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NPC\PCAM\WA\WA UE-xxxxxx (Cal Year 2019)\Testimony &amp; Exhibits\"/>
    </mc:Choice>
  </mc:AlternateContent>
  <bookViews>
    <workbookView xWindow="480" yWindow="90" windowWidth="18195" windowHeight="10485" tabRatio="890"/>
  </bookViews>
  <sheets>
    <sheet name="Workpaper Index" sheetId="17" r:id="rId1"/>
    <sheet name="(3.1) WA Allocated Actual NPC" sheetId="8" r:id="rId2"/>
    <sheet name="(3.2) Adj Actual NPC by Cat" sheetId="14" r:id="rId3"/>
    <sheet name="(3.3) Adj Actual NPC" sheetId="10" r:id="rId4"/>
    <sheet name="(3.4) Adjustments" sheetId="15" r:id="rId5"/>
    <sheet name="(3.5) Actual WCA NPC" sheetId="13" r:id="rId6"/>
    <sheet name="(4.1) WA Allocated Base NPC" sheetId="18" r:id="rId7"/>
    <sheet name="(4.2) WCA Base NPC UE-140762" sheetId="19" r:id="rId8"/>
    <sheet name="(5.1) Actual EIM Costs" sheetId="20" r:id="rId9"/>
    <sheet name="(6.1) Actual Factors" sheetId="7" r:id="rId10"/>
    <sheet name="(7.1) WA Sales" sheetId="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9" hidden="1">{#N/A,#N/A,FALSE,"Summary";#N/A,#N/A,FALSE,"SmPlants";#N/A,#N/A,FALSE,"Utah";#N/A,#N/A,FALSE,"Idaho";#N/A,#N/A,FALSE,"Lewis River";#N/A,#N/A,FALSE,"NrthUmpq";#N/A,#N/A,FALSE,"KlamRog"}</definedName>
    <definedName name="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9" hidden="1">{#N/A,#N/A,FALSE,"Summary";#N/A,#N/A,FALSE,"SmPlants";#N/A,#N/A,FALSE,"Utah";#N/A,#N/A,FALSE,"Idaho";#N/A,#N/A,FALSE,"Lewis River";#N/A,#N/A,FALSE,"NrthUmpq";#N/A,#N/A,FALSE,"KlamRog"}</definedName>
    <definedName name="___________OM1" localSheetId="1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9" hidden="1">{#N/A,#N/A,FALSE,"Summary";#N/A,#N/A,FALSE,"SmPlants";#N/A,#N/A,FALSE,"Utah";#N/A,#N/A,FALSE,"Idaho";#N/A,#N/A,FALSE,"Lewis River";#N/A,#N/A,FALSE,"NrthUmpq";#N/A,#N/A,FALSE,"KlamRog"}</definedName>
    <definedName name="_________OM1" localSheetId="1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9" hidden="1">{#N/A,#N/A,FALSE,"Summary";#N/A,#N/A,FALSE,"SmPlants";#N/A,#N/A,FALSE,"Utah";#N/A,#N/A,FALSE,"Idaho";#N/A,#N/A,FALSE,"Lewis River";#N/A,#N/A,FALSE,"NrthUmpq";#N/A,#N/A,FALSE,"KlamRog"}</definedName>
    <definedName name="_______OM1" localSheetId="1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9" hidden="1">{#N/A,#N/A,FALSE,"Summary";#N/A,#N/A,FALSE,"SmPlants";#N/A,#N/A,FALSE,"Utah";#N/A,#N/A,FALSE,"Idaho";#N/A,#N/A,FALSE,"Lewis River";#N/A,#N/A,FALSE,"NrthUmpq";#N/A,#N/A,FALSE,"KlamRog"}</definedName>
    <definedName name="______OM1" localSheetId="1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9" hidden="1">{#N/A,#N/A,FALSE,"Summary";#N/A,#N/A,FALSE,"SmPlants";#N/A,#N/A,FALSE,"Utah";#N/A,#N/A,FALSE,"Idaho";#N/A,#N/A,FALSE,"Lewis River";#N/A,#N/A,FALSE,"NrthUmpq";#N/A,#N/A,FALSE,"KlamRog"}</definedName>
    <definedName name="_____OM1" localSheetId="1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9" hidden="1">{#N/A,#N/A,FALSE,"Summary";#N/A,#N/A,FALSE,"SmPlants";#N/A,#N/A,FALSE,"Utah";#N/A,#N/A,FALSE,"Idaho";#N/A,#N/A,FALSE,"Lewis River";#N/A,#N/A,FALSE,"NrthUmpq";#N/A,#N/A,FALSE,"KlamRog"}</definedName>
    <definedName name="____OM1" localSheetId="1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9" hidden="1">{#N/A,#N/A,FALSE,"Summary";#N/A,#N/A,FALSE,"SmPlants";#N/A,#N/A,FALSE,"Utah";#N/A,#N/A,FALSE,"Idaho";#N/A,#N/A,FALSE,"Lewis River";#N/A,#N/A,FALSE,"NrthUmpq";#N/A,#N/A,FALSE,"KlamRog"}</definedName>
    <definedName name="___OM1" localSheetId="1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9" hidden="1">[1]Inputs!#REF!</definedName>
    <definedName name="__123Graph_A" localSheetId="10" hidden="1">[1]Inputs!#REF!</definedName>
    <definedName name="__123Graph_A" hidden="1">[1]Inputs!#REF!</definedName>
    <definedName name="__123Graph_B" localSheetId="9" hidden="1">[1]Inputs!#REF!</definedName>
    <definedName name="__123Graph_B" localSheetId="10" hidden="1">[1]Inputs!#REF!</definedName>
    <definedName name="__123Graph_B" hidden="1">[1]Inputs!#REF!</definedName>
    <definedName name="__123Graph_D" localSheetId="9" hidden="1">[1]Inputs!#REF!</definedName>
    <definedName name="__123Graph_D" localSheetId="10" hidden="1">[1]Inputs!#REF!</definedName>
    <definedName name="__123Graph_D" hidden="1">[1]Inputs!#REF!</definedName>
    <definedName name="__123Graph_E" localSheetId="9" hidden="1">[2]Input!$E$22:$E$37</definedName>
    <definedName name="__123Graph_E" localSheetId="10" hidden="1">[2]Input!$E$22:$E$37</definedName>
    <definedName name="__123Graph_E" hidden="1">[3]Input!$E$22:$E$37</definedName>
    <definedName name="__123Graph_F" localSheetId="9" hidden="1">[2]Input!$D$22:$D$37</definedName>
    <definedName name="__123Graph_F" localSheetId="10" hidden="1">[2]Input!$D$22:$D$37</definedName>
    <definedName name="__123Graph_F" hidden="1">[3]Input!$D$22:$D$37</definedName>
    <definedName name="__j1" localSheetId="9" hidden="1">{"PRINT",#N/A,TRUE,"APPA";"PRINT",#N/A,TRUE,"APS";"PRINT",#N/A,TRUE,"BHPL";"PRINT",#N/A,TRUE,"BHPL2";"PRINT",#N/A,TRUE,"CDWR";"PRINT",#N/A,TRUE,"EWEB";"PRINT",#N/A,TRUE,"LADWP";"PRINT",#N/A,TRUE,"NEVBASE"}</definedName>
    <definedName name="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9" hidden="1">{"PRINT",#N/A,TRUE,"APPA";"PRINT",#N/A,TRUE,"APS";"PRINT",#N/A,TRUE,"BHPL";"PRINT",#N/A,TRUE,"BHPL2";"PRINT",#N/A,TRUE,"CDWR";"PRINT",#N/A,TRUE,"EWEB";"PRINT",#N/A,TRUE,"LADWP";"PRINT",#N/A,TRUE,"NEVBASE"}</definedName>
    <definedName name="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9" hidden="1">{"PRINT",#N/A,TRUE,"APPA";"PRINT",#N/A,TRUE,"APS";"PRINT",#N/A,TRUE,"BHPL";"PRINT",#N/A,TRUE,"BHPL2";"PRINT",#N/A,TRUE,"CDWR";"PRINT",#N/A,TRUE,"EWEB";"PRINT",#N/A,TRUE,"LADWP";"PRINT",#N/A,TRUE,"NEVBASE"}</definedName>
    <definedName name="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9" hidden="1">{"PRINT",#N/A,TRUE,"APPA";"PRINT",#N/A,TRUE,"APS";"PRINT",#N/A,TRUE,"BHPL";"PRINT",#N/A,TRUE,"BHPL2";"PRINT",#N/A,TRUE,"CDWR";"PRINT",#N/A,TRUE,"EWEB";"PRINT",#N/A,TRUE,"LADWP";"PRINT",#N/A,TRUE,"NEVBASE"}</definedName>
    <definedName name="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9" hidden="1">{"PRINT",#N/A,TRUE,"APPA";"PRINT",#N/A,TRUE,"APS";"PRINT",#N/A,TRUE,"BHPL";"PRINT",#N/A,TRUE,"BHPL2";"PRINT",#N/A,TRUE,"CDWR";"PRINT",#N/A,TRUE,"EWEB";"PRINT",#N/A,TRUE,"LADWP";"PRINT",#N/A,TRUE,"NEVBASE"}</definedName>
    <definedName name="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9" hidden="1">{#N/A,#N/A,FALSE,"Summary";#N/A,#N/A,FALSE,"SmPlants";#N/A,#N/A,FALSE,"Utah";#N/A,#N/A,FALSE,"Idaho";#N/A,#N/A,FALSE,"Lewis River";#N/A,#N/A,FALSE,"NrthUmpq";#N/A,#N/A,FALSE,"KlamRog"}</definedName>
    <definedName name="__OM1" localSheetId="1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7" hidden="1">'(4.2) WCA Base NPC UE-140762'!$A$4:$R$1137</definedName>
    <definedName name="_xlnm._FilterDatabase" localSheetId="9" hidden="1">#REF!</definedName>
    <definedName name="_xlnm._FilterDatabase" localSheetId="10" hidden="1">#REF!</definedName>
    <definedName name="_xlnm._FilterDatabase" hidden="1">#REF!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9" hidden="1">#REF!</definedName>
    <definedName name="_Key1" localSheetId="10" hidden="1">#REF!</definedName>
    <definedName name="_Key1" hidden="1">#REF!</definedName>
    <definedName name="_Key2" localSheetId="9" hidden="1">#REF!</definedName>
    <definedName name="_Key2" localSheetId="10" hidden="1">#REF!</definedName>
    <definedName name="_Key2" hidden="1">#REF!</definedName>
    <definedName name="_Mar13">[4]Variables!$C$3</definedName>
    <definedName name="_OM1" localSheetId="9" hidden="1">{#N/A,#N/A,FALSE,"Summary";#N/A,#N/A,FALSE,"SmPlants";#N/A,#N/A,FALSE,"Utah";#N/A,#N/A,FALSE,"Idaho";#N/A,#N/A,FALSE,"Lewis River";#N/A,#N/A,FALSE,"NrthUmpq";#N/A,#N/A,FALSE,"KlamRog"}</definedName>
    <definedName name="_OM1" localSheetId="1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9" hidden="1">#REF!</definedName>
    <definedName name="_Sort" localSheetId="1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9" hidden="1">{"Factors Pages 1-2",#N/A,FALSE,"Factors";"Factors Page 3",#N/A,FALSE,"Factors";"Factors Page 4",#N/A,FALSE,"Factors";"Factors Page 5",#N/A,FALSE,"Factors";"Factors Pages 8-27",#N/A,FALSE,"Factors"}</definedName>
    <definedName name="asa" localSheetId="1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FuelCost">'(4.2) WCA Base NPC UE-140762'!$E$701:$Q$727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Burn">'(4.2) WCA Base NPC UE-140762'!$E$673:$Q$699</definedName>
    <definedName name="calcoutput">'[10]Calcoutput (futures)'!$B$7:$J$128</definedName>
    <definedName name="Camas" localSheetId="9" hidden="1">{#N/A,#N/A,FALSE,"Summary";#N/A,#N/A,FALSE,"SmPlants";#N/A,#N/A,FALSE,"Utah";#N/A,#N/A,FALSE,"Idaho";#N/A,#N/A,FALSE,"Lewis River";#N/A,#N/A,FALSE,"NrthUmpq";#N/A,#N/A,FALSE,"KlamRog"}</definedName>
    <definedName name="Camas" localSheetId="1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9" hidden="1">{"PRINT",#N/A,TRUE,"APPA";"PRINT",#N/A,TRUE,"APS";"PRINT",#N/A,TRUE,"BHPL";"PRINT",#N/A,TRUE,"BHPL2";"PRINT",#N/A,TRUE,"CDWR";"PRINT",#N/A,TRUE,"EWEB";"PRINT",#N/A,TRUE,"LADWP";"PRINT",#N/A,TRUE,"NEVBASE"}</definedName>
    <definedName name="cgf" localSheetId="1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9" hidden="1">{"YTD-Total",#N/A,TRUE,"Provision";"YTD-Utility",#N/A,TRUE,"Prov Utility";"YTD-NonUtility",#N/A,TRUE,"Prov NonUtility"}</definedName>
    <definedName name="combined1" localSheetId="1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Cost">'(4.2) WCA Base NPC UE-140762'!$E$2:$Q$314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_Wheeling">'[16]Exhibit 1'!#REF!</definedName>
    <definedName name="DUDE" localSheetId="9" hidden="1">#REF!</definedName>
    <definedName name="DUDE" localSheetId="10" hidden="1">#REF!</definedName>
    <definedName name="DUDE" hidden="1">#REF!</definedName>
    <definedName name="ECDQF_Exp">'(4.2) WCA Base NPC UE-140762'!$E$1124:$Q$1129</definedName>
    <definedName name="ECDQF_MWh">'(4.2) WCA Base NPC UE-140762'!$E$1132:$Q$1137</definedName>
    <definedName name="ene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9" hidden="1">{#N/A,#N/A,FALSE,"Loans";#N/A,#N/A,FALSE,"Program Costs";#N/A,#N/A,FALSE,"Measures";#N/A,#N/A,FALSE,"Net Lost Rev";#N/A,#N/A,FALSE,"Incentive"}</definedName>
    <definedName name="extra2" localSheetId="1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9" hidden="1">{#N/A,#N/A,FALSE,"Loans";#N/A,#N/A,FALSE,"Program Costs";#N/A,#N/A,FALSE,"Measures";#N/A,#N/A,FALSE,"Net Lost Rev";#N/A,#N/A,FALSE,"Incentive"}</definedName>
    <definedName name="extra3" localSheetId="1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9" hidden="1">{#N/A,#N/A,FALSE,"Loans";#N/A,#N/A,FALSE,"Program Costs";#N/A,#N/A,FALSE,"Measures";#N/A,#N/A,FALSE,"Net Lost Rev";#N/A,#N/A,FALSE,"Incentive"}</definedName>
    <definedName name="extra4" localSheetId="1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9" hidden="1">{#N/A,#N/A,FALSE,"Loans";#N/A,#N/A,FALSE,"Program Costs";#N/A,#N/A,FALSE,"Measures";#N/A,#N/A,FALSE,"Net Lost Rev";#N/A,#N/A,FALSE,"Incentive"}</definedName>
    <definedName name="extra5" localSheetId="1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'(4.2) WCA Base NPC UE-140762'!$E$760:$Q$802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9" hidden="1">{"PRINT",#N/A,TRUE,"APPA";"PRINT",#N/A,TRUE,"APS";"PRINT",#N/A,TRUE,"BHPL";"PRINT",#N/A,TRUE,"BHPL2";"PRINT",#N/A,TRUE,"CDWR";"PRINT",#N/A,TRUE,"EWEB";"PRINT",#N/A,TRUE,"LADWP";"PRINT",#N/A,TRUE,"NEVBASE"}</definedName>
    <definedName name="friend" localSheetId="1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localSheetId="9" hidden="1">{#N/A,#N/A,FALSE,"Summary";#N/A,#N/A,FALSE,"SmPlants";#N/A,#N/A,FALSE,"Utah";#N/A,#N/A,FALSE,"Idaho";#N/A,#N/A,FALSE,"Lewis River";#N/A,#N/A,FALSE,"NrthUmpq";#N/A,#N/A,FALSE,"KlamRog"}</definedName>
    <definedName name="HROptim" localSheetId="1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localSheetId="9" hidden="1">{#N/A,#N/A,FALSE,"Summary";#N/A,#N/A,FALSE,"SmPlants";#N/A,#N/A,FALSE,"Utah";#N/A,#N/A,FALSE,"Idaho";#N/A,#N/A,FALSE,"Lewis River";#N/A,#N/A,FALSE,"NrthUmpq";#N/A,#N/A,FALSE,"KlamRog"}</definedName>
    <definedName name="inventory" localSheetId="1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9" hidden="1">{"PRINT",#N/A,TRUE,"APPA";"PRINT",#N/A,TRUE,"APS";"PRINT",#N/A,TRUE,"BHPL";"PRINT",#N/A,TRUE,"BHPL2";"PRINT",#N/A,TRUE,"CDWR";"PRINT",#N/A,TRUE,"EWEB";"PRINT",#N/A,TRUE,"LADWP";"PRINT",#N/A,TRUE,"NEVBASE"}</definedName>
    <definedName name="junk" localSheetId="1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9" hidden="1">{"PRINT",#N/A,TRUE,"APPA";"PRINT",#N/A,TRUE,"APS";"PRINT",#N/A,TRUE,"BHPL";"PRINT",#N/A,TRUE,"BHPL2";"PRINT",#N/A,TRUE,"CDWR";"PRINT",#N/A,TRUE,"EWEB";"PRINT",#N/A,TRUE,"LADWP";"PRINT",#N/A,TRUE,"NEVBASE"}</definedName>
    <definedName name="junk1" localSheetId="1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9" hidden="1">{"PRINT",#N/A,TRUE,"APPA";"PRINT",#N/A,TRUE,"APS";"PRINT",#N/A,TRUE,"BHPL";"PRINT",#N/A,TRUE,"BHPL2";"PRINT",#N/A,TRUE,"CDWR";"PRINT",#N/A,TRUE,"EWEB";"PRINT",#N/A,TRUE,"LADWP";"PRINT",#N/A,TRUE,"NEVBASE"}</definedName>
    <definedName name="junk2" localSheetId="1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9" hidden="1">{"PRINT",#N/A,TRUE,"APPA";"PRINT",#N/A,TRUE,"APS";"PRINT",#N/A,TRUE,"BHPL";"PRINT",#N/A,TRUE,"BHPL2";"PRINT",#N/A,TRUE,"CDWR";"PRINT",#N/A,TRUE,"EWEB";"PRINT",#N/A,TRUE,"LADWP";"PRINT",#N/A,TRUE,"NEVBASE"}</definedName>
    <definedName name="junk3" localSheetId="1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9" hidden="1">{"PRINT",#N/A,TRUE,"APPA";"PRINT",#N/A,TRUE,"APS";"PRINT",#N/A,TRUE,"BHPL";"PRINT",#N/A,TRUE,"BHPL2";"PRINT",#N/A,TRUE,"CDWR";"PRINT",#N/A,TRUE,"EWEB";"PRINT",#N/A,TRUE,"LADWP";"PRINT",#N/A,TRUE,"NEVBASE"}</definedName>
    <definedName name="junk4" localSheetId="1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9" hidden="1">{"PRINT",#N/A,TRUE,"APPA";"PRINT",#N/A,TRUE,"APS";"PRINT",#N/A,TRUE,"BHPL";"PRINT",#N/A,TRUE,"BHPL2";"PRINT",#N/A,TRUE,"CDWR";"PRINT",#N/A,TRUE,"EWEB";"PRINT",#N/A,TRUE,"LADWP";"PRINT",#N/A,TRUE,"NEVBASE"}</definedName>
    <definedName name="junk5" localSheetId="1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localSheetId="1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localSheetId="1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9" hidden="1">{#N/A,#N/A,FALSE,"Actual";#N/A,#N/A,FALSE,"Normalized";#N/A,#N/A,FALSE,"Electric Actual";#N/A,#N/A,FALSE,"Electric Normalized"}</definedName>
    <definedName name="Master" localSheetId="1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ill">'(4.2) WCA Base NPC UE-140762'!$E$875:$Q$1099</definedName>
    <definedName name="MMBtu">'(4.2) WCA Base NPC UE-140762'!$E$644:$Q$671</definedName>
    <definedName name="mmm" localSheetId="9" hidden="1">{"PRINT",#N/A,TRUE,"APPA";"PRINT",#N/A,TRUE,"APS";"PRINT",#N/A,TRUE,"BHPL";"PRINT",#N/A,TRUE,"BHPL2";"PRINT",#N/A,TRUE,"CDWR";"PRINT",#N/A,TRUE,"EWEB";"PRINT",#N/A,TRUE,"LADWP";"PRINT",#N/A,TRUE,"NEVBASE"}</definedName>
    <definedName name="mmm" localSheetId="1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'(4.2) WCA Base NPC UE-140762'!$F$4:$Q$4</definedName>
    <definedName name="MSPAverageInput">[7]Inputs!#REF!</definedName>
    <definedName name="MSPYearEndInput">[7]Inputs!#REF!</definedName>
    <definedName name="MWh">'(4.2) WCA Base NPC UE-140762'!$E$318:$Q$640</definedName>
    <definedName name="NameAverageFuelCost">'(4.2) WCA Base NPC UE-140762'!$C$701:$C$727</definedName>
    <definedName name="NameBurn">'(4.2) WCA Base NPC UE-140762'!$C$673:$C$698</definedName>
    <definedName name="NameCost">'(4.2) WCA Base NPC UE-140762'!$C$2:$C$314</definedName>
    <definedName name="NameECDQF_Exp">'(4.2) WCA Base NPC UE-140762'!$C$1124:$C$1129</definedName>
    <definedName name="NameECDQF_MWh">'(4.2) WCA Base NPC UE-140762'!$C$1132:$C$1137</definedName>
    <definedName name="NameFactor">'(4.2) WCA Base NPC UE-140762'!$C$760:$C$802</definedName>
    <definedName name="NameMill">'(4.2) WCA Base NPC UE-140762'!$C$875:$C$1117</definedName>
    <definedName name="NameMMBtu">'(4.2) WCA Base NPC UE-140762'!$C$644:$C$671</definedName>
    <definedName name="NameMWh">'(4.2) WCA Base NPC UE-140762'!$C$318:$C$640</definedName>
    <definedName name="NamePeak">'(4.2) WCA Base NPC UE-140762'!$C$729:$C$758</definedName>
    <definedName name="NetToGross">[6]Inputs!$H$21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9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[6]Inputs!$D$24</definedName>
    <definedName name="OHSch10YR" localSheetId="9" hidden="1">{#N/A,#N/A,FALSE,"Summary";#N/A,#N/A,FALSE,"SmPlants";#N/A,#N/A,FALSE,"Utah";#N/A,#N/A,FALSE,"Idaho";#N/A,#N/A,FALSE,"Lewis River";#N/A,#N/A,FALSE,"NrthUmpq";#N/A,#N/A,FALSE,"KlamRog"}</definedName>
    <definedName name="OHSch10YR" localSheetId="1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9" hidden="1">{#N/A,#N/A,FALSE,"Summary";#N/A,#N/A,FALSE,"SmPlants";#N/A,#N/A,FALSE,"Utah";#N/A,#N/A,FALSE,"Idaho";#N/A,#N/A,FALSE,"Lewis River";#N/A,#N/A,FALSE,"NrthUmpq";#N/A,#N/A,FALSE,"KlamRog"}</definedName>
    <definedName name="om" localSheetId="1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9" hidden="1">{"Factors Pages 1-2",#N/A,FALSE,"Factors";"Factors Page 3",#N/A,FALSE,"Factors";"Factors Page 4",#N/A,FALSE,"Factors";"Factors Page 5",#N/A,FALSE,"Factors";"Factors Pages 8-27",#N/A,FALSE,"Factors"}</definedName>
    <definedName name="others" localSheetId="1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'[24]1993'!#REF!</definedName>
    <definedName name="PE_Lookup">'[16]Exhibit 1'!#REF!</definedName>
    <definedName name="Peak">'(4.2) WCA Base NPC UE-140762'!$E$729:$Q$758</definedName>
    <definedName name="pete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9" hidden="1">[25]Inputs!#REF!</definedName>
    <definedName name="PricingInfo" localSheetId="10" hidden="1">[25]Inputs!#REF!</definedName>
    <definedName name="PricingInfo" hidden="1">[25]Inputs!#REF!</definedName>
    <definedName name="_xlnm.Print_Area" localSheetId="7">'(4.2) WCA Base NPC UE-140762'!$A$2:$Q$1262</definedName>
    <definedName name="_xlnm.Print_Area">#REF!</definedName>
    <definedName name="_xlnm.Print_Titles" localSheetId="7">'(4.2) WCA Base NPC UE-140762'!$A:$D,'(4.2) WCA Base NPC UE-140762'!$2:$5</definedName>
    <definedName name="PSATable">[26]Hermiston!$A$32:$E$57</definedName>
    <definedName name="Purchases">[22]lookup!$C$21:$D$64</definedName>
    <definedName name="QFs">[22]lookup!$C$66:$D$96</definedName>
    <definedName name="ResourceSupplier">[8]Variables!$B$30</definedName>
    <definedName name="retail" localSheetId="9" hidden="1">{#N/A,#N/A,FALSE,"Loans";#N/A,#N/A,FALSE,"Program Costs";#N/A,#N/A,FALSE,"Measures";#N/A,#N/A,FALSE,"Net Lost Rev";#N/A,#N/A,FALSE,"Incentive"}</definedName>
    <definedName name="retail" localSheetId="1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9" hidden="1">{"PRINT",#N/A,TRUE,"APPA";"PRINT",#N/A,TRUE,"APS";"PRINT",#N/A,TRUE,"BHPL";"PRINT",#N/A,TRUE,"BHPL2";"PRINT",#N/A,TRUE,"CDWR";"PRINT",#N/A,TRUE,"EWEB";"PRINT",#N/A,TRUE,"LADWP";"PRINT",#N/A,TRUE,"NEVBASE"}</definedName>
    <definedName name="rrr" localSheetId="1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localSheetId="9" hidden="1">"44KU92Q9LH2VK4DK86GZ93AXN"</definedName>
    <definedName name="SAPBEXwbID" localSheetId="10" hidden="1">"44KU92Q9LH2VK4DK86GZ93AXN"</definedName>
    <definedName name="SAPBEXwbID" hidden="1">"44KU92Q9LH2VK4DK86GZ93AXN"</definedName>
    <definedName name="shapefactortable">'[10]GAS CURVE Engine'!$AW$3:$CB$34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localSheetId="1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9" hidden="1">{#N/A,#N/A,FALSE,"Summary";#N/A,#N/A,FALSE,"SmPlants";#N/A,#N/A,FALSE,"Utah";#N/A,#N/A,FALSE,"Idaho";#N/A,#N/A,FALSE,"Lewis River";#N/A,#N/A,FALSE,"NrthUmpq";#N/A,#N/A,FALSE,"KlamRog"}</definedName>
    <definedName name="SpecMaint" localSheetId="1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9" hidden="1">{#N/A,#N/A,FALSE,"Actual";#N/A,#N/A,FALSE,"Normalized";#N/A,#N/A,FALSE,"Electric Actual";#N/A,#N/A,FALSE,"Electric Normalized"}</definedName>
    <definedName name="spippw" localSheetId="1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9" hidden="1">{"YTD-Total",#N/A,FALSE,"Provision"}</definedName>
    <definedName name="standard1" localSheetId="10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rtMWh">'(4.2) WCA Base NPC UE-140762'!$A$317</definedName>
    <definedName name="StartTheMill">'(4.2) WCA Base NPC UE-140762'!$A$875</definedName>
    <definedName name="StartTheRack">'(4.2) WCA Base NPC UE-140762'!$A$641</definedName>
    <definedName name="State">[6]Inputs!$C$5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[27]Transm2!$A$1:$M$461:'[27]10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9" hidden="1">[28]Inputs!#REF!</definedName>
    <definedName name="w" localSheetId="10" hidden="1">[28]Inputs!#REF!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localSheetId="9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9" hidden="1">{"Page 3.4.1",#N/A,FALSE,"Totals";"Page 3.4.2",#N/A,FALSE,"Totals"}</definedName>
    <definedName name="wrn.Adj._.Back_Up." localSheetId="10" hidden="1">{"Page 3.4.1",#N/A,FALSE,"Totals";"Page 3.4.2",#N/A,FALSE,"Totals"}</definedName>
    <definedName name="wrn.Adj._.Back_Up." hidden="1">{"Page 3.4.1",#N/A,FALSE,"Totals";"Page 3.4.2",#N/A,FALSE,"Totals"}</definedName>
    <definedName name="wrn.ALL." localSheetId="9" hidden="1">{#N/A,#N/A,FALSE,"Summary EPS";#N/A,#N/A,FALSE,"1st Qtr Electric";#N/A,#N/A,FALSE,"1st Qtr Australia";#N/A,#N/A,FALSE,"1st Qtr Telecom";#N/A,#N/A,FALSE,"1st QTR Other"}</definedName>
    <definedName name="wrn.ALL." localSheetId="1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9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9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9" hidden="1">{#N/A,#N/A,FALSE,"cover";#N/A,#N/A,FALSE,"lead sheet";#N/A,#N/A,FALSE,"Adj backup";#N/A,#N/A,FALSE,"t Accounts"}</definedName>
    <definedName name="wrn.All._.Pages." localSheetId="1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9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9" hidden="1">{"YTD-Total",#N/A,TRUE,"Provision";"YTD-Utility",#N/A,TRUE,"Prov Utility";"YTD-NonUtility",#N/A,TRUE,"Prov NonUtility"}</definedName>
    <definedName name="wrn.Combined._.YTD." localSheetId="1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9" hidden="1">{"Conol gross povision grouped",#N/A,FALSE,"Consol Gross";"Consol Gross Grouped",#N/A,FALSE,"Consol Gross"}</definedName>
    <definedName name="wrn.ConsolGrossGrp." localSheetId="1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9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9" hidden="1">{#N/A,#N/A,FALSE,"Cover";#N/A,#N/A,FALSE,"Contents"}</definedName>
    <definedName name="wrn.CoverContents." hidden="1">{#N/A,#N/A,FALSE,"Cover";#N/A,#N/A,FALSE,"Contents"}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9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9" hidden="1">{#N/A,#N/A,FALSE,"Output Ass";#N/A,#N/A,FALSE,"Sum Tot";#N/A,#N/A,FALSE,"Ex Sum Year";#N/A,#N/A,FALSE,"Sum Qtr"}</definedName>
    <definedName name="wrn.Exec._.Summary." localSheetId="1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9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9" hidden="1">{"FullView",#N/A,FALSE,"Consltd-For contngcy"}</definedName>
    <definedName name="wrn.Full._.View." localSheetId="10" hidden="1">{"FullView",#N/A,FALSE,"Consltd-For contngcy"}</definedName>
    <definedName name="wrn.Full._.View." hidden="1">{"FullView",#N/A,FALSE,"Consltd-For contngcy"}</definedName>
    <definedName name="wrn.GLReport." localSheetId="9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9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2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9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9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9" hidden="1">{"Open issues Only",#N/A,FALSE,"TIMELINE"}</definedName>
    <definedName name="wrn.Open._.Issues._.Only." localSheetId="10" hidden="1">{"Open issues Only",#N/A,FALSE,"TIMELINE"}</definedName>
    <definedName name="wrn.Open._.Issues._.Only." hidden="1">{"Open issues Only",#N/A,FALSE,"TIMELINE"}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9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9" hidden="1">{#N/A,#N/A,FALSE,"Consltd-For contngcy";"PaymentView",#N/A,FALSE,"Consltd-For contngcy"}</definedName>
    <definedName name="wrn.Payment._.View." localSheetId="1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9" hidden="1">{"PFS recon view",#N/A,FALSE,"Hyperion Proof"}</definedName>
    <definedName name="wrn.PFSreconview." localSheetId="10" hidden="1">{"PFS recon view",#N/A,FALSE,"Hyperion Proof"}</definedName>
    <definedName name="wrn.PFSreconview." hidden="1">{"PFS recon view",#N/A,FALSE,"Hyperion Proof"}</definedName>
    <definedName name="wrn.PGHCreconview." localSheetId="9" hidden="1">{"PGHC recon view",#N/A,FALSE,"Hyperion Proof"}</definedName>
    <definedName name="wrn.PGHCreconview." localSheetId="10" hidden="1">{"PGHC recon view",#N/A,FALSE,"Hyperion Proof"}</definedName>
    <definedName name="wrn.PGHCreconview." hidden="1">{"PGHC recon view",#N/A,FALSE,"Hyperion Proof"}</definedName>
    <definedName name="wrn.PHI._.all._.other._.months." localSheetId="9" hidden="1">{#N/A,#N/A,FALSE,"PHI MTD";#N/A,#N/A,FALSE,"PHI YTD"}</definedName>
    <definedName name="wrn.PHI._.all._.other._.months." localSheetId="10" hidden="1">{#N/A,#N/A,FALSE,"PHI MTD";#N/A,#N/A,FALSE,"PHI YTD"}</definedName>
    <definedName name="wrn.PHI._.all._.other._.months." hidden="1">{#N/A,#N/A,FALSE,"PHI MTD";#N/A,#N/A,FALSE,"PHI YTD"}</definedName>
    <definedName name="wrn.PHI._.only." localSheetId="9" hidden="1">{#N/A,#N/A,FALSE,"PHI"}</definedName>
    <definedName name="wrn.PHI._.only." localSheetId="10" hidden="1">{#N/A,#N/A,FALSE,"PHI"}</definedName>
    <definedName name="wrn.PHI._.only." hidden="1">{#N/A,#N/A,FALSE,"PHI"}</definedName>
    <definedName name="wrn.PHI._.Sept._.Dec._.March." localSheetId="9" hidden="1">{#N/A,#N/A,FALSE,"PHI MTD";#N/A,#N/A,FALSE,"PHI QTD";#N/A,#N/A,FALSE,"PHI YTD"}</definedName>
    <definedName name="wrn.PHI._.Sept._.Dec._.March." localSheetId="1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9" hidden="1">{"PPM Co Code View",#N/A,FALSE,"Comp Codes"}</definedName>
    <definedName name="wrn.PPMCoCodeView." localSheetId="10" hidden="1">{"PPM Co Code View",#N/A,FALSE,"Comp Codes"}</definedName>
    <definedName name="wrn.PPMCoCodeView." hidden="1">{"PPM Co Code View",#N/A,FALSE,"Comp Codes"}</definedName>
    <definedName name="wrn.PPMreconview." localSheetId="9" hidden="1">{"PPM Recon View",#N/A,FALSE,"Hyperion Proof"}</definedName>
    <definedName name="wrn.PPMreconview." localSheetId="10" hidden="1">{"PPM Recon View",#N/A,FALSE,"Hyperion Proof"}</definedName>
    <definedName name="wrn.PPMreconview." hidden="1">{"PPM Recon View",#N/A,FALSE,"Hyperion Proof"}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9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9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9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9" hidden="1">{"Electric Only",#N/A,FALSE,"Hyperion Proof"}</definedName>
    <definedName name="wrn.ProofElectricOnly." localSheetId="10" hidden="1">{"Electric Only",#N/A,FALSE,"Hyperion Proof"}</definedName>
    <definedName name="wrn.ProofElectricOnly." hidden="1">{"Electric Only",#N/A,FALSE,"Hyperion Proof"}</definedName>
    <definedName name="wrn.ProofTotal." localSheetId="9" hidden="1">{"Proof Total",#N/A,FALSE,"Hyperion Proof"}</definedName>
    <definedName name="wrn.ProofTotal." localSheetId="10" hidden="1">{"Proof Total",#N/A,FALSE,"Hyperion Proof"}</definedName>
    <definedName name="wrn.ProofTotal." hidden="1">{"Proof Total",#N/A,FALSE,"Hyperion Proof"}</definedName>
    <definedName name="wrn.Reformat._.only." localSheetId="9" hidden="1">{#N/A,#N/A,FALSE,"Dec 1999 mapping"}</definedName>
    <definedName name="wrn.Reformat._.only." localSheetId="10" hidden="1">{#N/A,#N/A,FALSE,"Dec 1999 mapping"}</definedName>
    <definedName name="wrn.Reformat._.only." hidden="1">{#N/A,#N/A,FALSE,"Dec 1999 mapping"}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9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9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9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9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9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9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9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9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9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9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9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9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9" hidden="1">{"YTD-Total",#N/A,FALSE,"Provision"}</definedName>
    <definedName name="wrn.Standard." localSheetId="10" hidden="1">{"YTD-Total",#N/A,FALSE,"Provision"}</definedName>
    <definedName name="wrn.Standard." hidden="1">{"YTD-Total",#N/A,FALSE,"Provision"}</definedName>
    <definedName name="wrn.Standard._.NonUtility._.Only." localSheetId="9" hidden="1">{"YTD-NonUtility",#N/A,FALSE,"Prov NonUtility"}</definedName>
    <definedName name="wrn.Standard._.NonUtility._.Only." localSheetId="10" hidden="1">{"YTD-NonUtility",#N/A,FALSE,"Prov NonUtility"}</definedName>
    <definedName name="wrn.Standard._.NonUtility._.Only." hidden="1">{"YTD-NonUtility",#N/A,FALSE,"Prov NonUtility"}</definedName>
    <definedName name="wrn.Standard._.Utility._.Only." localSheetId="9" hidden="1">{"YTD-Utility",#N/A,FALSE,"Prov Utility"}</definedName>
    <definedName name="wrn.Standard._.Utility._.Only." localSheetId="10" hidden="1">{"YTD-Utility",#N/A,FALSE,"Prov Utility"}</definedName>
    <definedName name="wrn.Standard._.Utility._.Only." hidden="1">{"YTD-Utility",#N/A,FALSE,"Prov Utility"}</definedName>
    <definedName name="wrn.Summary." localSheetId="9" hidden="1">{#N/A,#N/A,FALSE,"Sum Qtr";#N/A,#N/A,FALSE,"Oper Sum";#N/A,#N/A,FALSE,"Land Sales";#N/A,#N/A,FALSE,"Finance";#N/A,#N/A,FALSE,"Oper Ass"}</definedName>
    <definedName name="wrn.Summary." localSheetId="1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9" hidden="1">{#N/A,#N/A,FALSE,"Consltd-For contngcy"}</definedName>
    <definedName name="wrn.Summary._.View." localSheetId="10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9" hidden="1">{"Total Summary",#N/A,FALSE,"Summary"}</definedName>
    <definedName name="wrn.Total._.Summary." hidden="1">{"Total Summary",#N/A,FALSE,"Summary"}</definedName>
    <definedName name="wrn.UK._.Conversion._.Only." localSheetId="9" hidden="1">{#N/A,#N/A,FALSE,"Dec 1999 UK Continuing Ops"}</definedName>
    <definedName name="wrn.UK._.Conversion._.Only." localSheetId="10" hidden="1">{#N/A,#N/A,FALSE,"Dec 1999 UK Continuing Ops"}</definedName>
    <definedName name="wrn.UK._.Conversion._.Only." hidden="1">{#N/A,#N/A,FALSE,"Dec 1999 UK Continuing Ops"}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9" hidden="1">#REF!</definedName>
    <definedName name="y" localSheetId="10" hidden="1">#REF!</definedName>
    <definedName name="y" hidden="1">'[31]DSM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8" hidden="1">'[31]DSM Output'!$G$21:$G$23</definedName>
    <definedName name="z" localSheetId="9" hidden="1">#REF!</definedName>
    <definedName name="z" localSheetId="10" hidden="1">#REF!</definedName>
    <definedName name="z" hidden="1">'[5]DSM Output'!$G$21:$G$23</definedName>
    <definedName name="Z_01844156_6462_4A28_9785_1A86F4D0C834_.wvu.PrintTitles" localSheetId="9" hidden="1">#REF!</definedName>
    <definedName name="Z_01844156_6462_4A28_9785_1A86F4D0C834_.wvu.PrintTitles" localSheetId="10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K93" i="14" l="1"/>
  <c r="K94" i="14"/>
  <c r="K95" i="14"/>
  <c r="I151" i="10" l="1"/>
  <c r="J151" i="10"/>
  <c r="K151" i="10"/>
  <c r="L151" i="10"/>
  <c r="M151" i="10"/>
  <c r="N151" i="10"/>
  <c r="O151" i="10"/>
  <c r="Q151" i="10"/>
  <c r="R151" i="10"/>
  <c r="G151" i="10"/>
  <c r="P182" i="10"/>
  <c r="O182" i="10"/>
  <c r="N182" i="10"/>
  <c r="L182" i="10"/>
  <c r="K182" i="10"/>
  <c r="I182" i="10"/>
  <c r="H182" i="10"/>
  <c r="G182" i="10"/>
  <c r="P151" i="10"/>
  <c r="A3" i="15"/>
  <c r="A2" i="15"/>
  <c r="A1" i="15"/>
  <c r="A1" i="10"/>
  <c r="A2" i="10"/>
  <c r="A3" i="10"/>
  <c r="J182" i="10"/>
  <c r="M182" i="10"/>
  <c r="Q182" i="10"/>
  <c r="R182" i="10"/>
  <c r="G163" i="10" l="1"/>
  <c r="G129" i="10"/>
  <c r="G104" i="10"/>
  <c r="G96" i="10"/>
  <c r="G91" i="10"/>
  <c r="G90" i="10"/>
  <c r="G89" i="10"/>
  <c r="G85" i="10"/>
  <c r="G78" i="10"/>
  <c r="G72" i="10"/>
  <c r="G71" i="10"/>
  <c r="G70" i="10"/>
  <c r="G65" i="10"/>
  <c r="G64" i="10"/>
  <c r="G63" i="10"/>
  <c r="G53" i="10"/>
  <c r="G48" i="10"/>
  <c r="G46" i="10"/>
  <c r="G44" i="10"/>
  <c r="G42" i="10"/>
  <c r="G40" i="10"/>
  <c r="H5" i="15"/>
  <c r="I5" i="15" s="1"/>
  <c r="G37" i="10"/>
  <c r="G13" i="10"/>
  <c r="F152" i="15"/>
  <c r="H151" i="10"/>
  <c r="F151" i="10" s="1"/>
  <c r="G54" i="10"/>
  <c r="F183" i="15"/>
  <c r="F182" i="10"/>
  <c r="G16" i="15" l="1"/>
  <c r="G11" i="10"/>
  <c r="G52" i="10"/>
  <c r="G51" i="10"/>
  <c r="I305" i="10"/>
  <c r="I301" i="10"/>
  <c r="I147" i="10"/>
  <c r="I145" i="10"/>
  <c r="I139" i="10"/>
  <c r="I114" i="10"/>
  <c r="I97" i="10"/>
  <c r="I95" i="10"/>
  <c r="I90" i="10"/>
  <c r="I86" i="10"/>
  <c r="I84" i="10"/>
  <c r="I70" i="10"/>
  <c r="I50" i="10"/>
  <c r="I37" i="10"/>
  <c r="I14" i="10"/>
  <c r="I13" i="10"/>
  <c r="I12" i="10"/>
  <c r="I115" i="10"/>
  <c r="I105" i="10"/>
  <c r="I91" i="10"/>
  <c r="I87" i="10"/>
  <c r="I79" i="10"/>
  <c r="I77" i="10"/>
  <c r="I73" i="10"/>
  <c r="I69" i="10"/>
  <c r="I51" i="10"/>
  <c r="I47" i="10"/>
  <c r="I45" i="10"/>
  <c r="I41" i="10"/>
  <c r="I200" i="10"/>
  <c r="I164" i="10"/>
  <c r="I160" i="10"/>
  <c r="I152" i="10"/>
  <c r="I146" i="10"/>
  <c r="I129" i="10"/>
  <c r="I113" i="10"/>
  <c r="I96" i="10"/>
  <c r="I75" i="10"/>
  <c r="I54" i="10"/>
  <c r="I49" i="10"/>
  <c r="I43" i="10"/>
  <c r="I39" i="10"/>
  <c r="H330" i="10"/>
  <c r="H301" i="10"/>
  <c r="H305" i="10"/>
  <c r="H300" i="10"/>
  <c r="H204" i="10"/>
  <c r="H200" i="10"/>
  <c r="H170" i="10"/>
  <c r="H169" i="10"/>
  <c r="H164" i="10"/>
  <c r="H163" i="10"/>
  <c r="H162" i="10"/>
  <c r="H161" i="10"/>
  <c r="H160" i="10"/>
  <c r="H159" i="10"/>
  <c r="H153" i="10"/>
  <c r="H152" i="10"/>
  <c r="H149" i="10"/>
  <c r="H147" i="10"/>
  <c r="H145" i="10"/>
  <c r="H139" i="10"/>
  <c r="H133" i="10"/>
  <c r="H128" i="10"/>
  <c r="H116" i="10"/>
  <c r="H114" i="10"/>
  <c r="H104" i="10"/>
  <c r="H99" i="10"/>
  <c r="H97" i="10"/>
  <c r="H95" i="10"/>
  <c r="H88" i="10"/>
  <c r="H86" i="10"/>
  <c r="H84" i="10"/>
  <c r="H82" i="10"/>
  <c r="H80" i="10"/>
  <c r="H78" i="10"/>
  <c r="H76" i="10"/>
  <c r="H74" i="10"/>
  <c r="H72" i="10"/>
  <c r="H70" i="10"/>
  <c r="H68" i="10"/>
  <c r="H65" i="10"/>
  <c r="H63" i="10"/>
  <c r="H61" i="10"/>
  <c r="H55" i="10"/>
  <c r="H53" i="10"/>
  <c r="H50" i="10"/>
  <c r="H48" i="10"/>
  <c r="H46" i="10"/>
  <c r="H44" i="10"/>
  <c r="H42" i="10"/>
  <c r="H40" i="10"/>
  <c r="H37" i="10"/>
  <c r="H36" i="10"/>
  <c r="H29" i="10"/>
  <c r="H25" i="10"/>
  <c r="H14" i="10"/>
  <c r="H13" i="10"/>
  <c r="H12" i="10"/>
  <c r="H11" i="10"/>
  <c r="H311" i="10"/>
  <c r="H150" i="10"/>
  <c r="H142" i="15"/>
  <c r="H105" i="10"/>
  <c r="H83" i="10"/>
  <c r="H77" i="10"/>
  <c r="H69" i="10"/>
  <c r="H62" i="10"/>
  <c r="H49" i="10"/>
  <c r="H41" i="10"/>
  <c r="H38" i="10"/>
  <c r="H148" i="10"/>
  <c r="H129" i="10"/>
  <c r="H117" i="10"/>
  <c r="H39" i="10"/>
  <c r="H144" i="10"/>
  <c r="H113" i="10"/>
  <c r="H96" i="10"/>
  <c r="H85" i="10"/>
  <c r="H71" i="10"/>
  <c r="H64" i="10"/>
  <c r="H43" i="10"/>
  <c r="H146" i="10"/>
  <c r="H115" i="10"/>
  <c r="H98" i="10"/>
  <c r="H87" i="10"/>
  <c r="H79" i="10"/>
  <c r="H73" i="10"/>
  <c r="H66" i="10"/>
  <c r="H54" i="10"/>
  <c r="H45" i="10"/>
  <c r="H81" i="10"/>
  <c r="H75" i="10"/>
  <c r="H67" i="10"/>
  <c r="H47" i="10"/>
  <c r="G80" i="10"/>
  <c r="G150" i="10"/>
  <c r="G114" i="10"/>
  <c r="G297" i="15"/>
  <c r="G285" i="15"/>
  <c r="G67" i="10"/>
  <c r="G105" i="10"/>
  <c r="G75" i="10"/>
  <c r="G47" i="10"/>
  <c r="G25" i="10"/>
  <c r="G55" i="10"/>
  <c r="G73" i="10"/>
  <c r="G87" i="10"/>
  <c r="G152" i="10"/>
  <c r="G128" i="10"/>
  <c r="G167" i="15"/>
  <c r="G158" i="10"/>
  <c r="G93" i="10"/>
  <c r="G132" i="15"/>
  <c r="G159" i="10"/>
  <c r="G153" i="10"/>
  <c r="G203" i="15"/>
  <c r="G300" i="10"/>
  <c r="G311" i="10"/>
  <c r="G344" i="15"/>
  <c r="G330" i="10"/>
  <c r="G162" i="10"/>
  <c r="G84" i="10"/>
  <c r="G156" i="15"/>
  <c r="G144" i="10"/>
  <c r="G81" i="10"/>
  <c r="G61" i="10"/>
  <c r="G38" i="10"/>
  <c r="G12" i="10"/>
  <c r="I300" i="10"/>
  <c r="I330" i="10"/>
  <c r="I311" i="10"/>
  <c r="I162" i="10"/>
  <c r="I204" i="10"/>
  <c r="I163" i="10"/>
  <c r="I153" i="10"/>
  <c r="I150" i="10"/>
  <c r="I148" i="10"/>
  <c r="I128" i="10"/>
  <c r="I117" i="10"/>
  <c r="I99" i="10"/>
  <c r="I159" i="10"/>
  <c r="I170" i="10"/>
  <c r="I161" i="10"/>
  <c r="I149" i="10"/>
  <c r="I133" i="10"/>
  <c r="I81" i="10"/>
  <c r="I67" i="10"/>
  <c r="I93" i="10"/>
  <c r="I88" i="10"/>
  <c r="I74" i="10"/>
  <c r="I66" i="10"/>
  <c r="I38" i="10"/>
  <c r="I29" i="10"/>
  <c r="I83" i="10"/>
  <c r="I76" i="10"/>
  <c r="I80" i="10"/>
  <c r="I55" i="10"/>
  <c r="I25" i="10"/>
  <c r="I68" i="10"/>
  <c r="J5" i="15"/>
  <c r="I116" i="10"/>
  <c r="I62" i="10"/>
  <c r="I61" i="10"/>
  <c r="I98" i="10"/>
  <c r="I82" i="10"/>
  <c r="H173" i="15"/>
  <c r="G101" i="15"/>
  <c r="G60" i="10"/>
  <c r="G57" i="15"/>
  <c r="G36" i="10"/>
  <c r="G69" i="10"/>
  <c r="G148" i="10"/>
  <c r="G115" i="10"/>
  <c r="G192" i="15"/>
  <c r="G278" i="15"/>
  <c r="G327" i="15"/>
  <c r="G88" i="10"/>
  <c r="G27" i="15"/>
  <c r="H158" i="10"/>
  <c r="G92" i="10"/>
  <c r="G68" i="10"/>
  <c r="G43" i="10"/>
  <c r="G62" i="10"/>
  <c r="G77" i="10"/>
  <c r="G98" i="10"/>
  <c r="G147" i="10"/>
  <c r="G161" i="10"/>
  <c r="G145" i="10"/>
  <c r="G133" i="10"/>
  <c r="G97" i="10"/>
  <c r="G173" i="15"/>
  <c r="G169" i="10"/>
  <c r="G160" i="10"/>
  <c r="G305" i="10"/>
  <c r="G363" i="15"/>
  <c r="G117" i="10"/>
  <c r="G95" i="10"/>
  <c r="G76" i="10"/>
  <c r="G49" i="10"/>
  <c r="G29" i="10"/>
  <c r="G50" i="10"/>
  <c r="G83" i="10"/>
  <c r="G116" i="10"/>
  <c r="G146" i="10"/>
  <c r="G234" i="15"/>
  <c r="G301" i="10"/>
  <c r="G338" i="15"/>
  <c r="G86" i="10"/>
  <c r="G200" i="10"/>
  <c r="G41" i="10"/>
  <c r="G82" i="10"/>
  <c r="G39" i="10"/>
  <c r="G14" i="10"/>
  <c r="G66" i="10"/>
  <c r="G79" i="10"/>
  <c r="G113" i="10"/>
  <c r="G149" i="10"/>
  <c r="G170" i="10"/>
  <c r="G120" i="15"/>
  <c r="G112" i="10"/>
  <c r="G142" i="15"/>
  <c r="G138" i="10"/>
  <c r="G108" i="15"/>
  <c r="G139" i="10"/>
  <c r="G164" i="10"/>
  <c r="G204" i="10"/>
  <c r="G309" i="15"/>
  <c r="G99" i="10"/>
  <c r="G94" i="10"/>
  <c r="G74" i="10"/>
  <c r="G45" i="10"/>
  <c r="H112" i="10"/>
  <c r="H138" i="10" l="1"/>
  <c r="H297" i="15"/>
  <c r="I192" i="15"/>
  <c r="H93" i="10"/>
  <c r="H90" i="10"/>
  <c r="H156" i="15"/>
  <c r="H92" i="10"/>
  <c r="H89" i="10"/>
  <c r="H141" i="10"/>
  <c r="I94" i="10"/>
  <c r="H108" i="15"/>
  <c r="I52" i="10"/>
  <c r="H52" i="10"/>
  <c r="H51" i="10"/>
  <c r="H94" i="10"/>
  <c r="H91" i="10"/>
  <c r="H192" i="15"/>
  <c r="H203" i="15"/>
  <c r="H234" i="15"/>
  <c r="H285" i="15"/>
  <c r="H338" i="15"/>
  <c r="H363" i="15"/>
  <c r="I92" i="10"/>
  <c r="I89" i="10"/>
  <c r="I285" i="15"/>
  <c r="H155" i="10"/>
  <c r="H107" i="10"/>
  <c r="H172" i="10"/>
  <c r="H57" i="15"/>
  <c r="H16" i="15"/>
  <c r="H167" i="15"/>
  <c r="H344" i="15"/>
  <c r="H278" i="15"/>
  <c r="H287" i="15" s="1"/>
  <c r="H327" i="15"/>
  <c r="H119" i="10"/>
  <c r="H120" i="15"/>
  <c r="J330" i="10"/>
  <c r="J300" i="10"/>
  <c r="J153" i="10"/>
  <c r="J147" i="10"/>
  <c r="J139" i="10"/>
  <c r="J128" i="10"/>
  <c r="J104" i="10"/>
  <c r="J99" i="10"/>
  <c r="J91" i="10"/>
  <c r="J90" i="10"/>
  <c r="J89" i="10"/>
  <c r="J85" i="10"/>
  <c r="J84" i="10"/>
  <c r="J81" i="10"/>
  <c r="J80" i="10"/>
  <c r="J78" i="10"/>
  <c r="J76" i="10"/>
  <c r="J75" i="10"/>
  <c r="J72" i="10"/>
  <c r="J71" i="10"/>
  <c r="J65" i="10"/>
  <c r="J63" i="10"/>
  <c r="J55" i="10"/>
  <c r="J51" i="10"/>
  <c r="J48" i="10"/>
  <c r="J47" i="10"/>
  <c r="J46" i="10"/>
  <c r="J44" i="10"/>
  <c r="J42" i="10"/>
  <c r="J40" i="10"/>
  <c r="J152" i="10"/>
  <c r="J162" i="10"/>
  <c r="J25" i="10"/>
  <c r="H27" i="15"/>
  <c r="H31" i="15" s="1"/>
  <c r="H309" i="15"/>
  <c r="H132" i="15"/>
  <c r="H166" i="10"/>
  <c r="H101" i="15"/>
  <c r="H60" i="10"/>
  <c r="H101" i="10" s="1"/>
  <c r="I44" i="10"/>
  <c r="I40" i="10"/>
  <c r="I142" i="15"/>
  <c r="I138" i="10"/>
  <c r="I141" i="10" s="1"/>
  <c r="G107" i="10"/>
  <c r="G110" i="15"/>
  <c r="H16" i="10"/>
  <c r="G101" i="10"/>
  <c r="I16" i="15"/>
  <c r="I11" i="10"/>
  <c r="I16" i="10" s="1"/>
  <c r="I46" i="10"/>
  <c r="I48" i="10"/>
  <c r="I57" i="15"/>
  <c r="I36" i="10"/>
  <c r="I104" i="10"/>
  <c r="I78" i="10"/>
  <c r="I72" i="10"/>
  <c r="I132" i="15"/>
  <c r="I203" i="15"/>
  <c r="I278" i="15"/>
  <c r="G166" i="10"/>
  <c r="G287" i="15"/>
  <c r="I27" i="15"/>
  <c r="I64" i="10"/>
  <c r="I173" i="15"/>
  <c r="I169" i="10"/>
  <c r="I172" i="10" s="1"/>
  <c r="I327" i="15"/>
  <c r="I338" i="15"/>
  <c r="G31" i="15"/>
  <c r="I65" i="10"/>
  <c r="I53" i="10"/>
  <c r="I71" i="10"/>
  <c r="I85" i="10"/>
  <c r="I234" i="15"/>
  <c r="I156" i="15"/>
  <c r="I144" i="10"/>
  <c r="I155" i="10" s="1"/>
  <c r="I167" i="15"/>
  <c r="I158" i="10"/>
  <c r="I166" i="10" s="1"/>
  <c r="I297" i="15"/>
  <c r="I363" i="15"/>
  <c r="I344" i="15"/>
  <c r="I42" i="10"/>
  <c r="I120" i="15"/>
  <c r="I112" i="10"/>
  <c r="I119" i="10" s="1"/>
  <c r="G207" i="15"/>
  <c r="G141" i="10"/>
  <c r="G172" i="10"/>
  <c r="G57" i="10"/>
  <c r="J150" i="10"/>
  <c r="J311" i="10"/>
  <c r="J98" i="10"/>
  <c r="J146" i="10"/>
  <c r="J114" i="10"/>
  <c r="J69" i="10"/>
  <c r="J67" i="10"/>
  <c r="K5" i="15"/>
  <c r="J96" i="10"/>
  <c r="J87" i="10"/>
  <c r="J73" i="10"/>
  <c r="J204" i="10"/>
  <c r="J62" i="10"/>
  <c r="J64" i="10"/>
  <c r="J38" i="10"/>
  <c r="J105" i="10"/>
  <c r="J53" i="10"/>
  <c r="I63" i="10"/>
  <c r="I108" i="15"/>
  <c r="I101" i="15"/>
  <c r="I60" i="10"/>
  <c r="I309" i="15"/>
  <c r="G16" i="10"/>
  <c r="G155" i="10"/>
  <c r="G119" i="10"/>
  <c r="H57" i="10" l="1"/>
  <c r="H313" i="15"/>
  <c r="I287" i="15"/>
  <c r="H207" i="15"/>
  <c r="H209" i="15" s="1"/>
  <c r="H365" i="15"/>
  <c r="H110" i="15"/>
  <c r="H136" i="15" s="1"/>
  <c r="J203" i="15"/>
  <c r="K301" i="10"/>
  <c r="K300" i="10"/>
  <c r="K338" i="15"/>
  <c r="K170" i="10"/>
  <c r="K161" i="10"/>
  <c r="K160" i="10"/>
  <c r="K152" i="10"/>
  <c r="K148" i="10"/>
  <c r="K146" i="10"/>
  <c r="K145" i="10"/>
  <c r="K129" i="10"/>
  <c r="K117" i="10"/>
  <c r="K115" i="10"/>
  <c r="K105" i="10"/>
  <c r="K97" i="10"/>
  <c r="K95" i="10"/>
  <c r="K91" i="10"/>
  <c r="K90" i="10"/>
  <c r="K86" i="10"/>
  <c r="K85" i="10"/>
  <c r="K83" i="10"/>
  <c r="K81" i="10"/>
  <c r="K79" i="10"/>
  <c r="K75" i="10"/>
  <c r="K69" i="10"/>
  <c r="K66" i="10"/>
  <c r="K65" i="10"/>
  <c r="K62" i="10"/>
  <c r="K51" i="10"/>
  <c r="K49" i="10"/>
  <c r="K48" i="10"/>
  <c r="K47" i="10"/>
  <c r="K43" i="10"/>
  <c r="K38" i="10"/>
  <c r="K25" i="10"/>
  <c r="K14" i="10"/>
  <c r="H109" i="10"/>
  <c r="I31" i="15"/>
  <c r="I110" i="15"/>
  <c r="I136" i="15" s="1"/>
  <c r="J16" i="15"/>
  <c r="J11" i="10"/>
  <c r="J133" i="10"/>
  <c r="J297" i="15"/>
  <c r="J170" i="10"/>
  <c r="G209" i="15"/>
  <c r="I313" i="15"/>
  <c r="I365" i="15" s="1"/>
  <c r="G136" i="15"/>
  <c r="I101" i="10"/>
  <c r="J145" i="10"/>
  <c r="J39" i="10"/>
  <c r="J29" i="10"/>
  <c r="J66" i="10"/>
  <c r="J57" i="15"/>
  <c r="J36" i="10"/>
  <c r="J86" i="10"/>
  <c r="J101" i="15"/>
  <c r="J60" i="10"/>
  <c r="J77" i="10"/>
  <c r="J70" i="10"/>
  <c r="J108" i="15"/>
  <c r="J142" i="15"/>
  <c r="J138" i="10"/>
  <c r="J200" i="10"/>
  <c r="J117" i="10"/>
  <c r="J234" i="15"/>
  <c r="J113" i="10"/>
  <c r="J149" i="10"/>
  <c r="J94" i="10"/>
  <c r="J116" i="10"/>
  <c r="J192" i="15"/>
  <c r="I57" i="10"/>
  <c r="I207" i="15"/>
  <c r="I209" i="15" s="1"/>
  <c r="J27" i="15"/>
  <c r="J159" i="10"/>
  <c r="J83" i="10"/>
  <c r="J164" i="10"/>
  <c r="J120" i="15"/>
  <c r="J112" i="10"/>
  <c r="J305" i="10"/>
  <c r="J12" i="10"/>
  <c r="J41" i="10"/>
  <c r="J79" i="10"/>
  <c r="J43" i="10"/>
  <c r="J93" i="10"/>
  <c r="J82" i="10"/>
  <c r="J95" i="10"/>
  <c r="J37" i="10"/>
  <c r="J50" i="10"/>
  <c r="J52" i="10"/>
  <c r="J74" i="10"/>
  <c r="J88" i="10"/>
  <c r="J148" i="10"/>
  <c r="J132" i="15"/>
  <c r="J115" i="10"/>
  <c r="J167" i="15"/>
  <c r="J158" i="10"/>
  <c r="J309" i="15"/>
  <c r="H368" i="15"/>
  <c r="G175" i="15"/>
  <c r="G313" i="15"/>
  <c r="G109" i="10"/>
  <c r="J54" i="10"/>
  <c r="J156" i="15"/>
  <c r="J144" i="10"/>
  <c r="J363" i="15"/>
  <c r="J14" i="10"/>
  <c r="J49" i="10"/>
  <c r="J45" i="10"/>
  <c r="J13" i="10"/>
  <c r="J68" i="10"/>
  <c r="J97" i="10"/>
  <c r="K330" i="10"/>
  <c r="K305" i="10"/>
  <c r="K164" i="10"/>
  <c r="K139" i="10"/>
  <c r="K93" i="10"/>
  <c r="K200" i="10"/>
  <c r="K163" i="10"/>
  <c r="K133" i="10"/>
  <c r="K159" i="10"/>
  <c r="K116" i="10"/>
  <c r="K96" i="10"/>
  <c r="K77" i="10"/>
  <c r="K55" i="10"/>
  <c r="K50" i="10"/>
  <c r="K71" i="10"/>
  <c r="K39" i="10"/>
  <c r="K149" i="10"/>
  <c r="K104" i="10"/>
  <c r="K80" i="10"/>
  <c r="K147" i="10"/>
  <c r="K114" i="10"/>
  <c r="K70" i="10"/>
  <c r="K64" i="10"/>
  <c r="K29" i="10"/>
  <c r="K67" i="10"/>
  <c r="K99" i="10"/>
  <c r="K61" i="10"/>
  <c r="L5" i="15"/>
  <c r="J61" i="10"/>
  <c r="J92" i="10"/>
  <c r="J163" i="10"/>
  <c r="J129" i="10"/>
  <c r="J173" i="15"/>
  <c r="J169" i="10"/>
  <c r="J107" i="10"/>
  <c r="J160" i="10"/>
  <c r="J161" i="10"/>
  <c r="J285" i="15"/>
  <c r="J327" i="15"/>
  <c r="J278" i="15"/>
  <c r="J301" i="10"/>
  <c r="J344" i="15"/>
  <c r="J338" i="15"/>
  <c r="I107" i="10"/>
  <c r="K327" i="15" l="1"/>
  <c r="H175" i="15"/>
  <c r="K92" i="10"/>
  <c r="K89" i="10"/>
  <c r="K107" i="10"/>
  <c r="K94" i="10"/>
  <c r="J155" i="10"/>
  <c r="I175" i="15"/>
  <c r="L170" i="10"/>
  <c r="L162" i="10"/>
  <c r="L91" i="10"/>
  <c r="L87" i="10"/>
  <c r="L81" i="10"/>
  <c r="L79" i="10"/>
  <c r="L75" i="10"/>
  <c r="L73" i="10"/>
  <c r="L54" i="10"/>
  <c r="L51" i="10"/>
  <c r="L47" i="10"/>
  <c r="L45" i="10"/>
  <c r="L41" i="10"/>
  <c r="L39" i="10"/>
  <c r="L29" i="10"/>
  <c r="L25" i="10"/>
  <c r="L14" i="10"/>
  <c r="L13" i="10"/>
  <c r="L116" i="10"/>
  <c r="L74" i="10"/>
  <c r="L70" i="10"/>
  <c r="L42" i="10"/>
  <c r="L86" i="10"/>
  <c r="L149" i="10"/>
  <c r="L133" i="10"/>
  <c r="L104" i="10"/>
  <c r="L82" i="10"/>
  <c r="L68" i="10"/>
  <c r="L48" i="10"/>
  <c r="L95" i="10"/>
  <c r="L65" i="10"/>
  <c r="L84" i="10"/>
  <c r="L97" i="10"/>
  <c r="J110" i="15"/>
  <c r="J136" i="15" s="1"/>
  <c r="K42" i="10"/>
  <c r="K12" i="10"/>
  <c r="K72" i="10"/>
  <c r="K173" i="15"/>
  <c r="K169" i="10"/>
  <c r="K172" i="10" s="1"/>
  <c r="L311" i="10"/>
  <c r="L300" i="10"/>
  <c r="L159" i="10"/>
  <c r="L152" i="10"/>
  <c r="L305" i="10"/>
  <c r="L164" i="10"/>
  <c r="L145" i="10"/>
  <c r="L200" i="10"/>
  <c r="L153" i="10"/>
  <c r="L148" i="10"/>
  <c r="L146" i="10"/>
  <c r="L128" i="10"/>
  <c r="L204" i="10"/>
  <c r="L113" i="10"/>
  <c r="L98" i="10"/>
  <c r="L76" i="10"/>
  <c r="L72" i="10"/>
  <c r="L117" i="10"/>
  <c r="L80" i="10"/>
  <c r="L46" i="10"/>
  <c r="L115" i="10"/>
  <c r="L77" i="10"/>
  <c r="L105" i="10"/>
  <c r="L88" i="10"/>
  <c r="L67" i="10"/>
  <c r="L66" i="10"/>
  <c r="L44" i="10"/>
  <c r="L40" i="10"/>
  <c r="L37" i="10"/>
  <c r="M5" i="15"/>
  <c r="L150" i="10"/>
  <c r="L83" i="10"/>
  <c r="L71" i="10"/>
  <c r="L63" i="10"/>
  <c r="L50" i="10"/>
  <c r="L43" i="10"/>
  <c r="L78" i="10"/>
  <c r="L49" i="10"/>
  <c r="L94" i="10"/>
  <c r="L53" i="10"/>
  <c r="L85" i="10"/>
  <c r="L38" i="10"/>
  <c r="L52" i="10"/>
  <c r="L12" i="10"/>
  <c r="L64" i="10"/>
  <c r="K68" i="10"/>
  <c r="K37" i="10"/>
  <c r="K46" i="10"/>
  <c r="K113" i="10"/>
  <c r="K27" i="15"/>
  <c r="K41" i="10"/>
  <c r="K54" i="10"/>
  <c r="J287" i="15"/>
  <c r="K60" i="10"/>
  <c r="K101" i="15"/>
  <c r="K74" i="10"/>
  <c r="K76" i="10"/>
  <c r="K44" i="10"/>
  <c r="K13" i="10"/>
  <c r="K88" i="10"/>
  <c r="K45" i="10"/>
  <c r="K84" i="10"/>
  <c r="I368" i="15"/>
  <c r="J101" i="10"/>
  <c r="K52" i="10"/>
  <c r="K82" i="10"/>
  <c r="K57" i="15"/>
  <c r="K36" i="10"/>
  <c r="K53" i="10"/>
  <c r="K78" i="10"/>
  <c r="K11" i="10"/>
  <c r="K16" i="15"/>
  <c r="K40" i="10"/>
  <c r="K167" i="15"/>
  <c r="K158" i="10"/>
  <c r="K142" i="15"/>
  <c r="K138" i="10"/>
  <c r="K141" i="10" s="1"/>
  <c r="K132" i="15"/>
  <c r="K278" i="15"/>
  <c r="K311" i="10"/>
  <c r="J166" i="10"/>
  <c r="J119" i="10"/>
  <c r="J207" i="15"/>
  <c r="J57" i="10"/>
  <c r="J16" i="10"/>
  <c r="K120" i="15"/>
  <c r="K112" i="10"/>
  <c r="K73" i="10"/>
  <c r="K87" i="10"/>
  <c r="K156" i="15"/>
  <c r="K144" i="10"/>
  <c r="K234" i="15"/>
  <c r="K162" i="10"/>
  <c r="K204" i="10"/>
  <c r="K363" i="15"/>
  <c r="J31" i="15"/>
  <c r="K98" i="10"/>
  <c r="K63" i="10"/>
  <c r="K128" i="10"/>
  <c r="K150" i="10"/>
  <c r="K108" i="15"/>
  <c r="K192" i="15"/>
  <c r="K297" i="15"/>
  <c r="K344" i="15"/>
  <c r="K309" i="15"/>
  <c r="J141" i="10"/>
  <c r="J172" i="10"/>
  <c r="K285" i="15"/>
  <c r="K153" i="10"/>
  <c r="K203" i="15"/>
  <c r="G365" i="15"/>
  <c r="I109" i="10"/>
  <c r="L92" i="10" l="1"/>
  <c r="L89" i="10"/>
  <c r="L93" i="10"/>
  <c r="L90" i="10"/>
  <c r="K16" i="10"/>
  <c r="L108" i="15"/>
  <c r="K287" i="15"/>
  <c r="M91" i="10"/>
  <c r="M89" i="10"/>
  <c r="M51" i="10"/>
  <c r="M161" i="10"/>
  <c r="M114" i="10"/>
  <c r="M104" i="10"/>
  <c r="M90" i="10"/>
  <c r="M72" i="10"/>
  <c r="M65" i="10"/>
  <c r="M61" i="10"/>
  <c r="M55" i="10"/>
  <c r="M163" i="10"/>
  <c r="M192" i="15"/>
  <c r="L107" i="10"/>
  <c r="K207" i="15"/>
  <c r="K209" i="15" s="1"/>
  <c r="J175" i="15"/>
  <c r="J209" i="15"/>
  <c r="K57" i="10"/>
  <c r="G368" i="15"/>
  <c r="K119" i="10"/>
  <c r="K31" i="15"/>
  <c r="K101" i="10"/>
  <c r="L27" i="15"/>
  <c r="L62" i="10"/>
  <c r="L156" i="15"/>
  <c r="L144" i="10"/>
  <c r="L55" i="10"/>
  <c r="L167" i="15"/>
  <c r="L158" i="10"/>
  <c r="L132" i="15"/>
  <c r="L309" i="15"/>
  <c r="L297" i="15"/>
  <c r="L327" i="15"/>
  <c r="L330" i="10"/>
  <c r="K313" i="15"/>
  <c r="K365" i="15" s="1"/>
  <c r="K155" i="10"/>
  <c r="L36" i="10"/>
  <c r="L57" i="15"/>
  <c r="M330" i="10"/>
  <c r="M301" i="10"/>
  <c r="M99" i="10"/>
  <c r="M327" i="15"/>
  <c r="M147" i="10"/>
  <c r="M160" i="10"/>
  <c r="M139" i="10"/>
  <c r="M85" i="10"/>
  <c r="M71" i="10"/>
  <c r="M64" i="10"/>
  <c r="M96" i="10"/>
  <c r="M70" i="10"/>
  <c r="M62" i="10"/>
  <c r="M52" i="10"/>
  <c r="M41" i="10"/>
  <c r="M12" i="10"/>
  <c r="M92" i="10"/>
  <c r="M74" i="10"/>
  <c r="M129" i="10"/>
  <c r="M69" i="10"/>
  <c r="M25" i="10"/>
  <c r="M54" i="10"/>
  <c r="M44" i="10"/>
  <c r="M37" i="10"/>
  <c r="M42" i="10"/>
  <c r="N5" i="15"/>
  <c r="M48" i="10"/>
  <c r="L139" i="10"/>
  <c r="L101" i="15"/>
  <c r="L60" i="10"/>
  <c r="L129" i="10"/>
  <c r="L234" i="15"/>
  <c r="L338" i="15"/>
  <c r="L344" i="15"/>
  <c r="J313" i="15"/>
  <c r="L69" i="10"/>
  <c r="L11" i="10"/>
  <c r="L16" i="10" s="1"/>
  <c r="L16" i="15"/>
  <c r="L161" i="10"/>
  <c r="L160" i="10"/>
  <c r="L147" i="10"/>
  <c r="L96" i="10"/>
  <c r="L142" i="15"/>
  <c r="L138" i="10"/>
  <c r="L173" i="15"/>
  <c r="L169" i="10"/>
  <c r="L172" i="10" s="1"/>
  <c r="L163" i="10"/>
  <c r="L278" i="15"/>
  <c r="L285" i="15"/>
  <c r="L363" i="15"/>
  <c r="J109" i="10"/>
  <c r="K110" i="15"/>
  <c r="K166" i="10"/>
  <c r="L99" i="10"/>
  <c r="L61" i="10"/>
  <c r="L192" i="15"/>
  <c r="L120" i="15"/>
  <c r="L112" i="10"/>
  <c r="L114" i="10"/>
  <c r="L203" i="15"/>
  <c r="L301" i="10"/>
  <c r="L57" i="10" l="1"/>
  <c r="M278" i="15"/>
  <c r="L110" i="15"/>
  <c r="L136" i="15" s="1"/>
  <c r="N164" i="10"/>
  <c r="N152" i="10"/>
  <c r="N150" i="10"/>
  <c r="N146" i="10"/>
  <c r="N115" i="10"/>
  <c r="N98" i="10"/>
  <c r="N91" i="10"/>
  <c r="N90" i="10"/>
  <c r="N89" i="10"/>
  <c r="N87" i="10"/>
  <c r="N83" i="10"/>
  <c r="N79" i="10"/>
  <c r="N77" i="10"/>
  <c r="N63" i="10"/>
  <c r="N62" i="10"/>
  <c r="N54" i="10"/>
  <c r="N51" i="10"/>
  <c r="N49" i="10"/>
  <c r="N46" i="10"/>
  <c r="N45" i="10"/>
  <c r="N42" i="10"/>
  <c r="N41" i="10"/>
  <c r="N38" i="10"/>
  <c r="N192" i="15"/>
  <c r="N159" i="10"/>
  <c r="N25" i="10"/>
  <c r="N29" i="10"/>
  <c r="N14" i="10"/>
  <c r="L31" i="15"/>
  <c r="L166" i="10"/>
  <c r="L101" i="10"/>
  <c r="M108" i="15"/>
  <c r="M78" i="10"/>
  <c r="L207" i="15"/>
  <c r="M40" i="10"/>
  <c r="M170" i="10"/>
  <c r="M43" i="10"/>
  <c r="L119" i="10"/>
  <c r="M80" i="10"/>
  <c r="M87" i="10"/>
  <c r="M66" i="10"/>
  <c r="M47" i="10"/>
  <c r="M94" i="10"/>
  <c r="M79" i="10"/>
  <c r="M98" i="10"/>
  <c r="M29" i="10"/>
  <c r="M49" i="10"/>
  <c r="M101" i="15"/>
  <c r="M60" i="10"/>
  <c r="M75" i="10"/>
  <c r="M93" i="10"/>
  <c r="M164" i="10"/>
  <c r="M297" i="15"/>
  <c r="M105" i="10"/>
  <c r="M107" i="10" s="1"/>
  <c r="M128" i="10"/>
  <c r="M167" i="15"/>
  <c r="M158" i="10"/>
  <c r="M363" i="15"/>
  <c r="M300" i="10"/>
  <c r="L155" i="10"/>
  <c r="K109" i="10"/>
  <c r="N305" i="10"/>
  <c r="N330" i="10"/>
  <c r="N311" i="10"/>
  <c r="N300" i="10"/>
  <c r="N309" i="15"/>
  <c r="N204" i="10"/>
  <c r="N200" i="10"/>
  <c r="N163" i="10"/>
  <c r="N153" i="10"/>
  <c r="N133" i="10"/>
  <c r="N116" i="10"/>
  <c r="N104" i="10"/>
  <c r="N94" i="10"/>
  <c r="N145" i="10"/>
  <c r="N128" i="10"/>
  <c r="N105" i="10"/>
  <c r="N149" i="10"/>
  <c r="N170" i="10"/>
  <c r="N129" i="10"/>
  <c r="N117" i="10"/>
  <c r="N97" i="10"/>
  <c r="N95" i="10"/>
  <c r="N88" i="10"/>
  <c r="N84" i="10"/>
  <c r="N80" i="10"/>
  <c r="N78" i="10"/>
  <c r="N74" i="10"/>
  <c r="N70" i="10"/>
  <c r="N52" i="10"/>
  <c r="N203" i="15"/>
  <c r="N162" i="10"/>
  <c r="N86" i="10"/>
  <c r="N72" i="10"/>
  <c r="N66" i="10"/>
  <c r="N64" i="10"/>
  <c r="N48" i="10"/>
  <c r="N44" i="10"/>
  <c r="N40" i="10"/>
  <c r="N37" i="10"/>
  <c r="O5" i="15"/>
  <c r="N93" i="10"/>
  <c r="N81" i="10"/>
  <c r="N76" i="10"/>
  <c r="N113" i="10"/>
  <c r="N85" i="10"/>
  <c r="N73" i="10"/>
  <c r="N71" i="10"/>
  <c r="N65" i="10"/>
  <c r="N55" i="10"/>
  <c r="N53" i="10"/>
  <c r="N13" i="10"/>
  <c r="N75" i="10"/>
  <c r="N148" i="10"/>
  <c r="N61" i="10"/>
  <c r="N47" i="10"/>
  <c r="N39" i="10"/>
  <c r="N96" i="10"/>
  <c r="N82" i="10"/>
  <c r="N68" i="10"/>
  <c r="N50" i="10"/>
  <c r="N67" i="10"/>
  <c r="N43" i="10"/>
  <c r="L287" i="15"/>
  <c r="J365" i="15"/>
  <c r="L141" i="10"/>
  <c r="M120" i="15"/>
  <c r="M112" i="10"/>
  <c r="M73" i="10"/>
  <c r="M46" i="10"/>
  <c r="M132" i="15"/>
  <c r="M36" i="10"/>
  <c r="M57" i="15"/>
  <c r="M50" i="10"/>
  <c r="M76" i="10"/>
  <c r="M86" i="10"/>
  <c r="M133" i="10"/>
  <c r="M38" i="10"/>
  <c r="M77" i="10"/>
  <c r="M97" i="10"/>
  <c r="M142" i="15"/>
  <c r="M138" i="10"/>
  <c r="M141" i="10" s="1"/>
  <c r="M113" i="10"/>
  <c r="M156" i="15"/>
  <c r="M144" i="10"/>
  <c r="M162" i="10"/>
  <c r="M200" i="10"/>
  <c r="M305" i="10"/>
  <c r="M309" i="15"/>
  <c r="K368" i="15"/>
  <c r="M13" i="10"/>
  <c r="M14" i="10"/>
  <c r="M88" i="10"/>
  <c r="M152" i="10"/>
  <c r="M27" i="15"/>
  <c r="M82" i="10"/>
  <c r="M146" i="10"/>
  <c r="M67" i="10"/>
  <c r="M81" i="10"/>
  <c r="M115" i="10"/>
  <c r="M149" i="10"/>
  <c r="M145" i="10"/>
  <c r="M204" i="10"/>
  <c r="M95" i="10"/>
  <c r="M117" i="10"/>
  <c r="M148" i="10"/>
  <c r="M173" i="15"/>
  <c r="M169" i="10"/>
  <c r="M311" i="10"/>
  <c r="M153" i="10"/>
  <c r="M39" i="10"/>
  <c r="K136" i="15"/>
  <c r="M11" i="10"/>
  <c r="M16" i="15"/>
  <c r="M63" i="10"/>
  <c r="M83" i="10"/>
  <c r="M45" i="10"/>
  <c r="M68" i="10"/>
  <c r="M84" i="10"/>
  <c r="M53" i="10"/>
  <c r="M150" i="10"/>
  <c r="M116" i="10"/>
  <c r="M203" i="15"/>
  <c r="M207" i="15" s="1"/>
  <c r="M209" i="15" s="1"/>
  <c r="M159" i="10"/>
  <c r="M234" i="15"/>
  <c r="M285" i="15"/>
  <c r="M338" i="15"/>
  <c r="M344" i="15"/>
  <c r="N108" i="15" l="1"/>
  <c r="N27" i="15"/>
  <c r="M172" i="10"/>
  <c r="L175" i="15"/>
  <c r="O91" i="10"/>
  <c r="O90" i="10"/>
  <c r="O89" i="10"/>
  <c r="O75" i="10"/>
  <c r="O72" i="10"/>
  <c r="O62" i="10"/>
  <c r="O61" i="10"/>
  <c r="O53" i="10"/>
  <c r="O51" i="10"/>
  <c r="O50" i="10"/>
  <c r="O48" i="10"/>
  <c r="O44" i="10"/>
  <c r="O40" i="10"/>
  <c r="O344" i="15"/>
  <c r="O12" i="10"/>
  <c r="O37" i="10"/>
  <c r="O29" i="10"/>
  <c r="O25" i="10"/>
  <c r="M287" i="15"/>
  <c r="M313" i="15" s="1"/>
  <c r="N107" i="10"/>
  <c r="M155" i="10"/>
  <c r="L313" i="15"/>
  <c r="N57" i="15"/>
  <c r="N36" i="10"/>
  <c r="N57" i="10" s="1"/>
  <c r="M31" i="15"/>
  <c r="M57" i="10"/>
  <c r="M119" i="10"/>
  <c r="J368" i="15"/>
  <c r="N69" i="10"/>
  <c r="N114" i="10"/>
  <c r="N92" i="10"/>
  <c r="N234" i="15"/>
  <c r="N139" i="10"/>
  <c r="N120" i="15"/>
  <c r="N112" i="10"/>
  <c r="N285" i="15"/>
  <c r="N301" i="10"/>
  <c r="N278" i="15"/>
  <c r="M166" i="10"/>
  <c r="L109" i="10"/>
  <c r="M16" i="10"/>
  <c r="N142" i="15"/>
  <c r="N138" i="10"/>
  <c r="N132" i="15"/>
  <c r="N207" i="15"/>
  <c r="N209" i="15" s="1"/>
  <c r="N147" i="10"/>
  <c r="N161" i="10"/>
  <c r="N297" i="15"/>
  <c r="N363" i="15"/>
  <c r="N12" i="10"/>
  <c r="N101" i="15"/>
  <c r="N60" i="10"/>
  <c r="O330" i="10"/>
  <c r="O301" i="10"/>
  <c r="O164" i="10"/>
  <c r="O160" i="10"/>
  <c r="O170" i="10"/>
  <c r="O146" i="10"/>
  <c r="O139" i="10"/>
  <c r="O93" i="10"/>
  <c r="O147" i="10"/>
  <c r="O152" i="10"/>
  <c r="O129" i="10"/>
  <c r="O161" i="10"/>
  <c r="O114" i="10"/>
  <c r="O99" i="10"/>
  <c r="O92" i="10"/>
  <c r="O87" i="10"/>
  <c r="O79" i="10"/>
  <c r="O69" i="10"/>
  <c r="O66" i="10"/>
  <c r="O55" i="10"/>
  <c r="O128" i="10"/>
  <c r="O98" i="10"/>
  <c r="O81" i="10"/>
  <c r="O74" i="10"/>
  <c r="O67" i="10"/>
  <c r="O47" i="10"/>
  <c r="O43" i="10"/>
  <c r="O300" i="10"/>
  <c r="O105" i="10"/>
  <c r="O94" i="10"/>
  <c r="O85" i="10"/>
  <c r="O78" i="10"/>
  <c r="O163" i="10"/>
  <c r="O96" i="10"/>
  <c r="O80" i="10"/>
  <c r="O49" i="10"/>
  <c r="O41" i="10"/>
  <c r="O38" i="10"/>
  <c r="O70" i="10"/>
  <c r="O54" i="10"/>
  <c r="O65" i="10"/>
  <c r="O42" i="10"/>
  <c r="O64" i="10"/>
  <c r="O52" i="10"/>
  <c r="P5" i="15"/>
  <c r="O104" i="10"/>
  <c r="O46" i="10"/>
  <c r="O63" i="10"/>
  <c r="O13" i="10"/>
  <c r="O71" i="10"/>
  <c r="N173" i="15"/>
  <c r="N169" i="10"/>
  <c r="N172" i="10" s="1"/>
  <c r="N338" i="15"/>
  <c r="K175" i="15"/>
  <c r="M365" i="15"/>
  <c r="L209" i="15"/>
  <c r="M110" i="15"/>
  <c r="N99" i="10"/>
  <c r="N16" i="15"/>
  <c r="N31" i="15" s="1"/>
  <c r="N11" i="10"/>
  <c r="N156" i="15"/>
  <c r="N144" i="10"/>
  <c r="N160" i="10"/>
  <c r="N167" i="15"/>
  <c r="N158" i="10"/>
  <c r="N344" i="15"/>
  <c r="N327" i="15"/>
  <c r="M101" i="10"/>
  <c r="O107" i="10" l="1"/>
  <c r="M109" i="10"/>
  <c r="N119" i="10"/>
  <c r="N16" i="10"/>
  <c r="N141" i="10"/>
  <c r="P90" i="10"/>
  <c r="P51" i="10"/>
  <c r="P91" i="10"/>
  <c r="P146" i="10"/>
  <c r="P115" i="10"/>
  <c r="P79" i="10"/>
  <c r="P73" i="10"/>
  <c r="P45" i="10"/>
  <c r="P129" i="10"/>
  <c r="P117" i="10"/>
  <c r="P67" i="10"/>
  <c r="P47" i="10"/>
  <c r="P83" i="10"/>
  <c r="P77" i="10"/>
  <c r="P69" i="10"/>
  <c r="P89" i="10"/>
  <c r="P75" i="10"/>
  <c r="P150" i="10"/>
  <c r="P105" i="10"/>
  <c r="N155" i="10"/>
  <c r="N101" i="10"/>
  <c r="N109" i="10" s="1"/>
  <c r="N110" i="15"/>
  <c r="N136" i="15" s="1"/>
  <c r="M368" i="15"/>
  <c r="O16" i="15"/>
  <c r="O11" i="10"/>
  <c r="N166" i="10"/>
  <c r="M136" i="15"/>
  <c r="P301" i="10"/>
  <c r="P330" i="10"/>
  <c r="P305" i="10"/>
  <c r="P338" i="15"/>
  <c r="P311" i="10"/>
  <c r="P300" i="10"/>
  <c r="P170" i="10"/>
  <c r="P163" i="10"/>
  <c r="P159" i="10"/>
  <c r="P152" i="10"/>
  <c r="P285" i="15"/>
  <c r="P162" i="10"/>
  <c r="P145" i="10"/>
  <c r="P114" i="10"/>
  <c r="P96" i="10"/>
  <c r="P92" i="10"/>
  <c r="P204" i="10"/>
  <c r="P149" i="10"/>
  <c r="P139" i="10"/>
  <c r="P161" i="10"/>
  <c r="P148" i="10"/>
  <c r="P133" i="10"/>
  <c r="P200" i="10"/>
  <c r="P153" i="10"/>
  <c r="P128" i="10"/>
  <c r="P116" i="10"/>
  <c r="P94" i="10"/>
  <c r="P86" i="10"/>
  <c r="P82" i="10"/>
  <c r="P76" i="10"/>
  <c r="P72" i="10"/>
  <c r="P68" i="10"/>
  <c r="P65" i="10"/>
  <c r="P61" i="10"/>
  <c r="P54" i="10"/>
  <c r="P49" i="10"/>
  <c r="P164" i="10"/>
  <c r="P99" i="10"/>
  <c r="P93" i="10"/>
  <c r="P85" i="10"/>
  <c r="P78" i="10"/>
  <c r="P71" i="10"/>
  <c r="P63" i="10"/>
  <c r="P53" i="10"/>
  <c r="P50" i="10"/>
  <c r="P46" i="10"/>
  <c r="P42" i="10"/>
  <c r="P13" i="10"/>
  <c r="P147" i="10"/>
  <c r="P113" i="10"/>
  <c r="P95" i="10"/>
  <c r="P87" i="10"/>
  <c r="P80" i="10"/>
  <c r="P104" i="10"/>
  <c r="P84" i="10"/>
  <c r="P70" i="10"/>
  <c r="P64" i="10"/>
  <c r="P62" i="10"/>
  <c r="P52" i="10"/>
  <c r="P48" i="10"/>
  <c r="P44" i="10"/>
  <c r="P40" i="10"/>
  <c r="P37" i="10"/>
  <c r="Q5" i="15"/>
  <c r="P97" i="10"/>
  <c r="P81" i="10"/>
  <c r="P66" i="10"/>
  <c r="P39" i="10"/>
  <c r="P25" i="10"/>
  <c r="P38" i="10"/>
  <c r="P12" i="10"/>
  <c r="P98" i="10"/>
  <c r="P74" i="10"/>
  <c r="P43" i="10"/>
  <c r="P29" i="10"/>
  <c r="P55" i="10"/>
  <c r="P88" i="10"/>
  <c r="P41" i="10"/>
  <c r="P14" i="10"/>
  <c r="O101" i="15"/>
  <c r="O60" i="10"/>
  <c r="O116" i="10"/>
  <c r="O14" i="10"/>
  <c r="O39" i="10"/>
  <c r="O88" i="10"/>
  <c r="O83" i="10"/>
  <c r="O120" i="15"/>
  <c r="O112" i="10"/>
  <c r="O142" i="15"/>
  <c r="O138" i="10"/>
  <c r="O141" i="10" s="1"/>
  <c r="O117" i="10"/>
  <c r="O132" i="15"/>
  <c r="O150" i="10"/>
  <c r="O204" i="10"/>
  <c r="O285" i="15"/>
  <c r="O311" i="10"/>
  <c r="M175" i="15"/>
  <c r="O27" i="15"/>
  <c r="O82" i="10"/>
  <c r="O145" i="10"/>
  <c r="O200" i="10"/>
  <c r="O73" i="10"/>
  <c r="O148" i="10"/>
  <c r="O234" i="15"/>
  <c r="O173" i="15"/>
  <c r="O169" i="10"/>
  <c r="O172" i="10" s="1"/>
  <c r="O97" i="10"/>
  <c r="O167" i="15"/>
  <c r="O158" i="10"/>
  <c r="O149" i="10"/>
  <c r="O192" i="15"/>
  <c r="O305" i="10"/>
  <c r="O338" i="15"/>
  <c r="O84" i="10"/>
  <c r="O45" i="10"/>
  <c r="O68" i="10"/>
  <c r="O95" i="10"/>
  <c r="O76" i="10"/>
  <c r="O77" i="10"/>
  <c r="O113" i="10"/>
  <c r="O159" i="10"/>
  <c r="O108" i="15"/>
  <c r="O153" i="10"/>
  <c r="O203" i="15"/>
  <c r="O297" i="15"/>
  <c r="O309" i="15"/>
  <c r="L365" i="15"/>
  <c r="O86" i="10"/>
  <c r="O57" i="15"/>
  <c r="O36" i="10"/>
  <c r="O133" i="10"/>
  <c r="O162" i="10"/>
  <c r="O156" i="15"/>
  <c r="O144" i="10"/>
  <c r="O115" i="10"/>
  <c r="O278" i="15"/>
  <c r="O327" i="15"/>
  <c r="O363" i="15"/>
  <c r="N287" i="15"/>
  <c r="N175" i="15" l="1"/>
  <c r="O16" i="10"/>
  <c r="Q90" i="10"/>
  <c r="Q80" i="10"/>
  <c r="Q74" i="10"/>
  <c r="Q42" i="10"/>
  <c r="Q14" i="10"/>
  <c r="Q148" i="10"/>
  <c r="Q115" i="10"/>
  <c r="Q96" i="10"/>
  <c r="Q89" i="10"/>
  <c r="Q45" i="10"/>
  <c r="Q43" i="10"/>
  <c r="Q170" i="10"/>
  <c r="Q150" i="10"/>
  <c r="Q117" i="10"/>
  <c r="Q91" i="10"/>
  <c r="Q79" i="10"/>
  <c r="Q77" i="10"/>
  <c r="Q73" i="10"/>
  <c r="Q62" i="10"/>
  <c r="Q51" i="10"/>
  <c r="Q41" i="10"/>
  <c r="Q38" i="10"/>
  <c r="Q200" i="10"/>
  <c r="Q164" i="10"/>
  <c r="Q192" i="15"/>
  <c r="Q160" i="10"/>
  <c r="O57" i="10"/>
  <c r="O119" i="10"/>
  <c r="L368" i="15"/>
  <c r="O166" i="10"/>
  <c r="O287" i="15"/>
  <c r="O313" i="15" s="1"/>
  <c r="O365" i="15" s="1"/>
  <c r="P27" i="15"/>
  <c r="P101" i="15"/>
  <c r="P60" i="10"/>
  <c r="P101" i="10" s="1"/>
  <c r="P120" i="15"/>
  <c r="P112" i="10"/>
  <c r="P119" i="10" s="1"/>
  <c r="P203" i="15"/>
  <c r="P173" i="15"/>
  <c r="P169" i="10"/>
  <c r="P172" i="10" s="1"/>
  <c r="P234" i="15"/>
  <c r="P309" i="15"/>
  <c r="P344" i="15"/>
  <c r="P363" i="15"/>
  <c r="N313" i="15"/>
  <c r="O155" i="10"/>
  <c r="O207" i="15"/>
  <c r="O101" i="10"/>
  <c r="Q330" i="10"/>
  <c r="Q300" i="10"/>
  <c r="Q311" i="10"/>
  <c r="Q305" i="10"/>
  <c r="Q162" i="10"/>
  <c r="Q301" i="10"/>
  <c r="Q152" i="10"/>
  <c r="Q149" i="10"/>
  <c r="Q128" i="10"/>
  <c r="Q113" i="10"/>
  <c r="Q105" i="10"/>
  <c r="Q99" i="10"/>
  <c r="Q95" i="10"/>
  <c r="Q161" i="10"/>
  <c r="Q146" i="10"/>
  <c r="Q133" i="10"/>
  <c r="Q129" i="10"/>
  <c r="Q363" i="15"/>
  <c r="Q153" i="10"/>
  <c r="Q116" i="10"/>
  <c r="Q163" i="10"/>
  <c r="Q147" i="10"/>
  <c r="Q145" i="10"/>
  <c r="Q98" i="10"/>
  <c r="Q85" i="10"/>
  <c r="Q81" i="10"/>
  <c r="Q75" i="10"/>
  <c r="Q71" i="10"/>
  <c r="Q67" i="10"/>
  <c r="Q64" i="10"/>
  <c r="Q53" i="10"/>
  <c r="Q114" i="10"/>
  <c r="Q94" i="10"/>
  <c r="Q87" i="10"/>
  <c r="Q65" i="10"/>
  <c r="Q55" i="10"/>
  <c r="Q29" i="10"/>
  <c r="Q12" i="10"/>
  <c r="Q204" i="10"/>
  <c r="Q159" i="10"/>
  <c r="Q139" i="10"/>
  <c r="Q104" i="10"/>
  <c r="Q108" i="15"/>
  <c r="Q84" i="10"/>
  <c r="Q82" i="10"/>
  <c r="Q97" i="10"/>
  <c r="Q88" i="10"/>
  <c r="Q86" i="10"/>
  <c r="Q72" i="10"/>
  <c r="Q66" i="10"/>
  <c r="Q54" i="10"/>
  <c r="Q47" i="10"/>
  <c r="Q39" i="10"/>
  <c r="Q25" i="10"/>
  <c r="Q78" i="10"/>
  <c r="Q69" i="10"/>
  <c r="Q61" i="10"/>
  <c r="Q92" i="10"/>
  <c r="Q76" i="10"/>
  <c r="Q68" i="10"/>
  <c r="Q48" i="10"/>
  <c r="Q40" i="10"/>
  <c r="R5" i="15"/>
  <c r="Q63" i="10"/>
  <c r="Q50" i="10"/>
  <c r="Q46" i="10"/>
  <c r="Q13" i="10"/>
  <c r="Q44" i="10"/>
  <c r="Q93" i="10"/>
  <c r="Q70" i="10"/>
  <c r="Q49" i="10"/>
  <c r="Q83" i="10"/>
  <c r="Q37" i="10"/>
  <c r="P132" i="15"/>
  <c r="P142" i="15"/>
  <c r="P138" i="10"/>
  <c r="P141" i="10" s="1"/>
  <c r="P192" i="15"/>
  <c r="O110" i="15"/>
  <c r="P167" i="15"/>
  <c r="P158" i="10"/>
  <c r="P11" i="10"/>
  <c r="P16" i="10" s="1"/>
  <c r="P16" i="15"/>
  <c r="P31" i="15" s="1"/>
  <c r="P108" i="15"/>
  <c r="P156" i="15"/>
  <c r="P144" i="10"/>
  <c r="P155" i="10" s="1"/>
  <c r="P36" i="10"/>
  <c r="P57" i="10" s="1"/>
  <c r="P57" i="15"/>
  <c r="P107" i="10"/>
  <c r="P160" i="10"/>
  <c r="P278" i="15"/>
  <c r="P297" i="15"/>
  <c r="P327" i="15"/>
  <c r="O31" i="15"/>
  <c r="Q52" i="10" l="1"/>
  <c r="O109" i="10"/>
  <c r="P287" i="15"/>
  <c r="P313" i="15" s="1"/>
  <c r="P207" i="15"/>
  <c r="P209" i="15" s="1"/>
  <c r="R91" i="10"/>
  <c r="F91" i="10" s="1"/>
  <c r="R90" i="10"/>
  <c r="F90" i="10" s="1"/>
  <c r="R89" i="10"/>
  <c r="F89" i="10" s="1"/>
  <c r="R51" i="10"/>
  <c r="F51" i="10" s="1"/>
  <c r="F246" i="15"/>
  <c r="F238" i="15"/>
  <c r="F265" i="15"/>
  <c r="F258" i="15"/>
  <c r="F222" i="15"/>
  <c r="F23" i="15"/>
  <c r="F21" i="15"/>
  <c r="Q107" i="10"/>
  <c r="P166" i="10"/>
  <c r="P110" i="15"/>
  <c r="P136" i="15" s="1"/>
  <c r="O136" i="15"/>
  <c r="Q142" i="15"/>
  <c r="Q138" i="10"/>
  <c r="Q141" i="10" s="1"/>
  <c r="Q234" i="15"/>
  <c r="Q132" i="15"/>
  <c r="Q167" i="15"/>
  <c r="Q158" i="10"/>
  <c r="Q166" i="10" s="1"/>
  <c r="Q344" i="15"/>
  <c r="P365" i="15"/>
  <c r="F359" i="15"/>
  <c r="F355" i="15"/>
  <c r="F351" i="15"/>
  <c r="F333" i="15"/>
  <c r="F360" i="15"/>
  <c r="F353" i="15"/>
  <c r="F322" i="15"/>
  <c r="F318" i="15"/>
  <c r="F305" i="15"/>
  <c r="F301" i="15"/>
  <c r="F294" i="15"/>
  <c r="F361" i="15"/>
  <c r="F350" i="15"/>
  <c r="F349" i="15"/>
  <c r="F331" i="15"/>
  <c r="F321" i="15"/>
  <c r="F319" i="15"/>
  <c r="F357" i="15"/>
  <c r="F356" i="15"/>
  <c r="F342" i="15"/>
  <c r="F325" i="15"/>
  <c r="F323" i="15"/>
  <c r="F358" i="15"/>
  <c r="F352" i="15"/>
  <c r="F335" i="15"/>
  <c r="F334" i="15"/>
  <c r="F332" i="15"/>
  <c r="F320" i="15"/>
  <c r="F273" i="15"/>
  <c r="F269" i="15"/>
  <c r="F261" i="15"/>
  <c r="F257" i="15"/>
  <c r="F253" i="15"/>
  <c r="F249" i="15"/>
  <c r="F245" i="15"/>
  <c r="F241" i="15"/>
  <c r="F230" i="15"/>
  <c r="F226" i="15"/>
  <c r="F324" i="15"/>
  <c r="F304" i="15"/>
  <c r="F295" i="15"/>
  <c r="F282" i="15"/>
  <c r="F272" i="15"/>
  <c r="F348" i="15"/>
  <c r="F291" i="15"/>
  <c r="F276" i="15"/>
  <c r="F274" i="15"/>
  <c r="F354" i="15"/>
  <c r="F293" i="15"/>
  <c r="F292" i="15"/>
  <c r="F283" i="15"/>
  <c r="F271" i="15"/>
  <c r="F264" i="15"/>
  <c r="F262" i="15"/>
  <c r="F255" i="15"/>
  <c r="F248" i="15"/>
  <c r="F239" i="15"/>
  <c r="F229" i="15"/>
  <c r="F227" i="15"/>
  <c r="F223" i="15"/>
  <c r="F219" i="15"/>
  <c r="F215" i="15"/>
  <c r="F200" i="15"/>
  <c r="F196" i="15"/>
  <c r="F189" i="15"/>
  <c r="F303" i="15"/>
  <c r="F266" i="15"/>
  <c r="F260" i="15"/>
  <c r="F254" i="15"/>
  <c r="F243" i="15"/>
  <c r="F242" i="15"/>
  <c r="F228" i="15"/>
  <c r="F221" i="15"/>
  <c r="F275" i="15"/>
  <c r="F268" i="15"/>
  <c r="F267" i="15"/>
  <c r="F256" i="15"/>
  <c r="F250" i="15"/>
  <c r="F244" i="15"/>
  <c r="F302" i="15"/>
  <c r="F263" i="15"/>
  <c r="F252" i="15"/>
  <c r="F251" i="15"/>
  <c r="F240" i="15"/>
  <c r="F231" i="15"/>
  <c r="F225" i="15"/>
  <c r="F220" i="15"/>
  <c r="F199" i="15"/>
  <c r="F197" i="15"/>
  <c r="F128" i="15"/>
  <c r="F124" i="15"/>
  <c r="F224" i="15"/>
  <c r="F190" i="15"/>
  <c r="F127" i="15"/>
  <c r="F125" i="15"/>
  <c r="F270" i="15"/>
  <c r="F259" i="15"/>
  <c r="F232" i="15"/>
  <c r="F218" i="15"/>
  <c r="F214" i="15"/>
  <c r="F217" i="15"/>
  <c r="F126" i="15"/>
  <c r="F67" i="15"/>
  <c r="F22" i="15"/>
  <c r="F80" i="15"/>
  <c r="F198" i="15"/>
  <c r="F39" i="15"/>
  <c r="F24" i="15"/>
  <c r="F20" i="15"/>
  <c r="F247" i="15"/>
  <c r="F216" i="15"/>
  <c r="F81" i="15"/>
  <c r="Q156" i="15"/>
  <c r="Q144" i="10"/>
  <c r="Q155" i="10" s="1"/>
  <c r="Q297" i="15"/>
  <c r="P109" i="10"/>
  <c r="Q27" i="15"/>
  <c r="Q203" i="15"/>
  <c r="Q207" i="15" s="1"/>
  <c r="Q173" i="15"/>
  <c r="Q169" i="10"/>
  <c r="Q172" i="10" s="1"/>
  <c r="Q338" i="15"/>
  <c r="N365" i="15"/>
  <c r="Q16" i="15"/>
  <c r="Q11" i="10"/>
  <c r="Q16" i="10" s="1"/>
  <c r="Q57" i="15"/>
  <c r="Q36" i="10"/>
  <c r="Q57" i="10" s="1"/>
  <c r="Q101" i="15"/>
  <c r="Q60" i="10"/>
  <c r="Q101" i="10" s="1"/>
  <c r="Q120" i="15"/>
  <c r="Q112" i="10"/>
  <c r="Q119" i="10" s="1"/>
  <c r="Q278" i="15"/>
  <c r="Q309" i="15"/>
  <c r="Q285" i="15"/>
  <c r="Q327" i="15"/>
  <c r="O209" i="15"/>
  <c r="P175" i="15" l="1"/>
  <c r="O368" i="15"/>
  <c r="Q110" i="15"/>
  <c r="Q136" i="15" s="1"/>
  <c r="Q31" i="15"/>
  <c r="O175" i="15"/>
  <c r="Q209" i="15"/>
  <c r="N368" i="15"/>
  <c r="R55" i="10"/>
  <c r="F55" i="10" s="1"/>
  <c r="F55" i="15"/>
  <c r="Q109" i="10"/>
  <c r="R71" i="10"/>
  <c r="F71" i="10" s="1"/>
  <c r="F72" i="15"/>
  <c r="R54" i="10"/>
  <c r="F54" i="10" s="1"/>
  <c r="F54" i="15"/>
  <c r="R47" i="10"/>
  <c r="F47" i="10" s="1"/>
  <c r="F48" i="15"/>
  <c r="R29" i="10"/>
  <c r="F29" i="10" s="1"/>
  <c r="F29" i="15"/>
  <c r="R43" i="10"/>
  <c r="F43" i="10" s="1"/>
  <c r="F44" i="15"/>
  <c r="R38" i="10"/>
  <c r="F38" i="10" s="1"/>
  <c r="F38" i="15"/>
  <c r="R46" i="10"/>
  <c r="F46" i="10" s="1"/>
  <c r="F47" i="15"/>
  <c r="Q287" i="15"/>
  <c r="Q313" i="15" s="1"/>
  <c r="Q365" i="15" s="1"/>
  <c r="R39" i="10"/>
  <c r="F39" i="10" s="1"/>
  <c r="F40" i="15"/>
  <c r="R41" i="10"/>
  <c r="F41" i="10" s="1"/>
  <c r="F42" i="15"/>
  <c r="R146" i="10"/>
  <c r="F146" i="10" s="1"/>
  <c r="F147" i="15"/>
  <c r="R64" i="10"/>
  <c r="F64" i="10" s="1"/>
  <c r="F64" i="15"/>
  <c r="R45" i="10"/>
  <c r="F45" i="10" s="1"/>
  <c r="F46" i="15"/>
  <c r="R99" i="10"/>
  <c r="F99" i="10" s="1"/>
  <c r="F99" i="15"/>
  <c r="R50" i="10"/>
  <c r="F50" i="10" s="1"/>
  <c r="F51" i="15"/>
  <c r="R76" i="10"/>
  <c r="F76" i="10" s="1"/>
  <c r="F77" i="15"/>
  <c r="R132" i="15"/>
  <c r="F132" i="15" s="1"/>
  <c r="F123" i="15"/>
  <c r="R97" i="10"/>
  <c r="F97" i="10" s="1"/>
  <c r="F97" i="15"/>
  <c r="R37" i="10"/>
  <c r="F37" i="10" s="1"/>
  <c r="F37" i="15"/>
  <c r="R49" i="10"/>
  <c r="F49" i="10" s="1"/>
  <c r="F50" i="15"/>
  <c r="R75" i="10"/>
  <c r="F75" i="10" s="1"/>
  <c r="F76" i="15"/>
  <c r="R108" i="15"/>
  <c r="F104" i="15"/>
  <c r="R52" i="10"/>
  <c r="F52" i="10" s="1"/>
  <c r="F52" i="15"/>
  <c r="R74" i="10"/>
  <c r="F74" i="10" s="1"/>
  <c r="F75" i="15"/>
  <c r="R88" i="10"/>
  <c r="F88" i="10" s="1"/>
  <c r="F91" i="15"/>
  <c r="R192" i="15"/>
  <c r="F188" i="15"/>
  <c r="R145" i="10"/>
  <c r="F145" i="10" s="1"/>
  <c r="F146" i="15"/>
  <c r="R200" i="10"/>
  <c r="F200" i="10" s="1"/>
  <c r="F201" i="15"/>
  <c r="R153" i="10"/>
  <c r="F153" i="10" s="1"/>
  <c r="F154" i="15"/>
  <c r="R94" i="10"/>
  <c r="F94" i="10" s="1"/>
  <c r="F94" i="15"/>
  <c r="R116" i="10"/>
  <c r="F116" i="10" s="1"/>
  <c r="F117" i="15"/>
  <c r="R147" i="10"/>
  <c r="F147" i="10" s="1"/>
  <c r="F148" i="15"/>
  <c r="R309" i="15"/>
  <c r="F309" i="15" s="1"/>
  <c r="F300" i="15"/>
  <c r="R278" i="15"/>
  <c r="F278" i="15" s="1"/>
  <c r="F237" i="15"/>
  <c r="R338" i="15"/>
  <c r="F338" i="15" s="1"/>
  <c r="F330" i="15"/>
  <c r="R344" i="15"/>
  <c r="F344" i="15" s="1"/>
  <c r="F341" i="15"/>
  <c r="R363" i="15"/>
  <c r="F347" i="15"/>
  <c r="P368" i="15"/>
  <c r="R87" i="10"/>
  <c r="F87" i="10" s="1"/>
  <c r="F90" i="15"/>
  <c r="R53" i="10"/>
  <c r="F53" i="10" s="1"/>
  <c r="F53" i="15"/>
  <c r="R160" i="10"/>
  <c r="F160" i="10" s="1"/>
  <c r="F161" i="15"/>
  <c r="R61" i="10"/>
  <c r="F61" i="10" s="1"/>
  <c r="F61" i="15"/>
  <c r="R81" i="10"/>
  <c r="F81" i="10" s="1"/>
  <c r="F84" i="15"/>
  <c r="R79" i="10"/>
  <c r="F79" i="10" s="1"/>
  <c r="F82" i="15"/>
  <c r="R129" i="10"/>
  <c r="F129" i="10" s="1"/>
  <c r="F130" i="15"/>
  <c r="R40" i="10"/>
  <c r="F40" i="10" s="1"/>
  <c r="F41" i="15"/>
  <c r="R101" i="15"/>
  <c r="F101" i="15" s="1"/>
  <c r="R60" i="10"/>
  <c r="F60" i="10" s="1"/>
  <c r="F60" i="15"/>
  <c r="R77" i="10"/>
  <c r="F77" i="10" s="1"/>
  <c r="F78" i="15"/>
  <c r="R105" i="10"/>
  <c r="F105" i="10" s="1"/>
  <c r="F106" i="15"/>
  <c r="R63" i="10"/>
  <c r="F63" i="10" s="1"/>
  <c r="F63" i="15"/>
  <c r="R78" i="10"/>
  <c r="F78" i="10" s="1"/>
  <c r="F79" i="15"/>
  <c r="R93" i="10"/>
  <c r="F93" i="10" s="1"/>
  <c r="F93" i="15"/>
  <c r="R139" i="10"/>
  <c r="F139" i="10" s="1"/>
  <c r="F140" i="15"/>
  <c r="R204" i="10"/>
  <c r="F204" i="10" s="1"/>
  <c r="F205" i="15"/>
  <c r="R162" i="10"/>
  <c r="F162" i="10" s="1"/>
  <c r="F163" i="15"/>
  <c r="R142" i="15"/>
  <c r="R138" i="10"/>
  <c r="F139" i="15"/>
  <c r="R170" i="10"/>
  <c r="F171" i="15"/>
  <c r="R98" i="10"/>
  <c r="F98" i="10" s="1"/>
  <c r="F98" i="15"/>
  <c r="R159" i="10"/>
  <c r="F159" i="10" s="1"/>
  <c r="F160" i="15"/>
  <c r="R234" i="15"/>
  <c r="F234" i="15" s="1"/>
  <c r="F213" i="15"/>
  <c r="R327" i="15"/>
  <c r="F327" i="15" s="1"/>
  <c r="F316" i="15"/>
  <c r="R330" i="10"/>
  <c r="F330" i="10" s="1"/>
  <c r="F336" i="15"/>
  <c r="R297" i="15"/>
  <c r="F297" i="15" s="1"/>
  <c r="F290" i="15"/>
  <c r="R305" i="10"/>
  <c r="F305" i="10" s="1"/>
  <c r="F311" i="15"/>
  <c r="R14" i="10"/>
  <c r="F14" i="10" s="1"/>
  <c r="F14" i="15"/>
  <c r="R27" i="15"/>
  <c r="F27" i="15" s="1"/>
  <c r="F19" i="15"/>
  <c r="R57" i="15"/>
  <c r="F57" i="15" s="1"/>
  <c r="R36" i="10"/>
  <c r="F36" i="15"/>
  <c r="R117" i="10"/>
  <c r="F117" i="10" s="1"/>
  <c r="F118" i="15"/>
  <c r="R65" i="10"/>
  <c r="F65" i="15"/>
  <c r="R13" i="10"/>
  <c r="F13" i="10" s="1"/>
  <c r="F13" i="15"/>
  <c r="R42" i="10"/>
  <c r="F42" i="10" s="1"/>
  <c r="F43" i="15"/>
  <c r="R67" i="10"/>
  <c r="F67" i="10" s="1"/>
  <c r="F68" i="15"/>
  <c r="R83" i="10"/>
  <c r="F83" i="10" s="1"/>
  <c r="F86" i="15"/>
  <c r="R86" i="10"/>
  <c r="F86" i="10" s="1"/>
  <c r="F89" i="15"/>
  <c r="R16" i="15"/>
  <c r="R11" i="10"/>
  <c r="F11" i="15"/>
  <c r="R44" i="10"/>
  <c r="F44" i="10" s="1"/>
  <c r="F45" i="15"/>
  <c r="R62" i="10"/>
  <c r="F62" i="10" s="1"/>
  <c r="F62" i="15"/>
  <c r="R82" i="10"/>
  <c r="F82" i="10" s="1"/>
  <c r="F85" i="15"/>
  <c r="R156" i="15"/>
  <c r="F156" i="15" s="1"/>
  <c r="R144" i="10"/>
  <c r="F144" i="10" s="1"/>
  <c r="F145" i="15"/>
  <c r="R80" i="10"/>
  <c r="F80" i="10" s="1"/>
  <c r="F83" i="15"/>
  <c r="R113" i="10"/>
  <c r="F113" i="10" s="1"/>
  <c r="F114" i="15"/>
  <c r="R167" i="15"/>
  <c r="F167" i="15" s="1"/>
  <c r="R158" i="10"/>
  <c r="F159" i="15"/>
  <c r="R163" i="10"/>
  <c r="F163" i="10" s="1"/>
  <c r="F164" i="15"/>
  <c r="R114" i="10"/>
  <c r="F114" i="10" s="1"/>
  <c r="F115" i="15"/>
  <c r="R148" i="10"/>
  <c r="F148" i="10" s="1"/>
  <c r="F149" i="15"/>
  <c r="R104" i="10"/>
  <c r="F105" i="15"/>
  <c r="R173" i="15"/>
  <c r="R169" i="10"/>
  <c r="F169" i="10" s="1"/>
  <c r="F170" i="15"/>
  <c r="R150" i="10"/>
  <c r="F151" i="15"/>
  <c r="R300" i="10"/>
  <c r="F300" i="10" s="1"/>
  <c r="F306" i="15"/>
  <c r="R66" i="10"/>
  <c r="F66" i="10" s="1"/>
  <c r="F66" i="15"/>
  <c r="R12" i="10"/>
  <c r="F12" i="10" s="1"/>
  <c r="F12" i="15"/>
  <c r="R25" i="10"/>
  <c r="F25" i="10" s="1"/>
  <c r="F25" i="15"/>
  <c r="R85" i="10"/>
  <c r="F85" i="10" s="1"/>
  <c r="F88" i="15"/>
  <c r="R73" i="10"/>
  <c r="F73" i="10" s="1"/>
  <c r="F74" i="15"/>
  <c r="R69" i="10"/>
  <c r="F69" i="10" s="1"/>
  <c r="F70" i="15"/>
  <c r="R92" i="10"/>
  <c r="F92" i="10" s="1"/>
  <c r="F92" i="15"/>
  <c r="R72" i="10"/>
  <c r="F72" i="10" s="1"/>
  <c r="F73" i="15"/>
  <c r="R96" i="10"/>
  <c r="F96" i="10" s="1"/>
  <c r="F96" i="15"/>
  <c r="R48" i="10"/>
  <c r="F48" i="10" s="1"/>
  <c r="F49" i="15"/>
  <c r="R68" i="10"/>
  <c r="F68" i="10" s="1"/>
  <c r="F69" i="15"/>
  <c r="R95" i="10"/>
  <c r="F95" i="10" s="1"/>
  <c r="F95" i="15"/>
  <c r="R149" i="10"/>
  <c r="F149" i="10" s="1"/>
  <c r="F150" i="15"/>
  <c r="R70" i="10"/>
  <c r="F70" i="10" s="1"/>
  <c r="F71" i="15"/>
  <c r="R84" i="10"/>
  <c r="F84" i="10" s="1"/>
  <c r="F87" i="15"/>
  <c r="R115" i="10"/>
  <c r="F116" i="15"/>
  <c r="R164" i="10"/>
  <c r="F164" i="10" s="1"/>
  <c r="F165" i="15"/>
  <c r="R128" i="10"/>
  <c r="F128" i="10" s="1"/>
  <c r="F129" i="15"/>
  <c r="R203" i="15"/>
  <c r="F203" i="15" s="1"/>
  <c r="F195" i="15"/>
  <c r="R152" i="10"/>
  <c r="F152" i="10" s="1"/>
  <c r="F153" i="15"/>
  <c r="R120" i="15"/>
  <c r="F120" i="15" s="1"/>
  <c r="R112" i="10"/>
  <c r="F112" i="10" s="1"/>
  <c r="F113" i="15"/>
  <c r="R133" i="10"/>
  <c r="F133" i="10" s="1"/>
  <c r="F134" i="15"/>
  <c r="R161" i="10"/>
  <c r="F161" i="10" s="1"/>
  <c r="F162" i="15"/>
  <c r="R285" i="15"/>
  <c r="F281" i="15"/>
  <c r="R301" i="10"/>
  <c r="F301" i="10" s="1"/>
  <c r="F307" i="15"/>
  <c r="R311" i="10"/>
  <c r="F311" i="10" s="1"/>
  <c r="F317" i="15"/>
  <c r="Q175" i="15" l="1"/>
  <c r="F142" i="15"/>
  <c r="F173" i="15"/>
  <c r="R119" i="10"/>
  <c r="F119" i="10" s="1"/>
  <c r="F115" i="10"/>
  <c r="R31" i="15"/>
  <c r="F16" i="15"/>
  <c r="R101" i="10"/>
  <c r="F101" i="10" s="1"/>
  <c r="F65" i="10"/>
  <c r="R172" i="10"/>
  <c r="F172" i="10" s="1"/>
  <c r="F170" i="10"/>
  <c r="R207" i="15"/>
  <c r="F192" i="15"/>
  <c r="R110" i="15"/>
  <c r="F108" i="15"/>
  <c r="R287" i="15"/>
  <c r="F285" i="15"/>
  <c r="R166" i="10"/>
  <c r="F166" i="10" s="1"/>
  <c r="F158" i="10"/>
  <c r="R141" i="10"/>
  <c r="F141" i="10" s="1"/>
  <c r="F138" i="10"/>
  <c r="F363" i="15"/>
  <c r="R155" i="10"/>
  <c r="F155" i="10" s="1"/>
  <c r="F150" i="10"/>
  <c r="R107" i="10"/>
  <c r="F107" i="10" s="1"/>
  <c r="F104" i="10"/>
  <c r="R16" i="10"/>
  <c r="F16" i="10" s="1"/>
  <c r="F11" i="10"/>
  <c r="R57" i="10"/>
  <c r="F36" i="10"/>
  <c r="Q368" i="15"/>
  <c r="R209" i="15" l="1"/>
  <c r="F207" i="15"/>
  <c r="R109" i="10"/>
  <c r="F109" i="10" s="1"/>
  <c r="F57" i="10"/>
  <c r="R136" i="15"/>
  <c r="R175" i="15" s="1"/>
  <c r="F110" i="15"/>
  <c r="F31" i="15"/>
  <c r="R313" i="15"/>
  <c r="F287" i="15"/>
  <c r="F177" i="15" l="1"/>
  <c r="F136" i="15"/>
  <c r="F209" i="15"/>
  <c r="F175" i="15"/>
  <c r="F313" i="15"/>
  <c r="R365" i="15"/>
  <c r="R368" i="15" l="1"/>
  <c r="F365" i="15"/>
  <c r="F368" i="15" l="1"/>
  <c r="K50" i="14" l="1"/>
  <c r="B29" i="17" l="1"/>
  <c r="B26" i="17"/>
  <c r="B23" i="17"/>
  <c r="B19" i="17"/>
  <c r="B12" i="17"/>
  <c r="F15" i="18" l="1"/>
  <c r="L5" i="14" l="1"/>
  <c r="M5" i="14" l="1"/>
  <c r="F204" i="13"/>
  <c r="N5" i="14" l="1"/>
  <c r="O5" i="14" l="1"/>
  <c r="P5" i="14" l="1"/>
  <c r="F33" i="7"/>
  <c r="E33" i="7"/>
  <c r="E51" i="7"/>
  <c r="F51" i="7"/>
  <c r="G51" i="7"/>
  <c r="G33" i="7"/>
  <c r="I40" i="7"/>
  <c r="I41" i="7"/>
  <c r="B40" i="7"/>
  <c r="B41" i="7"/>
  <c r="B42" i="7"/>
  <c r="B43" i="7"/>
  <c r="B44" i="7"/>
  <c r="B45" i="7"/>
  <c r="B46" i="7"/>
  <c r="B47" i="7"/>
  <c r="B48" i="7"/>
  <c r="B49" i="7"/>
  <c r="B50" i="7"/>
  <c r="B39" i="7"/>
  <c r="Q5" i="14" l="1"/>
  <c r="I22" i="7"/>
  <c r="I39" i="7"/>
  <c r="I21" i="7"/>
  <c r="I23" i="7"/>
  <c r="R5" i="14" l="1"/>
  <c r="A3" i="20"/>
  <c r="S5" i="14" l="1"/>
  <c r="T5" i="14" l="1"/>
  <c r="A2" i="20"/>
  <c r="A1" i="20"/>
  <c r="F16" i="20"/>
  <c r="U5" i="14" l="1"/>
  <c r="C14" i="20"/>
  <c r="C17" i="20" s="1"/>
  <c r="C21" i="20" s="1"/>
  <c r="C23" i="20" s="1"/>
  <c r="F14" i="20"/>
  <c r="F17" i="20" s="1"/>
  <c r="F21" i="20" s="1"/>
  <c r="F23" i="20" s="1"/>
  <c r="V5" i="14" l="1"/>
  <c r="A3" i="6"/>
  <c r="A2" i="6"/>
  <c r="A1" i="6"/>
  <c r="A3" i="7"/>
  <c r="G4" i="19"/>
  <c r="H4" i="19" s="1"/>
  <c r="J6" i="19"/>
  <c r="I4" i="19" l="1"/>
  <c r="J4" i="19" l="1"/>
  <c r="K4" i="19" l="1"/>
  <c r="L4" i="19" l="1"/>
  <c r="M4" i="19" l="1"/>
  <c r="N4" i="19" l="1"/>
  <c r="O4" i="19" l="1"/>
  <c r="P4" i="19" l="1"/>
  <c r="Q4" i="19" l="1"/>
  <c r="A4" i="19" l="1"/>
  <c r="E4" i="19"/>
  <c r="A2" i="7" l="1"/>
  <c r="A1" i="7"/>
  <c r="A1" i="18"/>
  <c r="A2" i="18"/>
  <c r="F7" i="18"/>
  <c r="F8" i="18"/>
  <c r="F9" i="18"/>
  <c r="F10" i="18"/>
  <c r="F11" i="18"/>
  <c r="F12" i="18"/>
  <c r="F13" i="18"/>
  <c r="F14" i="18"/>
  <c r="A3" i="18"/>
  <c r="A2" i="13"/>
  <c r="A1" i="13"/>
  <c r="A2" i="14"/>
  <c r="A1" i="14"/>
  <c r="A2" i="8"/>
  <c r="A1" i="8"/>
  <c r="A3" i="8"/>
  <c r="B13" i="17" l="1"/>
  <c r="B20" i="17"/>
  <c r="D15" i="18"/>
  <c r="B14" i="17" l="1"/>
  <c r="A3" i="14"/>
  <c r="B15" i="17" l="1"/>
  <c r="B16" i="17" l="1"/>
  <c r="A3" i="13" s="1"/>
  <c r="F14" i="13" l="1"/>
  <c r="F29" i="13"/>
  <c r="F133" i="13"/>
  <c r="F305" i="13"/>
  <c r="F151" i="13" l="1"/>
  <c r="F55" i="7" l="1"/>
  <c r="I43" i="7" l="1"/>
  <c r="I25" i="7"/>
  <c r="I29" i="7"/>
  <c r="I44" i="7"/>
  <c r="I48" i="7"/>
  <c r="I50" i="7"/>
  <c r="I27" i="7"/>
  <c r="I31" i="7"/>
  <c r="I46" i="7"/>
  <c r="I24" i="7"/>
  <c r="I28" i="7"/>
  <c r="I32" i="7"/>
  <c r="I45" i="7"/>
  <c r="I49" i="7"/>
  <c r="I26" i="7"/>
  <c r="I30" i="7"/>
  <c r="I42" i="7"/>
  <c r="I47" i="7"/>
  <c r="I33" i="7" l="1"/>
  <c r="I51" i="7"/>
  <c r="G12" i="7" l="1"/>
  <c r="G13" i="7" s="1"/>
  <c r="E12" i="7"/>
  <c r="E13" i="7" s="1"/>
  <c r="F12" i="7"/>
  <c r="F13" i="7" s="1"/>
  <c r="I12" i="7" l="1"/>
  <c r="N49" i="8"/>
  <c r="P49" i="8"/>
  <c r="I49" i="8"/>
  <c r="T49" i="8"/>
  <c r="J49" i="8"/>
  <c r="S49" i="8"/>
  <c r="Q49" i="8"/>
  <c r="L49" i="8"/>
  <c r="R49" i="8"/>
  <c r="O49" i="8"/>
  <c r="M49" i="8"/>
  <c r="K49" i="8"/>
  <c r="J50" i="8"/>
  <c r="K50" i="8"/>
  <c r="I50" i="8"/>
  <c r="I13" i="7"/>
  <c r="M50" i="8"/>
  <c r="Q50" i="8"/>
  <c r="N50" i="8"/>
  <c r="R50" i="8"/>
  <c r="O50" i="8"/>
  <c r="S50" i="8"/>
  <c r="L50" i="8"/>
  <c r="P50" i="8"/>
  <c r="T50" i="8"/>
  <c r="E9" i="6" l="1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I47" i="8" l="1"/>
  <c r="J9" i="8"/>
  <c r="H5" i="13" l="1"/>
  <c r="H5" i="10" s="1"/>
  <c r="J47" i="8"/>
  <c r="K9" i="8"/>
  <c r="L50" i="14" l="1"/>
  <c r="L93" i="14"/>
  <c r="L94" i="14"/>
  <c r="L95" i="14"/>
  <c r="K137" i="14"/>
  <c r="K47" i="8"/>
  <c r="L9" i="8"/>
  <c r="K142" i="14"/>
  <c r="I24" i="8" s="1"/>
  <c r="I65" i="8" s="1"/>
  <c r="K148" i="14"/>
  <c r="G57" i="13"/>
  <c r="G107" i="13"/>
  <c r="K52" i="14"/>
  <c r="G155" i="13"/>
  <c r="G16" i="13"/>
  <c r="G101" i="13"/>
  <c r="I13" i="8"/>
  <c r="I54" i="8" s="1"/>
  <c r="I5" i="13"/>
  <c r="I5" i="10" s="1"/>
  <c r="M50" i="14" s="1"/>
  <c r="G119" i="13"/>
  <c r="G172" i="13"/>
  <c r="G141" i="13"/>
  <c r="G166" i="13"/>
  <c r="M95" i="14" l="1"/>
  <c r="M93" i="14"/>
  <c r="M94" i="14"/>
  <c r="K99" i="14"/>
  <c r="I29" i="8"/>
  <c r="I70" i="8" s="1"/>
  <c r="K96" i="14"/>
  <c r="K42" i="14"/>
  <c r="K84" i="14"/>
  <c r="K74" i="14"/>
  <c r="K65" i="14"/>
  <c r="I23" i="8" s="1"/>
  <c r="I64" i="8" s="1"/>
  <c r="K35" i="14"/>
  <c r="K92" i="14"/>
  <c r="K89" i="14"/>
  <c r="K88" i="14"/>
  <c r="K91" i="14"/>
  <c r="K56" i="14"/>
  <c r="K34" i="14"/>
  <c r="K27" i="14"/>
  <c r="I15" i="8" s="1"/>
  <c r="I56" i="8" s="1"/>
  <c r="K46" i="14"/>
  <c r="K79" i="14"/>
  <c r="K90" i="14"/>
  <c r="K100" i="14"/>
  <c r="K55" i="14"/>
  <c r="K61" i="14"/>
  <c r="K76" i="14"/>
  <c r="K63" i="14"/>
  <c r="K72" i="14"/>
  <c r="K44" i="14"/>
  <c r="K54" i="14"/>
  <c r="K75" i="14"/>
  <c r="K41" i="14"/>
  <c r="K77" i="14"/>
  <c r="K66" i="14"/>
  <c r="K69" i="14"/>
  <c r="K10" i="14"/>
  <c r="K70" i="14"/>
  <c r="K64" i="14"/>
  <c r="K102" i="14"/>
  <c r="K11" i="14"/>
  <c r="K49" i="14"/>
  <c r="K87" i="14"/>
  <c r="K73" i="14"/>
  <c r="K101" i="14"/>
  <c r="K36" i="14"/>
  <c r="K53" i="14"/>
  <c r="K62" i="14"/>
  <c r="K67" i="14"/>
  <c r="K80" i="14"/>
  <c r="K85" i="14"/>
  <c r="K71" i="14"/>
  <c r="K40" i="14"/>
  <c r="K78" i="14"/>
  <c r="K51" i="14"/>
  <c r="K104" i="14"/>
  <c r="K9" i="14"/>
  <c r="K86" i="14"/>
  <c r="K83" i="14"/>
  <c r="K39" i="14"/>
  <c r="K43" i="14"/>
  <c r="K103" i="14"/>
  <c r="M9" i="8"/>
  <c r="L47" i="8"/>
  <c r="L137" i="14"/>
  <c r="L27" i="14"/>
  <c r="J15" i="8" s="1"/>
  <c r="J56" i="8" s="1"/>
  <c r="K171" i="14"/>
  <c r="K122" i="14"/>
  <c r="K167" i="14"/>
  <c r="K172" i="14"/>
  <c r="K121" i="14"/>
  <c r="K169" i="14"/>
  <c r="I34" i="8" s="1"/>
  <c r="I75" i="8" s="1"/>
  <c r="K178" i="14"/>
  <c r="I36" i="8" s="1"/>
  <c r="I77" i="8" s="1"/>
  <c r="K124" i="14"/>
  <c r="K126" i="14"/>
  <c r="K123" i="14"/>
  <c r="L179" i="14"/>
  <c r="K125" i="14"/>
  <c r="K179" i="14"/>
  <c r="K168" i="14"/>
  <c r="K173" i="14"/>
  <c r="K170" i="14"/>
  <c r="L142" i="14"/>
  <c r="J24" i="8" s="1"/>
  <c r="J65" i="8" s="1"/>
  <c r="K48" i="14"/>
  <c r="K47" i="14"/>
  <c r="K113" i="14"/>
  <c r="K114" i="14"/>
  <c r="K112" i="14"/>
  <c r="K111" i="14"/>
  <c r="K97" i="14"/>
  <c r="K98" i="14"/>
  <c r="H57" i="13"/>
  <c r="H141" i="13"/>
  <c r="J13" i="8"/>
  <c r="J54" i="8" s="1"/>
  <c r="H166" i="13"/>
  <c r="H107" i="13"/>
  <c r="H155" i="13"/>
  <c r="L148" i="14"/>
  <c r="J5" i="13"/>
  <c r="J5" i="10" s="1"/>
  <c r="H172" i="13"/>
  <c r="H16" i="13"/>
  <c r="L52" i="14"/>
  <c r="G109" i="13"/>
  <c r="H101" i="13"/>
  <c r="H119" i="13"/>
  <c r="N50" i="14" l="1"/>
  <c r="N95" i="14"/>
  <c r="N94" i="14"/>
  <c r="N93" i="14"/>
  <c r="I20" i="8"/>
  <c r="I61" i="8" s="1"/>
  <c r="J29" i="8"/>
  <c r="J70" i="8" s="1"/>
  <c r="L99" i="14"/>
  <c r="L63" i="14"/>
  <c r="L51" i="14"/>
  <c r="L41" i="14"/>
  <c r="L87" i="14"/>
  <c r="L40" i="14"/>
  <c r="L56" i="14"/>
  <c r="L74" i="14"/>
  <c r="L102" i="14"/>
  <c r="L36" i="14"/>
  <c r="L84" i="14"/>
  <c r="L90" i="14"/>
  <c r="L79" i="14"/>
  <c r="L54" i="14"/>
  <c r="L83" i="14"/>
  <c r="L55" i="14"/>
  <c r="L78" i="14"/>
  <c r="L10" i="14"/>
  <c r="L88" i="14"/>
  <c r="L96" i="14"/>
  <c r="L100" i="14"/>
  <c r="L85" i="14"/>
  <c r="L77" i="14"/>
  <c r="L92" i="14"/>
  <c r="L75" i="14"/>
  <c r="L53" i="14"/>
  <c r="L71" i="14"/>
  <c r="L72" i="14"/>
  <c r="L69" i="14"/>
  <c r="L9" i="14"/>
  <c r="L91" i="14"/>
  <c r="L66" i="14"/>
  <c r="L35" i="14"/>
  <c r="L101" i="14"/>
  <c r="L11" i="14"/>
  <c r="L65" i="14"/>
  <c r="J23" i="8" s="1"/>
  <c r="J64" i="8" s="1"/>
  <c r="L44" i="14"/>
  <c r="L34" i="14"/>
  <c r="L80" i="14"/>
  <c r="L89" i="14"/>
  <c r="L73" i="14"/>
  <c r="L76" i="14"/>
  <c r="L64" i="14"/>
  <c r="L42" i="14"/>
  <c r="L39" i="14"/>
  <c r="L46" i="14"/>
  <c r="L62" i="14"/>
  <c r="L70" i="14"/>
  <c r="L86" i="14"/>
  <c r="L67" i="14"/>
  <c r="L49" i="14"/>
  <c r="L103" i="14"/>
  <c r="L43" i="14"/>
  <c r="L104" i="14"/>
  <c r="N9" i="8"/>
  <c r="M47" i="8"/>
  <c r="M137" i="14"/>
  <c r="M142" i="14"/>
  <c r="K24" i="8" s="1"/>
  <c r="K65" i="8" s="1"/>
  <c r="M27" i="14"/>
  <c r="K15" i="8" s="1"/>
  <c r="K56" i="8" s="1"/>
  <c r="K175" i="14"/>
  <c r="I35" i="8"/>
  <c r="I76" i="8" s="1"/>
  <c r="K128" i="14"/>
  <c r="K181" i="14"/>
  <c r="L169" i="14"/>
  <c r="J34" i="8" s="1"/>
  <c r="J75" i="8" s="1"/>
  <c r="L121" i="14"/>
  <c r="L123" i="14"/>
  <c r="L168" i="14"/>
  <c r="M179" i="14"/>
  <c r="L171" i="14"/>
  <c r="L173" i="14"/>
  <c r="L167" i="14"/>
  <c r="L122" i="14"/>
  <c r="L125" i="14"/>
  <c r="L124" i="14"/>
  <c r="L170" i="14"/>
  <c r="L172" i="14"/>
  <c r="L126" i="14"/>
  <c r="L61" i="14"/>
  <c r="L178" i="14"/>
  <c r="L113" i="14"/>
  <c r="L114" i="14"/>
  <c r="L97" i="14"/>
  <c r="L98" i="14"/>
  <c r="J20" i="8" s="1"/>
  <c r="J61" i="8" s="1"/>
  <c r="L112" i="14"/>
  <c r="L111" i="14"/>
  <c r="L48" i="14"/>
  <c r="L47" i="14"/>
  <c r="I172" i="13"/>
  <c r="I166" i="13"/>
  <c r="I101" i="13"/>
  <c r="H109" i="13"/>
  <c r="I155" i="13"/>
  <c r="K13" i="8"/>
  <c r="K54" i="8" s="1"/>
  <c r="K5" i="13"/>
  <c r="K5" i="10" s="1"/>
  <c r="I141" i="13"/>
  <c r="I57" i="13"/>
  <c r="I107" i="13"/>
  <c r="I16" i="13"/>
  <c r="M52" i="14"/>
  <c r="I119" i="13"/>
  <c r="O93" i="14" l="1"/>
  <c r="O95" i="14"/>
  <c r="O94" i="14"/>
  <c r="O50" i="14"/>
  <c r="M99" i="14"/>
  <c r="N99" i="14"/>
  <c r="M88" i="14"/>
  <c r="M87" i="14"/>
  <c r="M53" i="14"/>
  <c r="M61" i="14"/>
  <c r="M40" i="14"/>
  <c r="M96" i="14"/>
  <c r="M41" i="14"/>
  <c r="M80" i="14"/>
  <c r="M10" i="14"/>
  <c r="M71" i="14"/>
  <c r="M56" i="14"/>
  <c r="M65" i="14"/>
  <c r="K23" i="8" s="1"/>
  <c r="K64" i="8" s="1"/>
  <c r="M11" i="14"/>
  <c r="M46" i="14"/>
  <c r="M64" i="14"/>
  <c r="M101" i="14"/>
  <c r="M100" i="14"/>
  <c r="M42" i="14"/>
  <c r="M76" i="14"/>
  <c r="M74" i="14"/>
  <c r="M49" i="14"/>
  <c r="M34" i="14"/>
  <c r="M72" i="14"/>
  <c r="M84" i="14"/>
  <c r="M63" i="14"/>
  <c r="M78" i="14"/>
  <c r="M83" i="14"/>
  <c r="M91" i="14"/>
  <c r="M55" i="14"/>
  <c r="M54" i="14"/>
  <c r="M67" i="14"/>
  <c r="M62" i="14"/>
  <c r="M86" i="14"/>
  <c r="M73" i="14"/>
  <c r="M9" i="14"/>
  <c r="M35" i="14"/>
  <c r="M51" i="14"/>
  <c r="M102" i="14"/>
  <c r="M69" i="14"/>
  <c r="M36" i="14"/>
  <c r="M89" i="14"/>
  <c r="M92" i="14"/>
  <c r="M44" i="14"/>
  <c r="M70" i="14"/>
  <c r="M66" i="14"/>
  <c r="M39" i="14"/>
  <c r="M77" i="14"/>
  <c r="M85" i="14"/>
  <c r="M75" i="14"/>
  <c r="M90" i="14"/>
  <c r="M79" i="14"/>
  <c r="M43" i="14"/>
  <c r="M104" i="14"/>
  <c r="M103" i="14"/>
  <c r="N137" i="14"/>
  <c r="O9" i="8"/>
  <c r="N47" i="8"/>
  <c r="J35" i="8"/>
  <c r="J76" i="8" s="1"/>
  <c r="L128" i="14"/>
  <c r="L175" i="14"/>
  <c r="M170" i="14"/>
  <c r="M167" i="14"/>
  <c r="M122" i="14"/>
  <c r="M126" i="14"/>
  <c r="M123" i="14"/>
  <c r="M121" i="14"/>
  <c r="M173" i="14"/>
  <c r="M168" i="14"/>
  <c r="M125" i="14"/>
  <c r="M111" i="14"/>
  <c r="M171" i="14"/>
  <c r="M124" i="14"/>
  <c r="M172" i="14"/>
  <c r="M169" i="14"/>
  <c r="K34" i="8" s="1"/>
  <c r="K75" i="8" s="1"/>
  <c r="M112" i="14"/>
  <c r="M178" i="14"/>
  <c r="L181" i="14"/>
  <c r="J36" i="8"/>
  <c r="J77" i="8" s="1"/>
  <c r="M97" i="14"/>
  <c r="M98" i="14"/>
  <c r="K20" i="8" s="1"/>
  <c r="K61" i="8" s="1"/>
  <c r="M47" i="14"/>
  <c r="M48" i="14"/>
  <c r="M114" i="14"/>
  <c r="M113" i="14"/>
  <c r="I109" i="13"/>
  <c r="J166" i="13"/>
  <c r="J141" i="13"/>
  <c r="L5" i="13"/>
  <c r="L5" i="10" s="1"/>
  <c r="J119" i="13"/>
  <c r="J16" i="13"/>
  <c r="J107" i="13"/>
  <c r="J57" i="13"/>
  <c r="J172" i="13"/>
  <c r="J101" i="13"/>
  <c r="J155" i="13"/>
  <c r="P94" i="14" l="1"/>
  <c r="P95" i="14"/>
  <c r="P50" i="14"/>
  <c r="P93" i="14"/>
  <c r="O99" i="14"/>
  <c r="N65" i="14"/>
  <c r="N102" i="14"/>
  <c r="N77" i="14"/>
  <c r="N76" i="14"/>
  <c r="N85" i="14"/>
  <c r="N87" i="14"/>
  <c r="N70" i="14"/>
  <c r="N101" i="14"/>
  <c r="N79" i="14"/>
  <c r="N66" i="14"/>
  <c r="N80" i="14"/>
  <c r="N44" i="14"/>
  <c r="N96" i="14"/>
  <c r="N67" i="14"/>
  <c r="N46" i="14"/>
  <c r="N69" i="14"/>
  <c r="N91" i="14"/>
  <c r="N92" i="14"/>
  <c r="N75" i="14"/>
  <c r="N86" i="14"/>
  <c r="N83" i="14"/>
  <c r="N78" i="14"/>
  <c r="N72" i="14"/>
  <c r="N89" i="14"/>
  <c r="N73" i="14"/>
  <c r="N84" i="14"/>
  <c r="N88" i="14"/>
  <c r="N90" i="14"/>
  <c r="N62" i="14"/>
  <c r="N63" i="14"/>
  <c r="N71" i="14"/>
  <c r="N64" i="14"/>
  <c r="N100" i="14"/>
  <c r="N74" i="14"/>
  <c r="N104" i="14"/>
  <c r="N103" i="14"/>
  <c r="N43" i="14"/>
  <c r="O137" i="14"/>
  <c r="P9" i="8"/>
  <c r="O47" i="8"/>
  <c r="M175" i="14"/>
  <c r="M128" i="14"/>
  <c r="K35" i="8"/>
  <c r="K76" i="8" s="1"/>
  <c r="K36" i="8"/>
  <c r="K77" i="8" s="1"/>
  <c r="M181" i="14"/>
  <c r="N97" i="14"/>
  <c r="N98" i="14"/>
  <c r="K155" i="13"/>
  <c r="K166" i="13"/>
  <c r="J109" i="13"/>
  <c r="K101" i="13"/>
  <c r="K107" i="13"/>
  <c r="K16" i="13"/>
  <c r="K119" i="13"/>
  <c r="M5" i="13"/>
  <c r="M5" i="10" s="1"/>
  <c r="K57" i="13"/>
  <c r="K172" i="13"/>
  <c r="K141" i="13"/>
  <c r="P99" i="14" l="1"/>
  <c r="O84" i="14"/>
  <c r="O96" i="14"/>
  <c r="O102" i="14"/>
  <c r="O85" i="14"/>
  <c r="O76" i="14"/>
  <c r="O89" i="14"/>
  <c r="O77" i="14"/>
  <c r="O92" i="14"/>
  <c r="O70" i="14"/>
  <c r="O74" i="14"/>
  <c r="O79" i="14"/>
  <c r="O63" i="14"/>
  <c r="O44" i="14"/>
  <c r="O86" i="14"/>
  <c r="O71" i="14"/>
  <c r="O64" i="14"/>
  <c r="O78" i="14"/>
  <c r="O65" i="14"/>
  <c r="O73" i="14"/>
  <c r="O72" i="14"/>
  <c r="O69" i="14"/>
  <c r="O100" i="14"/>
  <c r="O87" i="14"/>
  <c r="O90" i="14"/>
  <c r="O66" i="14"/>
  <c r="O101" i="14"/>
  <c r="O62" i="14"/>
  <c r="O67" i="14"/>
  <c r="O80" i="14"/>
  <c r="O88" i="14"/>
  <c r="O91" i="14"/>
  <c r="O83" i="14"/>
  <c r="O75" i="14"/>
  <c r="O46" i="14"/>
  <c r="O103" i="14"/>
  <c r="O104" i="14"/>
  <c r="O43" i="14"/>
  <c r="P137" i="14"/>
  <c r="Q9" i="8"/>
  <c r="P47" i="8"/>
  <c r="O97" i="14"/>
  <c r="O98" i="14"/>
  <c r="L57" i="13"/>
  <c r="L16" i="13"/>
  <c r="L166" i="13"/>
  <c r="L141" i="13"/>
  <c r="L101" i="13"/>
  <c r="L172" i="13"/>
  <c r="N5" i="13"/>
  <c r="N5" i="10" s="1"/>
  <c r="L107" i="13"/>
  <c r="L155" i="13"/>
  <c r="L119" i="13"/>
  <c r="K109" i="13"/>
  <c r="Q99" i="14" l="1"/>
  <c r="P85" i="14"/>
  <c r="P102" i="14"/>
  <c r="P75" i="14"/>
  <c r="P87" i="14"/>
  <c r="P65" i="14"/>
  <c r="P90" i="14"/>
  <c r="P73" i="14"/>
  <c r="P98" i="14"/>
  <c r="P69" i="14"/>
  <c r="P76" i="14"/>
  <c r="P96" i="14"/>
  <c r="P91" i="14"/>
  <c r="P72" i="14"/>
  <c r="P100" i="14"/>
  <c r="P88" i="14"/>
  <c r="P66" i="14"/>
  <c r="P44" i="14"/>
  <c r="P86" i="14"/>
  <c r="P70" i="14"/>
  <c r="P78" i="14"/>
  <c r="P71" i="14"/>
  <c r="P89" i="14"/>
  <c r="P74" i="14"/>
  <c r="P63" i="14"/>
  <c r="P92" i="14"/>
  <c r="P67" i="14"/>
  <c r="P62" i="14"/>
  <c r="P80" i="14"/>
  <c r="P64" i="14"/>
  <c r="P46" i="14"/>
  <c r="P77" i="14"/>
  <c r="P83" i="14"/>
  <c r="P79" i="14"/>
  <c r="P84" i="14"/>
  <c r="P101" i="14"/>
  <c r="P104" i="14"/>
  <c r="P43" i="14"/>
  <c r="P103" i="14"/>
  <c r="R9" i="8"/>
  <c r="Q47" i="8"/>
  <c r="L109" i="13"/>
  <c r="P97" i="14"/>
  <c r="M16" i="13"/>
  <c r="M57" i="13"/>
  <c r="M172" i="13"/>
  <c r="M166" i="13"/>
  <c r="M155" i="13"/>
  <c r="M119" i="13"/>
  <c r="O5" i="13"/>
  <c r="O5" i="10" s="1"/>
  <c r="M107" i="13"/>
  <c r="M101" i="13"/>
  <c r="M141" i="13"/>
  <c r="R99" i="14" l="1"/>
  <c r="Q73" i="14"/>
  <c r="Q76" i="14"/>
  <c r="Q102" i="14"/>
  <c r="Q71" i="14"/>
  <c r="Q67" i="14"/>
  <c r="Q83" i="14"/>
  <c r="Q79" i="14"/>
  <c r="Q85" i="14"/>
  <c r="Q75" i="14"/>
  <c r="Q77" i="14"/>
  <c r="Q87" i="14"/>
  <c r="Q70" i="14"/>
  <c r="Q100" i="14"/>
  <c r="Q66" i="14"/>
  <c r="Q44" i="14"/>
  <c r="Q46" i="14"/>
  <c r="Q69" i="14"/>
  <c r="Q89" i="14"/>
  <c r="Q84" i="14"/>
  <c r="Q65" i="14"/>
  <c r="Q101" i="14"/>
  <c r="Q63" i="14"/>
  <c r="Q90" i="14"/>
  <c r="Q80" i="14"/>
  <c r="Q88" i="14"/>
  <c r="Q97" i="14"/>
  <c r="Q96" i="14"/>
  <c r="Q62" i="14"/>
  <c r="Q72" i="14"/>
  <c r="Q78" i="14"/>
  <c r="Q92" i="14"/>
  <c r="Q64" i="14"/>
  <c r="Q86" i="14"/>
  <c r="Q91" i="14"/>
  <c r="Q74" i="14"/>
  <c r="Q104" i="14"/>
  <c r="Q103" i="14"/>
  <c r="Q43" i="14"/>
  <c r="S9" i="8"/>
  <c r="R47" i="8"/>
  <c r="Q98" i="14"/>
  <c r="N119" i="13"/>
  <c r="M109" i="13"/>
  <c r="N107" i="13"/>
  <c r="N141" i="13"/>
  <c r="N57" i="13"/>
  <c r="N155" i="13"/>
  <c r="N172" i="13"/>
  <c r="P5" i="13"/>
  <c r="P5" i="10" s="1"/>
  <c r="N16" i="13"/>
  <c r="N101" i="13"/>
  <c r="N166" i="13"/>
  <c r="S99" i="14" l="1"/>
  <c r="R67" i="14"/>
  <c r="R89" i="14"/>
  <c r="R91" i="14"/>
  <c r="R88" i="14"/>
  <c r="R76" i="14"/>
  <c r="R100" i="14"/>
  <c r="R96" i="14"/>
  <c r="R92" i="14"/>
  <c r="R64" i="14"/>
  <c r="R84" i="14"/>
  <c r="R63" i="14"/>
  <c r="R79" i="14"/>
  <c r="R73" i="14"/>
  <c r="R69" i="14"/>
  <c r="R66" i="14"/>
  <c r="R70" i="14"/>
  <c r="R62" i="14"/>
  <c r="R87" i="14"/>
  <c r="R74" i="14"/>
  <c r="R102" i="14"/>
  <c r="R72" i="14"/>
  <c r="R75" i="14"/>
  <c r="R65" i="14"/>
  <c r="R44" i="14"/>
  <c r="R71" i="14"/>
  <c r="R46" i="14"/>
  <c r="R78" i="14"/>
  <c r="R80" i="14"/>
  <c r="R83" i="14"/>
  <c r="R86" i="14"/>
  <c r="R101" i="14"/>
  <c r="R85" i="14"/>
  <c r="R77" i="14"/>
  <c r="R90" i="14"/>
  <c r="R104" i="14"/>
  <c r="R103" i="14"/>
  <c r="R43" i="14"/>
  <c r="T9" i="8"/>
  <c r="T47" i="8" s="1"/>
  <c r="S47" i="8"/>
  <c r="R97" i="14"/>
  <c r="R98" i="14"/>
  <c r="O155" i="13"/>
  <c r="O119" i="13"/>
  <c r="N109" i="13"/>
  <c r="O107" i="13"/>
  <c r="O101" i="13"/>
  <c r="O16" i="13"/>
  <c r="O57" i="13"/>
  <c r="Q5" i="13"/>
  <c r="Q5" i="10" s="1"/>
  <c r="O172" i="13"/>
  <c r="O141" i="13"/>
  <c r="O166" i="13"/>
  <c r="T99" i="14" l="1"/>
  <c r="S96" i="14"/>
  <c r="S102" i="14"/>
  <c r="S71" i="14"/>
  <c r="S91" i="14"/>
  <c r="S78" i="14"/>
  <c r="S83" i="14"/>
  <c r="S101" i="14"/>
  <c r="S92" i="14"/>
  <c r="S46" i="14"/>
  <c r="S88" i="14"/>
  <c r="S62" i="14"/>
  <c r="S64" i="14"/>
  <c r="S98" i="14"/>
  <c r="S74" i="14"/>
  <c r="S63" i="14"/>
  <c r="S73" i="14"/>
  <c r="S80" i="14"/>
  <c r="S85" i="14"/>
  <c r="S77" i="14"/>
  <c r="S89" i="14"/>
  <c r="S44" i="14"/>
  <c r="S100" i="14"/>
  <c r="S90" i="14"/>
  <c r="S84" i="14"/>
  <c r="S67" i="14"/>
  <c r="S86" i="14"/>
  <c r="S72" i="14"/>
  <c r="S66" i="14"/>
  <c r="S79" i="14"/>
  <c r="S75" i="14"/>
  <c r="S65" i="14"/>
  <c r="S87" i="14"/>
  <c r="S69" i="14"/>
  <c r="S76" i="14"/>
  <c r="S70" i="14"/>
  <c r="S104" i="14"/>
  <c r="S103" i="14"/>
  <c r="S43" i="14"/>
  <c r="S97" i="14"/>
  <c r="P172" i="13"/>
  <c r="P141" i="13"/>
  <c r="P155" i="13"/>
  <c r="P101" i="13"/>
  <c r="P57" i="13"/>
  <c r="P16" i="13"/>
  <c r="R5" i="13"/>
  <c r="R5" i="10" s="1"/>
  <c r="O109" i="13"/>
  <c r="P166" i="13"/>
  <c r="P119" i="13"/>
  <c r="P107" i="13"/>
  <c r="R95" i="14" l="1"/>
  <c r="R94" i="14"/>
  <c r="U50" i="14"/>
  <c r="T50" i="14"/>
  <c r="R93" i="14"/>
  <c r="Q94" i="14"/>
  <c r="S95" i="14"/>
  <c r="S94" i="14"/>
  <c r="R50" i="14"/>
  <c r="T95" i="14"/>
  <c r="Q50" i="14"/>
  <c r="Q93" i="14"/>
  <c r="Q95" i="14"/>
  <c r="S93" i="14"/>
  <c r="T94" i="14"/>
  <c r="V50" i="14"/>
  <c r="S50" i="14"/>
  <c r="V94" i="14"/>
  <c r="U93" i="14"/>
  <c r="V93" i="14"/>
  <c r="V95" i="14"/>
  <c r="U95" i="14"/>
  <c r="U94" i="14"/>
  <c r="T93" i="14"/>
  <c r="F51" i="13"/>
  <c r="F90" i="13"/>
  <c r="F91" i="13"/>
  <c r="F89" i="13"/>
  <c r="F95" i="13"/>
  <c r="F94" i="13"/>
  <c r="F93" i="13"/>
  <c r="U99" i="14"/>
  <c r="T79" i="14"/>
  <c r="T85" i="14"/>
  <c r="T62" i="14"/>
  <c r="T70" i="14"/>
  <c r="T78" i="14"/>
  <c r="T102" i="14"/>
  <c r="T80" i="14"/>
  <c r="T83" i="14"/>
  <c r="T101" i="14"/>
  <c r="T76" i="14"/>
  <c r="T88" i="14"/>
  <c r="T63" i="14"/>
  <c r="T66" i="14"/>
  <c r="T89" i="14"/>
  <c r="T77" i="14"/>
  <c r="T97" i="14"/>
  <c r="T72" i="14"/>
  <c r="T73" i="14"/>
  <c r="T74" i="14"/>
  <c r="T67" i="14"/>
  <c r="T91" i="14"/>
  <c r="T71" i="14"/>
  <c r="T90" i="14"/>
  <c r="T86" i="14"/>
  <c r="T84" i="14"/>
  <c r="T100" i="14"/>
  <c r="T87" i="14"/>
  <c r="T46" i="14"/>
  <c r="T65" i="14"/>
  <c r="T92" i="14"/>
  <c r="T96" i="14"/>
  <c r="T64" i="14"/>
  <c r="T75" i="14"/>
  <c r="T44" i="14"/>
  <c r="T69" i="14"/>
  <c r="T103" i="14"/>
  <c r="T43" i="14"/>
  <c r="T104" i="14"/>
  <c r="T98" i="14"/>
  <c r="P109" i="13"/>
  <c r="Q57" i="13"/>
  <c r="Q166" i="13"/>
  <c r="Q119" i="13"/>
  <c r="Q101" i="13"/>
  <c r="Q172" i="13"/>
  <c r="Q107" i="13"/>
  <c r="Q16" i="13"/>
  <c r="Q141" i="13"/>
  <c r="Q155" i="13"/>
  <c r="I93" i="14" l="1"/>
  <c r="I50" i="14"/>
  <c r="I94" i="14"/>
  <c r="I95" i="14"/>
  <c r="O148" i="14"/>
  <c r="M29" i="8" s="1"/>
  <c r="M70" i="8" s="1"/>
  <c r="R148" i="14"/>
  <c r="P29" i="8" s="1"/>
  <c r="P70" i="8" s="1"/>
  <c r="U148" i="14"/>
  <c r="S29" i="8" s="1"/>
  <c r="S70" i="8" s="1"/>
  <c r="Q148" i="14"/>
  <c r="O29" i="8" s="1"/>
  <c r="O70" i="8" s="1"/>
  <c r="S148" i="14"/>
  <c r="Q29" i="8" s="1"/>
  <c r="Q70" i="8" s="1"/>
  <c r="T148" i="14"/>
  <c r="R29" i="8" s="1"/>
  <c r="R70" i="8" s="1"/>
  <c r="U86" i="14"/>
  <c r="U92" i="14"/>
  <c r="U102" i="14"/>
  <c r="U74" i="14"/>
  <c r="U91" i="14"/>
  <c r="U44" i="14"/>
  <c r="U96" i="14"/>
  <c r="U62" i="14"/>
  <c r="U64" i="14"/>
  <c r="U80" i="14"/>
  <c r="U75" i="14"/>
  <c r="U73" i="14"/>
  <c r="U85" i="14"/>
  <c r="U83" i="14"/>
  <c r="U90" i="14"/>
  <c r="U63" i="14"/>
  <c r="U84" i="14"/>
  <c r="U65" i="14"/>
  <c r="S23" i="8" s="1"/>
  <c r="S64" i="8" s="1"/>
  <c r="U46" i="14"/>
  <c r="U87" i="14"/>
  <c r="U76" i="14"/>
  <c r="U43" i="14"/>
  <c r="U70" i="14"/>
  <c r="U79" i="14"/>
  <c r="U66" i="14"/>
  <c r="U67" i="14"/>
  <c r="U101" i="14"/>
  <c r="U72" i="14"/>
  <c r="U77" i="14"/>
  <c r="U78" i="14"/>
  <c r="U100" i="14"/>
  <c r="U71" i="14"/>
  <c r="U89" i="14"/>
  <c r="U69" i="14"/>
  <c r="U88" i="14"/>
  <c r="U104" i="14"/>
  <c r="U103" i="14"/>
  <c r="Q137" i="14"/>
  <c r="U137" i="14"/>
  <c r="S137" i="14"/>
  <c r="R137" i="14"/>
  <c r="T137" i="14"/>
  <c r="F128" i="13"/>
  <c r="F300" i="13"/>
  <c r="F129" i="13"/>
  <c r="F301" i="13"/>
  <c r="F200" i="13"/>
  <c r="F25" i="13"/>
  <c r="U97" i="14"/>
  <c r="U98" i="14"/>
  <c r="R16" i="13"/>
  <c r="F11" i="13"/>
  <c r="F146" i="13"/>
  <c r="R141" i="13"/>
  <c r="F138" i="13"/>
  <c r="R172" i="13"/>
  <c r="F169" i="13"/>
  <c r="F117" i="13"/>
  <c r="R155" i="13"/>
  <c r="F155" i="13" s="1"/>
  <c r="F144" i="13"/>
  <c r="F75" i="13"/>
  <c r="F71" i="13"/>
  <c r="F86" i="13"/>
  <c r="F81" i="13"/>
  <c r="F88" i="13"/>
  <c r="R101" i="13"/>
  <c r="F101" i="13" s="1"/>
  <c r="F60" i="13"/>
  <c r="F163" i="13"/>
  <c r="R166" i="13"/>
  <c r="F166" i="13" s="1"/>
  <c r="F158" i="13"/>
  <c r="F104" i="13"/>
  <c r="F149" i="13"/>
  <c r="F148" i="13"/>
  <c r="F105" i="13"/>
  <c r="F72" i="13"/>
  <c r="F38" i="13"/>
  <c r="F160" i="13"/>
  <c r="F50" i="13"/>
  <c r="F152" i="13"/>
  <c r="F150" i="13"/>
  <c r="F115" i="13"/>
  <c r="R119" i="13"/>
  <c r="F119" i="13" s="1"/>
  <c r="F330" i="13"/>
  <c r="F49" i="13"/>
  <c r="F114" i="13"/>
  <c r="F61" i="13"/>
  <c r="F12" i="13"/>
  <c r="F78" i="13"/>
  <c r="V148" i="14"/>
  <c r="T29" i="8" s="1"/>
  <c r="T70" i="8" s="1"/>
  <c r="F139" i="13"/>
  <c r="F147" i="13"/>
  <c r="F161" i="13"/>
  <c r="F13" i="13"/>
  <c r="F64" i="13"/>
  <c r="F39" i="13"/>
  <c r="F98" i="13"/>
  <c r="F63" i="13"/>
  <c r="F44" i="13"/>
  <c r="F67" i="13"/>
  <c r="F55" i="13"/>
  <c r="F82" i="13"/>
  <c r="F40" i="13"/>
  <c r="F53" i="13"/>
  <c r="F43" i="13"/>
  <c r="F62" i="13"/>
  <c r="F153" i="13"/>
  <c r="F99" i="13"/>
  <c r="F113" i="13"/>
  <c r="R107" i="13"/>
  <c r="F37" i="13"/>
  <c r="F87" i="13"/>
  <c r="F46" i="13"/>
  <c r="F145" i="13"/>
  <c r="R57" i="13"/>
  <c r="F57" i="13" s="1"/>
  <c r="F36" i="13"/>
  <c r="F182" i="13"/>
  <c r="F42" i="13"/>
  <c r="F73" i="13"/>
  <c r="F52" i="13"/>
  <c r="F85" i="13"/>
  <c r="F48" i="13"/>
  <c r="F69" i="13"/>
  <c r="F77" i="13"/>
  <c r="O48" i="14"/>
  <c r="U172" i="14"/>
  <c r="O168" i="14"/>
  <c r="P172" i="14"/>
  <c r="R122" i="14"/>
  <c r="N54" i="14"/>
  <c r="R171" i="14"/>
  <c r="O173" i="14"/>
  <c r="P10" i="14"/>
  <c r="P20" i="8"/>
  <c r="P61" i="8" s="1"/>
  <c r="U48" i="14"/>
  <c r="S35" i="14"/>
  <c r="P39" i="14"/>
  <c r="O54" i="14"/>
  <c r="O125" i="14"/>
  <c r="O114" i="14"/>
  <c r="O53" i="14"/>
  <c r="S171" i="14"/>
  <c r="U112" i="14"/>
  <c r="O111" i="14"/>
  <c r="N9" i="14"/>
  <c r="T179" i="14"/>
  <c r="Q36" i="14"/>
  <c r="R168" i="14"/>
  <c r="T167" i="14"/>
  <c r="N20" i="8"/>
  <c r="N61" i="8" s="1"/>
  <c r="S41" i="14"/>
  <c r="N47" i="14"/>
  <c r="T53" i="14"/>
  <c r="R47" i="14"/>
  <c r="S53" i="14"/>
  <c r="O56" i="14"/>
  <c r="R111" i="14"/>
  <c r="O34" i="14"/>
  <c r="P123" i="14"/>
  <c r="P49" i="14"/>
  <c r="S179" i="14"/>
  <c r="S167" i="14"/>
  <c r="O113" i="14"/>
  <c r="S40" i="14"/>
  <c r="O35" i="14"/>
  <c r="P125" i="14"/>
  <c r="R167" i="14"/>
  <c r="S123" i="14"/>
  <c r="Q122" i="14"/>
  <c r="S34" i="14"/>
  <c r="U178" i="14"/>
  <c r="T125" i="14"/>
  <c r="O42" i="14"/>
  <c r="S56" i="14"/>
  <c r="R9" i="14"/>
  <c r="O13" i="8"/>
  <c r="O54" i="8" s="1"/>
  <c r="Q142" i="14"/>
  <c r="O24" i="8" s="1"/>
  <c r="O65" i="8" s="1"/>
  <c r="O172" i="14"/>
  <c r="S114" i="14"/>
  <c r="Q179" i="14"/>
  <c r="N123" i="14"/>
  <c r="O40" i="14"/>
  <c r="P113" i="14"/>
  <c r="R36" i="14"/>
  <c r="S48" i="14"/>
  <c r="U168" i="14"/>
  <c r="U35" i="14"/>
  <c r="U167" i="14"/>
  <c r="P124" i="14"/>
  <c r="P121" i="14"/>
  <c r="Q171" i="14"/>
  <c r="Q167" i="14"/>
  <c r="O112" i="14"/>
  <c r="Q53" i="14"/>
  <c r="S113" i="14"/>
  <c r="T124" i="14"/>
  <c r="U56" i="14"/>
  <c r="O39" i="14"/>
  <c r="Q111" i="14"/>
  <c r="R170" i="14"/>
  <c r="N51" i="14"/>
  <c r="R121" i="14"/>
  <c r="Q125" i="14"/>
  <c r="T47" i="14"/>
  <c r="N126" i="14"/>
  <c r="O167" i="14"/>
  <c r="N114" i="14"/>
  <c r="T34" i="14"/>
  <c r="N39" i="14"/>
  <c r="S112" i="14"/>
  <c r="Q170" i="14"/>
  <c r="U122" i="14"/>
  <c r="O9" i="14"/>
  <c r="O55" i="14"/>
  <c r="Q23" i="8"/>
  <c r="Q64" i="8" s="1"/>
  <c r="P61" i="14"/>
  <c r="O142" i="14"/>
  <c r="M24" i="8" s="1"/>
  <c r="M65" i="8" s="1"/>
  <c r="N41" i="14"/>
  <c r="R42" i="14"/>
  <c r="O126" i="14"/>
  <c r="N111" i="14"/>
  <c r="P9" i="14"/>
  <c r="R49" i="14"/>
  <c r="S170" i="14"/>
  <c r="P112" i="14"/>
  <c r="N48" i="14"/>
  <c r="U114" i="14"/>
  <c r="O11" i="14"/>
  <c r="Q41" i="14"/>
  <c r="T9" i="14"/>
  <c r="P51" i="14"/>
  <c r="P27" i="14"/>
  <c r="N15" i="8" s="1"/>
  <c r="N56" i="8" s="1"/>
  <c r="O179" i="14"/>
  <c r="R124" i="14"/>
  <c r="Q126" i="14"/>
  <c r="Q40" i="14"/>
  <c r="P179" i="14"/>
  <c r="N56" i="14"/>
  <c r="N34" i="14"/>
  <c r="Q49" i="14"/>
  <c r="R61" i="14"/>
  <c r="S178" i="14"/>
  <c r="Q169" i="14"/>
  <c r="O34" i="8" s="1"/>
  <c r="O75" i="8" s="1"/>
  <c r="R48" i="14"/>
  <c r="P167" i="14"/>
  <c r="U126" i="14"/>
  <c r="R114" i="14"/>
  <c r="Q27" i="14"/>
  <c r="O15" i="8" s="1"/>
  <c r="O56" i="8" s="1"/>
  <c r="Q121" i="14"/>
  <c r="P41" i="14"/>
  <c r="Q13" i="8"/>
  <c r="Q54" i="8" s="1"/>
  <c r="P47" i="14"/>
  <c r="Q172" i="14"/>
  <c r="T10" i="14"/>
  <c r="Q56" i="14"/>
  <c r="R13" i="8"/>
  <c r="R54" i="8" s="1"/>
  <c r="P53" i="14"/>
  <c r="R23" i="8"/>
  <c r="R64" i="8" s="1"/>
  <c r="R178" i="14"/>
  <c r="Q9" i="14"/>
  <c r="T39" i="14"/>
  <c r="R10" i="14"/>
  <c r="S42" i="14"/>
  <c r="U10" i="14"/>
  <c r="T49" i="14"/>
  <c r="N13" i="8"/>
  <c r="N54" i="8" s="1"/>
  <c r="O49" i="14"/>
  <c r="S10" i="14"/>
  <c r="P13" i="8"/>
  <c r="P54" i="8" s="1"/>
  <c r="R125" i="14"/>
  <c r="S27" i="14"/>
  <c r="Q15" i="8" s="1"/>
  <c r="Q56" i="8" s="1"/>
  <c r="N42" i="14"/>
  <c r="N40" i="14"/>
  <c r="N36" i="14"/>
  <c r="N122" i="14"/>
  <c r="P42" i="14"/>
  <c r="Q54" i="14"/>
  <c r="Q52" i="14"/>
  <c r="T114" i="14"/>
  <c r="P122" i="14"/>
  <c r="T52" i="14"/>
  <c r="O51" i="14"/>
  <c r="Q124" i="14"/>
  <c r="N53" i="14"/>
  <c r="S39" i="14"/>
  <c r="U173" i="14"/>
  <c r="P11" i="14"/>
  <c r="S47" i="14"/>
  <c r="P173" i="14"/>
  <c r="U49" i="14"/>
  <c r="R169" i="14"/>
  <c r="P34" i="8" s="1"/>
  <c r="P75" i="8" s="1"/>
  <c r="P23" i="8"/>
  <c r="P64" i="8" s="1"/>
  <c r="Q173" i="14"/>
  <c r="U170" i="14"/>
  <c r="U9" i="14"/>
  <c r="N168" i="14"/>
  <c r="S111" i="14"/>
  <c r="N125" i="14"/>
  <c r="S172" i="14"/>
  <c r="U121" i="14"/>
  <c r="S173" i="14"/>
  <c r="R173" i="14"/>
  <c r="T123" i="14"/>
  <c r="M23" i="8"/>
  <c r="M64" i="8" s="1"/>
  <c r="O52" i="14"/>
  <c r="R56" i="14"/>
  <c r="P126" i="14"/>
  <c r="P114" i="14"/>
  <c r="O171" i="14"/>
  <c r="R179" i="14"/>
  <c r="R52" i="14"/>
  <c r="Q34" i="14"/>
  <c r="U39" i="14"/>
  <c r="Q51" i="14"/>
  <c r="S124" i="14"/>
  <c r="O41" i="14"/>
  <c r="N55" i="14"/>
  <c r="S125" i="14"/>
  <c r="T172" i="14"/>
  <c r="O36" i="14"/>
  <c r="T142" i="14"/>
  <c r="R24" i="8" s="1"/>
  <c r="R65" i="8" s="1"/>
  <c r="P52" i="14"/>
  <c r="N178" i="14"/>
  <c r="N179" i="14"/>
  <c r="S51" i="14"/>
  <c r="U171" i="14"/>
  <c r="O27" i="14"/>
  <c r="M15" i="8" s="1"/>
  <c r="M56" i="8" s="1"/>
  <c r="N27" i="14"/>
  <c r="S126" i="14"/>
  <c r="R11" i="14"/>
  <c r="U113" i="14"/>
  <c r="T122" i="14"/>
  <c r="S52" i="14"/>
  <c r="U111" i="14"/>
  <c r="R54" i="14"/>
  <c r="Q39" i="14"/>
  <c r="P36" i="14"/>
  <c r="O122" i="14"/>
  <c r="R112" i="14"/>
  <c r="Q168" i="14"/>
  <c r="T54" i="14"/>
  <c r="P56" i="14"/>
  <c r="Q10" i="14"/>
  <c r="U169" i="14"/>
  <c r="S34" i="8" s="1"/>
  <c r="S75" i="8" s="1"/>
  <c r="S55" i="14"/>
  <c r="P34" i="14"/>
  <c r="T121" i="14"/>
  <c r="T41" i="14"/>
  <c r="S49" i="14"/>
  <c r="P171" i="14"/>
  <c r="S54" i="14"/>
  <c r="T178" i="14"/>
  <c r="P168" i="14"/>
  <c r="N11" i="14"/>
  <c r="P142" i="14"/>
  <c r="N24" i="8" s="1"/>
  <c r="N65" i="8" s="1"/>
  <c r="Q55" i="14"/>
  <c r="U179" i="14"/>
  <c r="S168" i="14"/>
  <c r="T27" i="14"/>
  <c r="R15" i="8" s="1"/>
  <c r="R56" i="8" s="1"/>
  <c r="T11" i="14"/>
  <c r="Q178" i="14"/>
  <c r="T111" i="14"/>
  <c r="T173" i="14"/>
  <c r="U27" i="14"/>
  <c r="S15" i="8" s="1"/>
  <c r="S56" i="8" s="1"/>
  <c r="N10" i="14"/>
  <c r="U42" i="14"/>
  <c r="T170" i="14"/>
  <c r="R35" i="14"/>
  <c r="U123" i="14"/>
  <c r="R123" i="14"/>
  <c r="U11" i="14"/>
  <c r="U40" i="14"/>
  <c r="R113" i="14"/>
  <c r="N173" i="14"/>
  <c r="Q47" i="14"/>
  <c r="R39" i="14"/>
  <c r="U142" i="14"/>
  <c r="S24" i="8" s="1"/>
  <c r="S65" i="8" s="1"/>
  <c r="N61" i="14"/>
  <c r="N112" i="14"/>
  <c r="T112" i="14"/>
  <c r="R55" i="14"/>
  <c r="P54" i="14"/>
  <c r="P35" i="14"/>
  <c r="Q112" i="14"/>
  <c r="R27" i="14"/>
  <c r="P15" i="8" s="1"/>
  <c r="P56" i="8" s="1"/>
  <c r="Q35" i="14"/>
  <c r="R126" i="14"/>
  <c r="S9" i="14"/>
  <c r="U47" i="14"/>
  <c r="U55" i="14"/>
  <c r="U41" i="14"/>
  <c r="N49" i="14"/>
  <c r="N171" i="14"/>
  <c r="N170" i="14"/>
  <c r="O61" i="14"/>
  <c r="S11" i="14"/>
  <c r="T35" i="14"/>
  <c r="T56" i="14"/>
  <c r="T126" i="14"/>
  <c r="S122" i="14"/>
  <c r="Q61" i="14"/>
  <c r="T113" i="14"/>
  <c r="U125" i="14"/>
  <c r="S13" i="8"/>
  <c r="S54" i="8" s="1"/>
  <c r="T51" i="14"/>
  <c r="U53" i="14"/>
  <c r="P48" i="14"/>
  <c r="P178" i="14"/>
  <c r="N169" i="14"/>
  <c r="N172" i="14"/>
  <c r="N124" i="14"/>
  <c r="O47" i="14"/>
  <c r="R142" i="14"/>
  <c r="P24" i="8" s="1"/>
  <c r="P65" i="8" s="1"/>
  <c r="T168" i="14"/>
  <c r="O169" i="14"/>
  <c r="M34" i="8" s="1"/>
  <c r="M75" i="8" s="1"/>
  <c r="O23" i="8"/>
  <c r="O64" i="8" s="1"/>
  <c r="P170" i="14"/>
  <c r="S169" i="14"/>
  <c r="Q34" i="8" s="1"/>
  <c r="Q75" i="8" s="1"/>
  <c r="O123" i="14"/>
  <c r="U54" i="14"/>
  <c r="S61" i="14"/>
  <c r="Q48" i="14"/>
  <c r="R51" i="14"/>
  <c r="T42" i="14"/>
  <c r="Q123" i="14"/>
  <c r="P169" i="14"/>
  <c r="N34" i="8" s="1"/>
  <c r="N75" i="8" s="1"/>
  <c r="U34" i="14"/>
  <c r="N52" i="14"/>
  <c r="Q114" i="14"/>
  <c r="S36" i="14"/>
  <c r="T36" i="14"/>
  <c r="R172" i="14"/>
  <c r="O124" i="14"/>
  <c r="U36" i="14"/>
  <c r="O121" i="14"/>
  <c r="S121" i="14"/>
  <c r="R40" i="14"/>
  <c r="T40" i="14"/>
  <c r="M13" i="8"/>
  <c r="M54" i="8" s="1"/>
  <c r="N121" i="14"/>
  <c r="U51" i="14"/>
  <c r="U124" i="14"/>
  <c r="R41" i="14"/>
  <c r="T61" i="14"/>
  <c r="O170" i="14"/>
  <c r="T55" i="14"/>
  <c r="Q113" i="14"/>
  <c r="P55" i="14"/>
  <c r="T48" i="14"/>
  <c r="P40" i="14"/>
  <c r="U52" i="14"/>
  <c r="T171" i="14"/>
  <c r="N35" i="14"/>
  <c r="U61" i="14"/>
  <c r="R53" i="14"/>
  <c r="P111" i="14"/>
  <c r="N142" i="14"/>
  <c r="N167" i="14"/>
  <c r="N113" i="14"/>
  <c r="Q42" i="14"/>
  <c r="R34" i="14"/>
  <c r="N23" i="8"/>
  <c r="N64" i="8" s="1"/>
  <c r="Q11" i="14"/>
  <c r="T169" i="14"/>
  <c r="R34" i="8" s="1"/>
  <c r="R75" i="8" s="1"/>
  <c r="S142" i="14"/>
  <c r="Q24" i="8" s="1"/>
  <c r="Q65" i="8" s="1"/>
  <c r="O178" i="14"/>
  <c r="O10" i="14"/>
  <c r="F68" i="13"/>
  <c r="F74" i="13"/>
  <c r="F83" i="13"/>
  <c r="F92" i="13"/>
  <c r="Q109" i="13"/>
  <c r="F159" i="13"/>
  <c r="F54" i="13"/>
  <c r="F66" i="13"/>
  <c r="F96" i="13"/>
  <c r="F112" i="13"/>
  <c r="F116" i="13"/>
  <c r="F97" i="13"/>
  <c r="F162" i="13"/>
  <c r="F80" i="13"/>
  <c r="F65" i="13"/>
  <c r="F41" i="13"/>
  <c r="F79" i="13"/>
  <c r="F84" i="13"/>
  <c r="F47" i="13"/>
  <c r="F45" i="13"/>
  <c r="F311" i="13"/>
  <c r="F70" i="13"/>
  <c r="F76" i="13"/>
  <c r="V99" i="14" l="1"/>
  <c r="I99" i="14" s="1"/>
  <c r="V9" i="14"/>
  <c r="V34" i="14"/>
  <c r="I34" i="14" s="1"/>
  <c r="V61" i="14"/>
  <c r="I61" i="14" s="1"/>
  <c r="F141" i="13"/>
  <c r="V137" i="14"/>
  <c r="I137" i="14" s="1"/>
  <c r="V173" i="14"/>
  <c r="I173" i="14" s="1"/>
  <c r="V167" i="14"/>
  <c r="I167" i="14" s="1"/>
  <c r="V178" i="14"/>
  <c r="I178" i="14" s="1"/>
  <c r="G36" i="8" s="1"/>
  <c r="V121" i="14"/>
  <c r="I121" i="14" s="1"/>
  <c r="V11" i="14"/>
  <c r="I11" i="14" s="1"/>
  <c r="V42" i="14"/>
  <c r="I42" i="14" s="1"/>
  <c r="V56" i="14"/>
  <c r="I56" i="14" s="1"/>
  <c r="V54" i="14"/>
  <c r="I54" i="14" s="1"/>
  <c r="V40" i="14"/>
  <c r="I40" i="14" s="1"/>
  <c r="V35" i="14"/>
  <c r="I35" i="14" s="1"/>
  <c r="V49" i="14"/>
  <c r="I49" i="14" s="1"/>
  <c r="V52" i="14"/>
  <c r="I52" i="14" s="1"/>
  <c r="V10" i="14"/>
  <c r="I10" i="14" s="1"/>
  <c r="V114" i="14"/>
  <c r="I114" i="14" s="1"/>
  <c r="V169" i="14"/>
  <c r="T34" i="8" s="1"/>
  <c r="T75" i="8" s="1"/>
  <c r="V36" i="14"/>
  <c r="I36" i="14" s="1"/>
  <c r="V112" i="14"/>
  <c r="I112" i="14" s="1"/>
  <c r="V172" i="14"/>
  <c r="I172" i="14" s="1"/>
  <c r="V111" i="14"/>
  <c r="I111" i="14" s="1"/>
  <c r="V39" i="14"/>
  <c r="I39" i="14" s="1"/>
  <c r="V113" i="14"/>
  <c r="I113" i="14" s="1"/>
  <c r="V53" i="14"/>
  <c r="I53" i="14" s="1"/>
  <c r="V170" i="14"/>
  <c r="V123" i="14"/>
  <c r="I123" i="14" s="1"/>
  <c r="V27" i="14"/>
  <c r="T15" i="8" s="1"/>
  <c r="T56" i="8" s="1"/>
  <c r="V126" i="14"/>
  <c r="I126" i="14" s="1"/>
  <c r="V51" i="14"/>
  <c r="I51" i="14" s="1"/>
  <c r="V122" i="14"/>
  <c r="I122" i="14" s="1"/>
  <c r="V124" i="14"/>
  <c r="I124" i="14" s="1"/>
  <c r="V72" i="14"/>
  <c r="I72" i="14" s="1"/>
  <c r="V101" i="14"/>
  <c r="I101" i="14" s="1"/>
  <c r="V41" i="14"/>
  <c r="I41" i="14" s="1"/>
  <c r="V79" i="14"/>
  <c r="I79" i="14" s="1"/>
  <c r="V89" i="14"/>
  <c r="I89" i="14" s="1"/>
  <c r="V63" i="14"/>
  <c r="I63" i="14" s="1"/>
  <c r="V69" i="14"/>
  <c r="I69" i="14" s="1"/>
  <c r="V44" i="14"/>
  <c r="I44" i="14" s="1"/>
  <c r="V74" i="14"/>
  <c r="I74" i="14" s="1"/>
  <c r="V83" i="14"/>
  <c r="I83" i="14" s="1"/>
  <c r="V84" i="14"/>
  <c r="I84" i="14" s="1"/>
  <c r="V78" i="14"/>
  <c r="I78" i="14" s="1"/>
  <c r="V88" i="14"/>
  <c r="I88" i="14" s="1"/>
  <c r="V66" i="14"/>
  <c r="I66" i="14" s="1"/>
  <c r="V102" i="14"/>
  <c r="I102" i="14" s="1"/>
  <c r="V67" i="14"/>
  <c r="I67" i="14" s="1"/>
  <c r="V96" i="14"/>
  <c r="I96" i="14" s="1"/>
  <c r="V87" i="14"/>
  <c r="I87" i="14" s="1"/>
  <c r="V76" i="14"/>
  <c r="I76" i="14" s="1"/>
  <c r="V70" i="14"/>
  <c r="I70" i="14" s="1"/>
  <c r="V125" i="14"/>
  <c r="I125" i="14" s="1"/>
  <c r="V62" i="14"/>
  <c r="I62" i="14" s="1"/>
  <c r="V92" i="14"/>
  <c r="I92" i="14" s="1"/>
  <c r="V73" i="14"/>
  <c r="I73" i="14" s="1"/>
  <c r="V100" i="14"/>
  <c r="I100" i="14" s="1"/>
  <c r="V47" i="14"/>
  <c r="V171" i="14"/>
  <c r="I171" i="14" s="1"/>
  <c r="T13" i="8"/>
  <c r="T54" i="8" s="1"/>
  <c r="V179" i="14"/>
  <c r="I179" i="14" s="1"/>
  <c r="V168" i="14"/>
  <c r="I168" i="14" s="1"/>
  <c r="V55" i="14"/>
  <c r="I55" i="14" s="1"/>
  <c r="V142" i="14"/>
  <c r="T24" i="8" s="1"/>
  <c r="T65" i="8" s="1"/>
  <c r="V71" i="14"/>
  <c r="I71" i="14" s="1"/>
  <c r="V75" i="14"/>
  <c r="I75" i="14" s="1"/>
  <c r="V46" i="14"/>
  <c r="I46" i="14" s="1"/>
  <c r="V91" i="14"/>
  <c r="I91" i="14" s="1"/>
  <c r="V103" i="14"/>
  <c r="I103" i="14" s="1"/>
  <c r="V43" i="14"/>
  <c r="I43" i="14" s="1"/>
  <c r="V86" i="14"/>
  <c r="I86" i="14" s="1"/>
  <c r="V64" i="14"/>
  <c r="I64" i="14" s="1"/>
  <c r="V104" i="14"/>
  <c r="I104" i="14" s="1"/>
  <c r="V65" i="14"/>
  <c r="T23" i="8" s="1"/>
  <c r="T64" i="8" s="1"/>
  <c r="V48" i="14"/>
  <c r="I48" i="14" s="1"/>
  <c r="V97" i="14"/>
  <c r="I97" i="14" s="1"/>
  <c r="V98" i="14"/>
  <c r="I98" i="14" s="1"/>
  <c r="V80" i="14"/>
  <c r="I80" i="14" s="1"/>
  <c r="V85" i="14"/>
  <c r="I85" i="14" s="1"/>
  <c r="V90" i="14"/>
  <c r="I90" i="14" s="1"/>
  <c r="V77" i="14"/>
  <c r="I77" i="14" s="1"/>
  <c r="O20" i="8"/>
  <c r="O61" i="8" s="1"/>
  <c r="O128" i="14"/>
  <c r="R128" i="14"/>
  <c r="M20" i="8"/>
  <c r="M61" i="8" s="1"/>
  <c r="T128" i="14"/>
  <c r="S128" i="14"/>
  <c r="S20" i="8"/>
  <c r="S61" i="8" s="1"/>
  <c r="Q20" i="8"/>
  <c r="Q61" i="8" s="1"/>
  <c r="U128" i="14"/>
  <c r="R20" i="8"/>
  <c r="R61" i="8" s="1"/>
  <c r="Q128" i="14"/>
  <c r="P128" i="14"/>
  <c r="M36" i="8"/>
  <c r="M77" i="8" s="1"/>
  <c r="O181" i="14"/>
  <c r="L34" i="8"/>
  <c r="L75" i="8" s="1"/>
  <c r="S181" i="14"/>
  <c r="Q36" i="8"/>
  <c r="Q77" i="8" s="1"/>
  <c r="O175" i="14"/>
  <c r="M35" i="8"/>
  <c r="M76" i="8" s="1"/>
  <c r="U175" i="14"/>
  <c r="S35" i="8"/>
  <c r="S76" i="8" s="1"/>
  <c r="R175" i="14"/>
  <c r="P35" i="8"/>
  <c r="P76" i="8" s="1"/>
  <c r="S175" i="14"/>
  <c r="Q35" i="8"/>
  <c r="Q76" i="8" s="1"/>
  <c r="T175" i="14"/>
  <c r="R35" i="8"/>
  <c r="R76" i="8" s="1"/>
  <c r="I9" i="14"/>
  <c r="S36" i="8"/>
  <c r="S77" i="8" s="1"/>
  <c r="U181" i="14"/>
  <c r="L36" i="8"/>
  <c r="L77" i="8" s="1"/>
  <c r="N181" i="14"/>
  <c r="L23" i="8"/>
  <c r="L64" i="8" s="1"/>
  <c r="F172" i="13"/>
  <c r="F16" i="13"/>
  <c r="L24" i="8"/>
  <c r="L65" i="8" s="1"/>
  <c r="L13" i="8"/>
  <c r="L54" i="8" s="1"/>
  <c r="N175" i="14"/>
  <c r="L35" i="8"/>
  <c r="L76" i="8" s="1"/>
  <c r="L20" i="8"/>
  <c r="L61" i="8" s="1"/>
  <c r="Q181" i="14"/>
  <c r="O36" i="8"/>
  <c r="O77" i="8" s="1"/>
  <c r="T181" i="14"/>
  <c r="R36" i="8"/>
  <c r="R77" i="8" s="1"/>
  <c r="N128" i="14"/>
  <c r="N36" i="8"/>
  <c r="N77" i="8" s="1"/>
  <c r="P181" i="14"/>
  <c r="L15" i="8"/>
  <c r="L56" i="8" s="1"/>
  <c r="R181" i="14"/>
  <c r="P36" i="8"/>
  <c r="P77" i="8" s="1"/>
  <c r="P175" i="14"/>
  <c r="N35" i="8"/>
  <c r="N76" i="8" s="1"/>
  <c r="Q175" i="14"/>
  <c r="O35" i="8"/>
  <c r="O76" i="8" s="1"/>
  <c r="R109" i="13"/>
  <c r="F107" i="13"/>
  <c r="F109" i="13" l="1"/>
  <c r="T36" i="8"/>
  <c r="T77" i="8" s="1"/>
  <c r="G77" i="8" s="1"/>
  <c r="V181" i="14"/>
  <c r="I181" i="14" s="1"/>
  <c r="I169" i="14"/>
  <c r="G34" i="8" s="1"/>
  <c r="I27" i="14"/>
  <c r="G15" i="8" s="1"/>
  <c r="G75" i="8"/>
  <c r="T35" i="8"/>
  <c r="T76" i="8" s="1"/>
  <c r="G76" i="8" s="1"/>
  <c r="I170" i="14"/>
  <c r="G35" i="8" s="1"/>
  <c r="I142" i="14"/>
  <c r="G24" i="8" s="1"/>
  <c r="G64" i="8"/>
  <c r="G20" i="8"/>
  <c r="G65" i="8"/>
  <c r="T20" i="8"/>
  <c r="T61" i="8" s="1"/>
  <c r="G61" i="8" s="1"/>
  <c r="G56" i="8"/>
  <c r="G54" i="8"/>
  <c r="V175" i="14"/>
  <c r="I175" i="14" s="1"/>
  <c r="V128" i="14"/>
  <c r="I128" i="14" s="1"/>
  <c r="I47" i="14"/>
  <c r="G13" i="8"/>
  <c r="I65" i="14"/>
  <c r="G23" i="8" s="1"/>
  <c r="J12" i="8" l="1"/>
  <c r="J53" i="8" s="1"/>
  <c r="K12" i="8"/>
  <c r="K53" i="8" s="1"/>
  <c r="L12" i="8"/>
  <c r="L53" i="8" s="1"/>
  <c r="M12" i="8"/>
  <c r="M53" i="8" s="1"/>
  <c r="N12" i="8"/>
  <c r="N53" i="8" s="1"/>
  <c r="O12" i="8"/>
  <c r="O53" i="8" s="1"/>
  <c r="P12" i="8"/>
  <c r="P53" i="8" s="1"/>
  <c r="Q12" i="8"/>
  <c r="Q53" i="8" s="1"/>
  <c r="R12" i="8"/>
  <c r="R53" i="8" s="1"/>
  <c r="S12" i="8"/>
  <c r="S53" i="8" s="1"/>
  <c r="T12" i="8" l="1"/>
  <c r="T53" i="8" s="1"/>
  <c r="I12" i="8" l="1"/>
  <c r="I53" i="8" s="1"/>
  <c r="G53" i="8" s="1"/>
  <c r="G12" i="8"/>
  <c r="K158" i="14" l="1"/>
  <c r="K161" i="14"/>
  <c r="K159" i="14"/>
  <c r="K160" i="14" l="1"/>
  <c r="K153" i="14"/>
  <c r="O12" i="14"/>
  <c r="O14" i="14" s="1"/>
  <c r="U12" i="14"/>
  <c r="U14" i="14" s="1"/>
  <c r="T12" i="14"/>
  <c r="T14" i="14" s="1"/>
  <c r="N12" i="14"/>
  <c r="N14" i="14" s="1"/>
  <c r="S12" i="14"/>
  <c r="S14" i="14" s="1"/>
  <c r="R12" i="14"/>
  <c r="R14" i="14" s="1"/>
  <c r="P12" i="14"/>
  <c r="P14" i="14" s="1"/>
  <c r="M12" i="14"/>
  <c r="M14" i="14" s="1"/>
  <c r="L12" i="14"/>
  <c r="L14" i="14" s="1"/>
  <c r="Q12" i="14"/>
  <c r="Q14" i="14" s="1"/>
  <c r="V12" i="14"/>
  <c r="V14" i="14" l="1"/>
  <c r="K12" i="14"/>
  <c r="K14" i="14" s="1"/>
  <c r="I12" i="14" l="1"/>
  <c r="I14" i="14"/>
  <c r="K162" i="14" l="1"/>
  <c r="K157" i="14"/>
  <c r="K156" i="14"/>
  <c r="L155" i="14" l="1"/>
  <c r="L156" i="14"/>
  <c r="L157" i="14"/>
  <c r="L162" i="14"/>
  <c r="L159" i="14"/>
  <c r="K155" i="14"/>
  <c r="L158" i="14"/>
  <c r="L161" i="14"/>
  <c r="M153" i="14" l="1"/>
  <c r="M161" i="14"/>
  <c r="M162" i="14"/>
  <c r="M160" i="14"/>
  <c r="M155" i="14"/>
  <c r="M159" i="14"/>
  <c r="L160" i="14"/>
  <c r="M157" i="14"/>
  <c r="M158" i="14"/>
  <c r="M156" i="14"/>
  <c r="L153" i="14"/>
  <c r="N157" i="14" l="1"/>
  <c r="N162" i="14"/>
  <c r="N161" i="14"/>
  <c r="N155" i="14"/>
  <c r="N160" i="14"/>
  <c r="N156" i="14"/>
  <c r="N153" i="14"/>
  <c r="N158" i="14"/>
  <c r="N159" i="14"/>
  <c r="O155" i="14" l="1"/>
  <c r="O160" i="14"/>
  <c r="O161" i="14"/>
  <c r="O159" i="14"/>
  <c r="O156" i="14"/>
  <c r="O162" i="14"/>
  <c r="O153" i="14"/>
  <c r="O157" i="14"/>
  <c r="O158" i="14"/>
  <c r="P155" i="14" l="1"/>
  <c r="P153" i="14"/>
  <c r="P158" i="14"/>
  <c r="P156" i="14"/>
  <c r="P159" i="14"/>
  <c r="P160" i="14"/>
  <c r="P157" i="14"/>
  <c r="P162" i="14"/>
  <c r="P161" i="14"/>
  <c r="Q153" i="14" l="1"/>
  <c r="Q157" i="14"/>
  <c r="Q162" i="14"/>
  <c r="Q160" i="14"/>
  <c r="Q161" i="14"/>
  <c r="Q155" i="14"/>
  <c r="Q156" i="14"/>
  <c r="Q159" i="14"/>
  <c r="Q158" i="14"/>
  <c r="R161" i="14" l="1"/>
  <c r="R155" i="14"/>
  <c r="R160" i="14"/>
  <c r="R159" i="14"/>
  <c r="R156" i="14"/>
  <c r="R153" i="14"/>
  <c r="R158" i="14"/>
  <c r="R157" i="14"/>
  <c r="R162" i="14"/>
  <c r="S160" i="14" l="1"/>
  <c r="S155" i="14"/>
  <c r="S161" i="14"/>
  <c r="S159" i="14"/>
  <c r="S156" i="14"/>
  <c r="S158" i="14"/>
  <c r="S153" i="14"/>
  <c r="S162" i="14"/>
  <c r="S157" i="14"/>
  <c r="T160" i="14" l="1"/>
  <c r="T157" i="14"/>
  <c r="T162" i="14"/>
  <c r="T155" i="14"/>
  <c r="T159" i="14"/>
  <c r="T161" i="14"/>
  <c r="T156" i="14"/>
  <c r="T153" i="14"/>
  <c r="T158" i="14"/>
  <c r="U156" i="14" l="1"/>
  <c r="U158" i="14"/>
  <c r="U157" i="14"/>
  <c r="U162" i="14"/>
  <c r="U160" i="14"/>
  <c r="U161" i="14"/>
  <c r="U155" i="14"/>
  <c r="U159" i="14"/>
  <c r="U153" i="14"/>
  <c r="V160" i="14" l="1"/>
  <c r="I160" i="14" s="1"/>
  <c r="V158" i="14"/>
  <c r="I158" i="14" s="1"/>
  <c r="V162" i="14"/>
  <c r="I162" i="14" s="1"/>
  <c r="V159" i="14"/>
  <c r="I159" i="14" s="1"/>
  <c r="V161" i="14"/>
  <c r="I161" i="14" s="1"/>
  <c r="V156" i="14"/>
  <c r="I156" i="14" s="1"/>
  <c r="V155" i="14"/>
  <c r="I155" i="14" s="1"/>
  <c r="V157" i="14"/>
  <c r="I157" i="14" s="1"/>
  <c r="V153" i="14"/>
  <c r="I153" i="14" s="1"/>
  <c r="L138" i="14" l="1"/>
  <c r="M138" i="14"/>
  <c r="N138" i="14"/>
  <c r="O138" i="14"/>
  <c r="P138" i="14"/>
  <c r="Q138" i="14"/>
  <c r="R138" i="14"/>
  <c r="S138" i="14"/>
  <c r="T138" i="14"/>
  <c r="U138" i="14"/>
  <c r="K138" i="14"/>
  <c r="L23" i="14"/>
  <c r="M23" i="14"/>
  <c r="N23" i="14"/>
  <c r="O23" i="14"/>
  <c r="P23" i="14"/>
  <c r="Q23" i="14"/>
  <c r="R23" i="14"/>
  <c r="S23" i="14"/>
  <c r="T23" i="14"/>
  <c r="U23" i="14"/>
  <c r="K23" i="14"/>
  <c r="V23" i="14" l="1"/>
  <c r="I23" i="14" s="1"/>
  <c r="V138" i="14"/>
  <c r="I138" i="14" s="1"/>
  <c r="P45" i="14" l="1"/>
  <c r="L45" i="14"/>
  <c r="T45" i="14"/>
  <c r="N45" i="14"/>
  <c r="O45" i="14"/>
  <c r="K45" i="14"/>
  <c r="R45" i="14"/>
  <c r="Q45" i="14"/>
  <c r="M45" i="14"/>
  <c r="V45" i="14"/>
  <c r="S45" i="14"/>
  <c r="U45" i="14"/>
  <c r="I45" i="14" l="1"/>
  <c r="K154" i="14" l="1"/>
  <c r="I33" i="8" l="1"/>
  <c r="K164" i="14"/>
  <c r="I74" i="8" l="1"/>
  <c r="I37" i="8"/>
  <c r="I78" i="8" l="1"/>
  <c r="L154" i="14" l="1"/>
  <c r="J33" i="8" l="1"/>
  <c r="L164" i="14"/>
  <c r="M154" i="14"/>
  <c r="J37" i="8" l="1"/>
  <c r="J74" i="8"/>
  <c r="N154" i="14"/>
  <c r="M164" i="14"/>
  <c r="K33" i="8"/>
  <c r="O154" i="14" l="1"/>
  <c r="N164" i="14"/>
  <c r="L33" i="8"/>
  <c r="J78" i="8"/>
  <c r="K74" i="8"/>
  <c r="K78" i="8" s="1"/>
  <c r="K37" i="8"/>
  <c r="M33" i="8" l="1"/>
  <c r="O164" i="14"/>
  <c r="L74" i="8"/>
  <c r="L78" i="8" s="1"/>
  <c r="L37" i="8"/>
  <c r="P154" i="14"/>
  <c r="N33" i="8" l="1"/>
  <c r="P164" i="14"/>
  <c r="Q154" i="14"/>
  <c r="M37" i="8"/>
  <c r="M74" i="8"/>
  <c r="N37" i="8" l="1"/>
  <c r="N74" i="8"/>
  <c r="N78" i="8" s="1"/>
  <c r="Q164" i="14"/>
  <c r="O33" i="8"/>
  <c r="M78" i="8"/>
  <c r="R154" i="14"/>
  <c r="O37" i="8" l="1"/>
  <c r="O74" i="8"/>
  <c r="R164" i="14"/>
  <c r="P33" i="8"/>
  <c r="S154" i="14"/>
  <c r="S164" i="14" l="1"/>
  <c r="Q33" i="8"/>
  <c r="O78" i="8"/>
  <c r="P37" i="8"/>
  <c r="P74" i="8"/>
  <c r="P78" i="8" s="1"/>
  <c r="T154" i="14"/>
  <c r="Q37" i="8" l="1"/>
  <c r="Q74" i="8"/>
  <c r="Q78" i="8" s="1"/>
  <c r="U154" i="14"/>
  <c r="T164" i="14"/>
  <c r="R33" i="8"/>
  <c r="V154" i="14" l="1"/>
  <c r="U164" i="14"/>
  <c r="S33" i="8"/>
  <c r="R37" i="8"/>
  <c r="R74" i="8"/>
  <c r="R78" i="8" s="1"/>
  <c r="V164" i="14" l="1"/>
  <c r="I164" i="14" s="1"/>
  <c r="T33" i="8"/>
  <c r="I154" i="14"/>
  <c r="G33" i="8" s="1"/>
  <c r="G37" i="8" s="1"/>
  <c r="S37" i="8"/>
  <c r="S74" i="8"/>
  <c r="S78" i="8" s="1"/>
  <c r="T37" i="8" l="1"/>
  <c r="T74" i="8"/>
  <c r="T78" i="8" l="1"/>
  <c r="G78" i="8" s="1"/>
  <c r="G74" i="8"/>
  <c r="K147" i="14" l="1"/>
  <c r="K150" i="14" l="1"/>
  <c r="I28" i="8"/>
  <c r="M147" i="14"/>
  <c r="S147" i="14"/>
  <c r="V147" i="14"/>
  <c r="Q147" i="14"/>
  <c r="R147" i="14"/>
  <c r="U147" i="14"/>
  <c r="T147" i="14"/>
  <c r="P147" i="14"/>
  <c r="L147" i="14"/>
  <c r="N28" i="8" l="1"/>
  <c r="U150" i="14"/>
  <c r="S28" i="8"/>
  <c r="Q150" i="14"/>
  <c r="O28" i="8"/>
  <c r="S150" i="14"/>
  <c r="Q28" i="8"/>
  <c r="I30" i="8"/>
  <c r="I69" i="8"/>
  <c r="L150" i="14"/>
  <c r="J28" i="8"/>
  <c r="T150" i="14"/>
  <c r="R28" i="8"/>
  <c r="R150" i="14"/>
  <c r="P28" i="8"/>
  <c r="V150" i="14"/>
  <c r="T28" i="8"/>
  <c r="K28" i="8"/>
  <c r="K69" i="8" l="1"/>
  <c r="T30" i="8"/>
  <c r="T69" i="8"/>
  <c r="T71" i="8" s="1"/>
  <c r="R30" i="8"/>
  <c r="R69" i="8"/>
  <c r="R71" i="8" s="1"/>
  <c r="N69" i="8"/>
  <c r="I71" i="8"/>
  <c r="O30" i="8"/>
  <c r="O69" i="8"/>
  <c r="O71" i="8" s="1"/>
  <c r="P30" i="8"/>
  <c r="P69" i="8"/>
  <c r="P71" i="8" s="1"/>
  <c r="J30" i="8"/>
  <c r="J69" i="8"/>
  <c r="J71" i="8" s="1"/>
  <c r="Q30" i="8"/>
  <c r="Q69" i="8"/>
  <c r="Q71" i="8" s="1"/>
  <c r="S30" i="8"/>
  <c r="S69" i="8"/>
  <c r="S71" i="8" s="1"/>
  <c r="M148" i="14" l="1"/>
  <c r="N147" i="14"/>
  <c r="N148" i="14"/>
  <c r="L29" i="8" s="1"/>
  <c r="L70" i="8" s="1"/>
  <c r="O147" i="14"/>
  <c r="P148" i="14"/>
  <c r="N150" i="14" l="1"/>
  <c r="L28" i="8"/>
  <c r="I147" i="14"/>
  <c r="G28" i="8" s="1"/>
  <c r="O150" i="14"/>
  <c r="M28" i="8"/>
  <c r="N29" i="8"/>
  <c r="P150" i="14"/>
  <c r="K29" i="8"/>
  <c r="I148" i="14"/>
  <c r="G29" i="8" s="1"/>
  <c r="M150" i="14"/>
  <c r="I150" i="14" l="1"/>
  <c r="G30" i="8"/>
  <c r="L30" i="8"/>
  <c r="L69" i="8"/>
  <c r="N70" i="8"/>
  <c r="N71" i="8" s="1"/>
  <c r="N30" i="8"/>
  <c r="K70" i="8"/>
  <c r="K30" i="8"/>
  <c r="M30" i="8"/>
  <c r="M69" i="8"/>
  <c r="M71" i="8" s="1"/>
  <c r="L71" i="8" l="1"/>
  <c r="G69" i="8"/>
  <c r="G70" i="8"/>
  <c r="K71" i="8"/>
  <c r="G71" i="8" l="1"/>
  <c r="R19" i="8" l="1"/>
  <c r="R60" i="8" s="1"/>
  <c r="K19" i="8"/>
  <c r="K60" i="8" s="1"/>
  <c r="Q19" i="8"/>
  <c r="Q60" i="8" s="1"/>
  <c r="L19" i="8"/>
  <c r="L60" i="8" s="1"/>
  <c r="J19" i="8"/>
  <c r="J60" i="8" s="1"/>
  <c r="S19" i="8"/>
  <c r="S60" i="8" s="1"/>
  <c r="N19" i="8"/>
  <c r="N60" i="8" s="1"/>
  <c r="P19" i="8"/>
  <c r="P60" i="8" s="1"/>
  <c r="O19" i="8"/>
  <c r="O60" i="8" s="1"/>
  <c r="M19" i="8"/>
  <c r="M60" i="8" s="1"/>
  <c r="M21" i="8" l="1"/>
  <c r="M62" i="8" s="1"/>
  <c r="O58" i="14"/>
  <c r="T21" i="8"/>
  <c r="T62" i="8" s="1"/>
  <c r="V58" i="14"/>
  <c r="P21" i="8"/>
  <c r="P62" i="8" s="1"/>
  <c r="R58" i="14"/>
  <c r="K21" i="8"/>
  <c r="K62" i="8" s="1"/>
  <c r="M58" i="14"/>
  <c r="T19" i="8"/>
  <c r="T60" i="8" s="1"/>
  <c r="S21" i="8"/>
  <c r="S62" i="8" s="1"/>
  <c r="U58" i="14"/>
  <c r="L21" i="8"/>
  <c r="L62" i="8" s="1"/>
  <c r="N58" i="14"/>
  <c r="I19" i="8"/>
  <c r="I60" i="8" s="1"/>
  <c r="G21" i="8"/>
  <c r="O21" i="8"/>
  <c r="O62" i="8" s="1"/>
  <c r="Q58" i="14"/>
  <c r="N21" i="8"/>
  <c r="N62" i="8" s="1"/>
  <c r="P58" i="14"/>
  <c r="J21" i="8"/>
  <c r="J62" i="8" s="1"/>
  <c r="L58" i="14"/>
  <c r="Q21" i="8"/>
  <c r="Q62" i="8" s="1"/>
  <c r="S58" i="14"/>
  <c r="R21" i="8"/>
  <c r="R62" i="8" s="1"/>
  <c r="T58" i="14"/>
  <c r="Q106" i="14"/>
  <c r="G60" i="8" l="1"/>
  <c r="I21" i="8"/>
  <c r="I62" i="8" s="1"/>
  <c r="G62" i="8" s="1"/>
  <c r="K58" i="14"/>
  <c r="G19" i="8"/>
  <c r="T106" i="14"/>
  <c r="U106" i="14"/>
  <c r="S106" i="14"/>
  <c r="L106" i="14"/>
  <c r="N106" i="14"/>
  <c r="R106" i="14"/>
  <c r="O106" i="14"/>
  <c r="P106" i="14"/>
  <c r="M106" i="14"/>
  <c r="V106" i="14" l="1"/>
  <c r="I58" i="14"/>
  <c r="U116" i="14" l="1"/>
  <c r="U118" i="14" s="1"/>
  <c r="S116" i="14"/>
  <c r="S118" i="14" s="1"/>
  <c r="R116" i="14"/>
  <c r="R118" i="14" s="1"/>
  <c r="O116" i="14"/>
  <c r="O118" i="14" s="1"/>
  <c r="L116" i="14"/>
  <c r="L118" i="14" s="1"/>
  <c r="K116" i="14"/>
  <c r="P116" i="14"/>
  <c r="P118" i="14" s="1"/>
  <c r="Q116" i="14"/>
  <c r="Q118" i="14" s="1"/>
  <c r="T116" i="14"/>
  <c r="T118" i="14" s="1"/>
  <c r="M116" i="14"/>
  <c r="M118" i="14" s="1"/>
  <c r="N116" i="14"/>
  <c r="N118" i="14" s="1"/>
  <c r="K106" i="14"/>
  <c r="V116" i="14" l="1"/>
  <c r="V118" i="14" s="1"/>
  <c r="K118" i="14"/>
  <c r="I106" i="14"/>
  <c r="I118" i="14" l="1"/>
  <c r="I116" i="14"/>
  <c r="H266" i="10" l="1"/>
  <c r="I266" i="10"/>
  <c r="J266" i="10"/>
  <c r="K266" i="10"/>
  <c r="L266" i="10"/>
  <c r="M266" i="10"/>
  <c r="N266" i="10"/>
  <c r="O266" i="10"/>
  <c r="P266" i="10"/>
  <c r="Q266" i="10" l="1"/>
  <c r="G266" i="10"/>
  <c r="R266" i="10" l="1"/>
  <c r="F266" i="10" s="1"/>
  <c r="F266" i="13" l="1"/>
  <c r="H222" i="10" l="1"/>
  <c r="I222" i="10"/>
  <c r="H271" i="10"/>
  <c r="I271" i="10"/>
  <c r="J222" i="10" l="1"/>
  <c r="G271" i="10"/>
  <c r="I270" i="10"/>
  <c r="H260" i="10"/>
  <c r="H267" i="10"/>
  <c r="I268" i="10"/>
  <c r="H270" i="10"/>
  <c r="H259" i="10"/>
  <c r="I260" i="10"/>
  <c r="I267" i="10"/>
  <c r="H268" i="10"/>
  <c r="I259" i="10"/>
  <c r="I254" i="10"/>
  <c r="H242" i="10"/>
  <c r="H254" i="10"/>
  <c r="I242" i="10"/>
  <c r="G222" i="10"/>
  <c r="G270" i="10"/>
  <c r="J259" i="10" l="1"/>
  <c r="J271" i="10"/>
  <c r="J242" i="10"/>
  <c r="J270" i="10"/>
  <c r="J260" i="10"/>
  <c r="J268" i="10"/>
  <c r="J254" i="10"/>
  <c r="J267" i="10"/>
  <c r="G268" i="10"/>
  <c r="G267" i="10"/>
  <c r="G242" i="10"/>
  <c r="G260" i="10"/>
  <c r="G254" i="10"/>
  <c r="G259" i="10"/>
  <c r="G251" i="10" l="1"/>
  <c r="H251" i="10"/>
  <c r="I251" i="10"/>
  <c r="G252" i="10"/>
  <c r="H252" i="10"/>
  <c r="I252" i="10"/>
  <c r="G246" i="10"/>
  <c r="H246" i="10"/>
  <c r="I246" i="10"/>
  <c r="G247" i="10"/>
  <c r="H247" i="10"/>
  <c r="I247" i="10"/>
  <c r="J247" i="10" l="1"/>
  <c r="J251" i="10"/>
  <c r="J246" i="10"/>
  <c r="J252" i="10"/>
  <c r="I245" i="10" l="1"/>
  <c r="H245" i="10"/>
  <c r="H253" i="10"/>
  <c r="I253" i="10"/>
  <c r="J245" i="10" l="1"/>
  <c r="J253" i="10"/>
  <c r="G245" i="10"/>
  <c r="G253" i="10"/>
  <c r="K271" i="10" l="1"/>
  <c r="K247" i="10"/>
  <c r="K222" i="10"/>
  <c r="K246" i="10"/>
  <c r="K270" i="10"/>
  <c r="K245" i="10"/>
  <c r="L222" i="10"/>
  <c r="L268" i="10"/>
  <c r="L259" i="10"/>
  <c r="L242" i="10"/>
  <c r="L260" i="10"/>
  <c r="L251" i="10"/>
  <c r="L270" i="10"/>
  <c r="L254" i="10"/>
  <c r="L267" i="10"/>
  <c r="L252" i="10"/>
  <c r="K252" i="10"/>
  <c r="K253" i="10"/>
  <c r="K251" i="10"/>
  <c r="L245" i="10" l="1"/>
  <c r="K267" i="10"/>
  <c r="K268" i="10"/>
  <c r="L247" i="10"/>
  <c r="L246" i="10"/>
  <c r="K242" i="10"/>
  <c r="L253" i="10"/>
  <c r="K260" i="10"/>
  <c r="K259" i="10"/>
  <c r="K254" i="10"/>
  <c r="M260" i="10"/>
  <c r="M254" i="10"/>
  <c r="M253" i="10"/>
  <c r="M252" i="10"/>
  <c r="M222" i="10"/>
  <c r="M259" i="10"/>
  <c r="M268" i="10"/>
  <c r="M242" i="10"/>
  <c r="M270" i="10"/>
  <c r="M246" i="10" l="1"/>
  <c r="M245" i="10"/>
  <c r="L271" i="10"/>
  <c r="M247" i="10"/>
  <c r="M271" i="10"/>
  <c r="N270" i="10"/>
  <c r="N242" i="10"/>
  <c r="N271" i="10"/>
  <c r="N267" i="10"/>
  <c r="N254" i="10"/>
  <c r="N251" i="10"/>
  <c r="N259" i="10"/>
  <c r="M251" i="10"/>
  <c r="J221" i="10" l="1"/>
  <c r="M267" i="10"/>
  <c r="N247" i="10"/>
  <c r="N246" i="10"/>
  <c r="N245" i="10"/>
  <c r="N222" i="10"/>
  <c r="N260" i="10"/>
  <c r="O267" i="10"/>
  <c r="O254" i="10"/>
  <c r="O252" i="10"/>
  <c r="O268" i="10"/>
  <c r="O242" i="10"/>
  <c r="O221" i="10"/>
  <c r="O259" i="10"/>
  <c r="O253" i="10"/>
  <c r="O270" i="10"/>
  <c r="N252" i="10"/>
  <c r="N253" i="10"/>
  <c r="K221" i="10"/>
  <c r="M221" i="10"/>
  <c r="L221" i="10"/>
  <c r="N221" i="10"/>
  <c r="N268" i="10" l="1"/>
  <c r="O245" i="10"/>
  <c r="O247" i="10"/>
  <c r="O246" i="10"/>
  <c r="O222" i="10"/>
  <c r="P222" i="10"/>
  <c r="P268" i="10"/>
  <c r="P259" i="10"/>
  <c r="P242" i="10"/>
  <c r="P221" i="10"/>
  <c r="P270" i="10"/>
  <c r="P260" i="10"/>
  <c r="P253" i="10"/>
  <c r="P251" i="10"/>
  <c r="P267" i="10"/>
  <c r="P254" i="10"/>
  <c r="P252" i="10"/>
  <c r="O251" i="10"/>
  <c r="P245" i="10" l="1"/>
  <c r="P247" i="10"/>
  <c r="O271" i="10"/>
  <c r="P246" i="10"/>
  <c r="P271" i="10"/>
  <c r="O260" i="10"/>
  <c r="Q267" i="10"/>
  <c r="Q260" i="10"/>
  <c r="Q254" i="10"/>
  <c r="Q253" i="10"/>
  <c r="Q259" i="10"/>
  <c r="Q270" i="10"/>
  <c r="Q268" i="10"/>
  <c r="Q221" i="10"/>
  <c r="Q222" i="10"/>
  <c r="Q242" i="10"/>
  <c r="Q246" i="10" l="1"/>
  <c r="Q245" i="10"/>
  <c r="Q247" i="10"/>
  <c r="Q271" i="10"/>
  <c r="Q251" i="10"/>
  <c r="Q252" i="10"/>
  <c r="G221" i="10"/>
  <c r="H221" i="10"/>
  <c r="I221" i="10"/>
  <c r="R271" i="10" l="1"/>
  <c r="F271" i="10" s="1"/>
  <c r="R270" i="10"/>
  <c r="F270" i="10" s="1"/>
  <c r="R245" i="10"/>
  <c r="F245" i="10" s="1"/>
  <c r="R253" i="10"/>
  <c r="F253" i="10" s="1"/>
  <c r="R252" i="10"/>
  <c r="F252" i="10" s="1"/>
  <c r="R251" i="10"/>
  <c r="F251" i="10" s="1"/>
  <c r="R221" i="10"/>
  <c r="F221" i="10" s="1"/>
  <c r="F253" i="13" l="1"/>
  <c r="F251" i="13"/>
  <c r="F270" i="13"/>
  <c r="F271" i="13"/>
  <c r="F245" i="13"/>
  <c r="F221" i="13"/>
  <c r="F252" i="13"/>
  <c r="R267" i="10"/>
  <c r="F267" i="10" s="1"/>
  <c r="R268" i="10"/>
  <c r="F268" i="10" s="1"/>
  <c r="R247" i="10"/>
  <c r="F247" i="10" s="1"/>
  <c r="R222" i="10"/>
  <c r="F222" i="10" s="1"/>
  <c r="R260" i="10"/>
  <c r="F260" i="10" s="1"/>
  <c r="R246" i="10"/>
  <c r="F246" i="10" s="1"/>
  <c r="R259" i="10"/>
  <c r="F259" i="10" s="1"/>
  <c r="R254" i="10"/>
  <c r="F254" i="10" s="1"/>
  <c r="R242" i="10"/>
  <c r="F242" i="10" s="1"/>
  <c r="F259" i="13" l="1"/>
  <c r="F254" i="13"/>
  <c r="F247" i="13"/>
  <c r="F268" i="13"/>
  <c r="F242" i="13"/>
  <c r="F260" i="13"/>
  <c r="F222" i="13"/>
  <c r="F246" i="13"/>
  <c r="F267" i="13"/>
  <c r="Q215" i="10" l="1"/>
  <c r="M215" i="10"/>
  <c r="P215" i="10"/>
  <c r="L215" i="10"/>
  <c r="O215" i="10"/>
  <c r="K215" i="10"/>
  <c r="R215" i="10"/>
  <c r="N215" i="10"/>
  <c r="J215" i="10" l="1"/>
  <c r="H215" i="10"/>
  <c r="I215" i="10"/>
  <c r="G215" i="10" l="1"/>
  <c r="F215" i="10" s="1"/>
  <c r="F215" i="13" l="1"/>
  <c r="R250" i="10" l="1"/>
  <c r="Q250" i="10"/>
  <c r="P250" i="10"/>
  <c r="J250" i="10" l="1"/>
  <c r="N250" i="10"/>
  <c r="G250" i="10"/>
  <c r="K250" i="10"/>
  <c r="O250" i="10"/>
  <c r="H250" i="10"/>
  <c r="L250" i="10"/>
  <c r="I250" i="10"/>
  <c r="M250" i="10"/>
  <c r="F250" i="10" l="1"/>
  <c r="F250" i="13"/>
  <c r="N325" i="10" l="1"/>
  <c r="N342" i="10"/>
  <c r="K352" i="10"/>
  <c r="K348" i="10"/>
  <c r="K344" i="10"/>
  <c r="K335" i="10"/>
  <c r="J355" i="10"/>
  <c r="J351" i="10"/>
  <c r="J347" i="10"/>
  <c r="J343" i="10"/>
  <c r="I324" i="10"/>
  <c r="H336" i="10"/>
  <c r="G328" i="10"/>
  <c r="G329" i="10"/>
  <c r="H350" i="10"/>
  <c r="H328" i="10" l="1"/>
  <c r="L328" i="10"/>
  <c r="R328" i="10"/>
  <c r="N327" i="10"/>
  <c r="L343" i="10"/>
  <c r="O345" i="10"/>
  <c r="L347" i="10"/>
  <c r="O349" i="10"/>
  <c r="L351" i="10"/>
  <c r="O353" i="10"/>
  <c r="L355" i="10"/>
  <c r="R355" i="10"/>
  <c r="L336" i="10"/>
  <c r="L348" i="10"/>
  <c r="J342" i="10"/>
  <c r="M341" i="10"/>
  <c r="L342" i="10"/>
  <c r="M329" i="10"/>
  <c r="M325" i="10"/>
  <c r="L345" i="10"/>
  <c r="M354" i="10"/>
  <c r="O326" i="10"/>
  <c r="K347" i="10"/>
  <c r="Q353" i="10"/>
  <c r="J336" i="10"/>
  <c r="O348" i="10"/>
  <c r="K328" i="10"/>
  <c r="Q327" i="10"/>
  <c r="M326" i="10"/>
  <c r="K345" i="10"/>
  <c r="O346" i="10"/>
  <c r="K349" i="10"/>
  <c r="O350" i="10"/>
  <c r="K353" i="10"/>
  <c r="O354" i="10"/>
  <c r="P336" i="10"/>
  <c r="L352" i="10"/>
  <c r="K341" i="10"/>
  <c r="M342" i="10"/>
  <c r="Q325" i="10"/>
  <c r="R342" i="10"/>
  <c r="J326" i="10"/>
  <c r="K343" i="10"/>
  <c r="O336" i="10"/>
  <c r="Q328" i="10"/>
  <c r="J328" i="10"/>
  <c r="P328" i="10"/>
  <c r="P327" i="10"/>
  <c r="N326" i="10"/>
  <c r="Q326" i="10"/>
  <c r="R344" i="10"/>
  <c r="M344" i="10"/>
  <c r="P346" i="10"/>
  <c r="K346" i="10"/>
  <c r="R348" i="10"/>
  <c r="M348" i="10"/>
  <c r="P350" i="10"/>
  <c r="K350" i="10"/>
  <c r="R352" i="10"/>
  <c r="M352" i="10"/>
  <c r="P354" i="10"/>
  <c r="K354" i="10"/>
  <c r="R343" i="10"/>
  <c r="R351" i="10"/>
  <c r="N355" i="10"/>
  <c r="H335" i="10"/>
  <c r="H338" i="10" s="1"/>
  <c r="M336" i="10"/>
  <c r="Q335" i="10"/>
  <c r="Q350" i="10"/>
  <c r="R341" i="10"/>
  <c r="O341" i="10"/>
  <c r="O342" i="10"/>
  <c r="L329" i="10"/>
  <c r="R325" i="10"/>
  <c r="Q345" i="10"/>
  <c r="L326" i="10"/>
  <c r="Q346" i="10"/>
  <c r="N354" i="10"/>
  <c r="K326" i="10"/>
  <c r="R335" i="10"/>
  <c r="N336" i="10"/>
  <c r="Q349" i="10"/>
  <c r="L349" i="10"/>
  <c r="P353" i="10"/>
  <c r="J329" i="10"/>
  <c r="O343" i="10"/>
  <c r="R336" i="10"/>
  <c r="O344" i="10"/>
  <c r="N343" i="10"/>
  <c r="I328" i="10"/>
  <c r="L325" i="10"/>
  <c r="J327" i="10"/>
  <c r="K327" i="10"/>
  <c r="Q343" i="10"/>
  <c r="J344" i="10"/>
  <c r="N345" i="10"/>
  <c r="Q347" i="10"/>
  <c r="J348" i="10"/>
  <c r="N349" i="10"/>
  <c r="Q351" i="10"/>
  <c r="J352" i="10"/>
  <c r="N353" i="10"/>
  <c r="Q355" i="10"/>
  <c r="R347" i="10"/>
  <c r="K325" i="10"/>
  <c r="P335" i="10"/>
  <c r="N350" i="10"/>
  <c r="J341" i="10"/>
  <c r="O329" i="10"/>
  <c r="J354" i="10"/>
  <c r="J335" i="10"/>
  <c r="J338" i="10" s="1"/>
  <c r="K355" i="10"/>
  <c r="P349" i="10"/>
  <c r="L341" i="10"/>
  <c r="O347" i="10"/>
  <c r="P348" i="10"/>
  <c r="M328" i="10"/>
  <c r="P325" i="10"/>
  <c r="M327" i="10"/>
  <c r="M343" i="10"/>
  <c r="Q344" i="10"/>
  <c r="J345" i="10"/>
  <c r="M347" i="10"/>
  <c r="Q348" i="10"/>
  <c r="J349" i="10"/>
  <c r="M351" i="10"/>
  <c r="Q352" i="10"/>
  <c r="J353" i="10"/>
  <c r="M355" i="10"/>
  <c r="R350" i="10"/>
  <c r="M353" i="10"/>
  <c r="M335" i="10"/>
  <c r="M338" i="10" s="1"/>
  <c r="M350" i="10"/>
  <c r="Q342" i="10"/>
  <c r="Q329" i="10"/>
  <c r="K329" i="10"/>
  <c r="P345" i="10"/>
  <c r="N346" i="10"/>
  <c r="O355" i="10"/>
  <c r="N335" i="10"/>
  <c r="N338" i="10" s="1"/>
  <c r="M349" i="10"/>
  <c r="P341" i="10"/>
  <c r="O351" i="10"/>
  <c r="K351" i="10"/>
  <c r="O325" i="10"/>
  <c r="O328" i="10"/>
  <c r="N328" i="10"/>
  <c r="R327" i="10"/>
  <c r="L327" i="10"/>
  <c r="O327" i="10"/>
  <c r="R326" i="10"/>
  <c r="P343" i="10"/>
  <c r="N344" i="10"/>
  <c r="R345" i="10"/>
  <c r="L346" i="10"/>
  <c r="P347" i="10"/>
  <c r="N348" i="10"/>
  <c r="R349" i="10"/>
  <c r="L350" i="10"/>
  <c r="P351" i="10"/>
  <c r="N352" i="10"/>
  <c r="R353" i="10"/>
  <c r="L354" i="10"/>
  <c r="P355" i="10"/>
  <c r="R346" i="10"/>
  <c r="R354" i="10"/>
  <c r="N351" i="10"/>
  <c r="O335" i="10"/>
  <c r="O338" i="10" s="1"/>
  <c r="L344" i="10"/>
  <c r="L335" i="10"/>
  <c r="L338" i="10" s="1"/>
  <c r="Q336" i="10"/>
  <c r="J350" i="10"/>
  <c r="N341" i="10"/>
  <c r="Q341" i="10"/>
  <c r="N329" i="10"/>
  <c r="P342" i="10"/>
  <c r="K342" i="10"/>
  <c r="P329" i="10"/>
  <c r="J325" i="10"/>
  <c r="M345" i="10"/>
  <c r="M346" i="10"/>
  <c r="J346" i="10"/>
  <c r="Q354" i="10"/>
  <c r="P326" i="10"/>
  <c r="N347" i="10"/>
  <c r="L353" i="10"/>
  <c r="R329" i="10"/>
  <c r="P344" i="10"/>
  <c r="K336" i="10"/>
  <c r="K338" i="10" s="1"/>
  <c r="O352" i="10"/>
  <c r="P352" i="10"/>
  <c r="M324" i="10"/>
  <c r="M332" i="10" s="1"/>
  <c r="J324" i="10"/>
  <c r="Q324" i="10"/>
  <c r="N324" i="10"/>
  <c r="O324" i="10"/>
  <c r="O332" i="10" s="1"/>
  <c r="R324" i="10"/>
  <c r="K324" i="10"/>
  <c r="H324" i="10"/>
  <c r="L324" i="10"/>
  <c r="L332" i="10" s="1"/>
  <c r="P324" i="10"/>
  <c r="H325" i="10"/>
  <c r="I355" i="10"/>
  <c r="I342" i="10"/>
  <c r="H329" i="10"/>
  <c r="G347" i="10"/>
  <c r="G351" i="10"/>
  <c r="G324" i="10"/>
  <c r="G342" i="10"/>
  <c r="G346" i="10"/>
  <c r="G350" i="10"/>
  <c r="G354" i="10"/>
  <c r="G343" i="10"/>
  <c r="I353" i="10"/>
  <c r="I326" i="10"/>
  <c r="H346" i="10"/>
  <c r="H354" i="10"/>
  <c r="H352" i="10"/>
  <c r="G326" i="10"/>
  <c r="H342" i="10"/>
  <c r="H345" i="10"/>
  <c r="I346" i="10"/>
  <c r="G344" i="10"/>
  <c r="I327" i="10"/>
  <c r="I343" i="10"/>
  <c r="G345" i="10"/>
  <c r="I347" i="10"/>
  <c r="G349" i="10"/>
  <c r="I351" i="10"/>
  <c r="G353" i="10"/>
  <c r="H348" i="10"/>
  <c r="G335" i="10"/>
  <c r="H341" i="10"/>
  <c r="I325" i="10"/>
  <c r="G327" i="10"/>
  <c r="I344" i="10"/>
  <c r="I348" i="10"/>
  <c r="I352" i="10"/>
  <c r="I350" i="10"/>
  <c r="I345" i="10"/>
  <c r="G355" i="10"/>
  <c r="G352" i="10"/>
  <c r="H349" i="10"/>
  <c r="G325" i="10"/>
  <c r="H327" i="10"/>
  <c r="H343" i="10"/>
  <c r="H347" i="10"/>
  <c r="H351" i="10"/>
  <c r="H355" i="10"/>
  <c r="H344" i="10"/>
  <c r="I336" i="10"/>
  <c r="I335" i="10"/>
  <c r="G341" i="10"/>
  <c r="I341" i="10"/>
  <c r="I329" i="10"/>
  <c r="I354" i="10"/>
  <c r="H326" i="10"/>
  <c r="G348" i="10"/>
  <c r="I349" i="10"/>
  <c r="H353" i="10"/>
  <c r="G336" i="10"/>
  <c r="F325" i="10" l="1"/>
  <c r="N332" i="10"/>
  <c r="F348" i="10"/>
  <c r="F352" i="10"/>
  <c r="K332" i="10"/>
  <c r="Q332" i="10"/>
  <c r="P338" i="10"/>
  <c r="F336" i="10"/>
  <c r="R332" i="10"/>
  <c r="J332" i="10"/>
  <c r="I332" i="10"/>
  <c r="F329" i="10"/>
  <c r="P332" i="10"/>
  <c r="F328" i="10"/>
  <c r="I338" i="10"/>
  <c r="G338" i="10"/>
  <c r="F335" i="10"/>
  <c r="F349" i="10"/>
  <c r="F354" i="10"/>
  <c r="F324" i="10"/>
  <c r="G332" i="10"/>
  <c r="J357" i="10"/>
  <c r="R338" i="10"/>
  <c r="Q338" i="10"/>
  <c r="M357" i="10"/>
  <c r="F327" i="10"/>
  <c r="F344" i="10"/>
  <c r="F326" i="10"/>
  <c r="F350" i="10"/>
  <c r="F351" i="10"/>
  <c r="H332" i="10"/>
  <c r="O357" i="10"/>
  <c r="I357" i="10"/>
  <c r="F353" i="10"/>
  <c r="F345" i="10"/>
  <c r="F346" i="10"/>
  <c r="F347" i="10"/>
  <c r="Q357" i="10"/>
  <c r="P357" i="10"/>
  <c r="L357" i="10"/>
  <c r="R357" i="10"/>
  <c r="K357" i="10"/>
  <c r="F341" i="10"/>
  <c r="G357" i="10"/>
  <c r="F355" i="10"/>
  <c r="H357" i="10"/>
  <c r="F343" i="10"/>
  <c r="F342" i="10"/>
  <c r="N357" i="10"/>
  <c r="F348" i="13"/>
  <c r="I357" i="13"/>
  <c r="F352" i="13"/>
  <c r="F353" i="13"/>
  <c r="F345" i="13"/>
  <c r="F346" i="13"/>
  <c r="F347" i="13"/>
  <c r="K332" i="13"/>
  <c r="Q332" i="13"/>
  <c r="Q357" i="13"/>
  <c r="L338" i="13"/>
  <c r="P357" i="13"/>
  <c r="L357" i="13"/>
  <c r="P338" i="13"/>
  <c r="R357" i="13"/>
  <c r="H338" i="13"/>
  <c r="K357" i="13"/>
  <c r="I332" i="13"/>
  <c r="F328" i="13"/>
  <c r="F336" i="13"/>
  <c r="F341" i="13"/>
  <c r="G357" i="13"/>
  <c r="F355" i="13"/>
  <c r="H357" i="13"/>
  <c r="F343" i="13"/>
  <c r="F342" i="13"/>
  <c r="P332" i="13"/>
  <c r="R332" i="13"/>
  <c r="J332" i="13"/>
  <c r="N357" i="13"/>
  <c r="I338" i="13"/>
  <c r="F325" i="13"/>
  <c r="G338" i="13"/>
  <c r="F335" i="13"/>
  <c r="F349" i="13"/>
  <c r="F354" i="13"/>
  <c r="F324" i="13"/>
  <c r="G332" i="13"/>
  <c r="L332" i="13"/>
  <c r="O332" i="13"/>
  <c r="M332" i="13"/>
  <c r="O338" i="13"/>
  <c r="N338" i="13"/>
  <c r="M338" i="13"/>
  <c r="J357" i="13"/>
  <c r="R338" i="13"/>
  <c r="Q338" i="13"/>
  <c r="M357" i="13"/>
  <c r="F329" i="13"/>
  <c r="K338" i="13"/>
  <c r="F327" i="13"/>
  <c r="F344" i="13"/>
  <c r="F326" i="13"/>
  <c r="F350" i="13"/>
  <c r="F351" i="13"/>
  <c r="H332" i="13"/>
  <c r="N332" i="13"/>
  <c r="J338" i="13"/>
  <c r="O357" i="13"/>
  <c r="F332" i="10" l="1"/>
  <c r="F357" i="10"/>
  <c r="F338" i="10"/>
  <c r="F332" i="13"/>
  <c r="F338" i="13"/>
  <c r="F357" i="13"/>
  <c r="M227" i="10" l="1"/>
  <c r="G189" i="10"/>
  <c r="N223" i="10"/>
  <c r="N212" i="10"/>
  <c r="I317" i="10"/>
  <c r="H317" i="10"/>
  <c r="Q317" i="10"/>
  <c r="M214" i="10"/>
  <c r="M220" i="10"/>
  <c r="O224" i="10"/>
  <c r="M317" i="10"/>
  <c r="R317" i="10"/>
  <c r="O317" i="10"/>
  <c r="O225" i="10"/>
  <c r="N317" i="10"/>
  <c r="G317" i="10"/>
  <c r="Q216" i="10"/>
  <c r="K317" i="10"/>
  <c r="Q218" i="10"/>
  <c r="L226" i="10"/>
  <c r="L219" i="10"/>
  <c r="O217" i="10"/>
  <c r="M213" i="10"/>
  <c r="J317" i="10"/>
  <c r="L317" i="10"/>
  <c r="P317" i="10"/>
  <c r="G187" i="10"/>
  <c r="I228" i="10"/>
  <c r="F317" i="10" l="1"/>
  <c r="F317" i="13"/>
  <c r="N189" i="10"/>
  <c r="L189" i="10"/>
  <c r="K189" i="10"/>
  <c r="R312" i="10"/>
  <c r="O189" i="10"/>
  <c r="I314" i="10"/>
  <c r="H189" i="10"/>
  <c r="O314" i="10"/>
  <c r="H314" i="10"/>
  <c r="P189" i="10"/>
  <c r="I189" i="10"/>
  <c r="K312" i="10"/>
  <c r="M312" i="10"/>
  <c r="R314" i="10"/>
  <c r="L314" i="10"/>
  <c r="G314" i="10"/>
  <c r="R189" i="10"/>
  <c r="M189" i="10"/>
  <c r="L312" i="10"/>
  <c r="N314" i="10"/>
  <c r="Q314" i="10"/>
  <c r="P188" i="10"/>
  <c r="P312" i="10"/>
  <c r="Q189" i="10"/>
  <c r="O312" i="10"/>
  <c r="G312" i="10"/>
  <c r="M314" i="10"/>
  <c r="P314" i="10"/>
  <c r="O188" i="10"/>
  <c r="K188" i="10"/>
  <c r="R313" i="10"/>
  <c r="G316" i="10"/>
  <c r="M188" i="10"/>
  <c r="O315" i="10"/>
  <c r="I316" i="10"/>
  <c r="H312" i="10"/>
  <c r="Q312" i="10"/>
  <c r="N312" i="10"/>
  <c r="I315" i="10"/>
  <c r="N315" i="10"/>
  <c r="H315" i="10"/>
  <c r="M315" i="10"/>
  <c r="P315" i="10"/>
  <c r="K315" i="10"/>
  <c r="Q315" i="10"/>
  <c r="L315" i="10"/>
  <c r="R315" i="10"/>
  <c r="L188" i="10"/>
  <c r="H188" i="10"/>
  <c r="R188" i="10"/>
  <c r="I313" i="10"/>
  <c r="M313" i="10"/>
  <c r="O313" i="10"/>
  <c r="K313" i="10"/>
  <c r="M316" i="10"/>
  <c r="L316" i="10"/>
  <c r="Q316" i="10"/>
  <c r="N188" i="10"/>
  <c r="H316" i="10"/>
  <c r="G313" i="10"/>
  <c r="Q188" i="10"/>
  <c r="L313" i="10"/>
  <c r="P313" i="10"/>
  <c r="H313" i="10"/>
  <c r="R316" i="10"/>
  <c r="K316" i="10"/>
  <c r="Q313" i="10"/>
  <c r="O316" i="10"/>
  <c r="P316" i="10"/>
  <c r="O220" i="10"/>
  <c r="O214" i="10"/>
  <c r="N229" i="10"/>
  <c r="K230" i="10"/>
  <c r="K228" i="10"/>
  <c r="P226" i="10"/>
  <c r="K219" i="10"/>
  <c r="J220" i="10"/>
  <c r="Q214" i="10"/>
  <c r="M219" i="10"/>
  <c r="O219" i="10"/>
  <c r="K314" i="10"/>
  <c r="Q225" i="10"/>
  <c r="P225" i="10"/>
  <c r="K227" i="10"/>
  <c r="K214" i="10"/>
  <c r="R229" i="10"/>
  <c r="K218" i="10"/>
  <c r="L230" i="10"/>
  <c r="L216" i="10"/>
  <c r="Q228" i="10"/>
  <c r="J228" i="10"/>
  <c r="J230" i="10"/>
  <c r="N219" i="10"/>
  <c r="M187" i="10"/>
  <c r="M191" i="10" s="1"/>
  <c r="P217" i="10"/>
  <c r="Q217" i="10"/>
  <c r="R224" i="10"/>
  <c r="I227" i="10"/>
  <c r="R310" i="10"/>
  <c r="R223" i="10"/>
  <c r="L220" i="10"/>
  <c r="J214" i="10"/>
  <c r="O226" i="10"/>
  <c r="M218" i="10"/>
  <c r="J218" i="10"/>
  <c r="N218" i="10"/>
  <c r="J226" i="10"/>
  <c r="Q229" i="10"/>
  <c r="M230" i="10"/>
  <c r="O228" i="10"/>
  <c r="O229" i="10"/>
  <c r="K229" i="10"/>
  <c r="N220" i="10"/>
  <c r="L223" i="10"/>
  <c r="J216" i="10"/>
  <c r="L187" i="10"/>
  <c r="R216" i="10"/>
  <c r="P218" i="10"/>
  <c r="K217" i="10"/>
  <c r="J213" i="10"/>
  <c r="P214" i="10"/>
  <c r="Q224" i="10"/>
  <c r="N224" i="10"/>
  <c r="O212" i="10"/>
  <c r="O310" i="10"/>
  <c r="N213" i="10"/>
  <c r="J217" i="10"/>
  <c r="J223" i="10"/>
  <c r="K220" i="10"/>
  <c r="N214" i="10"/>
  <c r="Q187" i="10"/>
  <c r="R218" i="10"/>
  <c r="M216" i="10"/>
  <c r="P230" i="10"/>
  <c r="Q230" i="10"/>
  <c r="L229" i="10"/>
  <c r="K223" i="10"/>
  <c r="L214" i="10"/>
  <c r="N216" i="10"/>
  <c r="P228" i="10"/>
  <c r="N310" i="10"/>
  <c r="K225" i="10"/>
  <c r="J225" i="10"/>
  <c r="L225" i="10"/>
  <c r="P212" i="10"/>
  <c r="R213" i="10"/>
  <c r="R187" i="10"/>
  <c r="L213" i="10"/>
  <c r="R212" i="10"/>
  <c r="J229" i="10"/>
  <c r="L228" i="10"/>
  <c r="P187" i="10"/>
  <c r="N226" i="10"/>
  <c r="N228" i="10"/>
  <c r="Q226" i="10"/>
  <c r="P229" i="10"/>
  <c r="P219" i="10"/>
  <c r="M223" i="10"/>
  <c r="O216" i="10"/>
  <c r="R220" i="10"/>
  <c r="L217" i="10"/>
  <c r="R217" i="10"/>
  <c r="J212" i="10"/>
  <c r="P213" i="10"/>
  <c r="N217" i="10"/>
  <c r="L218" i="10"/>
  <c r="O230" i="10"/>
  <c r="M226" i="10"/>
  <c r="Q223" i="10"/>
  <c r="P220" i="10"/>
  <c r="R214" i="10"/>
  <c r="N230" i="10"/>
  <c r="M229" i="10"/>
  <c r="R226" i="10"/>
  <c r="O218" i="10"/>
  <c r="K226" i="10"/>
  <c r="J187" i="10"/>
  <c r="M228" i="10"/>
  <c r="R228" i="10"/>
  <c r="R230" i="10"/>
  <c r="J219" i="10"/>
  <c r="Q219" i="10"/>
  <c r="O223" i="10"/>
  <c r="Q220" i="10"/>
  <c r="P223" i="10"/>
  <c r="K216" i="10"/>
  <c r="K187" i="10"/>
  <c r="N187" i="10"/>
  <c r="R219" i="10"/>
  <c r="O187" i="10"/>
  <c r="O191" i="10" s="1"/>
  <c r="P216" i="10"/>
  <c r="N313" i="10"/>
  <c r="O213" i="10"/>
  <c r="Q213" i="10"/>
  <c r="J224" i="10"/>
  <c r="K212" i="10"/>
  <c r="M225" i="10"/>
  <c r="K213" i="10"/>
  <c r="M217" i="10"/>
  <c r="N316" i="10"/>
  <c r="H227" i="10"/>
  <c r="R225" i="10"/>
  <c r="P224" i="10"/>
  <c r="Q212" i="10"/>
  <c r="R227" i="10"/>
  <c r="P227" i="10"/>
  <c r="Q227" i="10"/>
  <c r="O227" i="10"/>
  <c r="N227" i="10"/>
  <c r="N225" i="10"/>
  <c r="M224" i="10"/>
  <c r="M212" i="10"/>
  <c r="J227" i="10"/>
  <c r="L212" i="10"/>
  <c r="L224" i="10"/>
  <c r="K224" i="10"/>
  <c r="L227" i="10"/>
  <c r="I213" i="10"/>
  <c r="H225" i="10"/>
  <c r="I224" i="10"/>
  <c r="G227" i="10"/>
  <c r="I229" i="10"/>
  <c r="G219" i="10"/>
  <c r="H224" i="10"/>
  <c r="I223" i="10"/>
  <c r="G226" i="10"/>
  <c r="G220" i="10"/>
  <c r="H218" i="10"/>
  <c r="G218" i="10"/>
  <c r="H219" i="10"/>
  <c r="I220" i="10"/>
  <c r="I188" i="10"/>
  <c r="I312" i="10"/>
  <c r="I187" i="10"/>
  <c r="G230" i="10"/>
  <c r="H228" i="10"/>
  <c r="I230" i="10"/>
  <c r="H226" i="10"/>
  <c r="I219" i="10"/>
  <c r="G216" i="10"/>
  <c r="G315" i="10"/>
  <c r="G212" i="10"/>
  <c r="G217" i="10"/>
  <c r="H213" i="10"/>
  <c r="G228" i="10"/>
  <c r="G223" i="10"/>
  <c r="G213" i="10"/>
  <c r="I217" i="10"/>
  <c r="H214" i="10"/>
  <c r="H229" i="10"/>
  <c r="H187" i="10"/>
  <c r="H223" i="10"/>
  <c r="I225" i="10"/>
  <c r="H230" i="10"/>
  <c r="H220" i="10"/>
  <c r="G214" i="10"/>
  <c r="I216" i="10"/>
  <c r="I226" i="10"/>
  <c r="G229" i="10"/>
  <c r="I218" i="10"/>
  <c r="I214" i="10"/>
  <c r="H216" i="10"/>
  <c r="I212" i="10"/>
  <c r="G225" i="10"/>
  <c r="H212" i="10"/>
  <c r="G224" i="10"/>
  <c r="H217" i="10"/>
  <c r="H191" i="10" l="1"/>
  <c r="Q191" i="10"/>
  <c r="F225" i="10"/>
  <c r="M232" i="10"/>
  <c r="Q232" i="10"/>
  <c r="N191" i="10"/>
  <c r="P191" i="10"/>
  <c r="L191" i="10"/>
  <c r="F229" i="10"/>
  <c r="K191" i="10"/>
  <c r="R191" i="10"/>
  <c r="F214" i="10"/>
  <c r="F230" i="10"/>
  <c r="N232" i="10"/>
  <c r="H232" i="10"/>
  <c r="F216" i="10"/>
  <c r="F217" i="10"/>
  <c r="F224" i="10"/>
  <c r="F223" i="10"/>
  <c r="F212" i="10"/>
  <c r="G232" i="10"/>
  <c r="I191" i="10"/>
  <c r="F226" i="10"/>
  <c r="L232" i="10"/>
  <c r="F187" i="10"/>
  <c r="F228" i="10"/>
  <c r="F218" i="10"/>
  <c r="F227" i="10"/>
  <c r="R232" i="10"/>
  <c r="P232" i="10"/>
  <c r="K232" i="10"/>
  <c r="O232" i="10"/>
  <c r="I232" i="10"/>
  <c r="F213" i="10"/>
  <c r="F220" i="10"/>
  <c r="F219" i="10"/>
  <c r="J232" i="10"/>
  <c r="F228" i="13"/>
  <c r="F229" i="13"/>
  <c r="H191" i="13"/>
  <c r="F217" i="13"/>
  <c r="F224" i="13"/>
  <c r="F223" i="13"/>
  <c r="F212" i="13"/>
  <c r="G232" i="13"/>
  <c r="I191" i="13"/>
  <c r="F226" i="13"/>
  <c r="L232" i="13"/>
  <c r="K191" i="13"/>
  <c r="J232" i="13"/>
  <c r="R191" i="13"/>
  <c r="Q191" i="13"/>
  <c r="N232" i="13"/>
  <c r="F218" i="13"/>
  <c r="F227" i="13"/>
  <c r="O191" i="13"/>
  <c r="M191" i="13"/>
  <c r="F214" i="13"/>
  <c r="F216" i="13"/>
  <c r="M232" i="13"/>
  <c r="Q232" i="13"/>
  <c r="R232" i="13"/>
  <c r="P232" i="13"/>
  <c r="H232" i="13"/>
  <c r="F225" i="13"/>
  <c r="I232" i="13"/>
  <c r="F213" i="13"/>
  <c r="F230" i="13"/>
  <c r="F220" i="13"/>
  <c r="F219" i="13"/>
  <c r="K232" i="13"/>
  <c r="N191" i="13"/>
  <c r="P191" i="13"/>
  <c r="O232" i="13"/>
  <c r="L191" i="13"/>
  <c r="F187" i="13"/>
  <c r="J316" i="10"/>
  <c r="F316" i="10" s="1"/>
  <c r="J315" i="10"/>
  <c r="F315" i="10" s="1"/>
  <c r="J313" i="10"/>
  <c r="F313" i="10" s="1"/>
  <c r="J188" i="10"/>
  <c r="J312" i="10"/>
  <c r="F312" i="10" s="1"/>
  <c r="J314" i="10"/>
  <c r="F314" i="10" s="1"/>
  <c r="J189" i="10"/>
  <c r="F189" i="10" s="1"/>
  <c r="Q310" i="10"/>
  <c r="M310" i="10"/>
  <c r="L310" i="10"/>
  <c r="J310" i="10"/>
  <c r="G188" i="10"/>
  <c r="I310" i="10"/>
  <c r="K310" i="10"/>
  <c r="P310" i="10"/>
  <c r="G310" i="10"/>
  <c r="H310" i="10"/>
  <c r="J191" i="10" l="1"/>
  <c r="F310" i="10"/>
  <c r="F188" i="10"/>
  <c r="G191" i="10"/>
  <c r="F232" i="10"/>
  <c r="F310" i="13"/>
  <c r="F314" i="13"/>
  <c r="J191" i="13"/>
  <c r="F189" i="13"/>
  <c r="F232" i="13"/>
  <c r="F312" i="13"/>
  <c r="F188" i="13"/>
  <c r="G191" i="13"/>
  <c r="F316" i="13"/>
  <c r="F315" i="13"/>
  <c r="F313" i="13"/>
  <c r="F191" i="10" l="1"/>
  <c r="F191" i="13"/>
  <c r="G319" i="10" l="1"/>
  <c r="P258" i="10"/>
  <c r="G258" i="10"/>
  <c r="Q258" i="10"/>
  <c r="O258" i="10"/>
  <c r="H258" i="10"/>
  <c r="N258" i="10"/>
  <c r="R258" i="10"/>
  <c r="I258" i="10"/>
  <c r="Q241" i="10"/>
  <c r="K258" i="10"/>
  <c r="L258" i="10"/>
  <c r="O269" i="10"/>
  <c r="H244" i="10"/>
  <c r="M258" i="10"/>
  <c r="P287" i="10"/>
  <c r="G286" i="10"/>
  <c r="Q269" i="10"/>
  <c r="K269" i="10"/>
  <c r="K255" i="10"/>
  <c r="I261" i="10"/>
  <c r="G285" i="10"/>
  <c r="G289" i="10"/>
  <c r="J258" i="10" l="1"/>
  <c r="F258" i="10" s="1"/>
  <c r="O319" i="10"/>
  <c r="P319" i="10"/>
  <c r="L319" i="10"/>
  <c r="M319" i="10"/>
  <c r="H319" i="10"/>
  <c r="N319" i="10"/>
  <c r="I319" i="10"/>
  <c r="R319" i="10"/>
  <c r="Q319" i="10"/>
  <c r="K319" i="10"/>
  <c r="Q244" i="10"/>
  <c r="H241" i="10"/>
  <c r="I269" i="10"/>
  <c r="H269" i="10"/>
  <c r="N269" i="10"/>
  <c r="M269" i="10"/>
  <c r="P269" i="10"/>
  <c r="O243" i="10"/>
  <c r="P243" i="10"/>
  <c r="N241" i="10"/>
  <c r="R241" i="10"/>
  <c r="K241" i="10"/>
  <c r="L243" i="10"/>
  <c r="O244" i="10"/>
  <c r="L241" i="10"/>
  <c r="M244" i="10"/>
  <c r="P241" i="10"/>
  <c r="H243" i="10"/>
  <c r="K244" i="10"/>
  <c r="R243" i="10"/>
  <c r="G244" i="10"/>
  <c r="P244" i="10"/>
  <c r="G241" i="10"/>
  <c r="Q243" i="10"/>
  <c r="K243" i="10"/>
  <c r="L269" i="10"/>
  <c r="R269" i="10"/>
  <c r="I244" i="10"/>
  <c r="M241" i="10"/>
  <c r="O241" i="10"/>
  <c r="N243" i="10"/>
  <c r="M243" i="10"/>
  <c r="M286" i="10"/>
  <c r="K248" i="10"/>
  <c r="J288" i="10"/>
  <c r="I243" i="10"/>
  <c r="Q287" i="10"/>
  <c r="P286" i="10"/>
  <c r="L286" i="10"/>
  <c r="L244" i="10"/>
  <c r="I241" i="10"/>
  <c r="R244" i="10"/>
  <c r="K288" i="10"/>
  <c r="M288" i="10"/>
  <c r="N287" i="10"/>
  <c r="R287" i="10"/>
  <c r="J287" i="10"/>
  <c r="P318" i="10"/>
  <c r="P321" i="10" s="1"/>
  <c r="O286" i="10"/>
  <c r="K286" i="10"/>
  <c r="M264" i="10"/>
  <c r="G288" i="10"/>
  <c r="H287" i="10"/>
  <c r="M287" i="10"/>
  <c r="L287" i="10"/>
  <c r="Q286" i="10"/>
  <c r="J239" i="10"/>
  <c r="O288" i="10"/>
  <c r="L288" i="10"/>
  <c r="K287" i="10"/>
  <c r="N244" i="10"/>
  <c r="N286" i="10"/>
  <c r="J286" i="10"/>
  <c r="R286" i="10"/>
  <c r="J240" i="10"/>
  <c r="P262" i="10"/>
  <c r="Q288" i="10"/>
  <c r="N288" i="10"/>
  <c r="P288" i="10"/>
  <c r="O287" i="10"/>
  <c r="G287" i="10"/>
  <c r="K261" i="10"/>
  <c r="I287" i="10"/>
  <c r="O261" i="10"/>
  <c r="R261" i="10"/>
  <c r="H261" i="10"/>
  <c r="P255" i="10"/>
  <c r="P261" i="10"/>
  <c r="O255" i="10"/>
  <c r="L255" i="10"/>
  <c r="Q255" i="10"/>
  <c r="H255" i="10"/>
  <c r="G243" i="10"/>
  <c r="J263" i="10"/>
  <c r="Q265" i="10"/>
  <c r="G255" i="10"/>
  <c r="Q261" i="10"/>
  <c r="L261" i="10"/>
  <c r="N261" i="10"/>
  <c r="M261" i="10"/>
  <c r="R288" i="10"/>
  <c r="H238" i="10"/>
  <c r="R255" i="10"/>
  <c r="I255" i="10"/>
  <c r="N255" i="10"/>
  <c r="M255" i="10"/>
  <c r="H288" i="10"/>
  <c r="I286" i="10"/>
  <c r="I288" i="10"/>
  <c r="G240" i="10"/>
  <c r="H256" i="10"/>
  <c r="H249" i="10"/>
  <c r="H257" i="10"/>
  <c r="H286" i="10"/>
  <c r="F286" i="10" l="1"/>
  <c r="F287" i="10"/>
  <c r="F288" i="10"/>
  <c r="F286" i="13"/>
  <c r="F288" i="13"/>
  <c r="P321" i="13"/>
  <c r="F287" i="13"/>
  <c r="F258" i="13"/>
  <c r="G261" i="10"/>
  <c r="J241" i="10"/>
  <c r="F241" i="10" s="1"/>
  <c r="J255" i="10"/>
  <c r="F255" i="10" s="1"/>
  <c r="J319" i="10"/>
  <c r="F319" i="10" s="1"/>
  <c r="J261" i="10"/>
  <c r="J244" i="10"/>
  <c r="F244" i="10" s="1"/>
  <c r="J269" i="10"/>
  <c r="R318" i="10"/>
  <c r="R321" i="10" s="1"/>
  <c r="Q318" i="10"/>
  <c r="Q321" i="10" s="1"/>
  <c r="O318" i="10"/>
  <c r="O321" i="10" s="1"/>
  <c r="N318" i="10"/>
  <c r="N321" i="10" s="1"/>
  <c r="M318" i="10"/>
  <c r="M321" i="10" s="1"/>
  <c r="L318" i="10"/>
  <c r="L321" i="10" s="1"/>
  <c r="K318" i="10"/>
  <c r="K321" i="10" s="1"/>
  <c r="J318" i="10"/>
  <c r="I318" i="10"/>
  <c r="I321" i="10" s="1"/>
  <c r="H318" i="10"/>
  <c r="H321" i="10" s="1"/>
  <c r="G318" i="10"/>
  <c r="G269" i="10"/>
  <c r="F269" i="10" s="1"/>
  <c r="H265" i="10"/>
  <c r="I249" i="10"/>
  <c r="Q240" i="10"/>
  <c r="N248" i="10"/>
  <c r="O264" i="10"/>
  <c r="L248" i="10"/>
  <c r="I264" i="10"/>
  <c r="M248" i="10"/>
  <c r="O239" i="10"/>
  <c r="L262" i="10"/>
  <c r="M257" i="10"/>
  <c r="I248" i="10"/>
  <c r="N240" i="10"/>
  <c r="M262" i="10"/>
  <c r="J248" i="10"/>
  <c r="J264" i="10"/>
  <c r="N264" i="10"/>
  <c r="N239" i="10"/>
  <c r="R248" i="10"/>
  <c r="R238" i="10"/>
  <c r="N257" i="10"/>
  <c r="J257" i="10"/>
  <c r="I265" i="10"/>
  <c r="R257" i="10"/>
  <c r="L238" i="10"/>
  <c r="P240" i="10"/>
  <c r="M240" i="10"/>
  <c r="M249" i="10"/>
  <c r="K265" i="10"/>
  <c r="P256" i="10"/>
  <c r="K256" i="10"/>
  <c r="K249" i="10"/>
  <c r="R240" i="10"/>
  <c r="P248" i="10"/>
  <c r="G239" i="10"/>
  <c r="Q264" i="10"/>
  <c r="L249" i="10"/>
  <c r="G249" i="10"/>
  <c r="R249" i="10"/>
  <c r="Q248" i="10"/>
  <c r="P239" i="10"/>
  <c r="Q239" i="10"/>
  <c r="O262" i="10"/>
  <c r="L265" i="10"/>
  <c r="J262" i="10"/>
  <c r="Q262" i="10"/>
  <c r="M238" i="10"/>
  <c r="O249" i="10"/>
  <c r="K257" i="10"/>
  <c r="O248" i="10"/>
  <c r="L240" i="10"/>
  <c r="R256" i="10"/>
  <c r="O240" i="10"/>
  <c r="H264" i="10"/>
  <c r="P264" i="10"/>
  <c r="J238" i="10"/>
  <c r="L239" i="10"/>
  <c r="P257" i="10"/>
  <c r="N265" i="10"/>
  <c r="N262" i="10"/>
  <c r="G262" i="10"/>
  <c r="H240" i="10"/>
  <c r="Q249" i="10"/>
  <c r="J265" i="10"/>
  <c r="J256" i="10"/>
  <c r="L256" i="10"/>
  <c r="L264" i="10"/>
  <c r="R264" i="10"/>
  <c r="M239" i="10"/>
  <c r="K264" i="10"/>
  <c r="M265" i="10"/>
  <c r="Q238" i="10"/>
  <c r="K238" i="10"/>
  <c r="P238" i="10"/>
  <c r="N238" i="10"/>
  <c r="R262" i="10"/>
  <c r="H262" i="10"/>
  <c r="O265" i="10"/>
  <c r="I257" i="10"/>
  <c r="P265" i="10"/>
  <c r="R265" i="10"/>
  <c r="O257" i="10"/>
  <c r="J249" i="10"/>
  <c r="M256" i="10"/>
  <c r="I256" i="10"/>
  <c r="N256" i="10"/>
  <c r="O238" i="10"/>
  <c r="L257" i="10"/>
  <c r="K240" i="10"/>
  <c r="O256" i="10"/>
  <c r="P249" i="10"/>
  <c r="Q256" i="10"/>
  <c r="N249" i="10"/>
  <c r="R239" i="10"/>
  <c r="K239" i="10"/>
  <c r="Q257" i="10"/>
  <c r="H239" i="10"/>
  <c r="G238" i="10"/>
  <c r="G248" i="10"/>
  <c r="G264" i="10"/>
  <c r="I240" i="10"/>
  <c r="I239" i="10"/>
  <c r="G265" i="10"/>
  <c r="I262" i="10"/>
  <c r="H248" i="10"/>
  <c r="G256" i="10"/>
  <c r="G257" i="10"/>
  <c r="I238" i="10"/>
  <c r="O263" i="10"/>
  <c r="P263" i="10"/>
  <c r="M263" i="10"/>
  <c r="K262" i="10"/>
  <c r="L263" i="10"/>
  <c r="H263" i="10"/>
  <c r="Q263" i="10"/>
  <c r="R263" i="10"/>
  <c r="K263" i="10"/>
  <c r="N263" i="10"/>
  <c r="G263" i="10"/>
  <c r="I263" i="10"/>
  <c r="J321" i="10" l="1"/>
  <c r="F256" i="10"/>
  <c r="F264" i="10"/>
  <c r="F257" i="10"/>
  <c r="F265" i="10"/>
  <c r="F263" i="10"/>
  <c r="F240" i="10"/>
  <c r="F248" i="10"/>
  <c r="F239" i="10"/>
  <c r="F318" i="10"/>
  <c r="G321" i="10"/>
  <c r="F238" i="10"/>
  <c r="F249" i="10"/>
  <c r="F261" i="10"/>
  <c r="F262" i="10"/>
  <c r="F263" i="13"/>
  <c r="F257" i="13"/>
  <c r="F264" i="13"/>
  <c r="F249" i="13"/>
  <c r="H321" i="13"/>
  <c r="L321" i="13"/>
  <c r="Q321" i="13"/>
  <c r="F265" i="13"/>
  <c r="F248" i="13"/>
  <c r="F262" i="13"/>
  <c r="I321" i="13"/>
  <c r="M321" i="13"/>
  <c r="R321" i="13"/>
  <c r="F261" i="13"/>
  <c r="F240" i="13"/>
  <c r="F255" i="13"/>
  <c r="F238" i="13"/>
  <c r="F269" i="13"/>
  <c r="J321" i="13"/>
  <c r="N321" i="13"/>
  <c r="J243" i="10"/>
  <c r="F243" i="10" s="1"/>
  <c r="F244" i="13"/>
  <c r="F256" i="13"/>
  <c r="F239" i="13"/>
  <c r="F318" i="13"/>
  <c r="G321" i="13"/>
  <c r="K321" i="13"/>
  <c r="O321" i="13"/>
  <c r="F319" i="13"/>
  <c r="F241" i="13"/>
  <c r="F321" i="10" l="1"/>
  <c r="F243" i="13"/>
  <c r="F321" i="13"/>
  <c r="K289" i="10" l="1"/>
  <c r="M289" i="10"/>
  <c r="Q285" i="10"/>
  <c r="R289" i="10"/>
  <c r="L289" i="10"/>
  <c r="N289" i="10"/>
  <c r="O289" i="10"/>
  <c r="P284" i="10"/>
  <c r="J289" i="10"/>
  <c r="P289" i="10"/>
  <c r="Q289" i="10"/>
  <c r="I289" i="10"/>
  <c r="H289" i="10"/>
  <c r="F289" i="10" l="1"/>
  <c r="F289" i="13"/>
  <c r="R285" i="10"/>
  <c r="M284" i="10"/>
  <c r="N235" i="10"/>
  <c r="K284" i="10"/>
  <c r="P276" i="10"/>
  <c r="N277" i="10"/>
  <c r="O235" i="10"/>
  <c r="N285" i="10"/>
  <c r="K285" i="10"/>
  <c r="R284" i="10"/>
  <c r="R291" i="10" s="1"/>
  <c r="K276" i="10"/>
  <c r="Q277" i="10"/>
  <c r="R236" i="10"/>
  <c r="M285" i="10"/>
  <c r="O285" i="10"/>
  <c r="J284" i="10"/>
  <c r="M237" i="10"/>
  <c r="N284" i="10"/>
  <c r="R237" i="10"/>
  <c r="R276" i="10"/>
  <c r="N276" i="10"/>
  <c r="R277" i="10"/>
  <c r="P285" i="10"/>
  <c r="P291" i="10" s="1"/>
  <c r="L276" i="10"/>
  <c r="Q276" i="10"/>
  <c r="O277" i="10"/>
  <c r="K237" i="10"/>
  <c r="L284" i="10"/>
  <c r="J276" i="10"/>
  <c r="L277" i="10"/>
  <c r="P277" i="10"/>
  <c r="J285" i="10"/>
  <c r="L285" i="10"/>
  <c r="Q284" i="10"/>
  <c r="Q291" i="10" s="1"/>
  <c r="P237" i="10"/>
  <c r="Q236" i="10"/>
  <c r="O284" i="10"/>
  <c r="O276" i="10"/>
  <c r="O279" i="10" s="1"/>
  <c r="M276" i="10"/>
  <c r="K277" i="10"/>
  <c r="J277" i="10"/>
  <c r="M277" i="10"/>
  <c r="I237" i="10"/>
  <c r="N236" i="10"/>
  <c r="H237" i="10"/>
  <c r="G276" i="10"/>
  <c r="H277" i="10"/>
  <c r="I285" i="10"/>
  <c r="I284" i="10"/>
  <c r="G284" i="10"/>
  <c r="I277" i="10"/>
  <c r="G237" i="10"/>
  <c r="G277" i="10"/>
  <c r="H284" i="10"/>
  <c r="H276" i="10"/>
  <c r="H279" i="10" s="1"/>
  <c r="H285" i="10"/>
  <c r="I276" i="10"/>
  <c r="N291" i="10" l="1"/>
  <c r="H291" i="10"/>
  <c r="Q279" i="10"/>
  <c r="O291" i="10"/>
  <c r="I279" i="10"/>
  <c r="N279" i="10"/>
  <c r="F277" i="10"/>
  <c r="F285" i="10"/>
  <c r="R279" i="10"/>
  <c r="I291" i="10"/>
  <c r="J279" i="10"/>
  <c r="P279" i="10"/>
  <c r="L291" i="10"/>
  <c r="L279" i="10"/>
  <c r="J291" i="10"/>
  <c r="K291" i="10"/>
  <c r="M279" i="10"/>
  <c r="K279" i="10"/>
  <c r="F284" i="10"/>
  <c r="G291" i="10"/>
  <c r="F276" i="10"/>
  <c r="G279" i="10"/>
  <c r="M291" i="10"/>
  <c r="F277" i="13"/>
  <c r="H279" i="13"/>
  <c r="L291" i="13"/>
  <c r="L279" i="13"/>
  <c r="R279" i="13"/>
  <c r="J291" i="13"/>
  <c r="K291" i="13"/>
  <c r="P291" i="13"/>
  <c r="H291" i="13"/>
  <c r="M279" i="13"/>
  <c r="K279" i="13"/>
  <c r="F285" i="13"/>
  <c r="I279" i="13"/>
  <c r="G291" i="13"/>
  <c r="F284" i="13"/>
  <c r="G279" i="13"/>
  <c r="F276" i="13"/>
  <c r="O279" i="13"/>
  <c r="Q291" i="13"/>
  <c r="N291" i="13"/>
  <c r="R291" i="13"/>
  <c r="M291" i="13"/>
  <c r="I291" i="13"/>
  <c r="O291" i="13"/>
  <c r="J279" i="13"/>
  <c r="Q279" i="13"/>
  <c r="N279" i="13"/>
  <c r="P279" i="13"/>
  <c r="J237" i="10"/>
  <c r="O237" i="10"/>
  <c r="J235" i="10"/>
  <c r="P235" i="10"/>
  <c r="Q235" i="10"/>
  <c r="K236" i="10"/>
  <c r="L235" i="10"/>
  <c r="O236" i="10"/>
  <c r="Q237" i="10"/>
  <c r="R235" i="10"/>
  <c r="R273" i="10" s="1"/>
  <c r="R281" i="10" s="1"/>
  <c r="J236" i="10"/>
  <c r="H235" i="10"/>
  <c r="G236" i="10"/>
  <c r="N237" i="10"/>
  <c r="N273" i="10" s="1"/>
  <c r="N281" i="10" s="1"/>
  <c r="I235" i="10"/>
  <c r="P236" i="10"/>
  <c r="L237" i="10"/>
  <c r="K235" i="10"/>
  <c r="K273" i="10" s="1"/>
  <c r="M236" i="10"/>
  <c r="L236" i="10"/>
  <c r="G235" i="10"/>
  <c r="H236" i="10"/>
  <c r="I236" i="10"/>
  <c r="M235" i="10"/>
  <c r="M273" i="10" l="1"/>
  <c r="M281" i="10" s="1"/>
  <c r="O273" i="10"/>
  <c r="O281" i="10" s="1"/>
  <c r="F237" i="10"/>
  <c r="F235" i="10"/>
  <c r="G273" i="10"/>
  <c r="G281" i="10" s="1"/>
  <c r="F236" i="10"/>
  <c r="Q273" i="10"/>
  <c r="Q281" i="10" s="1"/>
  <c r="H273" i="10"/>
  <c r="H281" i="10" s="1"/>
  <c r="P273" i="10"/>
  <c r="P281" i="10" s="1"/>
  <c r="F291" i="10"/>
  <c r="K281" i="10"/>
  <c r="I273" i="10"/>
  <c r="I281" i="10" s="1"/>
  <c r="L273" i="10"/>
  <c r="L281" i="10" s="1"/>
  <c r="J273" i="10"/>
  <c r="J281" i="10" s="1"/>
  <c r="F279" i="10"/>
  <c r="M273" i="13"/>
  <c r="M281" i="13" s="1"/>
  <c r="I273" i="13"/>
  <c r="I281" i="13" s="1"/>
  <c r="L273" i="13"/>
  <c r="L281" i="13" s="1"/>
  <c r="J273" i="13"/>
  <c r="J281" i="13" s="1"/>
  <c r="K273" i="13"/>
  <c r="K281" i="13" s="1"/>
  <c r="R273" i="13"/>
  <c r="R281" i="13" s="1"/>
  <c r="F279" i="13"/>
  <c r="N273" i="13"/>
  <c r="N281" i="13" s="1"/>
  <c r="F235" i="13"/>
  <c r="G273" i="13"/>
  <c r="G281" i="13" s="1"/>
  <c r="F236" i="13"/>
  <c r="Q273" i="13"/>
  <c r="Q281" i="13" s="1"/>
  <c r="F237" i="13"/>
  <c r="H273" i="13"/>
  <c r="H281" i="13" s="1"/>
  <c r="P273" i="13"/>
  <c r="P281" i="13" s="1"/>
  <c r="F291" i="13"/>
  <c r="O273" i="13"/>
  <c r="O281" i="13" s="1"/>
  <c r="F281" i="10" l="1"/>
  <c r="F273" i="10"/>
  <c r="F281" i="13"/>
  <c r="F273" i="13"/>
  <c r="R299" i="10" l="1"/>
  <c r="R127" i="10" l="1"/>
  <c r="V136" i="14" s="1"/>
  <c r="R195" i="10"/>
  <c r="I195" i="10"/>
  <c r="R20" i="10" l="1"/>
  <c r="V18" i="14" s="1"/>
  <c r="I20" i="10"/>
  <c r="M18" i="14" s="1"/>
  <c r="R198" i="10"/>
  <c r="R196" i="10"/>
  <c r="I196" i="10"/>
  <c r="R21" i="10" l="1"/>
  <c r="V19" i="14" s="1"/>
  <c r="I21" i="10"/>
  <c r="M19" i="14" s="1"/>
  <c r="R23" i="10"/>
  <c r="V21" i="14" s="1"/>
  <c r="N195" i="10"/>
  <c r="N20" i="10" l="1"/>
  <c r="R18" i="14" s="1"/>
  <c r="N196" i="10"/>
  <c r="N21" i="10" l="1"/>
  <c r="R19" i="14" s="1"/>
  <c r="H299" i="10"/>
  <c r="H127" i="10" l="1"/>
  <c r="L136" i="14" s="1"/>
  <c r="I198" i="10"/>
  <c r="I23" i="10" l="1"/>
  <c r="M21" i="14" s="1"/>
  <c r="I197" i="10"/>
  <c r="I194" i="10"/>
  <c r="I19" i="10"/>
  <c r="I22" i="10" l="1"/>
  <c r="M20" i="14" s="1"/>
  <c r="I199" i="10"/>
  <c r="I202" i="10" s="1"/>
  <c r="I206" i="10" s="1"/>
  <c r="I208" i="10" s="1"/>
  <c r="M17" i="14"/>
  <c r="Q195" i="10"/>
  <c r="Q20" i="10" l="1"/>
  <c r="U18" i="14" s="1"/>
  <c r="I24" i="10"/>
  <c r="I27" i="10" s="1"/>
  <c r="I31" i="10" s="1"/>
  <c r="I202" i="13"/>
  <c r="I206" i="13" s="1"/>
  <c r="I208" i="13" s="1"/>
  <c r="Q198" i="10"/>
  <c r="Q196" i="10"/>
  <c r="K195" i="10"/>
  <c r="L195" i="10"/>
  <c r="Q21" i="10" l="1"/>
  <c r="U19" i="14" s="1"/>
  <c r="L20" i="10"/>
  <c r="P18" i="14" s="1"/>
  <c r="K20" i="10"/>
  <c r="O18" i="14" s="1"/>
  <c r="Q23" i="10"/>
  <c r="U21" i="14" s="1"/>
  <c r="I27" i="13"/>
  <c r="I31" i="13" s="1"/>
  <c r="K196" i="10"/>
  <c r="L196" i="10"/>
  <c r="L21" i="10" l="1"/>
  <c r="P19" i="14" s="1"/>
  <c r="K21" i="10"/>
  <c r="O19" i="14" s="1"/>
  <c r="M22" i="14"/>
  <c r="K22" i="10" l="1"/>
  <c r="O20" i="14" s="1"/>
  <c r="M25" i="14"/>
  <c r="M29" i="14" s="1"/>
  <c r="K14" i="8"/>
  <c r="K197" i="10"/>
  <c r="K198" i="10"/>
  <c r="K23" i="10" l="1"/>
  <c r="O21" i="14" s="1"/>
  <c r="K16" i="8"/>
  <c r="K55" i="8"/>
  <c r="K57" i="8" s="1"/>
  <c r="K199" i="10"/>
  <c r="K194" i="10"/>
  <c r="K202" i="10" l="1"/>
  <c r="K206" i="10" s="1"/>
  <c r="K208" i="10" s="1"/>
  <c r="K24" i="10"/>
  <c r="O22" i="14" s="1"/>
  <c r="K202" i="13"/>
  <c r="K206" i="13" s="1"/>
  <c r="K208" i="13" s="1"/>
  <c r="K19" i="10" l="1"/>
  <c r="K27" i="10" s="1"/>
  <c r="K31" i="10" s="1"/>
  <c r="K27" i="13" l="1"/>
  <c r="K31" i="13" s="1"/>
  <c r="H195" i="10"/>
  <c r="H196" i="10"/>
  <c r="H21" i="10" l="1"/>
  <c r="L19" i="14" s="1"/>
  <c r="H20" i="10"/>
  <c r="L18" i="14" s="1"/>
  <c r="O17" i="14"/>
  <c r="O25" i="14" l="1"/>
  <c r="O29" i="14" s="1"/>
  <c r="M14" i="8"/>
  <c r="M195" i="10"/>
  <c r="M20" i="10" l="1"/>
  <c r="Q18" i="14" s="1"/>
  <c r="M55" i="8"/>
  <c r="M57" i="8" s="1"/>
  <c r="M16" i="8"/>
  <c r="J294" i="10"/>
  <c r="O195" i="10"/>
  <c r="M196" i="10"/>
  <c r="J299" i="10" l="1"/>
  <c r="J297" i="10"/>
  <c r="J122" i="10"/>
  <c r="O196" i="10"/>
  <c r="O21" i="10" l="1"/>
  <c r="S19" i="14" s="1"/>
  <c r="J125" i="10"/>
  <c r="N134" i="14" s="1"/>
  <c r="J127" i="10"/>
  <c r="N136" i="14" s="1"/>
  <c r="M21" i="10"/>
  <c r="Q19" i="14" s="1"/>
  <c r="O20" i="10"/>
  <c r="S18" i="14" s="1"/>
  <c r="N131" i="14"/>
  <c r="M197" i="10"/>
  <c r="M198" i="10"/>
  <c r="M23" i="10" l="1"/>
  <c r="Q21" i="14" s="1"/>
  <c r="M22" i="10"/>
  <c r="Q20" i="14" s="1"/>
  <c r="M199" i="10"/>
  <c r="M19" i="10"/>
  <c r="M194" i="10"/>
  <c r="O198" i="10"/>
  <c r="M202" i="10" l="1"/>
  <c r="M206" i="10" s="1"/>
  <c r="M208" i="10" s="1"/>
  <c r="M24" i="10"/>
  <c r="Q22" i="14" s="1"/>
  <c r="O23" i="10"/>
  <c r="S21" i="14" s="1"/>
  <c r="M202" i="13"/>
  <c r="M206" i="13" s="1"/>
  <c r="M208" i="13" s="1"/>
  <c r="M27" i="13"/>
  <c r="M31" i="13" s="1"/>
  <c r="O199" i="10"/>
  <c r="O197" i="10"/>
  <c r="M27" i="10" l="1"/>
  <c r="M31" i="10" s="1"/>
  <c r="O22" i="10"/>
  <c r="S20" i="14" s="1"/>
  <c r="Q17" i="14"/>
  <c r="O24" i="10" l="1"/>
  <c r="S22" i="14" s="1"/>
  <c r="Q25" i="14"/>
  <c r="Q29" i="14" s="1"/>
  <c r="O14" i="8"/>
  <c r="O16" i="8" l="1"/>
  <c r="O55" i="8"/>
  <c r="O57" i="8" s="1"/>
  <c r="O194" i="10"/>
  <c r="O202" i="10" s="1"/>
  <c r="O206" i="10" s="1"/>
  <c r="O208" i="10" s="1"/>
  <c r="O19" i="10" l="1"/>
  <c r="O27" i="10" s="1"/>
  <c r="O31" i="10" s="1"/>
  <c r="O202" i="13"/>
  <c r="O206" i="13" s="1"/>
  <c r="O208" i="13" s="1"/>
  <c r="O27" i="13" l="1"/>
  <c r="O31" i="13" s="1"/>
  <c r="S17" i="14" l="1"/>
  <c r="Q14" i="8" s="1"/>
  <c r="Q55" i="8" l="1"/>
  <c r="Q57" i="8" s="1"/>
  <c r="Q16" i="8"/>
  <c r="S25" i="14"/>
  <c r="S29" i="14" s="1"/>
  <c r="H198" i="10" l="1"/>
  <c r="L198" i="10" l="1"/>
  <c r="H23" i="10" l="1"/>
  <c r="L21" i="14" s="1"/>
  <c r="L23" i="10"/>
  <c r="P21" i="14" s="1"/>
  <c r="O295" i="10"/>
  <c r="L197" i="10"/>
  <c r="L194" i="10"/>
  <c r="H194" i="10"/>
  <c r="L22" i="10" l="1"/>
  <c r="P20" i="14" s="1"/>
  <c r="O123" i="10"/>
  <c r="S132" i="14" s="1"/>
  <c r="O294" i="10"/>
  <c r="O299" i="10"/>
  <c r="H199" i="10"/>
  <c r="H197" i="10"/>
  <c r="L19" i="10"/>
  <c r="H19" i="10"/>
  <c r="H202" i="10" l="1"/>
  <c r="H206" i="10" s="1"/>
  <c r="H208" i="10" s="1"/>
  <c r="H22" i="10"/>
  <c r="O127" i="10"/>
  <c r="S136" i="14" s="1"/>
  <c r="L24" i="10"/>
  <c r="L27" i="10" s="1"/>
  <c r="L31" i="10" s="1"/>
  <c r="H24" i="10"/>
  <c r="L22" i="14" s="1"/>
  <c r="H202" i="13"/>
  <c r="H206" i="13" s="1"/>
  <c r="H208" i="13" s="1"/>
  <c r="L199" i="10"/>
  <c r="L202" i="10" s="1"/>
  <c r="L206" i="10" s="1"/>
  <c r="L208" i="10" s="1"/>
  <c r="H27" i="13"/>
  <c r="H31" i="13" s="1"/>
  <c r="L27" i="13"/>
  <c r="L31" i="13" s="1"/>
  <c r="O298" i="10"/>
  <c r="O122" i="10"/>
  <c r="O297" i="10"/>
  <c r="P22" i="14" l="1"/>
  <c r="H27" i="10"/>
  <c r="H31" i="10" s="1"/>
  <c r="O125" i="10"/>
  <c r="S134" i="14" s="1"/>
  <c r="O126" i="10"/>
  <c r="S135" i="14" s="1"/>
  <c r="L20" i="14"/>
  <c r="P17" i="14"/>
  <c r="L202" i="13"/>
  <c r="L206" i="13" s="1"/>
  <c r="L208" i="13" s="1"/>
  <c r="L17" i="14"/>
  <c r="O296" i="10"/>
  <c r="O303" i="10" s="1"/>
  <c r="O307" i="10" s="1"/>
  <c r="O359" i="10" s="1"/>
  <c r="O362" i="10" s="1"/>
  <c r="L25" i="14" l="1"/>
  <c r="L29" i="14" s="1"/>
  <c r="J14" i="8"/>
  <c r="P25" i="14"/>
  <c r="P29" i="14" s="1"/>
  <c r="N14" i="8"/>
  <c r="S131" i="14"/>
  <c r="O303" i="13"/>
  <c r="O307" i="13" s="1"/>
  <c r="O359" i="13" s="1"/>
  <c r="O363" i="10" s="1"/>
  <c r="J16" i="8" l="1"/>
  <c r="J55" i="8"/>
  <c r="J57" i="8" s="1"/>
  <c r="N55" i="8"/>
  <c r="N57" i="8" s="1"/>
  <c r="N16" i="8"/>
  <c r="O124" i="10"/>
  <c r="O131" i="10" s="1"/>
  <c r="O135" i="10" s="1"/>
  <c r="O174" i="10" s="1"/>
  <c r="O362" i="13"/>
  <c r="O131" i="13" l="1"/>
  <c r="O135" i="13" s="1"/>
  <c r="N198" i="10"/>
  <c r="N197" i="10"/>
  <c r="N22" i="10" l="1"/>
  <c r="R20" i="14" s="1"/>
  <c r="N23" i="10"/>
  <c r="R21" i="14" s="1"/>
  <c r="S133" i="14"/>
  <c r="O174" i="13"/>
  <c r="O176" i="10" s="1"/>
  <c r="N199" i="10"/>
  <c r="N194" i="10"/>
  <c r="N202" i="10" l="1"/>
  <c r="N206" i="10" s="1"/>
  <c r="N208" i="10" s="1"/>
  <c r="N24" i="10"/>
  <c r="R22" i="14" s="1"/>
  <c r="S140" i="14"/>
  <c r="S144" i="14" s="1"/>
  <c r="S183" i="14" s="1"/>
  <c r="S185" i="14" s="1"/>
  <c r="Q22" i="8"/>
  <c r="N202" i="13"/>
  <c r="N206" i="13" s="1"/>
  <c r="N208" i="13" s="1"/>
  <c r="N19" i="10"/>
  <c r="N27" i="10" s="1"/>
  <c r="N31" i="10" s="1"/>
  <c r="Q63" i="8" l="1"/>
  <c r="Q66" i="8" s="1"/>
  <c r="Q80" i="8" s="1"/>
  <c r="Q25" i="8"/>
  <c r="Q39" i="8" s="1"/>
  <c r="Q40" i="8" s="1"/>
  <c r="N27" i="13"/>
  <c r="N31" i="13" s="1"/>
  <c r="R17" i="14" l="1"/>
  <c r="R25" i="14" l="1"/>
  <c r="R29" i="14" s="1"/>
  <c r="P14" i="8"/>
  <c r="G299" i="10"/>
  <c r="P55" i="8" l="1"/>
  <c r="P57" i="8" s="1"/>
  <c r="P16" i="8"/>
  <c r="J196" i="10"/>
  <c r="I299" i="10"/>
  <c r="H298" i="10"/>
  <c r="G127" i="10"/>
  <c r="I127" i="10" l="1"/>
  <c r="M136" i="14" s="1"/>
  <c r="H126" i="10"/>
  <c r="L135" i="14" s="1"/>
  <c r="J21" i="10"/>
  <c r="N19" i="14" s="1"/>
  <c r="J198" i="10"/>
  <c r="J199" i="10"/>
  <c r="J197" i="10"/>
  <c r="J24" i="10" l="1"/>
  <c r="N22" i="14" s="1"/>
  <c r="J22" i="10"/>
  <c r="N20" i="14" s="1"/>
  <c r="J23" i="10"/>
  <c r="N21" i="14" s="1"/>
  <c r="K136" i="14"/>
  <c r="J195" i="10"/>
  <c r="J194" i="10"/>
  <c r="J202" i="10" l="1"/>
  <c r="J206" i="10" s="1"/>
  <c r="J208" i="10" s="1"/>
  <c r="J20" i="10"/>
  <c r="N18" i="14" s="1"/>
  <c r="J202" i="13"/>
  <c r="J206" i="13" s="1"/>
  <c r="J208" i="13" s="1"/>
  <c r="J19" i="10" l="1"/>
  <c r="J27" i="10" s="1"/>
  <c r="J31" i="10" s="1"/>
  <c r="H294" i="10"/>
  <c r="J27" i="13" l="1"/>
  <c r="J31" i="13" s="1"/>
  <c r="H295" i="10"/>
  <c r="H297" i="10"/>
  <c r="H122" i="10"/>
  <c r="H123" i="10" l="1"/>
  <c r="L132" i="14" s="1"/>
  <c r="H125" i="10"/>
  <c r="L134" i="14" s="1"/>
  <c r="N17" i="14"/>
  <c r="H296" i="10"/>
  <c r="H303" i="10" s="1"/>
  <c r="H307" i="10" s="1"/>
  <c r="H359" i="10" s="1"/>
  <c r="H362" i="10" s="1"/>
  <c r="M294" i="10"/>
  <c r="N25" i="14" l="1"/>
  <c r="N29" i="14" s="1"/>
  <c r="L14" i="8"/>
  <c r="L131" i="14"/>
  <c r="H303" i="13"/>
  <c r="H307" i="13" s="1"/>
  <c r="H359" i="13" s="1"/>
  <c r="H363" i="10" s="1"/>
  <c r="M122" i="10"/>
  <c r="L55" i="8" l="1"/>
  <c r="L57" i="8" s="1"/>
  <c r="L16" i="8"/>
  <c r="H124" i="10"/>
  <c r="H131" i="10" s="1"/>
  <c r="H135" i="10" s="1"/>
  <c r="H174" i="10" s="1"/>
  <c r="H362" i="13"/>
  <c r="Q131" i="14" l="1"/>
  <c r="H131" i="13"/>
  <c r="H135" i="13" s="1"/>
  <c r="N295" i="10"/>
  <c r="N123" i="10" l="1"/>
  <c r="R132" i="14" s="1"/>
  <c r="L133" i="14"/>
  <c r="H174" i="13"/>
  <c r="H176" i="10" s="1"/>
  <c r="N299" i="10"/>
  <c r="N294" i="10"/>
  <c r="M295" i="10"/>
  <c r="G294" i="10"/>
  <c r="I294" i="10"/>
  <c r="N127" i="10" l="1"/>
  <c r="R136" i="14" s="1"/>
  <c r="L140" i="14"/>
  <c r="L144" i="14" s="1"/>
  <c r="L183" i="14" s="1"/>
  <c r="L185" i="14" s="1"/>
  <c r="J22" i="8"/>
  <c r="M123" i="10"/>
  <c r="N297" i="10"/>
  <c r="N122" i="10"/>
  <c r="M299" i="10"/>
  <c r="G297" i="10"/>
  <c r="G125" i="10"/>
  <c r="I297" i="10"/>
  <c r="G122" i="10"/>
  <c r="I122" i="10"/>
  <c r="L294" i="10"/>
  <c r="N125" i="10" l="1"/>
  <c r="R134" i="14" s="1"/>
  <c r="I125" i="10"/>
  <c r="M134" i="14" s="1"/>
  <c r="M127" i="10"/>
  <c r="Q136" i="14" s="1"/>
  <c r="J63" i="8"/>
  <c r="J66" i="8" s="1"/>
  <c r="J80" i="8" s="1"/>
  <c r="J25" i="8"/>
  <c r="J39" i="8" s="1"/>
  <c r="J40" i="8" s="1"/>
  <c r="M297" i="10"/>
  <c r="N298" i="10"/>
  <c r="L297" i="10"/>
  <c r="G296" i="10"/>
  <c r="G124" i="10"/>
  <c r="G126" i="10"/>
  <c r="G298" i="10"/>
  <c r="G21" i="10"/>
  <c r="G196" i="10"/>
  <c r="K294" i="10"/>
  <c r="L122" i="10"/>
  <c r="N126" i="10" l="1"/>
  <c r="R135" i="14" s="1"/>
  <c r="L125" i="10"/>
  <c r="P134" i="14" s="1"/>
  <c r="M125" i="10"/>
  <c r="Q134" i="14" s="1"/>
  <c r="Q132" i="14"/>
  <c r="K131" i="14"/>
  <c r="M131" i="14"/>
  <c r="R131" i="14"/>
  <c r="K134" i="14"/>
  <c r="M296" i="10"/>
  <c r="N296" i="10"/>
  <c r="N303" i="10" s="1"/>
  <c r="N307" i="10" s="1"/>
  <c r="N359" i="10" s="1"/>
  <c r="N362" i="10" s="1"/>
  <c r="M298" i="10"/>
  <c r="G295" i="10"/>
  <c r="K297" i="10"/>
  <c r="K125" i="10"/>
  <c r="L299" i="10"/>
  <c r="G20" i="10"/>
  <c r="G195" i="10"/>
  <c r="G23" i="10"/>
  <c r="G198" i="10"/>
  <c r="K122" i="10"/>
  <c r="M303" i="10" l="1"/>
  <c r="M307" i="10" s="1"/>
  <c r="M359" i="10" s="1"/>
  <c r="M362" i="10" s="1"/>
  <c r="M126" i="10"/>
  <c r="Q135" i="14" s="1"/>
  <c r="G303" i="10"/>
  <c r="L127" i="10"/>
  <c r="P136" i="14" s="1"/>
  <c r="G303" i="13"/>
  <c r="K19" i="14"/>
  <c r="P131" i="14"/>
  <c r="M303" i="13"/>
  <c r="M307" i="13" s="1"/>
  <c r="M359" i="13" s="1"/>
  <c r="M363" i="10" s="1"/>
  <c r="N303" i="13"/>
  <c r="N307" i="13" s="1"/>
  <c r="N359" i="13" s="1"/>
  <c r="N363" i="10" s="1"/>
  <c r="K133" i="14"/>
  <c r="K135" i="14"/>
  <c r="G123" i="10"/>
  <c r="I295" i="10"/>
  <c r="K299" i="10"/>
  <c r="K127" i="10"/>
  <c r="G197" i="10"/>
  <c r="G22" i="10"/>
  <c r="G131" i="10" l="1"/>
  <c r="G307" i="10"/>
  <c r="O134" i="14"/>
  <c r="N124" i="10"/>
  <c r="N131" i="10" s="1"/>
  <c r="N135" i="10" s="1"/>
  <c r="N174" i="10" s="1"/>
  <c r="O131" i="14"/>
  <c r="K18" i="14"/>
  <c r="M362" i="13"/>
  <c r="M124" i="10"/>
  <c r="M131" i="10" s="1"/>
  <c r="M135" i="10" s="1"/>
  <c r="M174" i="10" s="1"/>
  <c r="G131" i="13"/>
  <c r="K21" i="14"/>
  <c r="N362" i="13"/>
  <c r="G307" i="13"/>
  <c r="I123" i="10"/>
  <c r="G19" i="10"/>
  <c r="I124" i="10"/>
  <c r="I296" i="10"/>
  <c r="G199" i="10"/>
  <c r="I126" i="10"/>
  <c r="I298" i="10"/>
  <c r="G24" i="10"/>
  <c r="I303" i="10" l="1"/>
  <c r="I307" i="10" s="1"/>
  <c r="I359" i="10" s="1"/>
  <c r="I362" i="10" s="1"/>
  <c r="G135" i="10"/>
  <c r="G359" i="10"/>
  <c r="G27" i="10"/>
  <c r="I131" i="10"/>
  <c r="I135" i="10" s="1"/>
  <c r="I174" i="10" s="1"/>
  <c r="O136" i="14"/>
  <c r="G135" i="13"/>
  <c r="K20" i="14"/>
  <c r="I303" i="13"/>
  <c r="G27" i="13"/>
  <c r="G359" i="13"/>
  <c r="G363" i="10" s="1"/>
  <c r="K132" i="14"/>
  <c r="I22" i="8" s="1"/>
  <c r="I131" i="13"/>
  <c r="I135" i="13" s="1"/>
  <c r="M131" i="13"/>
  <c r="M135" i="13" s="1"/>
  <c r="N131" i="13"/>
  <c r="N135" i="13" s="1"/>
  <c r="K296" i="10"/>
  <c r="G194" i="10"/>
  <c r="L295" i="10"/>
  <c r="K295" i="10"/>
  <c r="G202" i="10" l="1"/>
  <c r="G31" i="10"/>
  <c r="G174" i="10" s="1"/>
  <c r="I63" i="8"/>
  <c r="I66" i="8" s="1"/>
  <c r="I25" i="8"/>
  <c r="Q133" i="14"/>
  <c r="M133" i="14"/>
  <c r="K140" i="14"/>
  <c r="K144" i="14" s="1"/>
  <c r="R133" i="14"/>
  <c r="M132" i="14"/>
  <c r="M135" i="14"/>
  <c r="G202" i="13"/>
  <c r="G31" i="13"/>
  <c r="N174" i="13"/>
  <c r="N176" i="10" s="1"/>
  <c r="I174" i="13"/>
  <c r="I176" i="10" s="1"/>
  <c r="K22" i="14"/>
  <c r="I307" i="13"/>
  <c r="M174" i="13"/>
  <c r="M176" i="10" s="1"/>
  <c r="K17" i="14"/>
  <c r="L123" i="10"/>
  <c r="K123" i="10"/>
  <c r="L296" i="10"/>
  <c r="L298" i="10"/>
  <c r="L303" i="10" l="1"/>
  <c r="L307" i="10" s="1"/>
  <c r="L359" i="10" s="1"/>
  <c r="L362" i="10" s="1"/>
  <c r="K124" i="10"/>
  <c r="O133" i="14" s="1"/>
  <c r="K126" i="10"/>
  <c r="O135" i="14" s="1"/>
  <c r="G206" i="10"/>
  <c r="L126" i="10"/>
  <c r="P135" i="14" s="1"/>
  <c r="L124" i="10"/>
  <c r="P133" i="14" s="1"/>
  <c r="K22" i="8"/>
  <c r="K63" i="8" s="1"/>
  <c r="K66" i="8" s="1"/>
  <c r="K80" i="8" s="1"/>
  <c r="R140" i="14"/>
  <c r="R144" i="14" s="1"/>
  <c r="R183" i="14" s="1"/>
  <c r="R185" i="14" s="1"/>
  <c r="P22" i="8"/>
  <c r="Q140" i="14"/>
  <c r="Q144" i="14" s="1"/>
  <c r="Q183" i="14" s="1"/>
  <c r="Q185" i="14" s="1"/>
  <c r="O22" i="8"/>
  <c r="I14" i="8"/>
  <c r="I55" i="8" s="1"/>
  <c r="M140" i="14"/>
  <c r="M144" i="14" s="1"/>
  <c r="M183" i="14" s="1"/>
  <c r="L131" i="13"/>
  <c r="L135" i="13" s="1"/>
  <c r="L303" i="13"/>
  <c r="L307" i="13" s="1"/>
  <c r="L359" i="13" s="1"/>
  <c r="L363" i="10" s="1"/>
  <c r="G206" i="13"/>
  <c r="K131" i="13"/>
  <c r="K135" i="13" s="1"/>
  <c r="K25" i="14"/>
  <c r="G174" i="13"/>
  <c r="G176" i="10" s="1"/>
  <c r="K298" i="10"/>
  <c r="K303" i="10" s="1"/>
  <c r="K307" i="10" s="1"/>
  <c r="K359" i="10" s="1"/>
  <c r="K362" i="10" s="1"/>
  <c r="I359" i="13"/>
  <c r="I363" i="10" s="1"/>
  <c r="Q194" i="10"/>
  <c r="L131" i="10" l="1"/>
  <c r="L135" i="10" s="1"/>
  <c r="L174" i="10" s="1"/>
  <c r="K131" i="10"/>
  <c r="K135" i="10" s="1"/>
  <c r="K174" i="10" s="1"/>
  <c r="G208" i="10"/>
  <c r="K25" i="8"/>
  <c r="K39" i="8" s="1"/>
  <c r="K40" i="8" s="1"/>
  <c r="I16" i="8"/>
  <c r="I39" i="8" s="1"/>
  <c r="P63" i="8"/>
  <c r="P66" i="8" s="1"/>
  <c r="P80" i="8" s="1"/>
  <c r="P25" i="8"/>
  <c r="P39" i="8" s="1"/>
  <c r="P40" i="8" s="1"/>
  <c r="O63" i="8"/>
  <c r="O66" i="8" s="1"/>
  <c r="O80" i="8" s="1"/>
  <c r="O25" i="8"/>
  <c r="O39" i="8" s="1"/>
  <c r="O40" i="8" s="1"/>
  <c r="O132" i="14"/>
  <c r="P132" i="14"/>
  <c r="K29" i="14"/>
  <c r="I57" i="8"/>
  <c r="K303" i="13"/>
  <c r="K307" i="13" s="1"/>
  <c r="K359" i="13" s="1"/>
  <c r="K363" i="10" s="1"/>
  <c r="K174" i="13"/>
  <c r="L362" i="13"/>
  <c r="G208" i="13"/>
  <c r="L174" i="13"/>
  <c r="I362" i="13"/>
  <c r="Q19" i="10"/>
  <c r="K176" i="10" l="1"/>
  <c r="L176" i="10"/>
  <c r="G362" i="10"/>
  <c r="P140" i="14"/>
  <c r="P144" i="14" s="1"/>
  <c r="P183" i="14" s="1"/>
  <c r="P185" i="14" s="1"/>
  <c r="N22" i="8"/>
  <c r="O140" i="14"/>
  <c r="O144" i="14" s="1"/>
  <c r="O183" i="14" s="1"/>
  <c r="O185" i="14" s="1"/>
  <c r="M22" i="8"/>
  <c r="K183" i="14"/>
  <c r="M185" i="14"/>
  <c r="I80" i="8"/>
  <c r="G362" i="13"/>
  <c r="K362" i="13"/>
  <c r="Q197" i="10"/>
  <c r="N63" i="8" l="1"/>
  <c r="N66" i="8" s="1"/>
  <c r="N80" i="8" s="1"/>
  <c r="N25" i="8"/>
  <c r="N39" i="8" s="1"/>
  <c r="N40" i="8" s="1"/>
  <c r="M63" i="8"/>
  <c r="M66" i="8" s="1"/>
  <c r="M80" i="8" s="1"/>
  <c r="M25" i="8"/>
  <c r="M39" i="8" s="1"/>
  <c r="M40" i="8" s="1"/>
  <c r="I40" i="8"/>
  <c r="K185" i="14"/>
  <c r="U17" i="14"/>
  <c r="R199" i="10"/>
  <c r="R194" i="10"/>
  <c r="R24" i="10" l="1"/>
  <c r="V22" i="14" s="1"/>
  <c r="Q199" i="10"/>
  <c r="Q202" i="10" s="1"/>
  <c r="Q206" i="10" s="1"/>
  <c r="Q208" i="10" s="1"/>
  <c r="Q22" i="10"/>
  <c r="R19" i="10"/>
  <c r="R22" i="10" l="1"/>
  <c r="V20" i="14" s="1"/>
  <c r="Q24" i="10"/>
  <c r="Q27" i="10" s="1"/>
  <c r="Q31" i="10" s="1"/>
  <c r="Q27" i="13"/>
  <c r="Q31" i="13" s="1"/>
  <c r="R197" i="10"/>
  <c r="R202" i="10" s="1"/>
  <c r="R206" i="10" s="1"/>
  <c r="R208" i="10" s="1"/>
  <c r="R27" i="13"/>
  <c r="R31" i="13" s="1"/>
  <c r="Q202" i="13"/>
  <c r="Q206" i="13" s="1"/>
  <c r="Q208" i="13" s="1"/>
  <c r="R27" i="10" l="1"/>
  <c r="R31" i="10" s="1"/>
  <c r="U22" i="14"/>
  <c r="U20" i="14"/>
  <c r="R202" i="13"/>
  <c r="R206" i="13" s="1"/>
  <c r="R208" i="13" s="1"/>
  <c r="V17" i="14"/>
  <c r="P295" i="10"/>
  <c r="P123" i="10" l="1"/>
  <c r="T132" i="14" s="1"/>
  <c r="V25" i="14"/>
  <c r="V29" i="14" s="1"/>
  <c r="T14" i="8"/>
  <c r="U25" i="14"/>
  <c r="U29" i="14" s="1"/>
  <c r="S14" i="8"/>
  <c r="P294" i="10"/>
  <c r="P299" i="10"/>
  <c r="P127" i="10"/>
  <c r="T55" i="8" l="1"/>
  <c r="T57" i="8" s="1"/>
  <c r="T16" i="8"/>
  <c r="S55" i="8"/>
  <c r="S57" i="8" s="1"/>
  <c r="S16" i="8"/>
  <c r="P297" i="10"/>
  <c r="P125" i="10"/>
  <c r="P122" i="10"/>
  <c r="T136" i="14" l="1"/>
  <c r="P296" i="10"/>
  <c r="P298" i="10"/>
  <c r="P126" i="10" l="1"/>
  <c r="T135" i="14" s="1"/>
  <c r="P303" i="10"/>
  <c r="P307" i="10" s="1"/>
  <c r="P359" i="10" s="1"/>
  <c r="T134" i="14"/>
  <c r="P21" i="10"/>
  <c r="F21" i="10" s="1"/>
  <c r="P303" i="13"/>
  <c r="P307" i="13" s="1"/>
  <c r="P359" i="13" s="1"/>
  <c r="T131" i="14"/>
  <c r="P363" i="10" l="1"/>
  <c r="P196" i="10"/>
  <c r="F196" i="10" s="1"/>
  <c r="P124" i="10"/>
  <c r="P131" i="10" s="1"/>
  <c r="P135" i="10" s="1"/>
  <c r="F21" i="13"/>
  <c r="T19" i="14" l="1"/>
  <c r="I19" i="14" s="1"/>
  <c r="F196" i="13"/>
  <c r="P23" i="10"/>
  <c r="F23" i="10" s="1"/>
  <c r="P198" i="10"/>
  <c r="F198" i="10" s="1"/>
  <c r="P131" i="13"/>
  <c r="P135" i="13" s="1"/>
  <c r="T133" i="14" l="1"/>
  <c r="P22" i="10"/>
  <c r="F22" i="10" s="1"/>
  <c r="P20" i="10"/>
  <c r="F20" i="10" s="1"/>
  <c r="F23" i="13"/>
  <c r="F198" i="13"/>
  <c r="P195" i="10"/>
  <c r="F195" i="10" s="1"/>
  <c r="P197" i="10"/>
  <c r="F197" i="10" s="1"/>
  <c r="P194" i="10"/>
  <c r="F194" i="10" l="1"/>
  <c r="T140" i="14"/>
  <c r="T144" i="14" s="1"/>
  <c r="R22" i="8"/>
  <c r="T21" i="14"/>
  <c r="I21" i="14" s="1"/>
  <c r="F22" i="13"/>
  <c r="F194" i="13"/>
  <c r="F20" i="13"/>
  <c r="F195" i="13"/>
  <c r="F197" i="13"/>
  <c r="P19" i="10"/>
  <c r="F19" i="10" l="1"/>
  <c r="R63" i="8"/>
  <c r="R66" i="8" s="1"/>
  <c r="R25" i="8"/>
  <c r="T18" i="14"/>
  <c r="I18" i="14" s="1"/>
  <c r="T20" i="14"/>
  <c r="I20" i="14" s="1"/>
  <c r="F19" i="13"/>
  <c r="P199" i="10"/>
  <c r="P24" i="10"/>
  <c r="F24" i="10" s="1"/>
  <c r="F199" i="10" l="1"/>
  <c r="P202" i="10"/>
  <c r="P27" i="10"/>
  <c r="F24" i="13"/>
  <c r="P27" i="13"/>
  <c r="F199" i="13"/>
  <c r="P202" i="13"/>
  <c r="T17" i="14"/>
  <c r="R294" i="10"/>
  <c r="P31" i="10" l="1"/>
  <c r="F27" i="10"/>
  <c r="P206" i="10"/>
  <c r="F202" i="10"/>
  <c r="R125" i="10"/>
  <c r="I17" i="14"/>
  <c r="T22" i="14"/>
  <c r="I22" i="14" s="1"/>
  <c r="P31" i="13"/>
  <c r="F27" i="13"/>
  <c r="P206" i="13"/>
  <c r="F202" i="13"/>
  <c r="R122" i="10"/>
  <c r="R297" i="10"/>
  <c r="R298" i="10"/>
  <c r="P208" i="10" l="1"/>
  <c r="F206" i="10"/>
  <c r="V134" i="14"/>
  <c r="F31" i="10"/>
  <c r="P174" i="10"/>
  <c r="R14" i="8"/>
  <c r="R55" i="8" s="1"/>
  <c r="T25" i="14"/>
  <c r="P174" i="13"/>
  <c r="P176" i="10" s="1"/>
  <c r="F31" i="13"/>
  <c r="P208" i="13"/>
  <c r="F206" i="13"/>
  <c r="R296" i="10"/>
  <c r="R126" i="10" l="1"/>
  <c r="V135" i="14" s="1"/>
  <c r="F208" i="10"/>
  <c r="P362" i="10"/>
  <c r="R16" i="8"/>
  <c r="R39" i="8" s="1"/>
  <c r="T29" i="14"/>
  <c r="I25" i="14"/>
  <c r="G14" i="8" s="1"/>
  <c r="G16" i="8" s="1"/>
  <c r="R57" i="8"/>
  <c r="G55" i="8"/>
  <c r="F208" i="13"/>
  <c r="P362" i="13"/>
  <c r="V131" i="14"/>
  <c r="R124" i="10" l="1"/>
  <c r="V133" i="14" s="1"/>
  <c r="R80" i="8"/>
  <c r="G57" i="8"/>
  <c r="T183" i="14"/>
  <c r="I29" i="14"/>
  <c r="J298" i="10"/>
  <c r="Q295" i="10"/>
  <c r="R295" i="10"/>
  <c r="R303" i="10" s="1"/>
  <c r="R307" i="10" s="1"/>
  <c r="R359" i="10" s="1"/>
  <c r="R362" i="10" s="1"/>
  <c r="J295" i="10"/>
  <c r="Q123" i="10" l="1"/>
  <c r="U132" i="14" s="1"/>
  <c r="F295" i="10"/>
  <c r="T185" i="14"/>
  <c r="R40" i="8"/>
  <c r="R303" i="13"/>
  <c r="R307" i="13" s="1"/>
  <c r="R359" i="13" s="1"/>
  <c r="R363" i="10" s="1"/>
  <c r="F295" i="13"/>
  <c r="J126" i="10"/>
  <c r="J123" i="10"/>
  <c r="R123" i="10"/>
  <c r="R131" i="10" s="1"/>
  <c r="R135" i="10" s="1"/>
  <c r="R174" i="10" s="1"/>
  <c r="F123" i="10" l="1"/>
  <c r="Q299" i="10"/>
  <c r="F299" i="10" s="1"/>
  <c r="F123" i="13"/>
  <c r="R362" i="13"/>
  <c r="Q127" i="10"/>
  <c r="F127" i="10" s="1"/>
  <c r="R131" i="13"/>
  <c r="R135" i="13" s="1"/>
  <c r="J296" i="10"/>
  <c r="Q294" i="10"/>
  <c r="Q297" i="10"/>
  <c r="F297" i="10" s="1"/>
  <c r="J303" i="10" l="1"/>
  <c r="F294" i="10"/>
  <c r="N135" i="14"/>
  <c r="V132" i="14"/>
  <c r="N132" i="14"/>
  <c r="F297" i="13"/>
  <c r="R174" i="13"/>
  <c r="R176" i="10" s="1"/>
  <c r="F299" i="13"/>
  <c r="F294" i="13"/>
  <c r="F127" i="13"/>
  <c r="Q125" i="10"/>
  <c r="F125" i="10" s="1"/>
  <c r="J303" i="13"/>
  <c r="J124" i="10"/>
  <c r="Q122" i="10"/>
  <c r="J131" i="10" l="1"/>
  <c r="J307" i="10"/>
  <c r="F122" i="10"/>
  <c r="V140" i="14"/>
  <c r="V144" i="14" s="1"/>
  <c r="V183" i="14" s="1"/>
  <c r="V185" i="14" s="1"/>
  <c r="T22" i="8"/>
  <c r="U136" i="14"/>
  <c r="I136" i="14" s="1"/>
  <c r="I132" i="14"/>
  <c r="J131" i="13"/>
  <c r="F122" i="13"/>
  <c r="F125" i="13"/>
  <c r="Q126" i="10"/>
  <c r="F126" i="10" s="1"/>
  <c r="Q298" i="10"/>
  <c r="F298" i="10" s="1"/>
  <c r="J307" i="13"/>
  <c r="Q296" i="10"/>
  <c r="J359" i="10" l="1"/>
  <c r="J135" i="10"/>
  <c r="F296" i="10"/>
  <c r="Q303" i="10"/>
  <c r="T63" i="8"/>
  <c r="T66" i="8" s="1"/>
  <c r="T80" i="8" s="1"/>
  <c r="T25" i="8"/>
  <c r="T39" i="8" s="1"/>
  <c r="T40" i="8" s="1"/>
  <c r="U134" i="14"/>
  <c r="I134" i="14" s="1"/>
  <c r="N133" i="14"/>
  <c r="L22" i="8" s="1"/>
  <c r="F298" i="13"/>
  <c r="U131" i="14"/>
  <c r="J135" i="13"/>
  <c r="Q303" i="13"/>
  <c r="F296" i="13"/>
  <c r="F126" i="13"/>
  <c r="J359" i="13"/>
  <c r="Q124" i="10"/>
  <c r="J363" i="10" l="1"/>
  <c r="J174" i="10"/>
  <c r="Q307" i="10"/>
  <c r="F303" i="10"/>
  <c r="F124" i="10"/>
  <c r="Q131" i="10"/>
  <c r="J362" i="10"/>
  <c r="L63" i="8"/>
  <c r="L66" i="8" s="1"/>
  <c r="L25" i="8"/>
  <c r="L39" i="8" s="1"/>
  <c r="I131" i="14"/>
  <c r="N140" i="14"/>
  <c r="U135" i="14"/>
  <c r="I135" i="14" s="1"/>
  <c r="J362" i="13"/>
  <c r="Q307" i="13"/>
  <c r="F303" i="13"/>
  <c r="Q131" i="13"/>
  <c r="F124" i="13"/>
  <c r="J174" i="13"/>
  <c r="J176" i="10" s="1"/>
  <c r="Q359" i="10" l="1"/>
  <c r="F307" i="10"/>
  <c r="Q135" i="10"/>
  <c r="F131" i="10"/>
  <c r="L80" i="8"/>
  <c r="N144" i="14"/>
  <c r="U133" i="14"/>
  <c r="S22" i="8" s="1"/>
  <c r="Q135" i="13"/>
  <c r="F131" i="13"/>
  <c r="Q359" i="13"/>
  <c r="Q363" i="10" s="1"/>
  <c r="F307" i="13"/>
  <c r="Q174" i="10" l="1"/>
  <c r="F174" i="10" s="1"/>
  <c r="F135" i="10"/>
  <c r="Q362" i="10"/>
  <c r="F359" i="10"/>
  <c r="F362" i="10" s="1"/>
  <c r="S63" i="8"/>
  <c r="S66" i="8" s="1"/>
  <c r="S25" i="8"/>
  <c r="S39" i="8" s="1"/>
  <c r="N183" i="14"/>
  <c r="N185" i="14" s="1"/>
  <c r="U140" i="14"/>
  <c r="I133" i="14"/>
  <c r="G22" i="8" s="1"/>
  <c r="G25" i="8" s="1"/>
  <c r="G39" i="8" s="1"/>
  <c r="F363" i="13"/>
  <c r="Q362" i="13"/>
  <c r="F359" i="13"/>
  <c r="F363" i="10" s="1"/>
  <c r="Q174" i="13"/>
  <c r="F135" i="13"/>
  <c r="Q176" i="10" l="1"/>
  <c r="L40" i="8"/>
  <c r="G63" i="8"/>
  <c r="S80" i="8"/>
  <c r="G66" i="8"/>
  <c r="U144" i="14"/>
  <c r="I140" i="14"/>
  <c r="F362" i="13"/>
  <c r="F176" i="13"/>
  <c r="F174" i="13"/>
  <c r="F176" i="10" s="1"/>
  <c r="U183" i="14" l="1"/>
  <c r="I183" i="14" s="1"/>
  <c r="G40" i="8" s="1"/>
  <c r="I144" i="14"/>
  <c r="G80" i="8"/>
  <c r="U185" i="14" l="1"/>
  <c r="I185" i="14"/>
  <c r="S40" i="8"/>
</calcChain>
</file>

<file path=xl/sharedStrings.xml><?xml version="1.0" encoding="utf-8"?>
<sst xmlns="http://schemas.openxmlformats.org/spreadsheetml/2006/main" count="1556" uniqueCount="289">
  <si>
    <t>Total</t>
  </si>
  <si>
    <t>UE-140762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</si>
  <si>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</si>
  <si>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</si>
  <si>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</si>
  <si>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</si>
  <si>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</si>
  <si>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</si>
  <si>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</si>
  <si>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</si>
  <si>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COB</t>
  </si>
  <si>
    <t>Mid Columbia</t>
  </si>
  <si>
    <t>NOB</t>
  </si>
  <si>
    <t>Cholla</t>
  </si>
  <si>
    <t>Chehalis</t>
  </si>
  <si>
    <t>West Main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</si>
  <si>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</si>
  <si>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</si>
  <si>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</si>
  <si>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</si>
  <si>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</si>
  <si>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</si>
  <si>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Hurricane Purchase</t>
  </si>
  <si>
    <t>Nucor</t>
  </si>
  <si>
    <t>PGE Cove</t>
  </si>
  <si>
    <t>Small Purchases east</t>
  </si>
  <si>
    <t>Small Purchases west</t>
  </si>
  <si>
    <t>Three Buttes Wind</t>
  </si>
  <si>
    <t>Tri-State Purchase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</si>
  <si>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</si>
  <si>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</si>
  <si>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</si>
  <si>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</si>
  <si>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</si>
  <si>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</si>
  <si>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</si>
  <si>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</si>
  <si>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ExxonMobil QF</t>
  </si>
  <si>
    <t>Five Pine Wind QF</t>
  </si>
  <si>
    <t>Kennecott Refinery QF</t>
  </si>
  <si>
    <t>Kennecott Smelter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</si>
  <si>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</si>
  <si>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</si>
  <si>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</si>
  <si>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</si>
  <si>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</si>
  <si>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</si>
  <si>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Grant Reasonable</t>
  </si>
  <si>
    <t>Total Long Term Firm Purchases</t>
  </si>
  <si>
    <t>Storage &amp; Exchange</t>
  </si>
  <si>
    <t>APS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</si>
  <si>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</si>
  <si>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</si>
  <si>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</si>
  <si>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</si>
  <si>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</si>
  <si>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</si>
  <si>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</si>
  <si>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</si>
  <si>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</si>
  <si>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</si>
  <si>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</si>
  <si>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Naughton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</si>
  <si>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</si>
  <si>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</si>
  <si>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</si>
  <si>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</si>
  <si>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</si>
  <si>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</si>
  <si>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</si>
  <si>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</si>
  <si>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</si>
  <si>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</si>
  <si>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</si>
  <si>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</si>
  <si>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</si>
  <si>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</si>
  <si>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</si>
  <si>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</si>
  <si>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</si>
  <si>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</si>
  <si>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</si>
  <si>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</si>
  <si>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</si>
  <si>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</si>
  <si>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</si>
  <si>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</si>
  <si>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</si>
  <si>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</si>
  <si>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</si>
  <si>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SCL State Line</t>
  </si>
  <si>
    <t>Lake Side 2</t>
  </si>
  <si>
    <t>WAGRC March16 NPC Rebuttal Study xORCA QFs</t>
  </si>
  <si>
    <t>Before Production Factor</t>
  </si>
  <si>
    <t>After Production Factor</t>
  </si>
  <si>
    <t>FERC Function</t>
  </si>
  <si>
    <t>FERC Acct.</t>
  </si>
  <si>
    <t>WCA
Fact.</t>
  </si>
  <si>
    <t>Washington Allocated Results</t>
  </si>
  <si>
    <t>Production Factor</t>
  </si>
  <si>
    <t>CAGW</t>
  </si>
  <si>
    <t>WA</t>
  </si>
  <si>
    <t>Net Power Costs</t>
  </si>
  <si>
    <t>Sales for Resale</t>
  </si>
  <si>
    <t>447NPC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</si>
  <si>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</si>
  <si>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</si>
  <si>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</si>
  <si>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</si>
  <si>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</si>
  <si>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</si>
  <si>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</si>
  <si>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</si>
  <si>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 xml:space="preserve"> </t>
  </si>
  <si>
    <t>ANNUAL FACTORS</t>
  </si>
  <si>
    <t>FACTOR</t>
  </si>
  <si>
    <t>CALIFORNIA</t>
  </si>
  <si>
    <t>OREGON</t>
  </si>
  <si>
    <t>WASHINGTON</t>
  </si>
  <si>
    <t>TOTAL</t>
  </si>
  <si>
    <t>Pac. Power</t>
  </si>
  <si>
    <t>MONTH</t>
  </si>
  <si>
    <t>DAY</t>
  </si>
  <si>
    <t>HR</t>
  </si>
  <si>
    <t>Demand</t>
  </si>
  <si>
    <t>Energy</t>
  </si>
  <si>
    <t>FERC Acct</t>
  </si>
  <si>
    <t>Existing Firm PPL</t>
  </si>
  <si>
    <t>Existing Firm UPL</t>
  </si>
  <si>
    <t>Post-Merger Firm</t>
  </si>
  <si>
    <t>Non-Firm</t>
  </si>
  <si>
    <t>Total Sales for Resale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</si>
  <si>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</si>
  <si>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</si>
  <si>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</si>
  <si>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</si>
  <si>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</si>
  <si>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</si>
  <si>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</si>
  <si>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</si>
  <si>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</si>
  <si>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</si>
  <si>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</si>
  <si>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</si>
  <si>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</si>
  <si>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</si>
  <si>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</si>
  <si>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</si>
  <si>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ADJUSTED ACTUAL NET POWER COST</t>
  </si>
  <si>
    <t>check</t>
  </si>
  <si>
    <t>ALLOCATION</t>
  </si>
  <si>
    <t>SE Allocator</t>
  </si>
  <si>
    <t>SG Allocator</t>
  </si>
  <si>
    <t>NPC Title</t>
  </si>
  <si>
    <t>Category</t>
  </si>
  <si>
    <t>Weight</t>
  </si>
  <si>
    <t>BPA Wind</t>
  </si>
  <si>
    <t>Total Long Term Firm Sales</t>
  </si>
  <si>
    <t>Total Short Term Firm Sales</t>
  </si>
  <si>
    <t>Total Secondary Sales</t>
  </si>
  <si>
    <t>Total Special Sales For Resale</t>
  </si>
  <si>
    <t>APS Supplemental</t>
  </si>
  <si>
    <t>Combine Hills Wind</t>
  </si>
  <si>
    <t/>
  </si>
  <si>
    <t>Eagle Mountain - UAMPS/UMPA</t>
  </si>
  <si>
    <t>Gemstate</t>
  </si>
  <si>
    <t>MagCorp Reserves</t>
  </si>
  <si>
    <t>Rock River Wind</t>
  </si>
  <si>
    <t>Top of the World Wind</t>
  </si>
  <si>
    <t>Wolverine Creek Wind</t>
  </si>
  <si>
    <t>Subtotal Long Term Firm Purchases</t>
  </si>
  <si>
    <t>Actual</t>
  </si>
  <si>
    <t>DCFP QF</t>
  </si>
  <si>
    <t>Foote Creek III Wind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</si>
  <si>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</si>
  <si>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</si>
  <si>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</si>
  <si>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</si>
  <si>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</si>
  <si>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</si>
  <si>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</si>
  <si>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</si>
  <si>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</si>
  <si>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BPA FC IV Wind</t>
  </si>
  <si>
    <t>Cowlitz Swift</t>
  </si>
  <si>
    <t>EWEB FC I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</si>
  <si>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</si>
  <si>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</si>
  <si>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</si>
  <si>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</si>
  <si>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</si>
  <si>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</si>
  <si>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</si>
  <si>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</si>
  <si>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</si>
  <si>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</si>
  <si>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</si>
  <si>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</si>
  <si>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</si>
  <si>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</si>
  <si>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</si>
  <si>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</si>
  <si>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</si>
  <si>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</si>
  <si>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</si>
  <si>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</si>
  <si>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</si>
  <si>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</si>
  <si>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</si>
  <si>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</si>
  <si>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</si>
  <si>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</si>
  <si>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</si>
  <si>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</si>
  <si>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</si>
  <si>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</si>
  <si>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BASE SALES - UE-140762</t>
  </si>
  <si>
    <t>Workpaper 5</t>
  </si>
  <si>
    <t>Washington Sales</t>
  </si>
  <si>
    <t>Workpaper 4</t>
  </si>
  <si>
    <t>WCA ACTUAL ALLOCATION FACTORS</t>
  </si>
  <si>
    <t>MONTHLY ENERGY AND COINCIDENT PEAK - WCA</t>
  </si>
  <si>
    <t>Base Net Power Costs</t>
  </si>
  <si>
    <t>Washington Sales (MWh)</t>
  </si>
  <si>
    <t>MONTHLY ENERGY</t>
  </si>
  <si>
    <t>COINCIDENT PEAK</t>
  </si>
  <si>
    <t>WASHINGTON ALLOCATED</t>
  </si>
  <si>
    <t>Actual EIM Costs</t>
  </si>
  <si>
    <t>Capital Investment</t>
  </si>
  <si>
    <t>ADIT</t>
  </si>
  <si>
    <t>Depreciation Reserve</t>
  </si>
  <si>
    <t>Net Rate Base</t>
  </si>
  <si>
    <t>Pre-Tax Return on Rate Base</t>
  </si>
  <si>
    <t>Operation &amp; Maintenance (Ongoing)</t>
  </si>
  <si>
    <t>Depreciation</t>
  </si>
  <si>
    <t>Total Revenue Requirement</t>
  </si>
  <si>
    <t>Total Non NPC EIM Costs</t>
  </si>
  <si>
    <t>Washington-Alloc.</t>
  </si>
  <si>
    <t>EIM Costs</t>
  </si>
  <si>
    <t>Workpaper 6</t>
  </si>
  <si>
    <t>Washington Situs</t>
  </si>
  <si>
    <t>Washington Allocated Adjusted Actual Net Power Costs</t>
  </si>
  <si>
    <t>Adjusted Actual West Control Area Net Power Costs by Category</t>
  </si>
  <si>
    <t>Adjusted Actual West Control Area Net Power Costs</t>
  </si>
  <si>
    <t>Adjustments to West Control Area Net Power Costs</t>
  </si>
  <si>
    <t>Actual West Control Area Net Power Costs</t>
  </si>
  <si>
    <t>West Control Area Jurisdictional Loads and WCA Actual Allocation Factors</t>
  </si>
  <si>
    <t>WEST CONTROL AREA ACTUAL ADJUSTED NET POWER COSTS</t>
  </si>
  <si>
    <t>CAGW RATIO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</si>
  <si>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</si>
  <si>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</si>
  <si>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</si>
  <si>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</si>
  <si>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</si>
  <si>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</si>
  <si>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</si>
  <si>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</si>
  <si>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</si>
  <si>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</si>
  <si>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</si>
  <si>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</si>
  <si>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</si>
  <si>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</si>
  <si>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Washington Allocated Base Net Power Costs UE-140762</t>
  </si>
  <si>
    <t>Borah</t>
  </si>
  <si>
    <t>Other Firm Sales</t>
  </si>
  <si>
    <t>EIM Settlements</t>
  </si>
  <si>
    <t>Other Firm Purchases</t>
  </si>
  <si>
    <t>Monsanto Reserves</t>
  </si>
  <si>
    <t>Utah Pavant Solar QF</t>
  </si>
  <si>
    <t>Utah Red Hills Solar QF</t>
  </si>
  <si>
    <t>West Control Area Net Power Costs Base Net Power Costs UE-140762 - CONFIDENTIAL</t>
  </si>
  <si>
    <t>Calculation of Washington Actual Net Power Cost</t>
  </si>
  <si>
    <t>Workpaper 7</t>
  </si>
  <si>
    <t>Sweetwater Solar QF</t>
  </si>
  <si>
    <t>Total Company</t>
  </si>
  <si>
    <t>$</t>
  </si>
  <si>
    <t>January 1, 2019 - December 31, 2019</t>
  </si>
  <si>
    <t>Amor IX - Univ of Utah</t>
  </si>
  <si>
    <t>Sage I Solar QF</t>
  </si>
  <si>
    <t>Sage II Solar QF</t>
  </si>
  <si>
    <t>Sage III Solar QF</t>
  </si>
  <si>
    <t>CY 2019</t>
  </si>
  <si>
    <t>Douglas PUD Settlement</t>
  </si>
  <si>
    <t>Chevron Wind QF</t>
  </si>
  <si>
    <t>Douglas - Wells</t>
  </si>
  <si>
    <t>NET SYSTEM LOAD BEFORE REBALANCING</t>
  </si>
  <si>
    <t>Exhibit No. DGW-2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</si>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</sst>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#,##0_);[Red]\(#,##0\);&quot;-     &quot;"/>
    <numFmt numFmtId="175" formatCode="#,##0_);\(#,##0\);&quot;-     &quot;"/>
    <numFmt numFmtId="176" formatCode="#,##0_);[Red]\(#,##0\);&quot;-&quot;"/>
    <numFmt numFmtId="177" formatCode="#,##0.00_);[Red]\(#,##0.00\);&quot;-     &quot;"/>
    <numFmt numFmtId="178" formatCode="#,##0.0_);[Red]\(#,##0.0\);&quot;-     &quot;"/>
    <numFmt numFmtId="179" formatCode="_(* #,##0.0000_);[Red]_(* \(#,##0.0000\);_(* &quot;-&quot;??_);_(@_)"/>
    <numFmt numFmtId="180" formatCode="#,##0.000_);[Red]\(#,##0.000\)"/>
    <numFmt numFmtId="181" formatCode="#,##0.000_);[Red]\(#,##0.000\);&quot;-&quot;"/>
    <numFmt numFmtId="182" formatCode="#,##0.0\);[Red]\(#,##0.0\);&quot;-&quot;"/>
    <numFmt numFmtId="183" formatCode="0.0%;[Red]\(0.0%\);&quot;- &quot;"/>
    <numFmt numFmtId="184" formatCode="_(* #,##0_);[Red]_(* \(#,##0\);_(* &quot;-&quot;??_);_(@_)"/>
    <numFmt numFmtId="185" formatCode="#,##0.00_);\(#,##0.00\);&quot;-     &quot;"/>
    <numFmt numFmtId="186" formatCode="0.0%;[Red]\(0.0%\)"/>
    <numFmt numFmtId="187" formatCode="0.000%"/>
    <numFmt numFmtId="188" formatCode="mmmm\ d\,\ yyyy"/>
    <numFmt numFmtId="189" formatCode="########\-###\-###"/>
    <numFmt numFmtId="190" formatCode="#,##0.0_);\(#,##0.0\);\-\ ;"/>
    <numFmt numFmtId="191" formatCode="#,##0.0000"/>
    <numFmt numFmtId="192" formatCode="mmm\ dd\,\ yyyy"/>
    <numFmt numFmtId="193" formatCode="0.0%"/>
    <numFmt numFmtId="194" formatCode="#,##0\ ;\(#,##0\);\-\ \ \ \ \ "/>
    <numFmt numFmtId="195" formatCode="#,##0\ ;\(#,##0\);\–\ \ \ \ \ "/>
    <numFmt numFmtId="196" formatCode="_(* #,##0.0_);_(* \(#,##0.0\);_(* &quot;-&quot;?_);@_)"/>
    <numFmt numFmtId="197" formatCode="_(* #,##0.000000_);_(* \(#,##0.000000\);_(* &quot;-&quot;??_);_(@_)"/>
    <numFmt numFmtId="198" formatCode="#,##0;\-#,##0;&quot;-&quot;"/>
    <numFmt numFmtId="199" formatCode="_-* #,##0.00_-;\-* #,##0.00_-;_-* &quot;-&quot;??_-;_-@_-"/>
    <numFmt numFmtId="200" formatCode="_-* #,##0.00\ _D_M_-;\-* #,##0.00\ _D_M_-;_-* &quot;-&quot;??\ _D_M_-;_-@_-"/>
    <numFmt numFmtId="201" formatCode="_-* #,##0.00\ &quot;DM&quot;_-;\-* #,##0.00\ &quot;DM&quot;_-;_-* &quot;-&quot;??\ &quot;DM&quot;_-;_-@_-"/>
    <numFmt numFmtId="202" formatCode="&quot;$&quot;#,##0\ ;\(&quot;$&quot;#,##0\)"/>
    <numFmt numFmtId="203" formatCode="_([$€-2]* #,##0.00_);_([$€-2]* \(#,##0.00\);_([$€-2]* &quot;-&quot;??_)"/>
    <numFmt numFmtId="204" formatCode="m/d/yyyy;@"/>
    <numFmt numFmtId="205" formatCode="0.000"/>
    <numFmt numFmtId="206" formatCode="0.0000_);\(0.0000\)"/>
    <numFmt numFmtId="207" formatCode="_-* #,##0.000000_-;\-* #,##0.000000_-;_-* &quot;-&quot;??????_-;_-@_-"/>
    <numFmt numFmtId="208" formatCode="###0.0_);[Red]\(###0.0\)"/>
    <numFmt numFmtId="209" formatCode="0.00_)"/>
    <numFmt numFmtId="210" formatCode="0%_);\(0%\)"/>
    <numFmt numFmtId="211" formatCode="#,##0.0_);\(#,##0.0\)"/>
    <numFmt numFmtId="212" formatCode="mm/dd/yy"/>
    <numFmt numFmtId="213" formatCode="0.000000"/>
    <numFmt numFmtId="214" formatCode="_-* #,##0_-;\-* #,##0_-;_-* &quot;-&quot;_-;_-@_-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mmmm\ yy"/>
    <numFmt numFmtId="218" formatCode="#,##0\ ;[Red]\(#,##0\)"/>
    <numFmt numFmtId="219" formatCode="0.0000%"/>
    <numFmt numFmtId="220" formatCode="#,##0.0000_);[Red]\(#,##0.0000\);&quot;-     &quot;"/>
    <numFmt numFmtId="221" formatCode="###,000"/>
  </numFmts>
  <fonts count="18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b/>
      <u/>
      <sz val="10"/>
      <name val="Arial"/>
      <family val="2"/>
    </font>
    <font>
      <u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0"/>
      <name val="Arial"/>
      <family val="2"/>
    </font>
    <font>
      <i/>
      <u/>
      <sz val="10"/>
      <name val="Arial"/>
      <family val="2"/>
    </font>
    <font>
      <u val="singleAccounting"/>
      <sz val="10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i/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i/>
      <sz val="10"/>
      <color rgb="FFE7E7F5"/>
      <name val="Arial"/>
      <family val="2"/>
    </font>
    <font>
      <sz val="10"/>
      <color rgb="FFE7E7F5"/>
      <name val="Arial"/>
      <family val="2"/>
    </font>
    <font>
      <sz val="10"/>
      <color indexed="9"/>
      <name val="Arial"/>
      <family val="2"/>
    </font>
    <font>
      <b/>
      <i/>
      <sz val="10"/>
      <color theme="7" tint="-0.249977111117893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10"/>
      <color rgb="FFCED4D8"/>
      <name val="Arial"/>
      <family val="2"/>
    </font>
    <font>
      <i/>
      <sz val="8"/>
      <color theme="7" tint="-0.249977111117893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 tint="-0.249977111117893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EF0CA"/>
        <bgColor indexed="64"/>
      </patternFill>
    </fill>
    <fill>
      <patternFill patternType="solid">
        <fgColor rgb="FFEBF8E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7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8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8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0"/>
    <xf numFmtId="0" fontId="24" fillId="0" borderId="6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2" fillId="23" borderId="8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17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165" fontId="33" fillId="0" borderId="0" applyFont="0" applyAlignment="0" applyProtection="0"/>
    <xf numFmtId="0" fontId="22" fillId="0" borderId="10" applyNumberFormat="0" applyBorder="0" applyAlignment="0"/>
    <xf numFmtId="171" fontId="9" fillId="0" borderId="0"/>
    <xf numFmtId="172" fontId="9" fillId="0" borderId="0"/>
    <xf numFmtId="41" fontId="34" fillId="0" borderId="0"/>
    <xf numFmtId="0" fontId="16" fillId="0" borderId="0"/>
    <xf numFmtId="41" fontId="9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36" fillId="25" borderId="11" applyNumberFormat="0" applyFont="0" applyAlignment="0" applyProtection="0"/>
    <xf numFmtId="0" fontId="37" fillId="20" borderId="12" applyNumberFormat="0" applyAlignment="0" applyProtection="0"/>
    <xf numFmtId="12" fontId="24" fillId="26" borderId="13">
      <alignment horizontal="left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>
      <alignment horizontal="right"/>
    </xf>
    <xf numFmtId="4" fontId="40" fillId="24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0" fontId="40" fillId="27" borderId="14" applyNumberFormat="0" applyProtection="0">
      <alignment horizontal="left" vertical="top" indent="1"/>
    </xf>
    <xf numFmtId="4" fontId="40" fillId="28" borderId="14" applyNumberFormat="0" applyProtection="0"/>
    <xf numFmtId="4" fontId="17" fillId="3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40" fillId="30" borderId="15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7" fillId="33" borderId="14" applyNumberFormat="0" applyProtection="0">
      <alignment horizontal="right" vertical="center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4" fontId="17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17" fillId="23" borderId="14" applyNumberFormat="0" applyProtection="0">
      <alignment horizontal="left" vertical="center" indent="1"/>
    </xf>
    <xf numFmtId="0" fontId="17" fillId="23" borderId="14" applyNumberFormat="0" applyProtection="0">
      <alignment horizontal="left" vertical="top" indent="1"/>
    </xf>
    <xf numFmtId="4" fontId="17" fillId="0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17" fillId="0" borderId="14" applyNumberFormat="0" applyProtection="0">
      <alignment horizontal="left" vertical="center" indent="1"/>
    </xf>
    <xf numFmtId="0" fontId="17" fillId="28" borderId="14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4" applyNumberFormat="0" applyProtection="0">
      <alignment horizontal="right" vertical="center"/>
    </xf>
    <xf numFmtId="0" fontId="48" fillId="0" borderId="0" applyNumberFormat="0" applyFill="0" applyBorder="0" applyAlignment="0" applyProtection="0"/>
    <xf numFmtId="2" fontId="9" fillId="0" borderId="0" applyFill="0" applyBorder="0" applyProtection="0">
      <alignment horizontal="right"/>
    </xf>
    <xf numFmtId="14" fontId="49" fillId="39" borderId="16" applyProtection="0">
      <alignment horizontal="righ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0" applyFont="0" applyFill="0" applyBorder="0" applyAlignment="0" applyProtection="0"/>
    <xf numFmtId="173" fontId="50" fillId="0" borderId="0">
      <alignment horizontal="left"/>
    </xf>
    <xf numFmtId="37" fontId="22" fillId="27" borderId="0" applyNumberFormat="0" applyBorder="0" applyAlignment="0" applyProtection="0"/>
    <xf numFmtId="37" fontId="22" fillId="0" borderId="0"/>
    <xf numFmtId="37" fontId="22" fillId="0" borderId="0"/>
    <xf numFmtId="3" fontId="51" fillId="40" borderId="17" applyProtection="0"/>
    <xf numFmtId="0" fontId="52" fillId="0" borderId="0" applyNumberFormat="0" applyFill="0" applyBorder="0" applyAlignment="0" applyProtection="0"/>
    <xf numFmtId="172" fontId="5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2" fillId="41" borderId="8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42" borderId="0" applyNumberFormat="0" applyBorder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73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74" fillId="0" borderId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77" fillId="0" borderId="0"/>
    <xf numFmtId="0" fontId="77" fillId="0" borderId="0"/>
    <xf numFmtId="0" fontId="7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38" fontId="59" fillId="0" borderId="0">
      <alignment horizontal="left" wrapText="1"/>
    </xf>
    <xf numFmtId="38" fontId="79" fillId="0" borderId="0">
      <alignment horizontal="left" wrapText="1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80" fillId="43" borderId="0"/>
    <xf numFmtId="0" fontId="80" fillId="44" borderId="0"/>
    <xf numFmtId="0" fontId="9" fillId="45" borderId="21" applyNumberFormat="0" applyFont="0" applyBorder="0" applyAlignment="0" applyProtection="0"/>
    <xf numFmtId="189" fontId="9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2" fillId="0" borderId="10" applyNumberFormat="0" applyBorder="0" applyAlignment="0"/>
    <xf numFmtId="0" fontId="22" fillId="0" borderId="10" applyNumberFormat="0" applyBorder="0" applyAlignment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8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76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72" fontId="9" fillId="0" borderId="0"/>
    <xf numFmtId="0" fontId="5" fillId="0" borderId="0"/>
    <xf numFmtId="41" fontId="9" fillId="0" borderId="0"/>
    <xf numFmtId="0" fontId="9" fillId="0" borderId="0"/>
    <xf numFmtId="37" fontId="77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77" fillId="0" borderId="0"/>
    <xf numFmtId="0" fontId="77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2" fillId="0" borderId="0"/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37" fontId="83" fillId="46" borderId="0" applyNumberFormat="0" applyFont="0" applyBorder="0" applyAlignment="0" applyProtection="0"/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0" fontId="9" fillId="0" borderId="0">
      <alignment horizontal="left" wrapText="1"/>
    </xf>
    <xf numFmtId="192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29"/>
    <xf numFmtId="0" fontId="77" fillId="0" borderId="30"/>
    <xf numFmtId="38" fontId="17" fillId="0" borderId="31" applyFill="0" applyBorder="0" applyAlignment="0" applyProtection="0">
      <protection locked="0"/>
    </xf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37" fontId="22" fillId="0" borderId="0"/>
    <xf numFmtId="37" fontId="2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 horizontal="left" wrapText="1"/>
    </xf>
    <xf numFmtId="0" fontId="88" fillId="0" borderId="38"/>
    <xf numFmtId="0" fontId="89" fillId="0" borderId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0" fillId="5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91" fillId="56" borderId="0" applyNumberFormat="0" applyBorder="0" applyAlignment="0" applyProtection="0"/>
    <xf numFmtId="0" fontId="91" fillId="58" borderId="0" applyNumberFormat="0" applyBorder="0" applyAlignment="0" applyProtection="0"/>
    <xf numFmtId="0" fontId="80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63" borderId="0" applyNumberFormat="0" applyFill="0" applyBorder="0" applyAlignment="0" applyProtection="0">
      <protection locked="0"/>
    </xf>
    <xf numFmtId="0" fontId="89" fillId="0" borderId="38"/>
    <xf numFmtId="0" fontId="94" fillId="0" borderId="0" applyNumberFormat="0" applyFill="0" applyBorder="0" applyAlignment="0" applyProtection="0"/>
    <xf numFmtId="0" fontId="44" fillId="63" borderId="22" applyNumberFormat="0" applyFill="0" applyBorder="0" applyAlignment="0" applyProtection="0">
      <protection locked="0"/>
    </xf>
    <xf numFmtId="0" fontId="44" fillId="63" borderId="22" applyNumberFormat="0" applyFill="0" applyBorder="0" applyAlignment="0" applyProtection="0">
      <protection locked="0"/>
    </xf>
    <xf numFmtId="0" fontId="80" fillId="0" borderId="13" applyNumberFormat="0" applyFont="0" applyFill="0" applyAlignment="0" applyProtection="0"/>
    <xf numFmtId="0" fontId="9" fillId="0" borderId="39" applyNumberFormat="0" applyFill="0" applyAlignment="0" applyProtection="0"/>
    <xf numFmtId="194" fontId="81" fillId="0" borderId="13" applyNumberFormat="0" applyFill="0" applyAlignment="0" applyProtection="0">
      <alignment horizontal="center"/>
    </xf>
    <xf numFmtId="195" fontId="81" fillId="0" borderId="32" applyFill="0" applyAlignment="0" applyProtection="0">
      <alignment horizontal="center"/>
    </xf>
    <xf numFmtId="49" fontId="95" fillId="0" borderId="0" applyFont="0" applyFill="0" applyBorder="0" applyAlignment="0" applyProtection="0">
      <alignment horizontal="left"/>
    </xf>
    <xf numFmtId="196" fontId="69" fillId="0" borderId="0" applyAlignment="0" applyProtection="0"/>
    <xf numFmtId="193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96" fillId="0" borderId="40" applyNumberFormat="0" applyAlignment="0" applyProtection="0">
      <alignment horizontal="left" wrapText="1"/>
    </xf>
    <xf numFmtId="49" fontId="96" fillId="0" borderId="0" applyNumberFormat="0" applyAlignment="0" applyProtection="0">
      <alignment horizontal="left" wrapText="1"/>
    </xf>
    <xf numFmtId="49" fontId="97" fillId="0" borderId="0" applyAlignment="0" applyProtection="0">
      <alignment horizontal="left"/>
    </xf>
    <xf numFmtId="197" fontId="9" fillId="0" borderId="0" applyFill="0" applyBorder="0" applyAlignment="0"/>
    <xf numFmtId="198" fontId="17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0" fontId="67" fillId="0" borderId="0"/>
    <xf numFmtId="0" fontId="13" fillId="20" borderId="4" applyNumberFormat="0" applyAlignment="0" applyProtection="0"/>
    <xf numFmtId="0" fontId="98" fillId="64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98" fillId="64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99" fillId="0" borderId="0"/>
    <xf numFmtId="0" fontId="14" fillId="21" borderId="5" applyNumberFormat="0" applyAlignment="0" applyProtection="0"/>
    <xf numFmtId="0" fontId="14" fillId="21" borderId="5" applyNumberFormat="0" applyAlignment="0" applyProtection="0"/>
    <xf numFmtId="0" fontId="22" fillId="0" borderId="0" applyNumberFormat="0" applyFill="0" applyBorder="0" applyAlignment="0" applyProtection="0"/>
    <xf numFmtId="0" fontId="80" fillId="0" borderId="0" applyFont="0" applyFill="0" applyBorder="0" applyAlignment="0" applyProtection="0"/>
    <xf numFmtId="40" fontId="100" fillId="0" borderId="0" applyFont="0" applyFill="0" applyBorder="0" applyAlignment="0" applyProtection="0">
      <alignment horizontal="center"/>
    </xf>
    <xf numFmtId="0" fontId="100" fillId="0" borderId="0" applyFont="0" applyFill="0" applyBorder="0" applyAlignment="0" applyProtection="0">
      <alignment horizontal="center"/>
    </xf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67" fillId="0" borderId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0" fontId="107" fillId="0" borderId="0" applyNumberFormat="0" applyAlignment="0">
      <alignment horizontal="left"/>
    </xf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 applyFont="0" applyFill="0" applyBorder="0" applyAlignment="0" applyProtection="0"/>
    <xf numFmtId="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67" fillId="0" borderId="0"/>
    <xf numFmtId="7" fontId="18" fillId="0" borderId="0" applyFill="0" applyBorder="0">
      <alignment horizontal="right"/>
    </xf>
    <xf numFmtId="0" fontId="108" fillId="0" borderId="0"/>
    <xf numFmtId="0" fontId="108" fillId="0" borderId="41"/>
    <xf numFmtId="0" fontId="108" fillId="0" borderId="41"/>
    <xf numFmtId="0" fontId="108" fillId="0" borderId="41"/>
    <xf numFmtId="0" fontId="108" fillId="0" borderId="41"/>
    <xf numFmtId="8" fontId="109" fillId="0" borderId="0" applyNumberFormat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" fontId="9" fillId="0" borderId="0" applyFont="0" applyFill="0" applyBorder="0" applyAlignment="0" applyProtection="0"/>
    <xf numFmtId="0" fontId="9" fillId="0" borderId="0"/>
    <xf numFmtId="0" fontId="9" fillId="0" borderId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0" fontId="106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89" fillId="0" borderId="0"/>
    <xf numFmtId="0" fontId="110" fillId="0" borderId="0" applyNumberFormat="0" applyAlignment="0">
      <alignment horizontal="left"/>
    </xf>
    <xf numFmtId="20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111" fillId="0" borderId="0" applyFill="0" applyBorder="0" applyAlignment="0" applyProtection="0"/>
    <xf numFmtId="3" fontId="80" fillId="0" borderId="0" applyFill="0" applyBorder="0" applyAlignment="0" applyProtection="0"/>
    <xf numFmtId="3" fontId="112" fillId="0" borderId="0" applyFill="0" applyBorder="0" applyAlignment="0" applyProtection="0"/>
    <xf numFmtId="3" fontId="66" fillId="0" borderId="0" applyFill="0" applyBorder="0" applyAlignment="0" applyProtection="0"/>
    <xf numFmtId="3" fontId="113" fillId="0" borderId="0" applyFill="0" applyBorder="0" applyAlignment="0" applyProtection="0"/>
    <xf numFmtId="3" fontId="22" fillId="0" borderId="0" applyFill="0" applyBorder="0" applyAlignment="0" applyProtection="0"/>
    <xf numFmtId="3" fontId="114" fillId="0" borderId="0" applyFill="0" applyBorder="0" applyAlignment="0" applyProtection="0"/>
    <xf numFmtId="204" fontId="6" fillId="0" borderId="0">
      <alignment horizontal="right"/>
    </xf>
    <xf numFmtId="204" fontId="6" fillId="0" borderId="0">
      <alignment horizontal="right"/>
    </xf>
    <xf numFmtId="204" fontId="6" fillId="0" borderId="0">
      <alignment horizontal="right"/>
    </xf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0" fontId="115" fillId="49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106" fillId="0" borderId="0" applyFont="0" applyFill="0" applyBorder="0" applyAlignment="0" applyProtection="0"/>
    <xf numFmtId="0" fontId="18" fillId="0" borderId="0" applyFill="0" applyBorder="0">
      <alignment horizontal="right"/>
    </xf>
    <xf numFmtId="0" fontId="22" fillId="63" borderId="8" applyFont="0" applyBorder="0" applyAlignment="0" applyProtection="0">
      <alignment vertical="top"/>
    </xf>
    <xf numFmtId="10" fontId="6" fillId="0" borderId="0"/>
    <xf numFmtId="10" fontId="6" fillId="0" borderId="0"/>
    <xf numFmtId="10" fontId="6" fillId="0" borderId="0"/>
    <xf numFmtId="205" fontId="6" fillId="0" borderId="0"/>
    <xf numFmtId="205" fontId="6" fillId="0" borderId="0"/>
    <xf numFmtId="205" fontId="6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9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67" fillId="0" borderId="0"/>
    <xf numFmtId="0" fontId="83" fillId="0" borderId="38"/>
    <xf numFmtId="0" fontId="24" fillId="0" borderId="42">
      <alignment horizontal="left" vertical="center"/>
    </xf>
    <xf numFmtId="0" fontId="24" fillId="0" borderId="42">
      <alignment horizontal="left" vertical="center"/>
    </xf>
    <xf numFmtId="0" fontId="24" fillId="0" borderId="42">
      <alignment horizontal="left" vertical="center"/>
    </xf>
    <xf numFmtId="14" fontId="8" fillId="65" borderId="13">
      <alignment horizontal="center" vertical="center" wrapText="1"/>
    </xf>
    <xf numFmtId="0" fontId="25" fillId="0" borderId="0" applyNumberFormat="0" applyFill="0" applyBorder="0" applyAlignment="0" applyProtection="0"/>
    <xf numFmtId="0" fontId="116" fillId="0" borderId="43" applyNumberFormat="0" applyFill="0" applyAlignment="0" applyProtection="0"/>
    <xf numFmtId="0" fontId="117" fillId="0" borderId="0" applyNumberFormat="0" applyFill="0" applyBorder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85" fillId="0" borderId="33" applyNumberFormat="0" applyFill="0" applyAlignment="0" applyProtection="0"/>
    <xf numFmtId="0" fontId="116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118" fillId="0" borderId="44" applyNumberFormat="0" applyFill="0" applyAlignment="0" applyProtection="0"/>
    <xf numFmtId="0" fontId="119" fillId="0" borderId="45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24" fillId="0" borderId="0" applyNumberFormat="0" applyFill="0" applyBorder="0" applyAlignment="0" applyProtection="0"/>
    <xf numFmtId="0" fontId="86" fillId="0" borderId="34" applyNumberFormat="0" applyFill="0" applyAlignment="0" applyProtection="0"/>
    <xf numFmtId="0" fontId="24" fillId="0" borderId="0" applyFont="0" applyFill="0" applyBorder="0" applyAlignment="0" applyProtection="0"/>
    <xf numFmtId="0" fontId="118" fillId="0" borderId="44" applyNumberFormat="0" applyFill="0" applyAlignment="0" applyProtection="0"/>
    <xf numFmtId="0" fontId="26" fillId="0" borderId="7" applyNumberFormat="0" applyFill="0" applyAlignment="0" applyProtection="0"/>
    <xf numFmtId="0" fontId="120" fillId="0" borderId="46" applyNumberFormat="0" applyFill="0" applyAlignment="0" applyProtection="0"/>
    <xf numFmtId="0" fontId="120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7" fontId="9" fillId="0" borderId="0">
      <protection locked="0"/>
    </xf>
    <xf numFmtId="0" fontId="67" fillId="0" borderId="0"/>
    <xf numFmtId="0" fontId="84" fillId="0" borderId="0"/>
    <xf numFmtId="0" fontId="121" fillId="0" borderId="13">
      <alignment horizontal="center"/>
    </xf>
    <xf numFmtId="0" fontId="121" fillId="0" borderId="0">
      <alignment horizontal="center"/>
    </xf>
    <xf numFmtId="0" fontId="78" fillId="0" borderId="0" applyNumberFormat="0" applyFill="0" applyBorder="0" applyAlignment="0" applyProtection="0">
      <alignment vertical="top"/>
      <protection locked="0"/>
    </xf>
    <xf numFmtId="0" fontId="67" fillId="0" borderId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9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0" fontId="67" fillId="0" borderId="0"/>
    <xf numFmtId="0" fontId="122" fillId="24" borderId="4" applyNumberFormat="0" applyAlignment="0" applyProtection="0"/>
    <xf numFmtId="0" fontId="123" fillId="7" borderId="4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24" borderId="4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24" borderId="4" applyNumberFormat="0" applyAlignment="0" applyProtection="0"/>
    <xf numFmtId="0" fontId="29" fillId="0" borderId="0" applyNumberFormat="0" applyFill="0" applyBorder="0" applyAlignment="0">
      <protection locked="0"/>
    </xf>
    <xf numFmtId="0" fontId="124" fillId="47" borderId="35" applyNumberFormat="0" applyAlignment="0" applyProtection="0"/>
    <xf numFmtId="0" fontId="123" fillId="24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7" borderId="4" applyNumberFormat="0" applyAlignment="0" applyProtection="0"/>
    <xf numFmtId="0" fontId="67" fillId="0" borderId="0"/>
    <xf numFmtId="0" fontId="123" fillId="7" borderId="4" applyNumberFormat="0" applyAlignment="0" applyProtection="0"/>
    <xf numFmtId="0" fontId="123" fillId="7" borderId="4" applyNumberFormat="0" applyAlignment="0" applyProtection="0"/>
    <xf numFmtId="0" fontId="73" fillId="66" borderId="41"/>
    <xf numFmtId="0" fontId="73" fillId="67" borderId="47"/>
    <xf numFmtId="0" fontId="22" fillId="23" borderId="0" applyNumberFormat="0" applyFont="0" applyBorder="0" applyAlignment="0" applyProtection="0">
      <alignment horizontal="center"/>
      <protection locked="0"/>
    </xf>
    <xf numFmtId="0" fontId="22" fillId="23" borderId="32" applyNumberFormat="0" applyFont="0" applyAlignment="0" applyProtection="0">
      <alignment horizontal="center"/>
      <protection locked="0"/>
    </xf>
    <xf numFmtId="10" fontId="125" fillId="27" borderId="0" applyNumberFormat="0" applyBorder="0"/>
    <xf numFmtId="0" fontId="126" fillId="68" borderId="41"/>
    <xf numFmtId="0" fontId="126" fillId="68" borderId="41"/>
    <xf numFmtId="0" fontId="126" fillId="68" borderId="41"/>
    <xf numFmtId="0" fontId="126" fillId="68" borderId="41"/>
    <xf numFmtId="0" fontId="83" fillId="0" borderId="30"/>
    <xf numFmtId="0" fontId="30" fillId="0" borderId="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80" fillId="43" borderId="0"/>
    <xf numFmtId="20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207" fontId="9" fillId="0" borderId="0" applyFill="0" applyBorder="0" applyProtection="0">
      <alignment horizontal="right"/>
    </xf>
    <xf numFmtId="0" fontId="32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3" fontId="9" fillId="0" borderId="0" applyFont="0" applyFill="0" applyBorder="0" applyAlignment="0" applyProtection="0">
      <alignment horizontal="right" vertical="top"/>
    </xf>
    <xf numFmtId="37" fontId="128" fillId="0" borderId="0" applyNumberFormat="0" applyFill="0" applyBorder="0"/>
    <xf numFmtId="0" fontId="67" fillId="0" borderId="0"/>
    <xf numFmtId="0" fontId="22" fillId="0" borderId="10" applyNumberFormat="0" applyBorder="0" applyAlignment="0"/>
    <xf numFmtId="0" fontId="108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171" fontId="9" fillId="0" borderId="0"/>
    <xf numFmtId="208" fontId="9" fillId="0" borderId="0"/>
    <xf numFmtId="209" fontId="12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5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67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209" fontId="83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83" fillId="0" borderId="0"/>
    <xf numFmtId="0" fontId="83" fillId="0" borderId="0"/>
    <xf numFmtId="0" fontId="101" fillId="0" borderId="0"/>
    <xf numFmtId="0" fontId="83" fillId="0" borderId="0"/>
    <xf numFmtId="0" fontId="83" fillId="0" borderId="0"/>
    <xf numFmtId="0" fontId="83" fillId="0" borderId="0"/>
    <xf numFmtId="0" fontId="67" fillId="0" borderId="0"/>
    <xf numFmtId="0" fontId="6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3" fillId="0" borderId="0"/>
    <xf numFmtId="0" fontId="83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90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172" fontId="9" fillId="0" borderId="0"/>
    <xf numFmtId="172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30" fillId="0" borderId="0"/>
    <xf numFmtId="0" fontId="4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3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5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3" fillId="0" borderId="0"/>
    <xf numFmtId="0" fontId="103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75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131" fillId="0" borderId="0" applyFill="0" applyBorder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10" fillId="25" borderId="11" applyNumberFormat="0" applyFont="0" applyAlignment="0" applyProtection="0"/>
    <xf numFmtId="0" fontId="90" fillId="48" borderId="36" applyNumberFormat="0" applyFont="0" applyAlignment="0" applyProtection="0"/>
    <xf numFmtId="0" fontId="90" fillId="48" borderId="36" applyNumberFormat="0" applyFont="0" applyAlignment="0" applyProtection="0"/>
    <xf numFmtId="0" fontId="90" fillId="48" borderId="36" applyNumberFormat="0" applyFont="0" applyAlignment="0" applyProtection="0"/>
    <xf numFmtId="0" fontId="4" fillId="48" borderId="36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0" fillId="48" borderId="36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12" applyNumberFormat="0" applyAlignment="0" applyProtection="0"/>
    <xf numFmtId="0" fontId="37" fillId="64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64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40" fontId="17" fillId="63" borderId="0">
      <alignment horizontal="right"/>
    </xf>
    <xf numFmtId="0" fontId="132" fillId="22" borderId="0">
      <alignment horizontal="right"/>
    </xf>
    <xf numFmtId="0" fontId="40" fillId="63" borderId="0">
      <alignment horizontal="left"/>
    </xf>
    <xf numFmtId="0" fontId="72" fillId="69" borderId="22"/>
    <xf numFmtId="0" fontId="67" fillId="0" borderId="0"/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0" fontId="9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10" fontId="9" fillId="0" borderId="0" applyFont="0" applyFill="0" applyBorder="0" applyAlignment="0" applyProtection="0"/>
    <xf numFmtId="0" fontId="137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0" borderId="0" applyFont="0" applyFill="0" applyBorder="0" applyProtection="0">
      <alignment horizontal="right"/>
    </xf>
    <xf numFmtId="9" fontId="138" fillId="0" borderId="0"/>
    <xf numFmtId="9" fontId="138" fillId="0" borderId="0"/>
    <xf numFmtId="9" fontId="138" fillId="0" borderId="0"/>
    <xf numFmtId="9" fontId="138" fillId="0" borderId="0"/>
    <xf numFmtId="9" fontId="82" fillId="0" borderId="0"/>
    <xf numFmtId="0" fontId="67" fillId="0" borderId="0"/>
    <xf numFmtId="0" fontId="139" fillId="0" borderId="0"/>
    <xf numFmtId="0" fontId="18" fillId="0" borderId="0" applyFill="0" applyBorder="0">
      <alignment horizontal="right"/>
    </xf>
    <xf numFmtId="0" fontId="31" fillId="22" borderId="8" applyNumberFormat="0" applyFont="0" applyAlignment="0" applyProtection="0"/>
    <xf numFmtId="0" fontId="22" fillId="22" borderId="0" applyNumberFormat="0" applyFont="0" applyBorder="0" applyAlignment="0" applyProtection="0">
      <alignment horizontal="center"/>
      <protection locked="0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3" fontId="9" fillId="0" borderId="0">
      <alignment horizontal="left" vertical="top"/>
    </xf>
    <xf numFmtId="0" fontId="140" fillId="0" borderId="13">
      <alignment horizontal="center"/>
    </xf>
    <xf numFmtId="3" fontId="76" fillId="0" borderId="0" applyFont="0" applyFill="0" applyBorder="0" applyAlignment="0" applyProtection="0"/>
    <xf numFmtId="0" fontId="76" fillId="70" borderId="0" applyNumberFormat="0" applyFont="0" applyBorder="0" applyAlignment="0" applyProtection="0"/>
    <xf numFmtId="3" fontId="9" fillId="0" borderId="0">
      <alignment horizontal="right"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141" fillId="71" borderId="0" applyNumberFormat="0" applyFont="0" applyBorder="0" applyAlignment="0">
      <alignment horizontal="center"/>
    </xf>
    <xf numFmtId="0" fontId="108" fillId="0" borderId="0"/>
    <xf numFmtId="212" fontId="18" fillId="0" borderId="0" applyNumberFormat="0" applyFill="0" applyBorder="0" applyAlignment="0" applyProtection="0">
      <alignment horizontal="left"/>
    </xf>
    <xf numFmtId="37" fontId="142" fillId="0" borderId="0" applyNumberFormat="0" applyFill="0" applyBorder="0" applyAlignment="0" applyProtection="0"/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0" fontId="67" fillId="0" borderId="0"/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0" fontId="67" fillId="0" borderId="0"/>
    <xf numFmtId="4" fontId="40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67" fillId="0" borderId="0"/>
    <xf numFmtId="4" fontId="40" fillId="28" borderId="14" applyNumberFormat="0" applyProtection="0"/>
    <xf numFmtId="4" fontId="40" fillId="28" borderId="19" applyNumberFormat="0" applyProtection="0">
      <alignment vertical="center"/>
    </xf>
    <xf numFmtId="4" fontId="40" fillId="28" borderId="14" applyNumberFormat="0" applyProtection="0"/>
    <xf numFmtId="4" fontId="40" fillId="20" borderId="0" applyNumberFormat="0" applyProtection="0">
      <alignment horizontal="center" vertical="center"/>
    </xf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0" applyNumberFormat="0" applyProtection="0">
      <alignment horizontal="left" vertical="center" indent="1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0" applyNumberFormat="0" applyProtection="0">
      <alignment horizontal="left" vertical="center" indent="1"/>
    </xf>
    <xf numFmtId="4" fontId="40" fillId="28" borderId="14" applyNumberFormat="0" applyProtection="0"/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0" fontId="67" fillId="0" borderId="0"/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0" fontId="67" fillId="0" borderId="0"/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0" fontId="67" fillId="0" borderId="0"/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0" fontId="67" fillId="0" borderId="0"/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0" fontId="67" fillId="0" borderId="0"/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0" fontId="67" fillId="0" borderId="0"/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0" fontId="67" fillId="0" borderId="0"/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0" fontId="67" fillId="0" borderId="0"/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0" fontId="67" fillId="0" borderId="0"/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0" fontId="67" fillId="0" borderId="0"/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0" fontId="9" fillId="72" borderId="12" applyNumberFormat="0" applyProtection="0">
      <alignment horizontal="left" vertical="center" indent="1"/>
    </xf>
    <xf numFmtId="0" fontId="67" fillId="0" borderId="0"/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17" fillId="73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43" fillId="0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3" borderId="12" applyNumberFormat="0" applyProtection="0">
      <alignment horizontal="left" vertical="center" indent="1"/>
    </xf>
    <xf numFmtId="4" fontId="17" fillId="73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17" fillId="74" borderId="12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4" borderId="12" applyNumberFormat="0" applyProtection="0">
      <alignment horizontal="left" vertical="center" indent="1"/>
    </xf>
    <xf numFmtId="4" fontId="17" fillId="74" borderId="12" applyNumberFormat="0" applyProtection="0">
      <alignment horizontal="left" vertical="center" indent="1"/>
    </xf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74" borderId="12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75" borderId="14" applyNumberFormat="0" applyProtection="0">
      <alignment horizontal="left" vertical="center" indent="1"/>
    </xf>
    <xf numFmtId="0" fontId="9" fillId="75" borderId="14" applyNumberFormat="0" applyProtection="0">
      <alignment horizontal="left" vertical="center" indent="1"/>
    </xf>
    <xf numFmtId="0" fontId="9" fillId="75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67" fillId="0" borderId="0"/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74" borderId="12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67" fillId="0" borderId="0"/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6" borderId="12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67" fillId="0" borderId="0"/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6" borderId="12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67" fillId="0" borderId="0"/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22" borderId="12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67" fillId="0" borderId="0"/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22" borderId="12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67" fillId="0" borderId="0"/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72" borderId="12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67" fillId="0" borderId="0"/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72" borderId="12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67" fillId="0" borderId="0"/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0" fontId="67" fillId="0" borderId="0"/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0" fontId="67" fillId="0" borderId="0"/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0" fontId="67" fillId="0" borderId="0"/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67" fillId="0" borderId="0"/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7" fillId="63" borderId="49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0" fontId="67" fillId="0" borderId="0"/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67" fillId="0" borderId="0"/>
    <xf numFmtId="4" fontId="17" fillId="6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9" fillId="72" borderId="12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6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25" fillId="0" borderId="0" applyNumberFormat="0" applyProtection="0">
      <alignment horizontal="left" vertical="center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147" fillId="0" borderId="0" applyNumberFormat="0" applyProtection="0">
      <alignment horizontal="left" vertical="center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0" fontId="67" fillId="0" borderId="0"/>
    <xf numFmtId="0" fontId="67" fillId="76" borderId="0" applyNumberFormat="0" applyFont="0" applyBorder="0" applyAlignment="0" applyProtection="0"/>
    <xf numFmtId="0" fontId="141" fillId="1" borderId="2" applyNumberFormat="0" applyFont="0" applyAlignment="0">
      <alignment horizontal="center"/>
    </xf>
    <xf numFmtId="0" fontId="81" fillId="0" borderId="32" applyNumberFormat="0" applyFill="0" applyAlignment="0" applyProtection="0"/>
    <xf numFmtId="0" fontId="148" fillId="0" borderId="0" applyNumberFormat="0" applyFill="0" applyBorder="0" applyAlignment="0">
      <alignment horizontal="center"/>
    </xf>
    <xf numFmtId="0" fontId="149" fillId="77" borderId="50"/>
    <xf numFmtId="213" fontId="9" fillId="0" borderId="0">
      <alignment horizontal="left" wrapText="1"/>
    </xf>
    <xf numFmtId="0" fontId="6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150" fillId="0" borderId="0"/>
    <xf numFmtId="0" fontId="83" fillId="0" borderId="51"/>
    <xf numFmtId="0" fontId="83" fillId="0" borderId="51"/>
    <xf numFmtId="0" fontId="83" fillId="0" borderId="51"/>
    <xf numFmtId="0" fontId="83" fillId="0" borderId="51"/>
    <xf numFmtId="40" fontId="151" fillId="0" borderId="0" applyBorder="0">
      <alignment horizontal="right"/>
    </xf>
    <xf numFmtId="0" fontId="31" fillId="22" borderId="0" applyNumberFormat="0" applyFont="0" applyBorder="0" applyAlignment="0" applyProtection="0"/>
    <xf numFmtId="173" fontId="152" fillId="0" borderId="0" applyNumberFormat="0" applyFill="0" applyBorder="0" applyAlignment="0">
      <alignment horizontal="left"/>
    </xf>
    <xf numFmtId="0" fontId="108" fillId="0" borderId="41"/>
    <xf numFmtId="0" fontId="108" fillId="0" borderId="41"/>
    <xf numFmtId="0" fontId="108" fillId="0" borderId="41"/>
    <xf numFmtId="0" fontId="108" fillId="0" borderId="41"/>
    <xf numFmtId="0" fontId="68" fillId="0" borderId="0" applyFill="0" applyBorder="0" applyProtection="0">
      <alignment horizontal="center" vertical="center"/>
    </xf>
    <xf numFmtId="0" fontId="68" fillId="0" borderId="0" applyFill="0" applyBorder="0" applyProtection="0"/>
    <xf numFmtId="0" fontId="8" fillId="0" borderId="0" applyFill="0" applyBorder="0" applyProtection="0">
      <alignment horizontal="left"/>
    </xf>
    <xf numFmtId="0" fontId="153" fillId="0" borderId="0" applyFill="0" applyBorder="0" applyProtection="0">
      <alignment horizontal="left" vertical="top"/>
    </xf>
    <xf numFmtId="0" fontId="93" fillId="63" borderId="1" applyNumberFormat="0" applyFont="0" applyFill="0" applyAlignment="0" applyProtection="0">
      <protection locked="0"/>
    </xf>
    <xf numFmtId="0" fontId="93" fillId="63" borderId="1" applyNumberFormat="0" applyFont="0" applyFill="0" applyAlignment="0" applyProtection="0">
      <protection locked="0"/>
    </xf>
    <xf numFmtId="0" fontId="93" fillId="63" borderId="1" applyNumberFormat="0" applyFont="0" applyFill="0" applyAlignment="0" applyProtection="0">
      <protection locked="0"/>
    </xf>
    <xf numFmtId="0" fontId="93" fillId="63" borderId="1" applyNumberFormat="0" applyFont="0" applyFill="0" applyAlignment="0" applyProtection="0">
      <protection locked="0"/>
    </xf>
    <xf numFmtId="0" fontId="93" fillId="63" borderId="52" applyNumberFormat="0" applyFont="0" applyFill="0" applyAlignment="0" applyProtection="0">
      <protection locked="0"/>
    </xf>
    <xf numFmtId="38" fontId="9" fillId="0" borderId="0">
      <alignment horizontal="left" wrapText="1"/>
    </xf>
    <xf numFmtId="0" fontId="67" fillId="0" borderId="0"/>
    <xf numFmtId="0" fontId="154" fillId="0" borderId="0" applyFill="0" applyBorder="0" applyProtection="0">
      <alignment horizontal="left" vertical="top"/>
    </xf>
    <xf numFmtId="18" fontId="93" fillId="63" borderId="0" applyFont="0" applyFill="0" applyBorder="0" applyAlignment="0" applyProtection="0">
      <protection locked="0"/>
    </xf>
    <xf numFmtId="0" fontId="155" fillId="78" borderId="0"/>
    <xf numFmtId="0" fontId="1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53" applyNumberFormat="0" applyFill="0" applyAlignment="0" applyProtection="0"/>
    <xf numFmtId="0" fontId="158" fillId="0" borderId="54" applyNumberFormat="0" applyFill="0" applyAlignment="0" applyProtection="0"/>
    <xf numFmtId="0" fontId="158" fillId="0" borderId="54" applyNumberFormat="0" applyFill="0" applyAlignment="0" applyProtection="0"/>
    <xf numFmtId="0" fontId="7" fillId="0" borderId="37" applyNumberFormat="0" applyFill="0" applyAlignment="0" applyProtection="0"/>
    <xf numFmtId="0" fontId="158" fillId="0" borderId="54" applyNumberFormat="0" applyFill="0" applyAlignment="0" applyProtection="0"/>
    <xf numFmtId="0" fontId="9" fillId="0" borderId="53" applyNumberFormat="0" applyFill="0" applyAlignment="0" applyProtection="0"/>
    <xf numFmtId="0" fontId="87" fillId="0" borderId="37" applyNumberFormat="0" applyFill="0" applyAlignment="0" applyProtection="0"/>
    <xf numFmtId="0" fontId="158" fillId="0" borderId="54" applyNumberFormat="0" applyFill="0" applyAlignment="0" applyProtection="0"/>
    <xf numFmtId="0" fontId="9" fillId="0" borderId="0" applyFont="0" applyFill="0" applyBorder="0" applyAlignment="0" applyProtection="0"/>
    <xf numFmtId="0" fontId="126" fillId="0" borderId="55"/>
    <xf numFmtId="0" fontId="126" fillId="0" borderId="41"/>
    <xf numFmtId="0" fontId="126" fillId="0" borderId="41"/>
    <xf numFmtId="0" fontId="126" fillId="0" borderId="41"/>
    <xf numFmtId="0" fontId="126" fillId="0" borderId="41"/>
    <xf numFmtId="173" fontId="159" fillId="0" borderId="0">
      <alignment horizontal="left"/>
    </xf>
    <xf numFmtId="21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8" fontId="17" fillId="0" borderId="31" applyFill="0" applyBorder="0" applyAlignment="0" applyProtection="0">
      <protection locked="0"/>
    </xf>
    <xf numFmtId="0" fontId="67" fillId="0" borderId="0"/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31" fillId="63" borderId="0" applyNumberFormat="0" applyFont="0" applyAlignment="0" applyProtection="0"/>
    <xf numFmtId="0" fontId="31" fillId="63" borderId="1" applyNumberFormat="0" applyFont="0" applyAlignment="0" applyProtection="0">
      <protection locked="0"/>
    </xf>
    <xf numFmtId="0" fontId="31" fillId="63" borderId="1" applyNumberFormat="0" applyFont="0" applyAlignment="0" applyProtection="0">
      <protection locked="0"/>
    </xf>
    <xf numFmtId="0" fontId="31" fillId="63" borderId="1" applyNumberFormat="0" applyFont="0" applyAlignment="0" applyProtection="0">
      <protection locked="0"/>
    </xf>
    <xf numFmtId="0" fontId="31" fillId="63" borderId="1" applyNumberFormat="0" applyFont="0" applyAlignment="0" applyProtection="0">
      <protection locked="0"/>
    </xf>
    <xf numFmtId="0" fontId="161" fillId="0" borderId="0" applyNumberFormat="0" applyFill="0" applyBorder="0" applyAlignment="0" applyProtection="0"/>
    <xf numFmtId="0" fontId="80" fillId="0" borderId="0" applyFont="0" applyFill="0" applyBorder="0" applyProtection="0">
      <alignment horizontal="right"/>
    </xf>
    <xf numFmtId="0" fontId="3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3" fillId="0" borderId="0"/>
    <xf numFmtId="44" fontId="75" fillId="0" borderId="0" applyFont="0" applyFill="0" applyBorder="0" applyAlignment="0" applyProtection="0"/>
    <xf numFmtId="0" fontId="75" fillId="0" borderId="0"/>
    <xf numFmtId="4" fontId="38" fillId="0" borderId="0" applyFont="0" applyFill="0" applyBorder="0" applyAlignment="0" applyProtection="0"/>
    <xf numFmtId="0" fontId="1" fillId="0" borderId="0"/>
    <xf numFmtId="0" fontId="1" fillId="0" borderId="0"/>
    <xf numFmtId="0" fontId="176" fillId="81" borderId="58" applyNumberFormat="0" applyAlignment="0" applyProtection="0">
      <alignment horizontal="left" vertical="center" indent="1"/>
    </xf>
    <xf numFmtId="221" fontId="177" fillId="0" borderId="59" applyNumberFormat="0" applyProtection="0">
      <alignment horizontal="right" vertical="center"/>
    </xf>
    <xf numFmtId="221" fontId="176" fillId="0" borderId="60" applyNumberFormat="0" applyProtection="0">
      <alignment horizontal="right" vertical="center"/>
    </xf>
    <xf numFmtId="0" fontId="178" fillId="82" borderId="60" applyNumberFormat="0" applyAlignment="0" applyProtection="0">
      <alignment horizontal="left" vertical="center" indent="1"/>
    </xf>
    <xf numFmtId="0" fontId="178" fillId="83" borderId="60" applyNumberFormat="0" applyAlignment="0" applyProtection="0">
      <alignment horizontal="left" vertical="center" indent="1"/>
    </xf>
    <xf numFmtId="221" fontId="177" fillId="84" borderId="59" applyNumberFormat="0" applyBorder="0" applyProtection="0">
      <alignment horizontal="right" vertical="center"/>
    </xf>
    <xf numFmtId="0" fontId="178" fillId="82" borderId="60" applyNumberFormat="0" applyAlignment="0" applyProtection="0">
      <alignment horizontal="left" vertical="center" indent="1"/>
    </xf>
    <xf numFmtId="221" fontId="176" fillId="83" borderId="60" applyNumberFormat="0" applyProtection="0">
      <alignment horizontal="right" vertical="center"/>
    </xf>
    <xf numFmtId="221" fontId="176" fillId="84" borderId="60" applyNumberFormat="0" applyBorder="0" applyProtection="0">
      <alignment horizontal="right" vertical="center"/>
    </xf>
    <xf numFmtId="221" fontId="179" fillId="85" borderId="61" applyNumberFormat="0" applyBorder="0" applyAlignment="0" applyProtection="0">
      <alignment horizontal="right" vertical="center" indent="1"/>
    </xf>
    <xf numFmtId="221" fontId="180" fillId="86" borderId="61" applyNumberFormat="0" applyBorder="0" applyAlignment="0" applyProtection="0">
      <alignment horizontal="right" vertical="center" indent="1"/>
    </xf>
    <xf numFmtId="221" fontId="180" fillId="87" borderId="61" applyNumberFormat="0" applyBorder="0" applyAlignment="0" applyProtection="0">
      <alignment horizontal="right" vertical="center" indent="1"/>
    </xf>
    <xf numFmtId="221" fontId="181" fillId="88" borderId="61" applyNumberFormat="0" applyBorder="0" applyAlignment="0" applyProtection="0">
      <alignment horizontal="right" vertical="center" indent="1"/>
    </xf>
    <xf numFmtId="221" fontId="181" fillId="89" borderId="61" applyNumberFormat="0" applyBorder="0" applyAlignment="0" applyProtection="0">
      <alignment horizontal="right" vertical="center" indent="1"/>
    </xf>
    <xf numFmtId="221" fontId="181" fillId="90" borderId="61" applyNumberFormat="0" applyBorder="0" applyAlignment="0" applyProtection="0">
      <alignment horizontal="right" vertical="center" indent="1"/>
    </xf>
    <xf numFmtId="221" fontId="182" fillId="91" borderId="61" applyNumberFormat="0" applyBorder="0" applyAlignment="0" applyProtection="0">
      <alignment horizontal="right" vertical="center" indent="1"/>
    </xf>
    <xf numFmtId="221" fontId="182" fillId="92" borderId="61" applyNumberFormat="0" applyBorder="0" applyAlignment="0" applyProtection="0">
      <alignment horizontal="right" vertical="center" indent="1"/>
    </xf>
    <xf numFmtId="221" fontId="182" fillId="93" borderId="61" applyNumberFormat="0" applyBorder="0" applyAlignment="0" applyProtection="0">
      <alignment horizontal="right" vertical="center" indent="1"/>
    </xf>
    <xf numFmtId="0" fontId="183" fillId="0" borderId="58" applyNumberFormat="0" applyFont="0" applyFill="0" applyAlignment="0" applyProtection="0"/>
    <xf numFmtId="221" fontId="177" fillId="94" borderId="58" applyNumberFormat="0" applyAlignment="0" applyProtection="0">
      <alignment horizontal="left" vertical="center" indent="1"/>
    </xf>
    <xf numFmtId="0" fontId="176" fillId="81" borderId="60" applyNumberFormat="0" applyAlignment="0" applyProtection="0">
      <alignment horizontal="left" vertical="center" indent="1"/>
    </xf>
    <xf numFmtId="0" fontId="178" fillId="95" borderId="58" applyNumberFormat="0" applyAlignment="0" applyProtection="0">
      <alignment horizontal="left" vertical="center" indent="1"/>
    </xf>
    <xf numFmtId="0" fontId="178" fillId="96" borderId="58" applyNumberFormat="0" applyAlignment="0" applyProtection="0">
      <alignment horizontal="left" vertical="center" indent="1"/>
    </xf>
    <xf numFmtId="0" fontId="178" fillId="97" borderId="58" applyNumberFormat="0" applyAlignment="0" applyProtection="0">
      <alignment horizontal="left" vertical="center" indent="1"/>
    </xf>
    <xf numFmtId="0" fontId="178" fillId="84" borderId="58" applyNumberFormat="0" applyAlignment="0" applyProtection="0">
      <alignment horizontal="left" vertical="center" indent="1"/>
    </xf>
    <xf numFmtId="0" fontId="178" fillId="83" borderId="60" applyNumberFormat="0" applyAlignment="0" applyProtection="0">
      <alignment horizontal="left" vertical="center" indent="1"/>
    </xf>
    <xf numFmtId="0" fontId="184" fillId="0" borderId="62" applyNumberFormat="0" applyFill="0" applyBorder="0" applyAlignment="0" applyProtection="0"/>
    <xf numFmtId="0" fontId="185" fillId="0" borderId="62" applyBorder="0" applyAlignment="0" applyProtection="0"/>
    <xf numFmtId="0" fontId="184" fillId="82" borderId="60" applyNumberFormat="0" applyAlignment="0" applyProtection="0">
      <alignment horizontal="left" vertical="center" indent="1"/>
    </xf>
    <xf numFmtId="0" fontId="184" fillId="82" borderId="60" applyNumberFormat="0" applyAlignment="0" applyProtection="0">
      <alignment horizontal="left" vertical="center" indent="1"/>
    </xf>
    <xf numFmtId="0" fontId="184" fillId="83" borderId="60" applyNumberFormat="0" applyAlignment="0" applyProtection="0">
      <alignment horizontal="left" vertical="center" indent="1"/>
    </xf>
    <xf numFmtId="221" fontId="186" fillId="83" borderId="60" applyNumberFormat="0" applyProtection="0">
      <alignment horizontal="right" vertical="center"/>
    </xf>
    <xf numFmtId="221" fontId="187" fillId="84" borderId="59" applyNumberFormat="0" applyBorder="0" applyProtection="0">
      <alignment horizontal="right" vertical="center"/>
    </xf>
    <xf numFmtId="221" fontId="186" fillId="84" borderId="60" applyNumberFormat="0" applyBorder="0" applyProtection="0">
      <alignment horizontal="right" vertical="center"/>
    </xf>
    <xf numFmtId="0" fontId="9" fillId="0" borderId="0"/>
  </cellStyleXfs>
  <cellXfs count="490">
    <xf numFmtId="0" fontId="0" fillId="0" borderId="0" xfId="0"/>
    <xf numFmtId="0" fontId="7" fillId="0" borderId="0" xfId="0" applyFont="1"/>
    <xf numFmtId="168" fontId="8" fillId="0" borderId="0" xfId="60" applyFont="1"/>
    <xf numFmtId="168" fontId="9" fillId="0" borderId="0" xfId="60" applyFont="1"/>
    <xf numFmtId="168" fontId="9" fillId="0" borderId="0" xfId="60" applyFont="1" applyFill="1"/>
    <xf numFmtId="168" fontId="9" fillId="0" borderId="0" xfId="60" applyFont="1" applyFill="1" applyBorder="1"/>
    <xf numFmtId="168" fontId="55" fillId="0" borderId="0" xfId="60" applyFont="1" applyFill="1"/>
    <xf numFmtId="179" fontId="9" fillId="0" borderId="0" xfId="60" applyNumberFormat="1" applyFont="1" applyFill="1"/>
    <xf numFmtId="184" fontId="9" fillId="0" borderId="0" xfId="60" applyNumberFormat="1" applyFont="1" applyFill="1"/>
    <xf numFmtId="184" fontId="9" fillId="0" borderId="0" xfId="60" applyNumberFormat="1" applyFont="1" applyFill="1" applyBorder="1"/>
    <xf numFmtId="184" fontId="9" fillId="0" borderId="1" xfId="60" applyNumberFormat="1" applyFont="1" applyFill="1" applyBorder="1"/>
    <xf numFmtId="184" fontId="9" fillId="0" borderId="18" xfId="60" applyNumberFormat="1" applyFont="1" applyFill="1" applyBorder="1"/>
    <xf numFmtId="168" fontId="8" fillId="0" borderId="0" xfId="60" applyFont="1" applyFill="1"/>
    <xf numFmtId="0" fontId="68" fillId="0" borderId="0" xfId="215" applyFont="1"/>
    <xf numFmtId="0" fontId="69" fillId="0" borderId="0" xfId="215" applyFont="1" applyAlignment="1">
      <alignment horizontal="center"/>
    </xf>
    <xf numFmtId="0" fontId="70" fillId="0" borderId="0" xfId="215" applyFont="1"/>
    <xf numFmtId="0" fontId="69" fillId="0" borderId="0" xfId="215" applyFont="1"/>
    <xf numFmtId="0" fontId="69" fillId="0" borderId="0" xfId="215" applyFont="1" applyFill="1"/>
    <xf numFmtId="0" fontId="71" fillId="0" borderId="0" xfId="215" applyFont="1" applyAlignment="1">
      <alignment horizontal="center" wrapText="1"/>
    </xf>
    <xf numFmtId="0" fontId="68" fillId="0" borderId="25" xfId="215" applyFont="1" applyFill="1" applyBorder="1" applyAlignment="1">
      <alignment horizontal="center" wrapText="1"/>
    </xf>
    <xf numFmtId="0" fontId="68" fillId="0" borderId="0" xfId="215" applyFont="1" applyAlignment="1">
      <alignment horizontal="center" wrapText="1"/>
    </xf>
    <xf numFmtId="0" fontId="69" fillId="0" borderId="0" xfId="215" applyFont="1" applyAlignment="1">
      <alignment horizontal="center" wrapText="1"/>
    </xf>
    <xf numFmtId="187" fontId="69" fillId="0" borderId="0" xfId="215" applyNumberFormat="1" applyFont="1" applyAlignment="1">
      <alignment horizontal="center"/>
    </xf>
    <xf numFmtId="165" fontId="69" fillId="0" borderId="0" xfId="215" applyNumberFormat="1" applyFont="1"/>
    <xf numFmtId="41" fontId="69" fillId="0" borderId="26" xfId="215" applyNumberFormat="1" applyFont="1" applyBorder="1"/>
    <xf numFmtId="0" fontId="69" fillId="0" borderId="0" xfId="215" applyFont="1" applyFill="1" applyAlignment="1">
      <alignment horizontal="center"/>
    </xf>
    <xf numFmtId="41" fontId="69" fillId="0" borderId="26" xfId="215" applyNumberFormat="1" applyFont="1" applyFill="1" applyBorder="1"/>
    <xf numFmtId="187" fontId="69" fillId="0" borderId="0" xfId="215" applyNumberFormat="1" applyFont="1" applyFill="1" applyAlignment="1">
      <alignment horizontal="center"/>
    </xf>
    <xf numFmtId="165" fontId="69" fillId="0" borderId="0" xfId="215" applyNumberFormat="1" applyFont="1" applyFill="1"/>
    <xf numFmtId="165" fontId="68" fillId="0" borderId="0" xfId="215" applyNumberFormat="1" applyFont="1" applyFill="1" applyBorder="1"/>
    <xf numFmtId="0" fontId="69" fillId="0" borderId="0" xfId="215" applyFont="1" applyBorder="1" applyAlignment="1">
      <alignment horizontal="center"/>
    </xf>
    <xf numFmtId="165" fontId="69" fillId="0" borderId="0" xfId="62" applyNumberFormat="1" applyFont="1" applyAlignment="1">
      <alignment horizontal="right"/>
    </xf>
    <xf numFmtId="165" fontId="68" fillId="0" borderId="0" xfId="62" applyNumberFormat="1" applyFont="1" applyBorder="1" applyAlignment="1">
      <alignment horizontal="left"/>
    </xf>
    <xf numFmtId="165" fontId="68" fillId="0" borderId="0" xfId="62" applyNumberFormat="1" applyFont="1" applyBorder="1" applyAlignment="1">
      <alignment horizontal="right"/>
    </xf>
    <xf numFmtId="0" fontId="8" fillId="0" borderId="0" xfId="413" applyFont="1" applyAlignment="1">
      <alignment vertical="center"/>
    </xf>
    <xf numFmtId="0" fontId="9" fillId="0" borderId="0" xfId="413"/>
    <xf numFmtId="0" fontId="8" fillId="0" borderId="0" xfId="413" applyFont="1" applyFill="1" applyAlignment="1">
      <alignment vertical="center"/>
    </xf>
    <xf numFmtId="0" fontId="8" fillId="59" borderId="19" xfId="413" applyFont="1" applyFill="1" applyBorder="1" applyAlignment="1">
      <alignment horizontal="left" vertical="center"/>
    </xf>
    <xf numFmtId="0" fontId="9" fillId="59" borderId="1" xfId="413" applyFill="1" applyBorder="1" applyAlignment="1">
      <alignment horizontal="centerContinuous" vertical="top" wrapText="1"/>
    </xf>
    <xf numFmtId="0" fontId="9" fillId="59" borderId="20" xfId="413" applyFill="1" applyBorder="1" applyAlignment="1">
      <alignment horizontal="centerContinuous" vertical="top" wrapText="1"/>
    </xf>
    <xf numFmtId="0" fontId="9" fillId="60" borderId="19" xfId="413" applyFill="1" applyBorder="1"/>
    <xf numFmtId="0" fontId="9" fillId="60" borderId="1" xfId="413" applyFill="1" applyBorder="1"/>
    <xf numFmtId="0" fontId="9" fillId="60" borderId="20" xfId="413" applyFill="1" applyBorder="1"/>
    <xf numFmtId="0" fontId="9" fillId="60" borderId="21" xfId="413" applyFill="1" applyBorder="1"/>
    <xf numFmtId="0" fontId="8" fillId="60" borderId="0" xfId="413" applyFont="1" applyFill="1" applyBorder="1" applyAlignment="1">
      <alignment horizontal="left"/>
    </xf>
    <xf numFmtId="164" fontId="8" fillId="60" borderId="32" xfId="413" applyNumberFormat="1" applyFont="1" applyFill="1" applyBorder="1" applyAlignment="1">
      <alignment horizontal="center"/>
    </xf>
    <xf numFmtId="0" fontId="9" fillId="60" borderId="22" xfId="413" applyFill="1" applyBorder="1"/>
    <xf numFmtId="0" fontId="9" fillId="60" borderId="0" xfId="413" applyFill="1" applyBorder="1"/>
    <xf numFmtId="0" fontId="9" fillId="60" borderId="0" xfId="413" applyFill="1" applyBorder="1" applyAlignment="1">
      <alignment horizontal="center"/>
    </xf>
    <xf numFmtId="0" fontId="9" fillId="60" borderId="0" xfId="413" applyFill="1" applyBorder="1" applyAlignment="1">
      <alignment horizontal="left" indent="1"/>
    </xf>
    <xf numFmtId="41" fontId="9" fillId="60" borderId="0" xfId="413" applyNumberFormat="1" applyFill="1" applyBorder="1"/>
    <xf numFmtId="0" fontId="9" fillId="60" borderId="23" xfId="413" applyFill="1" applyBorder="1"/>
    <xf numFmtId="0" fontId="9" fillId="60" borderId="32" xfId="413" applyFill="1" applyBorder="1"/>
    <xf numFmtId="0" fontId="9" fillId="60" borderId="24" xfId="413" applyFill="1" applyBorder="1"/>
    <xf numFmtId="41" fontId="9" fillId="0" borderId="0" xfId="413" applyNumberFormat="1"/>
    <xf numFmtId="0" fontId="0" fillId="0" borderId="0" xfId="9338" applyFont="1"/>
    <xf numFmtId="0" fontId="8" fillId="0" borderId="0" xfId="9338" applyFont="1" applyFill="1" applyAlignment="1">
      <alignment vertical="center"/>
    </xf>
    <xf numFmtId="217" fontId="8" fillId="0" borderId="0" xfId="9338" applyNumberFormat="1" applyFont="1" applyFill="1" applyAlignment="1">
      <alignment horizontal="left"/>
    </xf>
    <xf numFmtId="0" fontId="0" fillId="0" borderId="0" xfId="9338" applyFont="1" applyFill="1"/>
    <xf numFmtId="0" fontId="6" fillId="0" borderId="0" xfId="9338" applyFont="1" applyFill="1"/>
    <xf numFmtId="0" fontId="8" fillId="0" borderId="0" xfId="9338" applyFont="1" applyFill="1"/>
    <xf numFmtId="0" fontId="8" fillId="59" borderId="19" xfId="9338" applyFont="1" applyFill="1" applyBorder="1" applyAlignment="1">
      <alignment horizontal="left" vertical="center"/>
    </xf>
    <xf numFmtId="0" fontId="0" fillId="59" borderId="1" xfId="9338" applyFont="1" applyFill="1" applyBorder="1" applyAlignment="1">
      <alignment horizontal="left" vertical="center"/>
    </xf>
    <xf numFmtId="0" fontId="0" fillId="59" borderId="20" xfId="9338" applyFont="1" applyFill="1" applyBorder="1" applyAlignment="1">
      <alignment horizontal="left" vertical="center"/>
    </xf>
    <xf numFmtId="0" fontId="6" fillId="60" borderId="1" xfId="9338" applyFont="1" applyFill="1" applyBorder="1"/>
    <xf numFmtId="0" fontId="0" fillId="60" borderId="1" xfId="9338" applyFont="1" applyFill="1" applyBorder="1"/>
    <xf numFmtId="0" fontId="0" fillId="60" borderId="20" xfId="9338" applyFont="1" applyFill="1" applyBorder="1"/>
    <xf numFmtId="0" fontId="6" fillId="60" borderId="0" xfId="9338" applyFont="1" applyFill="1" applyBorder="1"/>
    <xf numFmtId="187" fontId="6" fillId="60" borderId="0" xfId="483" applyNumberFormat="1" applyFont="1" applyFill="1" applyBorder="1" applyAlignment="1"/>
    <xf numFmtId="0" fontId="0" fillId="60" borderId="0" xfId="9338" applyFont="1" applyFill="1" applyBorder="1"/>
    <xf numFmtId="0" fontId="0" fillId="60" borderId="22" xfId="9338" applyFont="1" applyFill="1" applyBorder="1"/>
    <xf numFmtId="0" fontId="6" fillId="0" borderId="0" xfId="9338" applyFont="1" applyFill="1" applyAlignment="1">
      <alignment horizontal="center" vertical="center"/>
    </xf>
    <xf numFmtId="0" fontId="6" fillId="60" borderId="32" xfId="9338" applyFont="1" applyFill="1" applyBorder="1" applyAlignment="1">
      <alignment horizontal="center"/>
    </xf>
    <xf numFmtId="187" fontId="6" fillId="60" borderId="0" xfId="9338" applyNumberFormat="1" applyFont="1" applyFill="1" applyBorder="1" applyAlignment="1"/>
    <xf numFmtId="0" fontId="0" fillId="60" borderId="32" xfId="9338" applyFont="1" applyFill="1" applyBorder="1"/>
    <xf numFmtId="0" fontId="0" fillId="60" borderId="24" xfId="9338" applyFont="1" applyFill="1" applyBorder="1"/>
    <xf numFmtId="0" fontId="8" fillId="59" borderId="56" xfId="9338" applyFont="1" applyFill="1" applyBorder="1" applyAlignment="1">
      <alignment horizontal="left" vertical="center"/>
    </xf>
    <xf numFmtId="0" fontId="0" fillId="59" borderId="2" xfId="9338" applyFont="1" applyFill="1" applyBorder="1" applyAlignment="1">
      <alignment horizontal="left" vertical="center"/>
    </xf>
    <xf numFmtId="0" fontId="0" fillId="59" borderId="57" xfId="9338" applyFont="1" applyFill="1" applyBorder="1" applyAlignment="1">
      <alignment horizontal="left" vertical="center"/>
    </xf>
    <xf numFmtId="0" fontId="0" fillId="60" borderId="21" xfId="9338" applyFont="1" applyFill="1" applyBorder="1"/>
    <xf numFmtId="0" fontId="0" fillId="60" borderId="0" xfId="9338" quotePrefix="1" applyFont="1" applyFill="1" applyBorder="1" applyAlignment="1">
      <alignment horizontal="center"/>
    </xf>
    <xf numFmtId="0" fontId="0" fillId="60" borderId="0" xfId="9338" applyFont="1" applyFill="1" applyBorder="1" applyAlignment="1">
      <alignment horizontal="right"/>
    </xf>
    <xf numFmtId="0" fontId="0" fillId="60" borderId="0" xfId="9338" applyFont="1" applyFill="1" applyBorder="1" applyAlignment="1">
      <alignment horizontal="center"/>
    </xf>
    <xf numFmtId="0" fontId="0" fillId="60" borderId="32" xfId="9338" applyFont="1" applyFill="1" applyBorder="1" applyAlignment="1">
      <alignment horizontal="center"/>
    </xf>
    <xf numFmtId="41" fontId="0" fillId="60" borderId="0" xfId="349" applyNumberFormat="1" applyFont="1" applyFill="1" applyBorder="1"/>
    <xf numFmtId="41" fontId="0" fillId="60" borderId="0" xfId="9338" applyNumberFormat="1" applyFont="1" applyFill="1" applyBorder="1"/>
    <xf numFmtId="41" fontId="0" fillId="0" borderId="0" xfId="9338" applyNumberFormat="1" applyFont="1"/>
    <xf numFmtId="41" fontId="0" fillId="60" borderId="32" xfId="349" applyNumberFormat="1" applyFont="1" applyFill="1" applyBorder="1"/>
    <xf numFmtId="165" fontId="0" fillId="60" borderId="0" xfId="349" applyNumberFormat="1" applyFont="1" applyFill="1" applyBorder="1"/>
    <xf numFmtId="0" fontId="6" fillId="60" borderId="32" xfId="9338" applyFont="1" applyFill="1" applyBorder="1"/>
    <xf numFmtId="9" fontId="0" fillId="60" borderId="0" xfId="9338" applyNumberFormat="1" applyFont="1" applyFill="1" applyBorder="1"/>
    <xf numFmtId="187" fontId="6" fillId="60" borderId="32" xfId="483" applyNumberFormat="1" applyFont="1" applyFill="1" applyBorder="1"/>
    <xf numFmtId="0" fontId="8" fillId="0" borderId="0" xfId="9338" applyFont="1" applyFill="1" applyAlignment="1">
      <alignment horizontal="center"/>
    </xf>
    <xf numFmtId="187" fontId="6" fillId="0" borderId="0" xfId="483" applyNumberFormat="1" applyFont="1" applyFill="1"/>
    <xf numFmtId="0" fontId="8" fillId="0" borderId="0" xfId="9338" applyFont="1" applyAlignment="1">
      <alignment horizontal="center"/>
    </xf>
    <xf numFmtId="187" fontId="6" fillId="0" borderId="0" xfId="483" applyNumberFormat="1" applyFont="1"/>
    <xf numFmtId="187" fontId="6" fillId="0" borderId="0" xfId="483" applyNumberFormat="1" applyFont="1" applyBorder="1"/>
    <xf numFmtId="0" fontId="8" fillId="0" borderId="0" xfId="9338" applyFont="1"/>
    <xf numFmtId="187" fontId="0" fillId="0" borderId="0" xfId="483" applyNumberFormat="1" applyFont="1"/>
    <xf numFmtId="187" fontId="8" fillId="0" borderId="0" xfId="483" applyNumberFormat="1" applyFont="1"/>
    <xf numFmtId="0" fontId="9" fillId="0" borderId="0" xfId="9338" applyFont="1" applyFill="1" applyAlignment="1">
      <alignment vertical="center"/>
    </xf>
    <xf numFmtId="0" fontId="9" fillId="0" borderId="0" xfId="9338" applyFill="1" applyAlignment="1">
      <alignment vertical="center"/>
    </xf>
    <xf numFmtId="0" fontId="8" fillId="59" borderId="1" xfId="9338" applyFont="1" applyFill="1" applyBorder="1" applyAlignment="1">
      <alignment horizontal="centerContinuous" vertical="center" wrapText="1"/>
    </xf>
    <xf numFmtId="0" fontId="9" fillId="59" borderId="1" xfId="9338" applyFont="1" applyFill="1" applyBorder="1" applyAlignment="1">
      <alignment horizontal="centerContinuous" vertical="center" wrapText="1"/>
    </xf>
    <xf numFmtId="0" fontId="9" fillId="59" borderId="20" xfId="9338" applyFill="1" applyBorder="1" applyAlignment="1">
      <alignment horizontal="centerContinuous" vertical="center" wrapText="1"/>
    </xf>
    <xf numFmtId="0" fontId="8" fillId="60" borderId="19" xfId="9338" applyFont="1" applyFill="1" applyBorder="1" applyAlignment="1">
      <alignment horizontal="centerContinuous" vertical="center" wrapText="1"/>
    </xf>
    <xf numFmtId="0" fontId="8" fillId="60" borderId="1" xfId="9338" applyFont="1" applyFill="1" applyBorder="1" applyAlignment="1">
      <alignment horizontal="centerContinuous" vertical="center" wrapText="1"/>
    </xf>
    <xf numFmtId="0" fontId="8" fillId="60" borderId="2" xfId="9338" applyFont="1" applyFill="1" applyBorder="1" applyAlignment="1">
      <alignment horizontal="centerContinuous" vertical="center" wrapText="1"/>
    </xf>
    <xf numFmtId="0" fontId="8" fillId="60" borderId="20" xfId="9338" applyFont="1" applyFill="1" applyBorder="1" applyAlignment="1">
      <alignment horizontal="centerContinuous" vertical="center" wrapText="1"/>
    </xf>
    <xf numFmtId="0" fontId="9" fillId="60" borderId="21" xfId="9338" applyFill="1" applyBorder="1" applyAlignment="1">
      <alignment horizontal="centerContinuous" vertical="center" wrapText="1"/>
    </xf>
    <xf numFmtId="0" fontId="9" fillId="60" borderId="0" xfId="9338" applyFont="1" applyFill="1" applyBorder="1" applyAlignment="1">
      <alignment horizontal="centerContinuous" vertical="center" wrapText="1"/>
    </xf>
    <xf numFmtId="218" fontId="8" fillId="60" borderId="2" xfId="13768" applyNumberFormat="1" applyFont="1" applyFill="1" applyBorder="1" applyAlignment="1">
      <alignment horizontal="centerContinuous" vertical="center" wrapText="1"/>
    </xf>
    <xf numFmtId="218" fontId="8" fillId="60" borderId="32" xfId="13768" applyNumberFormat="1" applyFont="1" applyFill="1" applyBorder="1" applyAlignment="1">
      <alignment horizontal="centerContinuous" vertical="center" wrapText="1"/>
    </xf>
    <xf numFmtId="218" fontId="8" fillId="60" borderId="0" xfId="13768" applyNumberFormat="1" applyFont="1" applyFill="1" applyBorder="1" applyAlignment="1">
      <alignment horizontal="centerContinuous" vertical="center" wrapText="1"/>
    </xf>
    <xf numFmtId="164" fontId="8" fillId="60" borderId="32" xfId="13768" applyNumberFormat="1" applyFont="1" applyFill="1" applyBorder="1" applyAlignment="1">
      <alignment horizontal="centerContinuous" vertical="center" wrapText="1"/>
    </xf>
    <xf numFmtId="0" fontId="9" fillId="60" borderId="22" xfId="9338" applyFill="1" applyBorder="1" applyAlignment="1">
      <alignment horizontal="centerContinuous" vertical="center" wrapText="1"/>
    </xf>
    <xf numFmtId="0" fontId="8" fillId="60" borderId="0" xfId="13768" applyNumberFormat="1" applyFont="1" applyFill="1" applyBorder="1" applyAlignment="1">
      <alignment horizontal="centerContinuous" vertical="center" wrapText="1"/>
    </xf>
    <xf numFmtId="164" fontId="8" fillId="60" borderId="0" xfId="13768" applyNumberFormat="1" applyFont="1" applyFill="1" applyBorder="1" applyAlignment="1">
      <alignment horizontal="centerContinuous" vertical="center" wrapText="1"/>
    </xf>
    <xf numFmtId="41" fontId="0" fillId="60" borderId="0" xfId="13769" applyNumberFormat="1" applyFont="1" applyFill="1" applyBorder="1" applyAlignment="1">
      <alignment horizontal="centerContinuous" vertical="center" wrapText="1"/>
    </xf>
    <xf numFmtId="0" fontId="0" fillId="60" borderId="0" xfId="13768" applyFont="1" applyFill="1" applyBorder="1" applyAlignment="1">
      <alignment horizontal="centerContinuous" vertical="center" wrapText="1"/>
    </xf>
    <xf numFmtId="0" fontId="8" fillId="60" borderId="0" xfId="13769" applyFont="1" applyFill="1" applyAlignment="1">
      <alignment horizontal="left" vertical="center"/>
    </xf>
    <xf numFmtId="0" fontId="9" fillId="60" borderId="0" xfId="9338" applyFont="1" applyFill="1" applyAlignment="1">
      <alignment vertical="center"/>
    </xf>
    <xf numFmtId="166" fontId="0" fillId="60" borderId="0" xfId="8489" applyNumberFormat="1" applyFont="1" applyFill="1" applyBorder="1" applyAlignment="1">
      <alignment vertical="center"/>
    </xf>
    <xf numFmtId="44" fontId="0" fillId="60" borderId="0" xfId="8489" applyFont="1" applyFill="1" applyAlignment="1">
      <alignment vertical="center"/>
    </xf>
    <xf numFmtId="0" fontId="0" fillId="60" borderId="0" xfId="13769" applyFont="1" applyFill="1" applyAlignment="1">
      <alignment horizontal="left" vertical="center"/>
    </xf>
    <xf numFmtId="0" fontId="0" fillId="60" borderId="0" xfId="13769" applyFont="1" applyFill="1" applyBorder="1" applyAlignment="1">
      <alignment horizontal="center" vertical="center"/>
    </xf>
    <xf numFmtId="41" fontId="0" fillId="60" borderId="0" xfId="8489" applyNumberFormat="1" applyFont="1" applyFill="1" applyBorder="1" applyAlignment="1">
      <alignment vertical="center"/>
    </xf>
    <xf numFmtId="0" fontId="0" fillId="60" borderId="0" xfId="13769" quotePrefix="1" applyFont="1" applyFill="1" applyBorder="1" applyAlignment="1">
      <alignment horizontal="left" vertical="center"/>
    </xf>
    <xf numFmtId="0" fontId="0" fillId="60" borderId="0" xfId="13769" applyFont="1" applyFill="1" applyBorder="1" applyAlignment="1">
      <alignment horizontal="left" vertical="center"/>
    </xf>
    <xf numFmtId="41" fontId="0" fillId="60" borderId="32" xfId="8489" applyNumberFormat="1" applyFont="1" applyFill="1" applyBorder="1" applyAlignment="1">
      <alignment vertical="center"/>
    </xf>
    <xf numFmtId="0" fontId="0" fillId="60" borderId="0" xfId="13768" applyFont="1" applyFill="1" applyAlignment="1">
      <alignment vertical="center"/>
    </xf>
    <xf numFmtId="0" fontId="8" fillId="60" borderId="0" xfId="13769" applyFont="1" applyFill="1" applyBorder="1" applyAlignment="1">
      <alignment horizontal="left" vertical="center"/>
    </xf>
    <xf numFmtId="41" fontId="8" fillId="60" borderId="1" xfId="8489" applyNumberFormat="1" applyFont="1" applyFill="1" applyBorder="1" applyAlignment="1">
      <alignment vertical="center"/>
    </xf>
    <xf numFmtId="0" fontId="0" fillId="60" borderId="0" xfId="13769" applyFont="1" applyFill="1" applyBorder="1" applyAlignment="1">
      <alignment vertical="center"/>
    </xf>
    <xf numFmtId="0" fontId="8" fillId="60" borderId="0" xfId="13769" applyFont="1" applyFill="1" applyBorder="1" applyAlignment="1">
      <alignment vertical="center"/>
    </xf>
    <xf numFmtId="0" fontId="8" fillId="60" borderId="0" xfId="13769" quotePrefix="1" applyFont="1" applyFill="1" applyBorder="1" applyAlignment="1">
      <alignment horizontal="left" vertical="center"/>
    </xf>
    <xf numFmtId="41" fontId="8" fillId="60" borderId="0" xfId="8489" applyNumberFormat="1" applyFont="1" applyFill="1" applyAlignment="1">
      <alignment vertical="center"/>
    </xf>
    <xf numFmtId="0" fontId="0" fillId="60" borderId="0" xfId="13768" applyNumberFormat="1" applyFont="1" applyFill="1" applyAlignment="1">
      <alignment horizontal="left" vertical="center"/>
    </xf>
    <xf numFmtId="1" fontId="8" fillId="60" borderId="0" xfId="13772" applyNumberFormat="1" applyFont="1" applyFill="1" applyBorder="1" applyAlignment="1">
      <alignment vertical="center"/>
    </xf>
    <xf numFmtId="166" fontId="8" fillId="60" borderId="3" xfId="8489" applyNumberFormat="1" applyFont="1" applyFill="1" applyBorder="1" applyAlignment="1">
      <alignment vertical="center"/>
    </xf>
    <xf numFmtId="0" fontId="163" fillId="60" borderId="21" xfId="9338" applyFont="1" applyFill="1" applyBorder="1" applyAlignment="1">
      <alignment horizontal="centerContinuous" vertical="center" wrapText="1"/>
    </xf>
    <xf numFmtId="0" fontId="164" fillId="60" borderId="0" xfId="9338" applyFont="1" applyFill="1" applyAlignment="1">
      <alignment vertical="center"/>
    </xf>
    <xf numFmtId="41" fontId="164" fillId="60" borderId="0" xfId="9338" applyNumberFormat="1" applyFont="1" applyFill="1" applyAlignment="1">
      <alignment vertical="center"/>
    </xf>
    <xf numFmtId="0" fontId="163" fillId="60" borderId="22" xfId="9338" applyFont="1" applyFill="1" applyBorder="1" applyAlignment="1">
      <alignment horizontal="centerContinuous" vertical="center" wrapText="1"/>
    </xf>
    <xf numFmtId="0" fontId="163" fillId="0" borderId="0" xfId="9338" applyFont="1" applyFill="1" applyAlignment="1">
      <alignment vertical="center"/>
    </xf>
    <xf numFmtId="0" fontId="163" fillId="60" borderId="23" xfId="9338" applyFont="1" applyFill="1" applyBorder="1" applyAlignment="1">
      <alignment horizontal="centerContinuous" vertical="center" wrapText="1"/>
    </xf>
    <xf numFmtId="0" fontId="163" fillId="60" borderId="32" xfId="13768" applyNumberFormat="1" applyFont="1" applyFill="1" applyBorder="1" applyAlignment="1">
      <alignment horizontal="centerContinuous" vertical="center" wrapText="1"/>
    </xf>
    <xf numFmtId="0" fontId="163" fillId="60" borderId="32" xfId="13768" applyFont="1" applyFill="1" applyBorder="1" applyAlignment="1">
      <alignment horizontal="centerContinuous" vertical="center" wrapText="1"/>
    </xf>
    <xf numFmtId="41" fontId="163" fillId="60" borderId="32" xfId="13768" applyNumberFormat="1" applyFont="1" applyFill="1" applyBorder="1" applyAlignment="1">
      <alignment horizontal="centerContinuous" vertical="center" wrapText="1"/>
    </xf>
    <xf numFmtId="0" fontId="0" fillId="60" borderId="32" xfId="13768" applyFont="1" applyFill="1" applyBorder="1" applyAlignment="1">
      <alignment horizontal="centerContinuous" vertical="center" wrapText="1"/>
    </xf>
    <xf numFmtId="43" fontId="163" fillId="60" borderId="32" xfId="13768" applyNumberFormat="1" applyFont="1" applyFill="1" applyBorder="1" applyAlignment="1">
      <alignment horizontal="centerContinuous" vertical="center" wrapText="1"/>
    </xf>
    <xf numFmtId="0" fontId="163" fillId="60" borderId="24" xfId="9338" applyFont="1" applyFill="1" applyBorder="1" applyAlignment="1">
      <alignment horizontal="centerContinuous" vertical="center" wrapText="1"/>
    </xf>
    <xf numFmtId="0" fontId="165" fillId="59" borderId="1" xfId="9338" applyFont="1" applyFill="1" applyBorder="1" applyAlignment="1">
      <alignment horizontal="centerContinuous" vertical="center" wrapText="1"/>
    </xf>
    <xf numFmtId="0" fontId="165" fillId="59" borderId="20" xfId="9338" applyFont="1" applyFill="1" applyBorder="1" applyAlignment="1">
      <alignment horizontal="centerContinuous" vertical="center" wrapText="1"/>
    </xf>
    <xf numFmtId="0" fontId="9" fillId="60" borderId="19" xfId="9338" applyFill="1" applyBorder="1" applyAlignment="1">
      <alignment vertical="center"/>
    </xf>
    <xf numFmtId="0" fontId="9" fillId="60" borderId="1" xfId="9338" applyFont="1" applyFill="1" applyBorder="1" applyAlignment="1">
      <alignment vertical="center"/>
    </xf>
    <xf numFmtId="0" fontId="9" fillId="60" borderId="20" xfId="9338" applyFill="1" applyBorder="1" applyAlignment="1">
      <alignment vertical="center"/>
    </xf>
    <xf numFmtId="0" fontId="9" fillId="60" borderId="21" xfId="9338" applyFill="1" applyBorder="1" applyAlignment="1">
      <alignment vertical="center"/>
    </xf>
    <xf numFmtId="0" fontId="9" fillId="60" borderId="0" xfId="9338" applyFont="1" applyFill="1" applyBorder="1" applyAlignment="1">
      <alignment vertical="center"/>
    </xf>
    <xf numFmtId="0" fontId="9" fillId="60" borderId="22" xfId="9338" applyFill="1" applyBorder="1" applyAlignment="1">
      <alignment vertical="center"/>
    </xf>
    <xf numFmtId="218" fontId="8" fillId="60" borderId="2" xfId="13768" applyNumberFormat="1" applyFont="1" applyFill="1" applyBorder="1" applyAlignment="1">
      <alignment horizontal="center" vertical="center"/>
    </xf>
    <xf numFmtId="218" fontId="8" fillId="60" borderId="0" xfId="13768" applyNumberFormat="1" applyFont="1" applyFill="1" applyBorder="1" applyAlignment="1">
      <alignment horizontal="center" vertical="center"/>
    </xf>
    <xf numFmtId="164" fontId="8" fillId="60" borderId="2" xfId="13768" applyNumberFormat="1" applyFont="1" applyFill="1" applyBorder="1" applyAlignment="1">
      <alignment horizontal="center" vertical="center"/>
    </xf>
    <xf numFmtId="164" fontId="8" fillId="60" borderId="0" xfId="13768" applyNumberFormat="1" applyFont="1" applyFill="1" applyBorder="1" applyAlignment="1">
      <alignment horizontal="center" vertical="center"/>
    </xf>
    <xf numFmtId="0" fontId="8" fillId="60" borderId="0" xfId="9338" applyFont="1" applyFill="1" applyBorder="1" applyAlignment="1">
      <alignment vertical="center"/>
    </xf>
    <xf numFmtId="219" fontId="9" fillId="60" borderId="0" xfId="9338" applyNumberFormat="1" applyFill="1" applyBorder="1" applyAlignment="1">
      <alignment vertical="center"/>
    </xf>
    <xf numFmtId="44" fontId="0" fillId="60" borderId="0" xfId="8489" applyFont="1" applyFill="1" applyBorder="1" applyAlignment="1">
      <alignment vertical="center"/>
    </xf>
    <xf numFmtId="0" fontId="0" fillId="60" borderId="0" xfId="13768" applyFont="1" applyFill="1" applyBorder="1" applyAlignment="1">
      <alignment vertical="center"/>
    </xf>
    <xf numFmtId="41" fontId="8" fillId="60" borderId="0" xfId="8489" applyNumberFormat="1" applyFont="1" applyFill="1" applyBorder="1" applyAlignment="1">
      <alignment vertical="center"/>
    </xf>
    <xf numFmtId="0" fontId="0" fillId="60" borderId="0" xfId="13768" applyNumberFormat="1" applyFont="1" applyFill="1" applyBorder="1" applyAlignment="1">
      <alignment horizontal="left" vertical="center"/>
    </xf>
    <xf numFmtId="0" fontId="9" fillId="60" borderId="23" xfId="9338" applyFill="1" applyBorder="1" applyAlignment="1">
      <alignment vertical="center"/>
    </xf>
    <xf numFmtId="0" fontId="9" fillId="60" borderId="32" xfId="9338" applyFont="1" applyFill="1" applyBorder="1" applyAlignment="1">
      <alignment vertical="center"/>
    </xf>
    <xf numFmtId="0" fontId="9" fillId="60" borderId="24" xfId="9338" applyFill="1" applyBorder="1" applyAlignment="1">
      <alignment vertical="center"/>
    </xf>
    <xf numFmtId="0" fontId="0" fillId="0" borderId="0" xfId="13768" applyFont="1" applyFill="1" applyAlignment="1">
      <alignment vertical="center"/>
    </xf>
    <xf numFmtId="0" fontId="8" fillId="0" borderId="0" xfId="13771" applyFont="1" applyFill="1" applyAlignment="1">
      <alignment vertical="center"/>
    </xf>
    <xf numFmtId="0" fontId="0" fillId="0" borderId="0" xfId="13768" applyNumberFormat="1" applyFont="1" applyFill="1" applyAlignment="1">
      <alignment horizontal="left" vertical="center"/>
    </xf>
    <xf numFmtId="0" fontId="0" fillId="0" borderId="0" xfId="13768" applyFont="1" applyFill="1" applyAlignment="1">
      <alignment horizontal="centerContinuous" vertical="center"/>
    </xf>
    <xf numFmtId="0" fontId="8" fillId="0" borderId="0" xfId="13768" applyFont="1" applyFill="1" applyAlignment="1">
      <alignment horizontal="centerContinuous" vertical="center"/>
    </xf>
    <xf numFmtId="0" fontId="8" fillId="0" borderId="0" xfId="13771" applyFont="1" applyFill="1" applyAlignment="1"/>
    <xf numFmtId="0" fontId="0" fillId="0" borderId="0" xfId="13768" applyFont="1" applyFill="1"/>
    <xf numFmtId="0" fontId="0" fillId="0" borderId="0" xfId="13768" applyNumberFormat="1" applyFont="1" applyFill="1" applyAlignment="1">
      <alignment horizontal="left"/>
    </xf>
    <xf numFmtId="0" fontId="8" fillId="0" borderId="32" xfId="13768" applyNumberFormat="1" applyFont="1" applyFill="1" applyBorder="1" applyAlignment="1">
      <alignment horizontal="centerContinuous"/>
    </xf>
    <xf numFmtId="0" fontId="8" fillId="0" borderId="32" xfId="13768" applyNumberFormat="1" applyFont="1" applyFill="1" applyBorder="1" applyAlignment="1">
      <alignment horizontal="centerContinuous" wrapText="1"/>
    </xf>
    <xf numFmtId="0" fontId="8" fillId="0" borderId="32" xfId="13768" applyNumberFormat="1" applyFont="1" applyFill="1" applyBorder="1" applyAlignment="1">
      <alignment horizontal="center" wrapText="1"/>
    </xf>
    <xf numFmtId="164" fontId="8" fillId="0" borderId="0" xfId="13768" applyNumberFormat="1" applyFont="1" applyFill="1" applyAlignment="1">
      <alignment horizontal="center" wrapText="1"/>
    </xf>
    <xf numFmtId="218" fontId="8" fillId="0" borderId="32" xfId="13768" applyNumberFormat="1" applyFont="1" applyFill="1" applyBorder="1" applyAlignment="1">
      <alignment horizontal="center"/>
    </xf>
    <xf numFmtId="218" fontId="8" fillId="0" borderId="0" xfId="13768" applyNumberFormat="1" applyFont="1" applyFill="1" applyAlignment="1">
      <alignment horizontal="center"/>
    </xf>
    <xf numFmtId="164" fontId="8" fillId="0" borderId="32" xfId="13768" applyNumberFormat="1" applyFont="1" applyFill="1" applyBorder="1" applyAlignment="1">
      <alignment horizontal="center"/>
    </xf>
    <xf numFmtId="0" fontId="8" fillId="0" borderId="0" xfId="13768" applyFont="1" applyFill="1"/>
    <xf numFmtId="1" fontId="0" fillId="0" borderId="0" xfId="13772" applyNumberFormat="1" applyFont="1" applyFill="1" applyBorder="1"/>
    <xf numFmtId="218" fontId="166" fillId="0" borderId="0" xfId="13768" applyNumberFormat="1" applyFont="1" applyFill="1"/>
    <xf numFmtId="38" fontId="0" fillId="0" borderId="0" xfId="13768" applyNumberFormat="1" applyFont="1" applyFill="1"/>
    <xf numFmtId="0" fontId="9" fillId="0" borderId="0" xfId="9338" applyFont="1" applyFill="1"/>
    <xf numFmtId="187" fontId="9" fillId="0" borderId="0" xfId="9338" applyNumberFormat="1" applyFont="1" applyFill="1"/>
    <xf numFmtId="166" fontId="0" fillId="0" borderId="0" xfId="8489" applyNumberFormat="1" applyFont="1" applyFill="1"/>
    <xf numFmtId="166" fontId="0" fillId="79" borderId="0" xfId="8489" applyNumberFormat="1" applyFont="1" applyFill="1"/>
    <xf numFmtId="0" fontId="9" fillId="0" borderId="0" xfId="9338" applyNumberFormat="1" applyFont="1" applyFill="1" applyAlignment="1">
      <alignment horizontal="left"/>
    </xf>
    <xf numFmtId="41" fontId="0" fillId="0" borderId="0" xfId="8489" applyNumberFormat="1" applyFont="1" applyFill="1"/>
    <xf numFmtId="41" fontId="0" fillId="79" borderId="0" xfId="8489" applyNumberFormat="1" applyFont="1" applyFill="1"/>
    <xf numFmtId="187" fontId="0" fillId="0" borderId="0" xfId="13768" applyNumberFormat="1" applyFont="1" applyFill="1"/>
    <xf numFmtId="1" fontId="8" fillId="0" borderId="0" xfId="13772" applyNumberFormat="1" applyFont="1" applyFill="1"/>
    <xf numFmtId="0" fontId="8" fillId="0" borderId="0" xfId="13768" applyNumberFormat="1" applyFont="1" applyFill="1" applyAlignment="1">
      <alignment horizontal="left"/>
    </xf>
    <xf numFmtId="187" fontId="8" fillId="0" borderId="0" xfId="13768" applyNumberFormat="1" applyFont="1" applyFill="1"/>
    <xf numFmtId="41" fontId="8" fillId="0" borderId="0" xfId="8489" applyNumberFormat="1" applyFont="1" applyFill="1"/>
    <xf numFmtId="166" fontId="0" fillId="0" borderId="0" xfId="13768" applyNumberFormat="1" applyFont="1" applyFill="1"/>
    <xf numFmtId="218" fontId="0" fillId="0" borderId="0" xfId="13768" applyNumberFormat="1" applyFont="1" applyFill="1"/>
    <xf numFmtId="0" fontId="0" fillId="0" borderId="0" xfId="13769" applyNumberFormat="1" applyFont="1" applyFill="1" applyBorder="1" applyAlignment="1">
      <alignment horizontal="left"/>
    </xf>
    <xf numFmtId="0" fontId="0" fillId="0" borderId="19" xfId="13768" applyFont="1" applyFill="1" applyBorder="1"/>
    <xf numFmtId="0" fontId="0" fillId="0" borderId="1" xfId="13768" applyFont="1" applyFill="1" applyBorder="1"/>
    <xf numFmtId="0" fontId="0" fillId="0" borderId="1" xfId="13769" applyNumberFormat="1" applyFont="1" applyFill="1" applyBorder="1" applyAlignment="1">
      <alignment horizontal="left"/>
    </xf>
    <xf numFmtId="0" fontId="9" fillId="0" borderId="1" xfId="9338" applyFont="1" applyFill="1" applyBorder="1"/>
    <xf numFmtId="187" fontId="9" fillId="0" borderId="20" xfId="9338" applyNumberFormat="1" applyFont="1" applyFill="1" applyBorder="1"/>
    <xf numFmtId="0" fontId="0" fillId="0" borderId="23" xfId="13768" applyFont="1" applyFill="1" applyBorder="1"/>
    <xf numFmtId="0" fontId="0" fillId="0" borderId="32" xfId="13768" applyFont="1" applyFill="1" applyBorder="1"/>
    <xf numFmtId="0" fontId="0" fillId="0" borderId="32" xfId="13769" quotePrefix="1" applyNumberFormat="1" applyFont="1" applyFill="1" applyBorder="1" applyAlignment="1">
      <alignment horizontal="left"/>
    </xf>
    <xf numFmtId="0" fontId="9" fillId="0" borderId="32" xfId="9338" applyFont="1" applyFill="1" applyBorder="1"/>
    <xf numFmtId="187" fontId="9" fillId="0" borderId="24" xfId="9338" applyNumberFormat="1" applyFont="1" applyFill="1" applyBorder="1"/>
    <xf numFmtId="0" fontId="9" fillId="0" borderId="0" xfId="13768" applyFont="1" applyFill="1"/>
    <xf numFmtId="0" fontId="0" fillId="0" borderId="0" xfId="13768" applyFont="1" applyFill="1" applyBorder="1"/>
    <xf numFmtId="1" fontId="0" fillId="0" borderId="0" xfId="13772" applyNumberFormat="1" applyFont="1" applyFill="1"/>
    <xf numFmtId="218" fontId="0" fillId="0" borderId="19" xfId="13768" applyNumberFormat="1" applyFont="1" applyFill="1" applyBorder="1"/>
    <xf numFmtId="218" fontId="0" fillId="0" borderId="1" xfId="13768" applyNumberFormat="1" applyFont="1" applyFill="1" applyBorder="1"/>
    <xf numFmtId="218" fontId="0" fillId="0" borderId="23" xfId="13768" applyNumberFormat="1" applyFont="1" applyFill="1" applyBorder="1"/>
    <xf numFmtId="218" fontId="0" fillId="0" borderId="32" xfId="13768" applyNumberFormat="1" applyFont="1" applyFill="1" applyBorder="1"/>
    <xf numFmtId="1" fontId="0" fillId="0" borderId="0" xfId="13770" applyNumberFormat="1" applyFont="1" applyFill="1" applyBorder="1"/>
    <xf numFmtId="0" fontId="0" fillId="0" borderId="32" xfId="13769" applyNumberFormat="1" applyFont="1" applyFill="1" applyBorder="1" applyAlignment="1">
      <alignment horizontal="left"/>
    </xf>
    <xf numFmtId="172" fontId="0" fillId="0" borderId="0" xfId="8489" applyNumberFormat="1" applyFont="1" applyFill="1"/>
    <xf numFmtId="218" fontId="0" fillId="0" borderId="0" xfId="13768" applyNumberFormat="1" applyFont="1" applyFill="1" applyBorder="1"/>
    <xf numFmtId="0" fontId="9" fillId="0" borderId="0" xfId="9338" applyFont="1" applyFill="1" applyBorder="1"/>
    <xf numFmtId="172" fontId="0" fillId="79" borderId="0" xfId="8489" applyNumberFormat="1" applyFont="1" applyFill="1"/>
    <xf numFmtId="218" fontId="9" fillId="0" borderId="0" xfId="13768" applyNumberFormat="1" applyFont="1" applyFill="1"/>
    <xf numFmtId="0" fontId="0" fillId="0" borderId="0" xfId="13771" applyFont="1" applyFill="1" applyBorder="1"/>
    <xf numFmtId="0" fontId="9" fillId="0" borderId="0" xfId="13771" applyFill="1"/>
    <xf numFmtId="187" fontId="9" fillId="0" borderId="0" xfId="9338" applyNumberFormat="1" applyFont="1" applyFill="1" applyBorder="1"/>
    <xf numFmtId="1" fontId="8" fillId="0" borderId="0" xfId="13772" applyNumberFormat="1" applyFont="1" applyFill="1" applyBorder="1"/>
    <xf numFmtId="218" fontId="0" fillId="0" borderId="0" xfId="13768" applyNumberFormat="1" applyFont="1" applyFill="1" applyAlignment="1">
      <alignment horizontal="right"/>
    </xf>
    <xf numFmtId="166" fontId="0" fillId="0" borderId="0" xfId="8489" applyNumberFormat="1" applyFont="1" applyFill="1" applyBorder="1"/>
    <xf numFmtId="218" fontId="0" fillId="0" borderId="21" xfId="13768" applyNumberFormat="1" applyFont="1" applyFill="1" applyBorder="1"/>
    <xf numFmtId="187" fontId="9" fillId="0" borderId="22" xfId="9338" applyNumberFormat="1" applyFont="1" applyFill="1" applyBorder="1"/>
    <xf numFmtId="0" fontId="0" fillId="0" borderId="0" xfId="13769" quotePrefix="1" applyNumberFormat="1" applyFont="1" applyFill="1" applyBorder="1" applyAlignment="1">
      <alignment horizontal="left"/>
    </xf>
    <xf numFmtId="41" fontId="0" fillId="0" borderId="0" xfId="8489" applyNumberFormat="1" applyFont="1" applyFill="1" applyBorder="1"/>
    <xf numFmtId="0" fontId="9" fillId="0" borderId="0" xfId="9338" applyNumberFormat="1" applyFont="1" applyFill="1" applyBorder="1" applyAlignment="1">
      <alignment horizontal="left"/>
    </xf>
    <xf numFmtId="218" fontId="8" fillId="0" borderId="0" xfId="13768" applyNumberFormat="1" applyFont="1" applyFill="1" applyAlignment="1">
      <alignment horizontal="right"/>
    </xf>
    <xf numFmtId="0" fontId="9" fillId="0" borderId="0" xfId="15527" applyFont="1" applyFill="1"/>
    <xf numFmtId="0" fontId="9" fillId="0" borderId="0" xfId="9338" applyFont="1" applyFill="1" applyBorder="1" applyAlignment="1">
      <alignment horizontal="left"/>
    </xf>
    <xf numFmtId="218" fontId="8" fillId="0" borderId="0" xfId="13768" applyNumberFormat="1" applyFont="1" applyFill="1"/>
    <xf numFmtId="41" fontId="0" fillId="0" borderId="0" xfId="13768" applyNumberFormat="1" applyFont="1" applyFill="1"/>
    <xf numFmtId="41" fontId="8" fillId="0" borderId="3" xfId="8489" applyNumberFormat="1" applyFont="1" applyFill="1" applyBorder="1"/>
    <xf numFmtId="8" fontId="0" fillId="0" borderId="0" xfId="13768" applyNumberFormat="1" applyFont="1" applyFill="1"/>
    <xf numFmtId="0" fontId="167" fillId="0" borderId="0" xfId="13768" applyFont="1" applyFill="1"/>
    <xf numFmtId="1" fontId="163" fillId="0" borderId="0" xfId="13772" applyNumberFormat="1" applyFont="1" applyFill="1" applyBorder="1"/>
    <xf numFmtId="0" fontId="163" fillId="0" borderId="0" xfId="13768" applyFont="1" applyFill="1"/>
    <xf numFmtId="0" fontId="163" fillId="0" borderId="0" xfId="13768" applyNumberFormat="1" applyFont="1" applyFill="1" applyAlignment="1">
      <alignment horizontal="left"/>
    </xf>
    <xf numFmtId="44" fontId="0" fillId="0" borderId="0" xfId="8489" applyFont="1" applyFill="1"/>
    <xf numFmtId="0" fontId="168" fillId="0" borderId="0" xfId="9338" applyFont="1" applyFill="1" applyAlignment="1">
      <alignment vertical="center"/>
    </xf>
    <xf numFmtId="0" fontId="9" fillId="0" borderId="0" xfId="13768" applyFont="1" applyFill="1" applyAlignment="1">
      <alignment vertical="center"/>
    </xf>
    <xf numFmtId="0" fontId="66" fillId="0" borderId="0" xfId="13768" applyFont="1" applyFill="1"/>
    <xf numFmtId="0" fontId="169" fillId="0" borderId="0" xfId="13768" applyFont="1" applyFill="1"/>
    <xf numFmtId="0" fontId="170" fillId="0" borderId="0" xfId="13768" applyFont="1" applyFill="1"/>
    <xf numFmtId="218" fontId="170" fillId="0" borderId="0" xfId="13768" applyNumberFormat="1" applyFont="1" applyFill="1"/>
    <xf numFmtId="218" fontId="24" fillId="0" borderId="0" xfId="13768" applyNumberFormat="1" applyFont="1" applyFill="1" applyAlignment="1">
      <alignment horizontal="center"/>
    </xf>
    <xf numFmtId="164" fontId="24" fillId="0" borderId="0" xfId="13768" applyNumberFormat="1" applyFont="1" applyFill="1" applyAlignment="1">
      <alignment horizontal="center"/>
    </xf>
    <xf numFmtId="0" fontId="72" fillId="0" borderId="0" xfId="13768" applyFont="1" applyFill="1"/>
    <xf numFmtId="0" fontId="166" fillId="0" borderId="0" xfId="13768" applyFont="1" applyFill="1"/>
    <xf numFmtId="218" fontId="8" fillId="0" borderId="0" xfId="13768" applyNumberFormat="1" applyFont="1" applyFill="1" applyAlignment="1">
      <alignment horizontal="centerContinuous"/>
    </xf>
    <xf numFmtId="0" fontId="9" fillId="0" borderId="0" xfId="13768" applyFont="1" applyFill="1" applyAlignment="1">
      <alignment horizontal="centerContinuous"/>
    </xf>
    <xf numFmtId="1" fontId="9" fillId="0" borderId="0" xfId="13772" applyNumberFormat="1" applyFont="1" applyFill="1" applyBorder="1"/>
    <xf numFmtId="38" fontId="9" fillId="0" borderId="0" xfId="13768" applyNumberFormat="1" applyFont="1" applyFill="1"/>
    <xf numFmtId="166" fontId="9" fillId="0" borderId="0" xfId="8489" applyNumberFormat="1" applyFont="1" applyFill="1"/>
    <xf numFmtId="41" fontId="9" fillId="0" borderId="0" xfId="8489" applyNumberFormat="1" applyFont="1" applyFill="1"/>
    <xf numFmtId="218" fontId="9" fillId="0" borderId="0" xfId="13768" applyNumberFormat="1" applyFont="1" applyFill="1" applyAlignment="1">
      <alignment horizontal="right"/>
    </xf>
    <xf numFmtId="1" fontId="9" fillId="0" borderId="0" xfId="13772" applyNumberFormat="1" applyFont="1" applyFill="1"/>
    <xf numFmtId="1" fontId="9" fillId="0" borderId="0" xfId="13770" applyNumberFormat="1" applyFont="1" applyFill="1" applyBorder="1"/>
    <xf numFmtId="0" fontId="171" fillId="0" borderId="0" xfId="13768" applyFont="1" applyFill="1" applyAlignment="1">
      <alignment horizontal="left"/>
    </xf>
    <xf numFmtId="0" fontId="9" fillId="0" borderId="0" xfId="13771" applyFill="1" applyBorder="1"/>
    <xf numFmtId="41" fontId="9" fillId="0" borderId="0" xfId="13768" applyNumberFormat="1" applyFont="1" applyFill="1"/>
    <xf numFmtId="8" fontId="9" fillId="0" borderId="0" xfId="13768" applyNumberFormat="1" applyFont="1" applyFill="1"/>
    <xf numFmtId="0" fontId="172" fillId="0" borderId="0" xfId="13768" applyFont="1" applyFill="1" applyAlignment="1">
      <alignment horizontal="right"/>
    </xf>
    <xf numFmtId="41" fontId="9" fillId="0" borderId="0" xfId="13768" applyNumberFormat="1" applyFont="1" applyFill="1" applyAlignment="1">
      <alignment horizontal="fill"/>
    </xf>
    <xf numFmtId="41" fontId="8" fillId="0" borderId="0" xfId="9338" applyNumberFormat="1" applyFont="1" applyFill="1"/>
    <xf numFmtId="165" fontId="9" fillId="0" borderId="0" xfId="7999" applyNumberFormat="1" applyFont="1" applyFill="1" applyBorder="1"/>
    <xf numFmtId="41" fontId="9" fillId="0" borderId="0" xfId="7999" applyNumberFormat="1" applyFill="1"/>
    <xf numFmtId="0" fontId="8" fillId="0" borderId="0" xfId="13768" applyFont="1" applyFill="1" applyAlignment="1">
      <alignment horizontal="fill"/>
    </xf>
    <xf numFmtId="41" fontId="9" fillId="0" borderId="0" xfId="13771" applyNumberFormat="1" applyFill="1"/>
    <xf numFmtId="41" fontId="24" fillId="0" borderId="0" xfId="13768" applyNumberFormat="1" applyFont="1" applyFill="1" applyAlignment="1">
      <alignment horizontal="center"/>
    </xf>
    <xf numFmtId="41" fontId="8" fillId="0" borderId="0" xfId="13768" applyNumberFormat="1" applyFont="1" applyFill="1"/>
    <xf numFmtId="41" fontId="9" fillId="0" borderId="0" xfId="13768" applyNumberFormat="1" applyFont="1" applyFill="1" applyAlignment="1">
      <alignment horizontal="right"/>
    </xf>
    <xf numFmtId="0" fontId="9" fillId="0" borderId="0" xfId="13773" applyFont="1" applyFill="1" applyBorder="1"/>
    <xf numFmtId="0" fontId="9" fillId="0" borderId="0" xfId="13771" applyFont="1" applyFill="1" applyBorder="1"/>
    <xf numFmtId="38" fontId="60" fillId="0" borderId="0" xfId="13768" applyNumberFormat="1" applyFont="1" applyFill="1"/>
    <xf numFmtId="172" fontId="9" fillId="0" borderId="0" xfId="13768" applyNumberFormat="1" applyFont="1" applyFill="1"/>
    <xf numFmtId="7" fontId="9" fillId="0" borderId="0" xfId="13768" applyNumberFormat="1" applyFont="1" applyFill="1"/>
    <xf numFmtId="44" fontId="9" fillId="0" borderId="0" xfId="13768" applyNumberFormat="1" applyFont="1" applyFill="1"/>
    <xf numFmtId="0" fontId="173" fillId="0" borderId="0" xfId="9338" applyFont="1" applyFill="1"/>
    <xf numFmtId="218" fontId="9" fillId="0" borderId="0" xfId="13768" applyNumberFormat="1" applyFont="1" applyFill="1" applyAlignment="1">
      <alignment horizontal="left"/>
    </xf>
    <xf numFmtId="165" fontId="9" fillId="0" borderId="0" xfId="6676" applyNumberFormat="1" applyFont="1" applyFill="1"/>
    <xf numFmtId="166" fontId="9" fillId="0" borderId="3" xfId="15528" applyNumberFormat="1" applyFont="1" applyFill="1" applyBorder="1"/>
    <xf numFmtId="165" fontId="9" fillId="0" borderId="0" xfId="15529" applyNumberFormat="1" applyFont="1" applyFill="1"/>
    <xf numFmtId="10" fontId="9" fillId="0" borderId="0" xfId="3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68" fillId="0" borderId="32" xfId="215" applyFont="1" applyBorder="1" applyAlignment="1">
      <alignment horizontal="left" wrapText="1"/>
    </xf>
    <xf numFmtId="0" fontId="68" fillId="0" borderId="32" xfId="215" applyFont="1" applyBorder="1" applyAlignment="1">
      <alignment horizontal="center" wrapText="1"/>
    </xf>
    <xf numFmtId="164" fontId="8" fillId="60" borderId="24" xfId="413" applyNumberFormat="1" applyFont="1" applyFill="1" applyBorder="1" applyAlignment="1">
      <alignment horizontal="center"/>
    </xf>
    <xf numFmtId="0" fontId="9" fillId="60" borderId="32" xfId="413" applyFill="1" applyBorder="1" applyAlignment="1">
      <alignment horizontal="left" indent="1"/>
    </xf>
    <xf numFmtId="41" fontId="9" fillId="60" borderId="24" xfId="413" applyNumberFormat="1" applyFill="1" applyBorder="1"/>
    <xf numFmtId="37" fontId="9" fillId="60" borderId="22" xfId="413" applyNumberFormat="1" applyFill="1" applyBorder="1"/>
    <xf numFmtId="1" fontId="9" fillId="0" borderId="0" xfId="115" applyNumberFormat="1" applyFont="1"/>
    <xf numFmtId="172" fontId="9" fillId="0" borderId="0" xfId="115"/>
    <xf numFmtId="1" fontId="8" fillId="0" borderId="0" xfId="115" applyNumberFormat="1" applyFont="1"/>
    <xf numFmtId="175" fontId="9" fillId="0" borderId="0" xfId="115" applyNumberFormat="1" applyFont="1" applyFill="1" applyBorder="1"/>
    <xf numFmtId="1" fontId="9" fillId="0" borderId="0" xfId="115" applyNumberFormat="1" applyFont="1" applyFill="1"/>
    <xf numFmtId="1" fontId="8" fillId="0" borderId="0" xfId="115" applyNumberFormat="1" applyFont="1" applyFill="1"/>
    <xf numFmtId="174" fontId="9" fillId="0" borderId="0" xfId="115" applyNumberFormat="1" applyFont="1" applyFill="1" applyBorder="1"/>
    <xf numFmtId="3" fontId="9" fillId="0" borderId="0" xfId="115" applyNumberFormat="1" applyFont="1" applyFill="1"/>
    <xf numFmtId="1" fontId="8" fillId="0" borderId="0" xfId="115" applyNumberFormat="1" applyFont="1" applyAlignment="1">
      <alignment horizontal="center"/>
    </xf>
    <xf numFmtId="185" fontId="9" fillId="0" borderId="0" xfId="115" applyNumberFormat="1" applyFont="1" applyFill="1"/>
    <xf numFmtId="177" fontId="9" fillId="0" borderId="0" xfId="115" applyNumberFormat="1" applyFont="1" applyFill="1"/>
    <xf numFmtId="172" fontId="9" fillId="0" borderId="0" xfId="115" applyFont="1" applyFill="1"/>
    <xf numFmtId="3" fontId="8" fillId="0" borderId="0" xfId="115" applyNumberFormat="1" applyFont="1" applyFill="1"/>
    <xf numFmtId="165" fontId="9" fillId="0" borderId="0" xfId="115" applyNumberFormat="1" applyFont="1" applyFill="1"/>
    <xf numFmtId="184" fontId="9" fillId="0" borderId="0" xfId="115" applyNumberFormat="1" applyFont="1" applyFill="1" applyBorder="1"/>
    <xf numFmtId="174" fontId="9" fillId="0" borderId="0" xfId="115" applyNumberFormat="1" applyFont="1" applyFill="1"/>
    <xf numFmtId="183" fontId="9" fillId="0" borderId="0" xfId="14043" applyNumberFormat="1" applyFont="1" applyFill="1"/>
    <xf numFmtId="183" fontId="9" fillId="0" borderId="0" xfId="115" applyNumberFormat="1" applyFont="1" applyFill="1"/>
    <xf numFmtId="182" fontId="66" fillId="0" borderId="0" xfId="115" applyNumberFormat="1" applyFont="1" applyFill="1"/>
    <xf numFmtId="182" fontId="9" fillId="0" borderId="0" xfId="115" applyNumberFormat="1" applyFont="1" applyFill="1"/>
    <xf numFmtId="17" fontId="8" fillId="0" borderId="0" xfId="115" applyNumberFormat="1" applyFont="1" applyAlignment="1">
      <alignment horizontal="center"/>
    </xf>
    <xf numFmtId="180" fontId="9" fillId="0" borderId="0" xfId="115" applyNumberFormat="1" applyFont="1" applyFill="1"/>
    <xf numFmtId="181" fontId="9" fillId="0" borderId="0" xfId="115" applyNumberFormat="1" applyFont="1" applyFill="1"/>
    <xf numFmtId="3" fontId="24" fillId="0" borderId="0" xfId="115" applyNumberFormat="1" applyFont="1" applyFill="1" applyAlignment="1">
      <alignment horizontal="center"/>
    </xf>
    <xf numFmtId="1" fontId="8" fillId="0" borderId="0" xfId="115" quotePrefix="1" applyNumberFormat="1" applyFont="1" applyAlignment="1">
      <alignment horizontal="center"/>
    </xf>
    <xf numFmtId="174" fontId="65" fillId="0" borderId="0" xfId="115" applyNumberFormat="1" applyFont="1" applyFill="1" applyAlignment="1">
      <alignment horizontal="center"/>
    </xf>
    <xf numFmtId="174" fontId="9" fillId="0" borderId="0" xfId="115" applyNumberFormat="1" applyFont="1" applyFill="1" applyAlignment="1">
      <alignment horizontal="fill"/>
    </xf>
    <xf numFmtId="175" fontId="9" fillId="0" borderId="0" xfId="115" applyNumberFormat="1" applyFont="1" applyFill="1"/>
    <xf numFmtId="175" fontId="9" fillId="0" borderId="0" xfId="115" applyNumberFormat="1" applyFont="1" applyFill="1" applyAlignment="1">
      <alignment horizontal="fill"/>
    </xf>
    <xf numFmtId="1" fontId="24" fillId="0" borderId="0" xfId="115" applyNumberFormat="1" applyFont="1" applyFill="1"/>
    <xf numFmtId="175" fontId="55" fillId="0" borderId="0" xfId="115" applyNumberFormat="1" applyFont="1" applyFill="1" applyBorder="1"/>
    <xf numFmtId="1" fontId="55" fillId="0" borderId="0" xfId="115" applyNumberFormat="1" applyFont="1" applyFill="1"/>
    <xf numFmtId="175" fontId="55" fillId="0" borderId="0" xfId="115" applyNumberFormat="1" applyFont="1" applyFill="1"/>
    <xf numFmtId="1" fontId="57" fillId="0" borderId="0" xfId="115" applyNumberFormat="1" applyFont="1" applyFill="1"/>
    <xf numFmtId="172" fontId="9" fillId="0" borderId="0" xfId="115" applyFill="1"/>
    <xf numFmtId="174" fontId="55" fillId="0" borderId="0" xfId="115" applyNumberFormat="1" applyFont="1" applyFill="1" applyBorder="1"/>
    <xf numFmtId="175" fontId="63" fillId="0" borderId="0" xfId="115" applyNumberFormat="1" applyFont="1" applyFill="1" applyBorder="1"/>
    <xf numFmtId="178" fontId="9" fillId="0" borderId="0" xfId="115" applyNumberFormat="1" applyFont="1" applyFill="1"/>
    <xf numFmtId="174" fontId="9" fillId="0" borderId="0" xfId="115" applyNumberFormat="1" applyFont="1" applyFill="1" applyAlignment="1">
      <alignment horizontal="right"/>
    </xf>
    <xf numFmtId="174" fontId="24" fillId="0" borderId="0" xfId="115" applyNumberFormat="1" applyFont="1" applyFill="1" applyAlignment="1">
      <alignment horizontal="center"/>
    </xf>
    <xf numFmtId="174" fontId="8" fillId="0" borderId="0" xfId="115" applyNumberFormat="1" applyFont="1" applyFill="1"/>
    <xf numFmtId="176" fontId="55" fillId="0" borderId="0" xfId="115" applyNumberFormat="1" applyFont="1" applyFill="1"/>
    <xf numFmtId="165" fontId="55" fillId="0" borderId="0" xfId="115" applyNumberFormat="1" applyFont="1" applyFill="1"/>
    <xf numFmtId="175" fontId="8" fillId="0" borderId="0" xfId="115" applyNumberFormat="1" applyFont="1" applyFill="1"/>
    <xf numFmtId="175" fontId="8" fillId="0" borderId="0" xfId="115" applyNumberFormat="1" applyFont="1" applyFill="1" applyAlignment="1">
      <alignment horizontal="center"/>
    </xf>
    <xf numFmtId="175" fontId="8" fillId="0" borderId="0" xfId="115" applyNumberFormat="1" applyFont="1" applyFill="1" applyAlignment="1">
      <alignment horizontal="left"/>
    </xf>
    <xf numFmtId="0" fontId="9" fillId="0" borderId="0" xfId="115" applyNumberFormat="1" applyFont="1" applyFill="1" applyBorder="1"/>
    <xf numFmtId="1" fontId="24" fillId="0" borderId="0" xfId="115" applyNumberFormat="1" applyFont="1" applyAlignment="1">
      <alignment horizontal="center"/>
    </xf>
    <xf numFmtId="0" fontId="8" fillId="0" borderId="0" xfId="115" applyNumberFormat="1" applyFont="1"/>
    <xf numFmtId="172" fontId="8" fillId="0" borderId="0" xfId="115" applyFont="1"/>
    <xf numFmtId="1" fontId="46" fillId="0" borderId="0" xfId="115" applyNumberFormat="1" applyFont="1" applyAlignment="1">
      <alignment horizontal="right"/>
    </xf>
    <xf numFmtId="1" fontId="54" fillId="0" borderId="0" xfId="115" applyNumberFormat="1" applyFont="1"/>
    <xf numFmtId="1" fontId="46" fillId="0" borderId="0" xfId="115" applyNumberFormat="1" applyFont="1" applyAlignment="1">
      <alignment horizontal="center"/>
    </xf>
    <xf numFmtId="166" fontId="9" fillId="0" borderId="3" xfId="2" applyNumberFormat="1" applyFont="1" applyFill="1" applyBorder="1"/>
    <xf numFmtId="43" fontId="9" fillId="0" borderId="0" xfId="1" applyFont="1" applyFill="1"/>
    <xf numFmtId="165" fontId="9" fillId="0" borderId="0" xfId="1" applyNumberFormat="1" applyFont="1" applyFill="1"/>
    <xf numFmtId="0" fontId="9" fillId="0" borderId="0" xfId="15531" applyFont="1" applyFill="1" applyBorder="1"/>
    <xf numFmtId="0" fontId="9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Continuous"/>
    </xf>
    <xf numFmtId="0" fontId="60" fillId="0" borderId="0" xfId="15531" applyFont="1" applyFill="1" applyBorder="1"/>
    <xf numFmtId="0" fontId="8" fillId="0" borderId="0" xfId="15531" applyFont="1" applyFill="1" applyBorder="1"/>
    <xf numFmtId="0" fontId="9" fillId="0" borderId="0" xfId="15531" applyFont="1" applyFill="1" applyBorder="1" applyAlignment="1">
      <alignment horizontal="centerContinuous"/>
    </xf>
    <xf numFmtId="0" fontId="8" fillId="0" borderId="0" xfId="15531" applyFont="1" applyFill="1" applyBorder="1" applyAlignment="1">
      <alignment horizontal="center"/>
    </xf>
    <xf numFmtId="0" fontId="9" fillId="0" borderId="0" xfId="15531" applyFont="1" applyFill="1" applyBorder="1" applyAlignment="1">
      <alignment horizontal="right"/>
    </xf>
    <xf numFmtId="0" fontId="8" fillId="0" borderId="0" xfId="15531" applyFont="1" applyFill="1" applyBorder="1" applyAlignment="1">
      <alignment horizontal="right" vertical="center"/>
    </xf>
    <xf numFmtId="0" fontId="8" fillId="0" borderId="0" xfId="15531" applyFont="1" applyFill="1" applyBorder="1" applyAlignment="1">
      <alignment horizontal="center" vertical="center"/>
    </xf>
    <xf numFmtId="0" fontId="9" fillId="0" borderId="0" xfId="15531" applyFont="1" applyFill="1" applyBorder="1" applyAlignment="1">
      <alignment wrapText="1"/>
    </xf>
    <xf numFmtId="166" fontId="9" fillId="0" borderId="0" xfId="8489" applyNumberFormat="1" applyFont="1" applyFill="1" applyBorder="1"/>
    <xf numFmtId="165" fontId="9" fillId="0" borderId="0" xfId="349" applyNumberFormat="1" applyFont="1" applyFill="1" applyBorder="1"/>
    <xf numFmtId="165" fontId="9" fillId="0" borderId="0" xfId="349" applyNumberFormat="1" applyFont="1" applyFill="1" applyBorder="1" applyAlignment="1">
      <alignment horizontal="center"/>
    </xf>
    <xf numFmtId="10" fontId="9" fillId="0" borderId="0" xfId="349" applyNumberFormat="1" applyFont="1" applyFill="1" applyBorder="1"/>
    <xf numFmtId="166" fontId="9" fillId="0" borderId="0" xfId="15533" applyNumberFormat="1" applyFont="1" applyFill="1" applyBorder="1"/>
    <xf numFmtId="165" fontId="9" fillId="0" borderId="0" xfId="15531" applyNumberFormat="1" applyFont="1" applyFill="1" applyBorder="1"/>
    <xf numFmtId="165" fontId="8" fillId="0" borderId="0" xfId="15531" applyNumberFormat="1" applyFont="1" applyFill="1" applyBorder="1"/>
    <xf numFmtId="10" fontId="9" fillId="0" borderId="0" xfId="483" applyNumberFormat="1" applyFont="1" applyFill="1" applyBorder="1"/>
    <xf numFmtId="0" fontId="9" fillId="0" borderId="0" xfId="15534" applyFont="1" applyFill="1" applyBorder="1"/>
    <xf numFmtId="0" fontId="68" fillId="0" borderId="0" xfId="215" applyFont="1" applyFill="1"/>
    <xf numFmtId="165" fontId="0" fillId="60" borderId="0" xfId="1" applyNumberFormat="1" applyFont="1" applyFill="1" applyBorder="1" applyAlignment="1">
      <alignment horizontal="center"/>
    </xf>
    <xf numFmtId="41" fontId="0" fillId="60" borderId="1" xfId="349" applyNumberFormat="1" applyFont="1" applyFill="1" applyBorder="1"/>
    <xf numFmtId="220" fontId="9" fillId="0" borderId="0" xfId="115" applyNumberFormat="1" applyFont="1" applyFill="1"/>
    <xf numFmtId="43" fontId="174" fillId="0" borderId="0" xfId="6691" applyFont="1" applyFill="1"/>
    <xf numFmtId="0" fontId="175" fillId="0" borderId="0" xfId="13768" applyFont="1" applyFill="1" applyAlignment="1">
      <alignment horizontal="right"/>
    </xf>
    <xf numFmtId="10" fontId="9" fillId="0" borderId="32" xfId="349" applyNumberFormat="1" applyFont="1" applyFill="1" applyBorder="1"/>
    <xf numFmtId="41" fontId="188" fillId="0" borderId="0" xfId="13768" applyNumberFormat="1" applyFont="1" applyFill="1"/>
    <xf numFmtId="165" fontId="9" fillId="80" borderId="0" xfId="1" applyNumberFormat="1" applyFont="1" applyFill="1"/>
    <xf numFmtId="41" fontId="6" fillId="0" borderId="0" xfId="8489" applyNumberFormat="1" applyFont="1" applyFill="1"/>
    <xf numFmtId="165" fontId="9" fillId="0" borderId="0" xfId="1" applyNumberFormat="1" applyFont="1" applyFill="1" applyBorder="1"/>
    <xf numFmtId="165" fontId="8" fillId="0" borderId="0" xfId="1" applyNumberFormat="1" applyFont="1" applyFill="1"/>
    <xf numFmtId="166" fontId="0" fillId="0" borderId="0" xfId="2" applyNumberFormat="1" applyFont="1" applyFill="1" applyBorder="1"/>
    <xf numFmtId="166" fontId="0" fillId="79" borderId="0" xfId="2" applyNumberFormat="1" applyFont="1" applyFill="1"/>
    <xf numFmtId="166" fontId="69" fillId="0" borderId="26" xfId="2" applyNumberFormat="1" applyFont="1" applyFill="1" applyBorder="1"/>
    <xf numFmtId="166" fontId="68" fillId="0" borderId="27" xfId="2" applyNumberFormat="1" applyFont="1" applyFill="1" applyBorder="1"/>
    <xf numFmtId="0" fontId="8" fillId="0" borderId="0" xfId="15531" applyFont="1" applyFill="1" applyBorder="1" applyAlignment="1">
      <alignment horizontal="center" vertical="center"/>
    </xf>
    <xf numFmtId="41" fontId="9" fillId="0" borderId="0" xfId="349" applyNumberFormat="1" applyFont="1" applyFill="1" applyBorder="1"/>
    <xf numFmtId="41" fontId="9" fillId="0" borderId="0" xfId="15531" applyNumberFormat="1" applyFont="1" applyFill="1" applyBorder="1"/>
    <xf numFmtId="41" fontId="9" fillId="0" borderId="1" xfId="8489" applyNumberFormat="1" applyFont="1" applyFill="1" applyBorder="1"/>
    <xf numFmtId="41" fontId="9" fillId="0" borderId="0" xfId="15533" applyNumberFormat="1" applyFont="1" applyFill="1" applyBorder="1"/>
    <xf numFmtId="41" fontId="9" fillId="0" borderId="0" xfId="8489" applyNumberFormat="1" applyFont="1" applyFill="1" applyBorder="1"/>
    <xf numFmtId="41" fontId="9" fillId="0" borderId="1" xfId="15533" applyNumberFormat="1" applyFont="1" applyFill="1" applyBorder="1"/>
    <xf numFmtId="166" fontId="9" fillId="0" borderId="3" xfId="15533" applyNumberFormat="1" applyFont="1" applyFill="1" applyBorder="1"/>
    <xf numFmtId="41" fontId="0" fillId="60" borderId="0" xfId="8489" applyNumberFormat="1" applyFont="1" applyFill="1" applyAlignment="1">
      <alignment vertical="center"/>
    </xf>
    <xf numFmtId="41" fontId="0" fillId="60" borderId="0" xfId="13768" applyNumberFormat="1" applyFont="1" applyFill="1" applyAlignment="1">
      <alignment vertical="center"/>
    </xf>
    <xf numFmtId="41" fontId="0" fillId="60" borderId="0" xfId="13768" applyNumberFormat="1" applyFont="1" applyFill="1" applyBorder="1" applyAlignment="1">
      <alignment vertical="center"/>
    </xf>
    <xf numFmtId="0" fontId="8" fillId="60" borderId="21" xfId="9338" applyFont="1" applyFill="1" applyBorder="1"/>
    <xf numFmtId="0" fontId="8" fillId="60" borderId="0" xfId="0" applyFont="1" applyFill="1" applyBorder="1" applyAlignment="1">
      <alignment horizontal="centerContinuous"/>
    </xf>
    <xf numFmtId="0" fontId="9" fillId="60" borderId="0" xfId="0" applyFont="1" applyFill="1" applyBorder="1" applyAlignment="1">
      <alignment horizontal="centerContinuous"/>
    </xf>
    <xf numFmtId="0" fontId="0" fillId="60" borderId="0" xfId="0" applyFont="1" applyFill="1"/>
    <xf numFmtId="0" fontId="8" fillId="60" borderId="32" xfId="0" applyFont="1" applyFill="1" applyBorder="1" applyAlignment="1">
      <alignment horizontal="centerContinuous"/>
    </xf>
    <xf numFmtId="0" fontId="9" fillId="60" borderId="32" xfId="0" applyFont="1" applyFill="1" applyBorder="1" applyAlignment="1">
      <alignment horizontal="centerContinuous"/>
    </xf>
    <xf numFmtId="0" fontId="9" fillId="60" borderId="0" xfId="0" applyFont="1" applyFill="1"/>
    <xf numFmtId="0" fontId="8" fillId="60" borderId="0" xfId="0" applyFont="1" applyFill="1" applyAlignment="1">
      <alignment horizontal="left" wrapText="1"/>
    </xf>
    <xf numFmtId="0" fontId="8" fillId="60" borderId="0" xfId="0" applyFont="1" applyFill="1"/>
    <xf numFmtId="0" fontId="9" fillId="60" borderId="32" xfId="0" applyFont="1" applyFill="1" applyBorder="1" applyAlignment="1">
      <alignment horizontal="center" wrapText="1"/>
    </xf>
    <xf numFmtId="0" fontId="9" fillId="60" borderId="32" xfId="0" applyFont="1" applyFill="1" applyBorder="1" applyAlignment="1">
      <alignment horizontal="left"/>
    </xf>
    <xf numFmtId="0" fontId="8" fillId="60" borderId="0" xfId="0" applyFont="1" applyFill="1" applyAlignment="1">
      <alignment horizontal="center" wrapText="1"/>
    </xf>
    <xf numFmtId="0" fontId="8" fillId="60" borderId="0" xfId="0" applyFont="1" applyFill="1" applyAlignment="1">
      <alignment horizontal="left"/>
    </xf>
    <xf numFmtId="0" fontId="9" fillId="60" borderId="0" xfId="0" applyFont="1" applyFill="1" applyAlignment="1">
      <alignment horizontal="center"/>
    </xf>
    <xf numFmtId="0" fontId="9" fillId="60" borderId="0" xfId="0" applyFont="1" applyFill="1" applyAlignment="1">
      <alignment horizontal="left"/>
    </xf>
    <xf numFmtId="0" fontId="8" fillId="60" borderId="0" xfId="0" applyFont="1" applyFill="1" applyAlignment="1">
      <alignment horizontal="center"/>
    </xf>
    <xf numFmtId="0" fontId="9" fillId="60" borderId="0" xfId="0" applyFont="1" applyFill="1" applyAlignment="1">
      <alignment horizontal="center" wrapText="1"/>
    </xf>
    <xf numFmtId="41" fontId="9" fillId="60" borderId="22" xfId="413" applyNumberFormat="1" applyFill="1" applyBorder="1"/>
    <xf numFmtId="0" fontId="6" fillId="60" borderId="19" xfId="9338" applyFont="1" applyFill="1" applyBorder="1"/>
    <xf numFmtId="0" fontId="6" fillId="60" borderId="23" xfId="9338" applyFont="1" applyFill="1" applyBorder="1" applyAlignment="1">
      <alignment horizontal="center"/>
    </xf>
    <xf numFmtId="0" fontId="6" fillId="60" borderId="21" xfId="9338" applyFont="1" applyFill="1" applyBorder="1" applyAlignment="1">
      <alignment horizontal="center"/>
    </xf>
    <xf numFmtId="0" fontId="162" fillId="60" borderId="23" xfId="9338" applyFont="1" applyFill="1" applyBorder="1"/>
    <xf numFmtId="0" fontId="0" fillId="60" borderId="21" xfId="9338" applyFont="1" applyFill="1" applyBorder="1" applyAlignment="1">
      <alignment horizontal="right"/>
    </xf>
    <xf numFmtId="0" fontId="0" fillId="60" borderId="23" xfId="9338" applyFont="1" applyFill="1" applyBorder="1" applyAlignment="1">
      <alignment horizontal="center"/>
    </xf>
    <xf numFmtId="17" fontId="0" fillId="60" borderId="21" xfId="9338" quotePrefix="1" applyNumberFormat="1" applyFont="1" applyFill="1" applyBorder="1" applyAlignment="1">
      <alignment horizontal="center"/>
    </xf>
    <xf numFmtId="0" fontId="162" fillId="60" borderId="21" xfId="9338" applyFont="1" applyFill="1" applyBorder="1"/>
    <xf numFmtId="17" fontId="0" fillId="60" borderId="21" xfId="9338" applyNumberFormat="1" applyFont="1" applyFill="1" applyBorder="1" applyAlignment="1">
      <alignment horizontal="center"/>
    </xf>
    <xf numFmtId="0" fontId="7" fillId="60" borderId="23" xfId="9338" applyFont="1" applyFill="1" applyBorder="1" applyAlignment="1">
      <alignment horizontal="center"/>
    </xf>
    <xf numFmtId="0" fontId="0" fillId="60" borderId="21" xfId="9338" applyFont="1" applyFill="1" applyBorder="1" applyAlignment="1">
      <alignment horizontal="center"/>
    </xf>
    <xf numFmtId="41" fontId="9" fillId="0" borderId="0" xfId="8491" applyNumberFormat="1" applyFont="1" applyFill="1"/>
    <xf numFmtId="41" fontId="9" fillId="0" borderId="0" xfId="6676" applyNumberFormat="1" applyFont="1" applyFill="1"/>
    <xf numFmtId="41" fontId="9" fillId="0" borderId="0" xfId="9338" applyNumberFormat="1" applyFill="1"/>
    <xf numFmtId="41" fontId="9" fillId="0" borderId="0" xfId="15529" applyNumberFormat="1" applyFont="1" applyFill="1"/>
    <xf numFmtId="41" fontId="9" fillId="0" borderId="0" xfId="6691" applyNumberFormat="1" applyFont="1" applyFill="1"/>
    <xf numFmtId="0" fontId="9" fillId="0" borderId="0" xfId="13771"/>
    <xf numFmtId="1" fontId="56" fillId="0" borderId="0" xfId="115" applyNumberFormat="1" applyFont="1" applyFill="1"/>
    <xf numFmtId="1" fontId="58" fillId="0" borderId="0" xfId="115" applyNumberFormat="1" applyFont="1" applyFill="1"/>
    <xf numFmtId="1" fontId="46" fillId="0" borderId="0" xfId="115" applyNumberFormat="1" applyFont="1" applyFill="1"/>
    <xf numFmtId="175" fontId="59" fillId="0" borderId="0" xfId="115" applyNumberFormat="1" applyFont="1" applyFill="1" applyAlignment="1">
      <alignment horizontal="right"/>
    </xf>
    <xf numFmtId="175" fontId="8" fillId="0" borderId="0" xfId="115" applyNumberFormat="1" applyFont="1" applyFill="1" applyAlignment="1"/>
    <xf numFmtId="168" fontId="0" fillId="0" borderId="0" xfId="60" applyFont="1" applyFill="1"/>
    <xf numFmtId="1" fontId="8" fillId="0" borderId="0" xfId="115" applyNumberFormat="1" applyFont="1" applyFill="1" applyBorder="1"/>
    <xf numFmtId="1" fontId="9" fillId="0" borderId="0" xfId="115" applyNumberFormat="1" applyFont="1" applyFill="1" applyBorder="1"/>
    <xf numFmtId="175" fontId="8" fillId="0" borderId="0" xfId="115" quotePrefix="1" applyNumberFormat="1" applyFont="1" applyFill="1" applyAlignment="1">
      <alignment horizontal="center"/>
    </xf>
    <xf numFmtId="177" fontId="8" fillId="0" borderId="0" xfId="115" applyNumberFormat="1" applyFont="1" applyFill="1"/>
    <xf numFmtId="1" fontId="59" fillId="0" borderId="0" xfId="115" applyNumberFormat="1" applyFont="1" applyFill="1"/>
    <xf numFmtId="1" fontId="8" fillId="0" borderId="0" xfId="115" applyNumberFormat="1" applyFont="1" applyFill="1" applyAlignment="1">
      <alignment horizontal="center"/>
    </xf>
    <xf numFmtId="168" fontId="8" fillId="0" borderId="0" xfId="60" applyFont="1" applyFill="1" applyAlignment="1">
      <alignment horizontal="center"/>
    </xf>
    <xf numFmtId="177" fontId="8" fillId="0" borderId="0" xfId="115" applyNumberFormat="1" applyFont="1" applyFill="1" applyAlignment="1">
      <alignment horizontal="center"/>
    </xf>
    <xf numFmtId="174" fontId="8" fillId="0" borderId="0" xfId="115" applyNumberFormat="1" applyFont="1" applyFill="1" applyAlignment="1">
      <alignment horizontal="center"/>
    </xf>
    <xf numFmtId="1" fontId="9" fillId="0" borderId="0" xfId="115" applyNumberFormat="1" applyFont="1" applyFill="1" applyAlignment="1">
      <alignment horizontal="center"/>
    </xf>
    <xf numFmtId="168" fontId="9" fillId="0" borderId="0" xfId="60" applyFont="1" applyFill="1" applyAlignment="1">
      <alignment horizontal="center"/>
    </xf>
    <xf numFmtId="1" fontId="47" fillId="0" borderId="0" xfId="115" applyNumberFormat="1" applyFont="1" applyFill="1"/>
    <xf numFmtId="1" fontId="61" fillId="0" borderId="0" xfId="115" applyNumberFormat="1" applyFont="1" applyFill="1"/>
    <xf numFmtId="175" fontId="62" fillId="0" borderId="0" xfId="115" applyNumberFormat="1" applyFont="1" applyFill="1" applyAlignment="1">
      <alignment horizontal="right"/>
    </xf>
    <xf numFmtId="175" fontId="55" fillId="0" borderId="0" xfId="115" applyNumberFormat="1" applyFont="1" applyFill="1" applyAlignment="1">
      <alignment horizontal="right"/>
    </xf>
    <xf numFmtId="175" fontId="60" fillId="0" borderId="0" xfId="115" applyNumberFormat="1" applyFont="1" applyFill="1" applyAlignment="1">
      <alignment horizontal="center"/>
    </xf>
    <xf numFmtId="175" fontId="9" fillId="0" borderId="0" xfId="115" applyNumberFormat="1" applyFont="1" applyFill="1" applyAlignment="1">
      <alignment horizontal="center"/>
    </xf>
    <xf numFmtId="168" fontId="8" fillId="0" borderId="0" xfId="60" applyFont="1" applyFill="1" applyAlignment="1">
      <alignment horizontal="left"/>
    </xf>
    <xf numFmtId="1" fontId="64" fillId="0" borderId="0" xfId="115" applyNumberFormat="1" applyFont="1" applyFill="1" applyAlignment="1">
      <alignment horizontal="center"/>
    </xf>
    <xf numFmtId="1" fontId="65" fillId="0" borderId="0" xfId="115" applyNumberFormat="1" applyFont="1" applyFill="1" applyAlignment="1">
      <alignment horizontal="center"/>
    </xf>
    <xf numFmtId="168" fontId="65" fillId="0" borderId="0" xfId="60" applyFont="1" applyFill="1" applyAlignment="1">
      <alignment horizontal="center"/>
    </xf>
    <xf numFmtId="1" fontId="8" fillId="0" borderId="0" xfId="115" quotePrefix="1" applyNumberFormat="1" applyFont="1" applyFill="1" applyAlignment="1">
      <alignment horizontal="center"/>
    </xf>
    <xf numFmtId="17" fontId="8" fillId="0" borderId="0" xfId="115" applyNumberFormat="1" applyFont="1" applyFill="1" applyAlignment="1">
      <alignment horizontal="center"/>
    </xf>
    <xf numFmtId="1" fontId="66" fillId="0" borderId="0" xfId="115" applyNumberFormat="1" applyFont="1" applyFill="1"/>
    <xf numFmtId="168" fontId="66" fillId="0" borderId="0" xfId="60" applyFont="1" applyFill="1"/>
    <xf numFmtId="168" fontId="9" fillId="0" borderId="0" xfId="60" applyFont="1" applyFill="1" applyBorder="1" applyAlignment="1">
      <alignment horizontal="left"/>
    </xf>
    <xf numFmtId="184" fontId="9" fillId="0" borderId="0" xfId="60" applyNumberFormat="1" applyFont="1" applyFill="1" applyBorder="1" applyAlignment="1">
      <alignment horizontal="right"/>
    </xf>
    <xf numFmtId="184" fontId="9" fillId="0" borderId="32" xfId="60" applyNumberFormat="1" applyFont="1" applyFill="1" applyBorder="1"/>
    <xf numFmtId="168" fontId="9" fillId="0" borderId="0" xfId="60" applyFont="1" applyFill="1" applyBorder="1" applyAlignment="1">
      <alignment horizontal="right"/>
    </xf>
    <xf numFmtId="168" fontId="9" fillId="0" borderId="0" xfId="60" applyFont="1" applyFill="1" applyAlignment="1">
      <alignment horizontal="right"/>
    </xf>
    <xf numFmtId="1" fontId="59" fillId="0" borderId="0" xfId="115" applyNumberFormat="1" applyFont="1" applyFill="1" applyAlignment="1">
      <alignment horizontal="right"/>
    </xf>
    <xf numFmtId="177" fontId="59" fillId="0" borderId="0" xfId="115" applyNumberFormat="1" applyFont="1" applyFill="1" applyAlignment="1">
      <alignment horizontal="right"/>
    </xf>
    <xf numFmtId="1" fontId="8" fillId="0" borderId="0" xfId="115" applyNumberFormat="1" applyFont="1" applyFill="1" applyAlignment="1">
      <alignment horizontal="right"/>
    </xf>
    <xf numFmtId="17" fontId="8" fillId="0" borderId="0" xfId="115" applyNumberFormat="1" applyFont="1" applyFill="1" applyAlignment="1">
      <alignment horizontal="right"/>
    </xf>
    <xf numFmtId="1" fontId="9" fillId="0" borderId="0" xfId="115" applyNumberFormat="1" applyFont="1" applyFill="1" applyAlignment="1">
      <alignment horizontal="right"/>
    </xf>
    <xf numFmtId="186" fontId="9" fillId="0" borderId="0" xfId="14043" applyNumberFormat="1" applyFont="1" applyFill="1"/>
    <xf numFmtId="174" fontId="8" fillId="0" borderId="0" xfId="115" applyNumberFormat="1" applyFont="1" applyFill="1" applyBorder="1"/>
    <xf numFmtId="1" fontId="8" fillId="98" borderId="0" xfId="115" applyNumberFormat="1" applyFont="1" applyFill="1" applyAlignment="1">
      <alignment horizontal="center"/>
    </xf>
    <xf numFmtId="0" fontId="8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" vertical="center"/>
    </xf>
  </cellXfs>
  <cellStyles count="15573">
    <cellStyle name="_x0013_" xfId="5"/>
    <cellStyle name=" 1" xfId="561"/>
    <cellStyle name="_x0013_ 2" xfId="6"/>
    <cellStyle name="14BLIN - Style8" xfId="562"/>
    <cellStyle name="14-BT - Style1" xfId="563"/>
    <cellStyle name="20% - Accent1 2" xfId="7"/>
    <cellStyle name="20% - Accent1 2 10" xfId="564"/>
    <cellStyle name="20% - Accent1 2 18" xfId="565"/>
    <cellStyle name="20% - Accent1 2 2" xfId="566"/>
    <cellStyle name="20% - Accent1 2 2 2" xfId="567"/>
    <cellStyle name="20% - Accent1 2 2 2 2" xfId="568"/>
    <cellStyle name="20% - Accent1 2 2 2 2 2" xfId="569"/>
    <cellStyle name="20% - Accent1 2 2 2 2 2 2" xfId="570"/>
    <cellStyle name="20% - Accent1 2 2 2 2 2 2 2" xfId="571"/>
    <cellStyle name="20% - Accent1 2 2 2 2 2 2 2 2" xfId="572"/>
    <cellStyle name="20% - Accent1 2 2 2 2 2 2 3" xfId="573"/>
    <cellStyle name="20% - Accent1 2 2 2 2 2 3" xfId="574"/>
    <cellStyle name="20% - Accent1 2 2 2 2 2 3 2" xfId="575"/>
    <cellStyle name="20% - Accent1 2 2 2 2 2 3 2 2" xfId="576"/>
    <cellStyle name="20% - Accent1 2 2 2 2 2 3 3" xfId="577"/>
    <cellStyle name="20% - Accent1 2 2 2 2 2 4" xfId="578"/>
    <cellStyle name="20% - Accent1 2 2 2 2 2 4 2" xfId="579"/>
    <cellStyle name="20% - Accent1 2 2 2 2 2 5" xfId="580"/>
    <cellStyle name="20% - Accent1 2 2 2 2 3" xfId="581"/>
    <cellStyle name="20% - Accent1 2 2 2 2 3 2" xfId="582"/>
    <cellStyle name="20% - Accent1 2 2 2 2 3 2 2" xfId="583"/>
    <cellStyle name="20% - Accent1 2 2 2 2 3 3" xfId="584"/>
    <cellStyle name="20% - Accent1 2 2 2 2 4" xfId="585"/>
    <cellStyle name="20% - Accent1 2 2 2 2 4 2" xfId="586"/>
    <cellStyle name="20% - Accent1 2 2 2 2 4 2 2" xfId="587"/>
    <cellStyle name="20% - Accent1 2 2 2 2 4 3" xfId="588"/>
    <cellStyle name="20% - Accent1 2 2 2 2 5" xfId="589"/>
    <cellStyle name="20% - Accent1 2 2 2 2 5 2" xfId="590"/>
    <cellStyle name="20% - Accent1 2 2 2 2 6" xfId="591"/>
    <cellStyle name="20% - Accent1 2 2 2 2 6 2" xfId="592"/>
    <cellStyle name="20% - Accent1 2 2 2 2 7" xfId="593"/>
    <cellStyle name="20% - Accent1 2 2 2 3" xfId="594"/>
    <cellStyle name="20% - Accent1 2 2 2 3 2" xfId="595"/>
    <cellStyle name="20% - Accent1 2 2 2 3 2 2" xfId="596"/>
    <cellStyle name="20% - Accent1 2 2 2 3 2 2 2" xfId="597"/>
    <cellStyle name="20% - Accent1 2 2 2 3 2 3" xfId="598"/>
    <cellStyle name="20% - Accent1 2 2 2 3 3" xfId="599"/>
    <cellStyle name="20% - Accent1 2 2 2 3 3 2" xfId="600"/>
    <cellStyle name="20% - Accent1 2 2 2 3 3 2 2" xfId="601"/>
    <cellStyle name="20% - Accent1 2 2 2 3 3 3" xfId="602"/>
    <cellStyle name="20% - Accent1 2 2 2 3 4" xfId="603"/>
    <cellStyle name="20% - Accent1 2 2 2 3 4 2" xfId="604"/>
    <cellStyle name="20% - Accent1 2 2 2 3 5" xfId="605"/>
    <cellStyle name="20% - Accent1 2 2 2 4" xfId="606"/>
    <cellStyle name="20% - Accent1 2 2 2 4 2" xfId="607"/>
    <cellStyle name="20% - Accent1 2 2 2 4 2 2" xfId="608"/>
    <cellStyle name="20% - Accent1 2 2 2 4 3" xfId="609"/>
    <cellStyle name="20% - Accent1 2 2 2 5" xfId="610"/>
    <cellStyle name="20% - Accent1 2 2 2 5 2" xfId="611"/>
    <cellStyle name="20% - Accent1 2 2 2 5 2 2" xfId="612"/>
    <cellStyle name="20% - Accent1 2 2 2 5 3" xfId="613"/>
    <cellStyle name="20% - Accent1 2 2 2 6" xfId="614"/>
    <cellStyle name="20% - Accent1 2 2 2 6 2" xfId="615"/>
    <cellStyle name="20% - Accent1 2 2 2 7" xfId="616"/>
    <cellStyle name="20% - Accent1 2 2 2 7 2" xfId="617"/>
    <cellStyle name="20% - Accent1 2 2 2 8" xfId="618"/>
    <cellStyle name="20% - Accent1 2 2 3" xfId="619"/>
    <cellStyle name="20% - Accent1 2 2 3 2" xfId="620"/>
    <cellStyle name="20% - Accent1 2 2 3 2 2" xfId="621"/>
    <cellStyle name="20% - Accent1 2 2 3 2 2 2" xfId="622"/>
    <cellStyle name="20% - Accent1 2 2 3 2 2 2 2" xfId="623"/>
    <cellStyle name="20% - Accent1 2 2 3 2 2 3" xfId="624"/>
    <cellStyle name="20% - Accent1 2 2 3 2 3" xfId="625"/>
    <cellStyle name="20% - Accent1 2 2 3 2 3 2" xfId="626"/>
    <cellStyle name="20% - Accent1 2 2 3 2 3 2 2" xfId="627"/>
    <cellStyle name="20% - Accent1 2 2 3 2 3 3" xfId="628"/>
    <cellStyle name="20% - Accent1 2 2 3 2 4" xfId="629"/>
    <cellStyle name="20% - Accent1 2 2 3 2 4 2" xfId="630"/>
    <cellStyle name="20% - Accent1 2 2 3 2 5" xfId="631"/>
    <cellStyle name="20% - Accent1 2 2 3 2 5 2" xfId="632"/>
    <cellStyle name="20% - Accent1 2 2 3 2 6" xfId="633"/>
    <cellStyle name="20% - Accent1 2 2 3 3" xfId="634"/>
    <cellStyle name="20% - Accent1 2 2 3 3 2" xfId="635"/>
    <cellStyle name="20% - Accent1 2 2 3 3 2 2" xfId="636"/>
    <cellStyle name="20% - Accent1 2 2 3 3 3" xfId="637"/>
    <cellStyle name="20% - Accent1 2 2 3 4" xfId="638"/>
    <cellStyle name="20% - Accent1 2 2 3 4 2" xfId="639"/>
    <cellStyle name="20% - Accent1 2 2 3 4 2 2" xfId="640"/>
    <cellStyle name="20% - Accent1 2 2 3 4 3" xfId="641"/>
    <cellStyle name="20% - Accent1 2 2 3 5" xfId="642"/>
    <cellStyle name="20% - Accent1 2 2 3 5 2" xfId="643"/>
    <cellStyle name="20% - Accent1 2 2 3 6" xfId="644"/>
    <cellStyle name="20% - Accent1 2 2 3 6 2" xfId="645"/>
    <cellStyle name="20% - Accent1 2 2 3 7" xfId="646"/>
    <cellStyle name="20% - Accent1 2 2 4" xfId="647"/>
    <cellStyle name="20% - Accent1 2 2 4 2" xfId="648"/>
    <cellStyle name="20% - Accent1 2 2 4 2 2" xfId="649"/>
    <cellStyle name="20% - Accent1 2 2 4 2 2 2" xfId="650"/>
    <cellStyle name="20% - Accent1 2 2 4 2 3" xfId="651"/>
    <cellStyle name="20% - Accent1 2 2 4 2 3 2" xfId="652"/>
    <cellStyle name="20% - Accent1 2 2 4 2 4" xfId="653"/>
    <cellStyle name="20% - Accent1 2 2 4 3" xfId="654"/>
    <cellStyle name="20% - Accent1 2 2 4 3 2" xfId="655"/>
    <cellStyle name="20% - Accent1 2 2 4 3 2 2" xfId="656"/>
    <cellStyle name="20% - Accent1 2 2 4 3 3" xfId="657"/>
    <cellStyle name="20% - Accent1 2 2 4 4" xfId="658"/>
    <cellStyle name="20% - Accent1 2 2 4 4 2" xfId="659"/>
    <cellStyle name="20% - Accent1 2 2 4 5" xfId="660"/>
    <cellStyle name="20% - Accent1 2 2 4 5 2" xfId="661"/>
    <cellStyle name="20% - Accent1 2 2 4 6" xfId="662"/>
    <cellStyle name="20% - Accent1 2 2 5" xfId="663"/>
    <cellStyle name="20% - Accent1 2 2 5 2" xfId="664"/>
    <cellStyle name="20% - Accent1 2 2 5 2 2" xfId="665"/>
    <cellStyle name="20% - Accent1 2 2 5 3" xfId="666"/>
    <cellStyle name="20% - Accent1 2 2 5 3 2" xfId="667"/>
    <cellStyle name="20% - Accent1 2 2 5 4" xfId="668"/>
    <cellStyle name="20% - Accent1 2 2 6" xfId="669"/>
    <cellStyle name="20% - Accent1 2 2 6 2" xfId="670"/>
    <cellStyle name="20% - Accent1 2 2 6 2 2" xfId="671"/>
    <cellStyle name="20% - Accent1 2 2 6 3" xfId="672"/>
    <cellStyle name="20% - Accent1 2 2 7" xfId="673"/>
    <cellStyle name="20% - Accent1 2 2 7 2" xfId="674"/>
    <cellStyle name="20% - Accent1 2 2 8" xfId="675"/>
    <cellStyle name="20% - Accent1 2 2 8 2" xfId="676"/>
    <cellStyle name="20% - Accent1 2 2 9" xfId="677"/>
    <cellStyle name="20% - Accent1 2 3" xfId="678"/>
    <cellStyle name="20% - Accent1 2 3 2" xfId="679"/>
    <cellStyle name="20% - Accent1 2 3 2 2" xfId="680"/>
    <cellStyle name="20% - Accent1 2 3 2 2 2" xfId="681"/>
    <cellStyle name="20% - Accent1 2 3 2 2 2 2" xfId="682"/>
    <cellStyle name="20% - Accent1 2 3 2 2 2 2 2" xfId="683"/>
    <cellStyle name="20% - Accent1 2 3 2 2 2 3" xfId="684"/>
    <cellStyle name="20% - Accent1 2 3 2 2 3" xfId="685"/>
    <cellStyle name="20% - Accent1 2 3 2 2 3 2" xfId="686"/>
    <cellStyle name="20% - Accent1 2 3 2 2 3 2 2" xfId="687"/>
    <cellStyle name="20% - Accent1 2 3 2 2 3 3" xfId="688"/>
    <cellStyle name="20% - Accent1 2 3 2 2 4" xfId="689"/>
    <cellStyle name="20% - Accent1 2 3 2 2 4 2" xfId="690"/>
    <cellStyle name="20% - Accent1 2 3 2 2 5" xfId="691"/>
    <cellStyle name="20% - Accent1 2 3 2 3" xfId="692"/>
    <cellStyle name="20% - Accent1 2 3 2 3 2" xfId="693"/>
    <cellStyle name="20% - Accent1 2 3 2 3 2 2" xfId="694"/>
    <cellStyle name="20% - Accent1 2 3 2 3 3" xfId="695"/>
    <cellStyle name="20% - Accent1 2 3 2 4" xfId="696"/>
    <cellStyle name="20% - Accent1 2 3 2 4 2" xfId="697"/>
    <cellStyle name="20% - Accent1 2 3 2 4 2 2" xfId="698"/>
    <cellStyle name="20% - Accent1 2 3 2 4 3" xfId="699"/>
    <cellStyle name="20% - Accent1 2 3 2 5" xfId="700"/>
    <cellStyle name="20% - Accent1 2 3 2 5 2" xfId="701"/>
    <cellStyle name="20% - Accent1 2 3 2 6" xfId="702"/>
    <cellStyle name="20% - Accent1 2 3 2 6 2" xfId="703"/>
    <cellStyle name="20% - Accent1 2 3 2 7" xfId="704"/>
    <cellStyle name="20% - Accent1 2 3 3" xfId="705"/>
    <cellStyle name="20% - Accent1 2 3 3 2" xfId="706"/>
    <cellStyle name="20% - Accent1 2 3 3 2 2" xfId="707"/>
    <cellStyle name="20% - Accent1 2 3 3 2 2 2" xfId="708"/>
    <cellStyle name="20% - Accent1 2 3 3 2 3" xfId="709"/>
    <cellStyle name="20% - Accent1 2 3 3 3" xfId="710"/>
    <cellStyle name="20% - Accent1 2 3 3 3 2" xfId="711"/>
    <cellStyle name="20% - Accent1 2 3 3 3 2 2" xfId="712"/>
    <cellStyle name="20% - Accent1 2 3 3 3 3" xfId="713"/>
    <cellStyle name="20% - Accent1 2 3 3 4" xfId="714"/>
    <cellStyle name="20% - Accent1 2 3 3 4 2" xfId="715"/>
    <cellStyle name="20% - Accent1 2 3 3 5" xfId="716"/>
    <cellStyle name="20% - Accent1 2 3 4" xfId="717"/>
    <cellStyle name="20% - Accent1 2 3 4 2" xfId="718"/>
    <cellStyle name="20% - Accent1 2 3 4 2 2" xfId="719"/>
    <cellStyle name="20% - Accent1 2 3 4 3" xfId="720"/>
    <cellStyle name="20% - Accent1 2 3 5" xfId="721"/>
    <cellStyle name="20% - Accent1 2 3 5 2" xfId="722"/>
    <cellStyle name="20% - Accent1 2 3 5 2 2" xfId="723"/>
    <cellStyle name="20% - Accent1 2 3 5 3" xfId="724"/>
    <cellStyle name="20% - Accent1 2 3 6" xfId="725"/>
    <cellStyle name="20% - Accent1 2 3 6 2" xfId="726"/>
    <cellStyle name="20% - Accent1 2 3 7" xfId="727"/>
    <cellStyle name="20% - Accent1 2 3 7 2" xfId="728"/>
    <cellStyle name="20% - Accent1 2 3 8" xfId="729"/>
    <cellStyle name="20% - Accent1 2 4" xfId="730"/>
    <cellStyle name="20% - Accent1 2 4 2" xfId="731"/>
    <cellStyle name="20% - Accent1 2 4 2 2" xfId="732"/>
    <cellStyle name="20% - Accent1 2 4 2 2 2" xfId="733"/>
    <cellStyle name="20% - Accent1 2 4 2 2 2 2" xfId="734"/>
    <cellStyle name="20% - Accent1 2 4 2 2 3" xfId="735"/>
    <cellStyle name="20% - Accent1 2 4 2 3" xfId="736"/>
    <cellStyle name="20% - Accent1 2 4 2 3 2" xfId="737"/>
    <cellStyle name="20% - Accent1 2 4 2 3 2 2" xfId="738"/>
    <cellStyle name="20% - Accent1 2 4 2 3 3" xfId="739"/>
    <cellStyle name="20% - Accent1 2 4 2 4" xfId="740"/>
    <cellStyle name="20% - Accent1 2 4 2 4 2" xfId="741"/>
    <cellStyle name="20% - Accent1 2 4 2 5" xfId="742"/>
    <cellStyle name="20% - Accent1 2 4 2 5 2" xfId="743"/>
    <cellStyle name="20% - Accent1 2 4 2 6" xfId="744"/>
    <cellStyle name="20% - Accent1 2 4 3" xfId="745"/>
    <cellStyle name="20% - Accent1 2 4 3 2" xfId="746"/>
    <cellStyle name="20% - Accent1 2 4 3 2 2" xfId="747"/>
    <cellStyle name="20% - Accent1 2 4 3 3" xfId="748"/>
    <cellStyle name="20% - Accent1 2 4 4" xfId="749"/>
    <cellStyle name="20% - Accent1 2 4 4 2" xfId="750"/>
    <cellStyle name="20% - Accent1 2 4 4 2 2" xfId="751"/>
    <cellStyle name="20% - Accent1 2 4 4 3" xfId="752"/>
    <cellStyle name="20% - Accent1 2 4 5" xfId="753"/>
    <cellStyle name="20% - Accent1 2 4 5 2" xfId="754"/>
    <cellStyle name="20% - Accent1 2 4 6" xfId="755"/>
    <cellStyle name="20% - Accent1 2 4 6 2" xfId="756"/>
    <cellStyle name="20% - Accent1 2 4 7" xfId="757"/>
    <cellStyle name="20% - Accent1 2 5" xfId="758"/>
    <cellStyle name="20% - Accent1 2 5 2" xfId="759"/>
    <cellStyle name="20% - Accent1 2 5 2 2" xfId="760"/>
    <cellStyle name="20% - Accent1 2 5 2 2 2" xfId="761"/>
    <cellStyle name="20% - Accent1 2 5 2 3" xfId="762"/>
    <cellStyle name="20% - Accent1 2 5 2 3 2" xfId="763"/>
    <cellStyle name="20% - Accent1 2 5 2 4" xfId="764"/>
    <cellStyle name="20% - Accent1 2 5 3" xfId="765"/>
    <cellStyle name="20% - Accent1 2 5 3 2" xfId="766"/>
    <cellStyle name="20% - Accent1 2 5 3 2 2" xfId="767"/>
    <cellStyle name="20% - Accent1 2 5 3 3" xfId="768"/>
    <cellStyle name="20% - Accent1 2 5 4" xfId="769"/>
    <cellStyle name="20% - Accent1 2 5 4 2" xfId="770"/>
    <cellStyle name="20% - Accent1 2 5 5" xfId="771"/>
    <cellStyle name="20% - Accent1 2 5 5 2" xfId="772"/>
    <cellStyle name="20% - Accent1 2 5 6" xfId="773"/>
    <cellStyle name="20% - Accent1 2 6" xfId="774"/>
    <cellStyle name="20% - Accent1 2 6 2" xfId="775"/>
    <cellStyle name="20% - Accent1 2 6 2 2" xfId="776"/>
    <cellStyle name="20% - Accent1 2 6 3" xfId="777"/>
    <cellStyle name="20% - Accent1 2 6 3 2" xfId="778"/>
    <cellStyle name="20% - Accent1 2 6 4" xfId="779"/>
    <cellStyle name="20% - Accent1 2 7" xfId="780"/>
    <cellStyle name="20% - Accent1 2 7 2" xfId="781"/>
    <cellStyle name="20% - Accent1 2 7 2 2" xfId="782"/>
    <cellStyle name="20% - Accent1 2 7 3" xfId="783"/>
    <cellStyle name="20% - Accent1 2 8" xfId="784"/>
    <cellStyle name="20% - Accent1 2 8 2" xfId="785"/>
    <cellStyle name="20% - Accent1 2 9" xfId="786"/>
    <cellStyle name="20% - Accent1 2 9 2" xfId="787"/>
    <cellStyle name="20% - Accent1 2_Deferred Income Taxes" xfId="788"/>
    <cellStyle name="20% - Accent1 3" xfId="217"/>
    <cellStyle name="20% - Accent1 3 2" xfId="789"/>
    <cellStyle name="20% - Accent1 4" xfId="218"/>
    <cellStyle name="20% - Accent1 4 2" xfId="790"/>
    <cellStyle name="20% - Accent1 5" xfId="219"/>
    <cellStyle name="20% - Accent1 5 10" xfId="791"/>
    <cellStyle name="20% - Accent1 5 2" xfId="792"/>
    <cellStyle name="20% - Accent1 5 2 2" xfId="793"/>
    <cellStyle name="20% - Accent1 5 2 2 2" xfId="794"/>
    <cellStyle name="20% - Accent1 5 2 2 2 2" xfId="795"/>
    <cellStyle name="20% - Accent1 5 2 2 2 2 2" xfId="796"/>
    <cellStyle name="20% - Accent1 5 2 2 2 2 2 2" xfId="797"/>
    <cellStyle name="20% - Accent1 5 2 2 2 2 2 2 2" xfId="798"/>
    <cellStyle name="20% - Accent1 5 2 2 2 2 2 3" xfId="799"/>
    <cellStyle name="20% - Accent1 5 2 2 2 2 3" xfId="800"/>
    <cellStyle name="20% - Accent1 5 2 2 2 2 3 2" xfId="801"/>
    <cellStyle name="20% - Accent1 5 2 2 2 2 3 2 2" xfId="802"/>
    <cellStyle name="20% - Accent1 5 2 2 2 2 3 3" xfId="803"/>
    <cellStyle name="20% - Accent1 5 2 2 2 2 4" xfId="804"/>
    <cellStyle name="20% - Accent1 5 2 2 2 2 4 2" xfId="805"/>
    <cellStyle name="20% - Accent1 5 2 2 2 2 5" xfId="806"/>
    <cellStyle name="20% - Accent1 5 2 2 2 3" xfId="807"/>
    <cellStyle name="20% - Accent1 5 2 2 2 3 2" xfId="808"/>
    <cellStyle name="20% - Accent1 5 2 2 2 3 2 2" xfId="809"/>
    <cellStyle name="20% - Accent1 5 2 2 2 3 3" xfId="810"/>
    <cellStyle name="20% - Accent1 5 2 2 2 4" xfId="811"/>
    <cellStyle name="20% - Accent1 5 2 2 2 4 2" xfId="812"/>
    <cellStyle name="20% - Accent1 5 2 2 2 4 2 2" xfId="813"/>
    <cellStyle name="20% - Accent1 5 2 2 2 4 3" xfId="814"/>
    <cellStyle name="20% - Accent1 5 2 2 2 5" xfId="815"/>
    <cellStyle name="20% - Accent1 5 2 2 2 5 2" xfId="816"/>
    <cellStyle name="20% - Accent1 5 2 2 2 6" xfId="817"/>
    <cellStyle name="20% - Accent1 5 2 2 2 6 2" xfId="818"/>
    <cellStyle name="20% - Accent1 5 2 2 2 7" xfId="819"/>
    <cellStyle name="20% - Accent1 5 2 2 3" xfId="820"/>
    <cellStyle name="20% - Accent1 5 2 2 3 2" xfId="821"/>
    <cellStyle name="20% - Accent1 5 2 2 3 2 2" xfId="822"/>
    <cellStyle name="20% - Accent1 5 2 2 3 2 2 2" xfId="823"/>
    <cellStyle name="20% - Accent1 5 2 2 3 2 3" xfId="824"/>
    <cellStyle name="20% - Accent1 5 2 2 3 3" xfId="825"/>
    <cellStyle name="20% - Accent1 5 2 2 3 3 2" xfId="826"/>
    <cellStyle name="20% - Accent1 5 2 2 3 3 2 2" xfId="827"/>
    <cellStyle name="20% - Accent1 5 2 2 3 3 3" xfId="828"/>
    <cellStyle name="20% - Accent1 5 2 2 3 4" xfId="829"/>
    <cellStyle name="20% - Accent1 5 2 2 3 4 2" xfId="830"/>
    <cellStyle name="20% - Accent1 5 2 2 3 5" xfId="831"/>
    <cellStyle name="20% - Accent1 5 2 2 4" xfId="832"/>
    <cellStyle name="20% - Accent1 5 2 2 4 2" xfId="833"/>
    <cellStyle name="20% - Accent1 5 2 2 4 2 2" xfId="834"/>
    <cellStyle name="20% - Accent1 5 2 2 4 3" xfId="835"/>
    <cellStyle name="20% - Accent1 5 2 2 5" xfId="836"/>
    <cellStyle name="20% - Accent1 5 2 2 5 2" xfId="837"/>
    <cellStyle name="20% - Accent1 5 2 2 5 2 2" xfId="838"/>
    <cellStyle name="20% - Accent1 5 2 2 5 3" xfId="839"/>
    <cellStyle name="20% - Accent1 5 2 2 6" xfId="840"/>
    <cellStyle name="20% - Accent1 5 2 2 6 2" xfId="841"/>
    <cellStyle name="20% - Accent1 5 2 2 7" xfId="842"/>
    <cellStyle name="20% - Accent1 5 2 2 7 2" xfId="843"/>
    <cellStyle name="20% - Accent1 5 2 2 8" xfId="844"/>
    <cellStyle name="20% - Accent1 5 2 3" xfId="845"/>
    <cellStyle name="20% - Accent1 5 2 3 2" xfId="846"/>
    <cellStyle name="20% - Accent1 5 2 3 2 2" xfId="847"/>
    <cellStyle name="20% - Accent1 5 2 3 2 2 2" xfId="848"/>
    <cellStyle name="20% - Accent1 5 2 3 2 2 2 2" xfId="849"/>
    <cellStyle name="20% - Accent1 5 2 3 2 2 3" xfId="850"/>
    <cellStyle name="20% - Accent1 5 2 3 2 3" xfId="851"/>
    <cellStyle name="20% - Accent1 5 2 3 2 3 2" xfId="852"/>
    <cellStyle name="20% - Accent1 5 2 3 2 3 2 2" xfId="853"/>
    <cellStyle name="20% - Accent1 5 2 3 2 3 3" xfId="854"/>
    <cellStyle name="20% - Accent1 5 2 3 2 4" xfId="855"/>
    <cellStyle name="20% - Accent1 5 2 3 2 4 2" xfId="856"/>
    <cellStyle name="20% - Accent1 5 2 3 2 5" xfId="857"/>
    <cellStyle name="20% - Accent1 5 2 3 2 5 2" xfId="858"/>
    <cellStyle name="20% - Accent1 5 2 3 2 6" xfId="859"/>
    <cellStyle name="20% - Accent1 5 2 3 3" xfId="860"/>
    <cellStyle name="20% - Accent1 5 2 3 3 2" xfId="861"/>
    <cellStyle name="20% - Accent1 5 2 3 3 2 2" xfId="862"/>
    <cellStyle name="20% - Accent1 5 2 3 3 3" xfId="863"/>
    <cellStyle name="20% - Accent1 5 2 3 4" xfId="864"/>
    <cellStyle name="20% - Accent1 5 2 3 4 2" xfId="865"/>
    <cellStyle name="20% - Accent1 5 2 3 4 2 2" xfId="866"/>
    <cellStyle name="20% - Accent1 5 2 3 4 3" xfId="867"/>
    <cellStyle name="20% - Accent1 5 2 3 5" xfId="868"/>
    <cellStyle name="20% - Accent1 5 2 3 5 2" xfId="869"/>
    <cellStyle name="20% - Accent1 5 2 3 6" xfId="870"/>
    <cellStyle name="20% - Accent1 5 2 3 6 2" xfId="871"/>
    <cellStyle name="20% - Accent1 5 2 3 7" xfId="872"/>
    <cellStyle name="20% - Accent1 5 2 4" xfId="873"/>
    <cellStyle name="20% - Accent1 5 2 4 2" xfId="874"/>
    <cellStyle name="20% - Accent1 5 2 4 2 2" xfId="875"/>
    <cellStyle name="20% - Accent1 5 2 4 2 2 2" xfId="876"/>
    <cellStyle name="20% - Accent1 5 2 4 2 3" xfId="877"/>
    <cellStyle name="20% - Accent1 5 2 4 2 3 2" xfId="878"/>
    <cellStyle name="20% - Accent1 5 2 4 2 4" xfId="879"/>
    <cellStyle name="20% - Accent1 5 2 4 3" xfId="880"/>
    <cellStyle name="20% - Accent1 5 2 4 3 2" xfId="881"/>
    <cellStyle name="20% - Accent1 5 2 4 3 2 2" xfId="882"/>
    <cellStyle name="20% - Accent1 5 2 4 3 3" xfId="883"/>
    <cellStyle name="20% - Accent1 5 2 4 4" xfId="884"/>
    <cellStyle name="20% - Accent1 5 2 4 4 2" xfId="885"/>
    <cellStyle name="20% - Accent1 5 2 4 5" xfId="886"/>
    <cellStyle name="20% - Accent1 5 2 4 5 2" xfId="887"/>
    <cellStyle name="20% - Accent1 5 2 4 6" xfId="888"/>
    <cellStyle name="20% - Accent1 5 2 5" xfId="889"/>
    <cellStyle name="20% - Accent1 5 2 5 2" xfId="890"/>
    <cellStyle name="20% - Accent1 5 2 5 2 2" xfId="891"/>
    <cellStyle name="20% - Accent1 5 2 5 3" xfId="892"/>
    <cellStyle name="20% - Accent1 5 2 5 3 2" xfId="893"/>
    <cellStyle name="20% - Accent1 5 2 5 4" xfId="894"/>
    <cellStyle name="20% - Accent1 5 2 6" xfId="895"/>
    <cellStyle name="20% - Accent1 5 2 6 2" xfId="896"/>
    <cellStyle name="20% - Accent1 5 2 6 2 2" xfId="897"/>
    <cellStyle name="20% - Accent1 5 2 6 3" xfId="898"/>
    <cellStyle name="20% - Accent1 5 2 7" xfId="899"/>
    <cellStyle name="20% - Accent1 5 2 7 2" xfId="900"/>
    <cellStyle name="20% - Accent1 5 2 8" xfId="901"/>
    <cellStyle name="20% - Accent1 5 2 8 2" xfId="902"/>
    <cellStyle name="20% - Accent1 5 2 9" xfId="903"/>
    <cellStyle name="20% - Accent1 5 3" xfId="904"/>
    <cellStyle name="20% - Accent1 5 3 2" xfId="905"/>
    <cellStyle name="20% - Accent1 5 3 2 2" xfId="906"/>
    <cellStyle name="20% - Accent1 5 3 2 2 2" xfId="907"/>
    <cellStyle name="20% - Accent1 5 3 2 2 2 2" xfId="908"/>
    <cellStyle name="20% - Accent1 5 3 2 2 2 2 2" xfId="909"/>
    <cellStyle name="20% - Accent1 5 3 2 2 2 3" xfId="910"/>
    <cellStyle name="20% - Accent1 5 3 2 2 3" xfId="911"/>
    <cellStyle name="20% - Accent1 5 3 2 2 3 2" xfId="912"/>
    <cellStyle name="20% - Accent1 5 3 2 2 3 2 2" xfId="913"/>
    <cellStyle name="20% - Accent1 5 3 2 2 3 3" xfId="914"/>
    <cellStyle name="20% - Accent1 5 3 2 2 4" xfId="915"/>
    <cellStyle name="20% - Accent1 5 3 2 2 4 2" xfId="916"/>
    <cellStyle name="20% - Accent1 5 3 2 2 5" xfId="917"/>
    <cellStyle name="20% - Accent1 5 3 2 3" xfId="918"/>
    <cellStyle name="20% - Accent1 5 3 2 3 2" xfId="919"/>
    <cellStyle name="20% - Accent1 5 3 2 3 2 2" xfId="920"/>
    <cellStyle name="20% - Accent1 5 3 2 3 3" xfId="921"/>
    <cellStyle name="20% - Accent1 5 3 2 4" xfId="922"/>
    <cellStyle name="20% - Accent1 5 3 2 4 2" xfId="923"/>
    <cellStyle name="20% - Accent1 5 3 2 4 2 2" xfId="924"/>
    <cellStyle name="20% - Accent1 5 3 2 4 3" xfId="925"/>
    <cellStyle name="20% - Accent1 5 3 2 5" xfId="926"/>
    <cellStyle name="20% - Accent1 5 3 2 5 2" xfId="927"/>
    <cellStyle name="20% - Accent1 5 3 2 6" xfId="928"/>
    <cellStyle name="20% - Accent1 5 3 2 6 2" xfId="929"/>
    <cellStyle name="20% - Accent1 5 3 2 7" xfId="930"/>
    <cellStyle name="20% - Accent1 5 3 3" xfId="931"/>
    <cellStyle name="20% - Accent1 5 3 3 2" xfId="932"/>
    <cellStyle name="20% - Accent1 5 3 3 2 2" xfId="933"/>
    <cellStyle name="20% - Accent1 5 3 3 2 2 2" xfId="934"/>
    <cellStyle name="20% - Accent1 5 3 3 2 3" xfId="935"/>
    <cellStyle name="20% - Accent1 5 3 3 3" xfId="936"/>
    <cellStyle name="20% - Accent1 5 3 3 3 2" xfId="937"/>
    <cellStyle name="20% - Accent1 5 3 3 3 2 2" xfId="938"/>
    <cellStyle name="20% - Accent1 5 3 3 3 3" xfId="939"/>
    <cellStyle name="20% - Accent1 5 3 3 4" xfId="940"/>
    <cellStyle name="20% - Accent1 5 3 3 4 2" xfId="941"/>
    <cellStyle name="20% - Accent1 5 3 3 5" xfId="942"/>
    <cellStyle name="20% - Accent1 5 3 4" xfId="943"/>
    <cellStyle name="20% - Accent1 5 3 4 2" xfId="944"/>
    <cellStyle name="20% - Accent1 5 3 4 2 2" xfId="945"/>
    <cellStyle name="20% - Accent1 5 3 4 3" xfId="946"/>
    <cellStyle name="20% - Accent1 5 3 5" xfId="947"/>
    <cellStyle name="20% - Accent1 5 3 5 2" xfId="948"/>
    <cellStyle name="20% - Accent1 5 3 5 2 2" xfId="949"/>
    <cellStyle name="20% - Accent1 5 3 5 3" xfId="950"/>
    <cellStyle name="20% - Accent1 5 3 6" xfId="951"/>
    <cellStyle name="20% - Accent1 5 3 6 2" xfId="952"/>
    <cellStyle name="20% - Accent1 5 3 7" xfId="953"/>
    <cellStyle name="20% - Accent1 5 3 7 2" xfId="954"/>
    <cellStyle name="20% - Accent1 5 3 8" xfId="955"/>
    <cellStyle name="20% - Accent1 5 4" xfId="956"/>
    <cellStyle name="20% - Accent1 5 4 2" xfId="957"/>
    <cellStyle name="20% - Accent1 5 4 2 2" xfId="958"/>
    <cellStyle name="20% - Accent1 5 4 2 2 2" xfId="959"/>
    <cellStyle name="20% - Accent1 5 4 2 2 2 2" xfId="960"/>
    <cellStyle name="20% - Accent1 5 4 2 2 3" xfId="961"/>
    <cellStyle name="20% - Accent1 5 4 2 3" xfId="962"/>
    <cellStyle name="20% - Accent1 5 4 2 3 2" xfId="963"/>
    <cellStyle name="20% - Accent1 5 4 2 3 2 2" xfId="964"/>
    <cellStyle name="20% - Accent1 5 4 2 3 3" xfId="965"/>
    <cellStyle name="20% - Accent1 5 4 2 4" xfId="966"/>
    <cellStyle name="20% - Accent1 5 4 2 4 2" xfId="967"/>
    <cellStyle name="20% - Accent1 5 4 2 5" xfId="968"/>
    <cellStyle name="20% - Accent1 5 4 2 5 2" xfId="969"/>
    <cellStyle name="20% - Accent1 5 4 2 6" xfId="970"/>
    <cellStyle name="20% - Accent1 5 4 3" xfId="971"/>
    <cellStyle name="20% - Accent1 5 4 3 2" xfId="972"/>
    <cellStyle name="20% - Accent1 5 4 3 2 2" xfId="973"/>
    <cellStyle name="20% - Accent1 5 4 3 3" xfId="974"/>
    <cellStyle name="20% - Accent1 5 4 4" xfId="975"/>
    <cellStyle name="20% - Accent1 5 4 4 2" xfId="976"/>
    <cellStyle name="20% - Accent1 5 4 4 2 2" xfId="977"/>
    <cellStyle name="20% - Accent1 5 4 4 3" xfId="978"/>
    <cellStyle name="20% - Accent1 5 4 5" xfId="979"/>
    <cellStyle name="20% - Accent1 5 4 5 2" xfId="980"/>
    <cellStyle name="20% - Accent1 5 4 6" xfId="981"/>
    <cellStyle name="20% - Accent1 5 4 6 2" xfId="982"/>
    <cellStyle name="20% - Accent1 5 4 7" xfId="983"/>
    <cellStyle name="20% - Accent1 5 5" xfId="984"/>
    <cellStyle name="20% - Accent1 5 5 2" xfId="985"/>
    <cellStyle name="20% - Accent1 5 5 2 2" xfId="986"/>
    <cellStyle name="20% - Accent1 5 5 2 2 2" xfId="987"/>
    <cellStyle name="20% - Accent1 5 5 2 3" xfId="988"/>
    <cellStyle name="20% - Accent1 5 5 2 3 2" xfId="989"/>
    <cellStyle name="20% - Accent1 5 5 2 4" xfId="990"/>
    <cellStyle name="20% - Accent1 5 5 3" xfId="991"/>
    <cellStyle name="20% - Accent1 5 5 3 2" xfId="992"/>
    <cellStyle name="20% - Accent1 5 5 3 2 2" xfId="993"/>
    <cellStyle name="20% - Accent1 5 5 3 3" xfId="994"/>
    <cellStyle name="20% - Accent1 5 5 4" xfId="995"/>
    <cellStyle name="20% - Accent1 5 5 4 2" xfId="996"/>
    <cellStyle name="20% - Accent1 5 5 5" xfId="997"/>
    <cellStyle name="20% - Accent1 5 5 5 2" xfId="998"/>
    <cellStyle name="20% - Accent1 5 5 6" xfId="999"/>
    <cellStyle name="20% - Accent1 5 6" xfId="1000"/>
    <cellStyle name="20% - Accent1 5 6 2" xfId="1001"/>
    <cellStyle name="20% - Accent1 5 6 2 2" xfId="1002"/>
    <cellStyle name="20% - Accent1 5 6 3" xfId="1003"/>
    <cellStyle name="20% - Accent1 5 6 3 2" xfId="1004"/>
    <cellStyle name="20% - Accent1 5 6 4" xfId="1005"/>
    <cellStyle name="20% - Accent1 5 7" xfId="1006"/>
    <cellStyle name="20% - Accent1 5 7 2" xfId="1007"/>
    <cellStyle name="20% - Accent1 5 7 2 2" xfId="1008"/>
    <cellStyle name="20% - Accent1 5 7 3" xfId="1009"/>
    <cellStyle name="20% - Accent1 5 8" xfId="1010"/>
    <cellStyle name="20% - Accent1 5 8 2" xfId="1011"/>
    <cellStyle name="20% - Accent1 5 9" xfId="1012"/>
    <cellStyle name="20% - Accent1 5 9 2" xfId="1013"/>
    <cellStyle name="20% - Accent1 6" xfId="220"/>
    <cellStyle name="20% - Accent1 6 2" xfId="1014"/>
    <cellStyle name="20% - Accent1 6 2 2" xfId="1015"/>
    <cellStyle name="20% - Accent1 6 2 2 2" xfId="1016"/>
    <cellStyle name="20% - Accent1 6 2 2 2 2" xfId="1017"/>
    <cellStyle name="20% - Accent1 6 2 2 2 2 2" xfId="1018"/>
    <cellStyle name="20% - Accent1 6 2 2 2 2 2 2" xfId="1019"/>
    <cellStyle name="20% - Accent1 6 2 2 2 2 3" xfId="1020"/>
    <cellStyle name="20% - Accent1 6 2 2 2 3" xfId="1021"/>
    <cellStyle name="20% - Accent1 6 2 2 2 3 2" xfId="1022"/>
    <cellStyle name="20% - Accent1 6 2 2 2 3 2 2" xfId="1023"/>
    <cellStyle name="20% - Accent1 6 2 2 2 3 3" xfId="1024"/>
    <cellStyle name="20% - Accent1 6 2 2 2 4" xfId="1025"/>
    <cellStyle name="20% - Accent1 6 2 2 2 4 2" xfId="1026"/>
    <cellStyle name="20% - Accent1 6 2 2 2 5" xfId="1027"/>
    <cellStyle name="20% - Accent1 6 2 2 3" xfId="1028"/>
    <cellStyle name="20% - Accent1 6 2 2 3 2" xfId="1029"/>
    <cellStyle name="20% - Accent1 6 2 2 3 2 2" xfId="1030"/>
    <cellStyle name="20% - Accent1 6 2 2 3 3" xfId="1031"/>
    <cellStyle name="20% - Accent1 6 2 2 4" xfId="1032"/>
    <cellStyle name="20% - Accent1 6 2 2 4 2" xfId="1033"/>
    <cellStyle name="20% - Accent1 6 2 2 4 2 2" xfId="1034"/>
    <cellStyle name="20% - Accent1 6 2 2 4 3" xfId="1035"/>
    <cellStyle name="20% - Accent1 6 2 2 5" xfId="1036"/>
    <cellStyle name="20% - Accent1 6 2 2 5 2" xfId="1037"/>
    <cellStyle name="20% - Accent1 6 2 2 6" xfId="1038"/>
    <cellStyle name="20% - Accent1 6 2 3" xfId="1039"/>
    <cellStyle name="20% - Accent1 6 2 3 2" xfId="1040"/>
    <cellStyle name="20% - Accent1 6 2 3 2 2" xfId="1041"/>
    <cellStyle name="20% - Accent1 6 2 3 2 2 2" xfId="1042"/>
    <cellStyle name="20% - Accent1 6 2 3 2 3" xfId="1043"/>
    <cellStyle name="20% - Accent1 6 2 3 3" xfId="1044"/>
    <cellStyle name="20% - Accent1 6 2 3 3 2" xfId="1045"/>
    <cellStyle name="20% - Accent1 6 2 3 3 2 2" xfId="1046"/>
    <cellStyle name="20% - Accent1 6 2 3 3 3" xfId="1047"/>
    <cellStyle name="20% - Accent1 6 2 3 4" xfId="1048"/>
    <cellStyle name="20% - Accent1 6 2 3 4 2" xfId="1049"/>
    <cellStyle name="20% - Accent1 6 2 3 5" xfId="1050"/>
    <cellStyle name="20% - Accent1 6 2 4" xfId="1051"/>
    <cellStyle name="20% - Accent1 6 2 4 2" xfId="1052"/>
    <cellStyle name="20% - Accent1 6 2 4 2 2" xfId="1053"/>
    <cellStyle name="20% - Accent1 6 2 4 3" xfId="1054"/>
    <cellStyle name="20% - Accent1 6 2 5" xfId="1055"/>
    <cellStyle name="20% - Accent1 6 2 5 2" xfId="1056"/>
    <cellStyle name="20% - Accent1 6 2 5 2 2" xfId="1057"/>
    <cellStyle name="20% - Accent1 6 2 5 3" xfId="1058"/>
    <cellStyle name="20% - Accent1 6 2 6" xfId="1059"/>
    <cellStyle name="20% - Accent1 6 2 6 2" xfId="1060"/>
    <cellStyle name="20% - Accent1 6 2 7" xfId="1061"/>
    <cellStyle name="20% - Accent1 6 3" xfId="1062"/>
    <cellStyle name="20% - Accent1 6 3 2" xfId="1063"/>
    <cellStyle name="20% - Accent1 6 3 2 2" xfId="1064"/>
    <cellStyle name="20% - Accent1 6 3 2 2 2" xfId="1065"/>
    <cellStyle name="20% - Accent1 6 3 2 2 2 2" xfId="1066"/>
    <cellStyle name="20% - Accent1 6 3 2 2 3" xfId="1067"/>
    <cellStyle name="20% - Accent1 6 3 2 3" xfId="1068"/>
    <cellStyle name="20% - Accent1 6 3 2 3 2" xfId="1069"/>
    <cellStyle name="20% - Accent1 6 3 2 3 2 2" xfId="1070"/>
    <cellStyle name="20% - Accent1 6 3 2 3 3" xfId="1071"/>
    <cellStyle name="20% - Accent1 6 3 2 4" xfId="1072"/>
    <cellStyle name="20% - Accent1 6 3 2 4 2" xfId="1073"/>
    <cellStyle name="20% - Accent1 6 3 2 5" xfId="1074"/>
    <cellStyle name="20% - Accent1 6 3 3" xfId="1075"/>
    <cellStyle name="20% - Accent1 6 3 3 2" xfId="1076"/>
    <cellStyle name="20% - Accent1 6 3 3 2 2" xfId="1077"/>
    <cellStyle name="20% - Accent1 6 3 3 3" xfId="1078"/>
    <cellStyle name="20% - Accent1 6 3 4" xfId="1079"/>
    <cellStyle name="20% - Accent1 6 3 4 2" xfId="1080"/>
    <cellStyle name="20% - Accent1 6 3 4 2 2" xfId="1081"/>
    <cellStyle name="20% - Accent1 6 3 4 3" xfId="1082"/>
    <cellStyle name="20% - Accent1 6 3 5" xfId="1083"/>
    <cellStyle name="20% - Accent1 6 3 5 2" xfId="1084"/>
    <cellStyle name="20% - Accent1 6 3 6" xfId="1085"/>
    <cellStyle name="20% - Accent1 6 4" xfId="1086"/>
    <cellStyle name="20% - Accent1 6 4 2" xfId="1087"/>
    <cellStyle name="20% - Accent1 6 4 2 2" xfId="1088"/>
    <cellStyle name="20% - Accent1 6 4 2 2 2" xfId="1089"/>
    <cellStyle name="20% - Accent1 6 4 2 3" xfId="1090"/>
    <cellStyle name="20% - Accent1 6 4 3" xfId="1091"/>
    <cellStyle name="20% - Accent1 6 4 3 2" xfId="1092"/>
    <cellStyle name="20% - Accent1 6 4 3 2 2" xfId="1093"/>
    <cellStyle name="20% - Accent1 6 4 3 3" xfId="1094"/>
    <cellStyle name="20% - Accent1 6 4 4" xfId="1095"/>
    <cellStyle name="20% - Accent1 6 4 4 2" xfId="1096"/>
    <cellStyle name="20% - Accent1 6 4 5" xfId="1097"/>
    <cellStyle name="20% - Accent1 6 5" xfId="1098"/>
    <cellStyle name="20% - Accent1 6 5 2" xfId="1099"/>
    <cellStyle name="20% - Accent1 6 5 2 2" xfId="1100"/>
    <cellStyle name="20% - Accent1 6 5 3" xfId="1101"/>
    <cellStyle name="20% - Accent1 6 6" xfId="1102"/>
    <cellStyle name="20% - Accent1 6 6 2" xfId="1103"/>
    <cellStyle name="20% - Accent1 6 6 2 2" xfId="1104"/>
    <cellStyle name="20% - Accent1 6 6 3" xfId="1105"/>
    <cellStyle name="20% - Accent1 6 7" xfId="1106"/>
    <cellStyle name="20% - Accent1 6 7 2" xfId="1107"/>
    <cellStyle name="20% - Accent1 6 8" xfId="1108"/>
    <cellStyle name="20% - Accent1 6 8 2" xfId="1109"/>
    <cellStyle name="20% - Accent1 6 9" xfId="1110"/>
    <cellStyle name="20% - Accent1 7" xfId="1111"/>
    <cellStyle name="20% - Accent1 7 2" xfId="1112"/>
    <cellStyle name="20% - Accent2 2" xfId="8"/>
    <cellStyle name="20% - Accent2 2 10" xfId="1113"/>
    <cellStyle name="20% - Accent2 2 18" xfId="1114"/>
    <cellStyle name="20% - Accent2 2 2" xfId="1115"/>
    <cellStyle name="20% - Accent2 2 2 2" xfId="1116"/>
    <cellStyle name="20% - Accent2 2 2 2 2" xfId="1117"/>
    <cellStyle name="20% - Accent2 2 2 2 2 2" xfId="1118"/>
    <cellStyle name="20% - Accent2 2 2 2 2 2 2" xfId="1119"/>
    <cellStyle name="20% - Accent2 2 2 2 2 2 2 2" xfId="1120"/>
    <cellStyle name="20% - Accent2 2 2 2 2 2 2 2 2" xfId="1121"/>
    <cellStyle name="20% - Accent2 2 2 2 2 2 2 3" xfId="1122"/>
    <cellStyle name="20% - Accent2 2 2 2 2 2 3" xfId="1123"/>
    <cellStyle name="20% - Accent2 2 2 2 2 2 3 2" xfId="1124"/>
    <cellStyle name="20% - Accent2 2 2 2 2 2 3 2 2" xfId="1125"/>
    <cellStyle name="20% - Accent2 2 2 2 2 2 3 3" xfId="1126"/>
    <cellStyle name="20% - Accent2 2 2 2 2 2 4" xfId="1127"/>
    <cellStyle name="20% - Accent2 2 2 2 2 2 4 2" xfId="1128"/>
    <cellStyle name="20% - Accent2 2 2 2 2 2 5" xfId="1129"/>
    <cellStyle name="20% - Accent2 2 2 2 2 3" xfId="1130"/>
    <cellStyle name="20% - Accent2 2 2 2 2 3 2" xfId="1131"/>
    <cellStyle name="20% - Accent2 2 2 2 2 3 2 2" xfId="1132"/>
    <cellStyle name="20% - Accent2 2 2 2 2 3 3" xfId="1133"/>
    <cellStyle name="20% - Accent2 2 2 2 2 4" xfId="1134"/>
    <cellStyle name="20% - Accent2 2 2 2 2 4 2" xfId="1135"/>
    <cellStyle name="20% - Accent2 2 2 2 2 4 2 2" xfId="1136"/>
    <cellStyle name="20% - Accent2 2 2 2 2 4 3" xfId="1137"/>
    <cellStyle name="20% - Accent2 2 2 2 2 5" xfId="1138"/>
    <cellStyle name="20% - Accent2 2 2 2 2 5 2" xfId="1139"/>
    <cellStyle name="20% - Accent2 2 2 2 2 6" xfId="1140"/>
    <cellStyle name="20% - Accent2 2 2 2 2 6 2" xfId="1141"/>
    <cellStyle name="20% - Accent2 2 2 2 2 7" xfId="1142"/>
    <cellStyle name="20% - Accent2 2 2 2 3" xfId="1143"/>
    <cellStyle name="20% - Accent2 2 2 2 3 2" xfId="1144"/>
    <cellStyle name="20% - Accent2 2 2 2 3 2 2" xfId="1145"/>
    <cellStyle name="20% - Accent2 2 2 2 3 2 2 2" xfId="1146"/>
    <cellStyle name="20% - Accent2 2 2 2 3 2 3" xfId="1147"/>
    <cellStyle name="20% - Accent2 2 2 2 3 3" xfId="1148"/>
    <cellStyle name="20% - Accent2 2 2 2 3 3 2" xfId="1149"/>
    <cellStyle name="20% - Accent2 2 2 2 3 3 2 2" xfId="1150"/>
    <cellStyle name="20% - Accent2 2 2 2 3 3 3" xfId="1151"/>
    <cellStyle name="20% - Accent2 2 2 2 3 4" xfId="1152"/>
    <cellStyle name="20% - Accent2 2 2 2 3 4 2" xfId="1153"/>
    <cellStyle name="20% - Accent2 2 2 2 3 5" xfId="1154"/>
    <cellStyle name="20% - Accent2 2 2 2 4" xfId="1155"/>
    <cellStyle name="20% - Accent2 2 2 2 4 2" xfId="1156"/>
    <cellStyle name="20% - Accent2 2 2 2 4 2 2" xfId="1157"/>
    <cellStyle name="20% - Accent2 2 2 2 4 3" xfId="1158"/>
    <cellStyle name="20% - Accent2 2 2 2 5" xfId="1159"/>
    <cellStyle name="20% - Accent2 2 2 2 5 2" xfId="1160"/>
    <cellStyle name="20% - Accent2 2 2 2 5 2 2" xfId="1161"/>
    <cellStyle name="20% - Accent2 2 2 2 5 3" xfId="1162"/>
    <cellStyle name="20% - Accent2 2 2 2 6" xfId="1163"/>
    <cellStyle name="20% - Accent2 2 2 2 6 2" xfId="1164"/>
    <cellStyle name="20% - Accent2 2 2 2 7" xfId="1165"/>
    <cellStyle name="20% - Accent2 2 2 2 7 2" xfId="1166"/>
    <cellStyle name="20% - Accent2 2 2 2 8" xfId="1167"/>
    <cellStyle name="20% - Accent2 2 2 3" xfId="1168"/>
    <cellStyle name="20% - Accent2 2 2 3 2" xfId="1169"/>
    <cellStyle name="20% - Accent2 2 2 3 2 2" xfId="1170"/>
    <cellStyle name="20% - Accent2 2 2 3 2 2 2" xfId="1171"/>
    <cellStyle name="20% - Accent2 2 2 3 2 2 2 2" xfId="1172"/>
    <cellStyle name="20% - Accent2 2 2 3 2 2 3" xfId="1173"/>
    <cellStyle name="20% - Accent2 2 2 3 2 3" xfId="1174"/>
    <cellStyle name="20% - Accent2 2 2 3 2 3 2" xfId="1175"/>
    <cellStyle name="20% - Accent2 2 2 3 2 3 2 2" xfId="1176"/>
    <cellStyle name="20% - Accent2 2 2 3 2 3 3" xfId="1177"/>
    <cellStyle name="20% - Accent2 2 2 3 2 4" xfId="1178"/>
    <cellStyle name="20% - Accent2 2 2 3 2 4 2" xfId="1179"/>
    <cellStyle name="20% - Accent2 2 2 3 2 5" xfId="1180"/>
    <cellStyle name="20% - Accent2 2 2 3 2 5 2" xfId="1181"/>
    <cellStyle name="20% - Accent2 2 2 3 2 6" xfId="1182"/>
    <cellStyle name="20% - Accent2 2 2 3 3" xfId="1183"/>
    <cellStyle name="20% - Accent2 2 2 3 3 2" xfId="1184"/>
    <cellStyle name="20% - Accent2 2 2 3 3 2 2" xfId="1185"/>
    <cellStyle name="20% - Accent2 2 2 3 3 3" xfId="1186"/>
    <cellStyle name="20% - Accent2 2 2 3 4" xfId="1187"/>
    <cellStyle name="20% - Accent2 2 2 3 4 2" xfId="1188"/>
    <cellStyle name="20% - Accent2 2 2 3 4 2 2" xfId="1189"/>
    <cellStyle name="20% - Accent2 2 2 3 4 3" xfId="1190"/>
    <cellStyle name="20% - Accent2 2 2 3 5" xfId="1191"/>
    <cellStyle name="20% - Accent2 2 2 3 5 2" xfId="1192"/>
    <cellStyle name="20% - Accent2 2 2 3 6" xfId="1193"/>
    <cellStyle name="20% - Accent2 2 2 3 6 2" xfId="1194"/>
    <cellStyle name="20% - Accent2 2 2 3 7" xfId="1195"/>
    <cellStyle name="20% - Accent2 2 2 4" xfId="1196"/>
    <cellStyle name="20% - Accent2 2 2 4 2" xfId="1197"/>
    <cellStyle name="20% - Accent2 2 2 4 2 2" xfId="1198"/>
    <cellStyle name="20% - Accent2 2 2 4 2 2 2" xfId="1199"/>
    <cellStyle name="20% - Accent2 2 2 4 2 3" xfId="1200"/>
    <cellStyle name="20% - Accent2 2 2 4 2 3 2" xfId="1201"/>
    <cellStyle name="20% - Accent2 2 2 4 2 4" xfId="1202"/>
    <cellStyle name="20% - Accent2 2 2 4 3" xfId="1203"/>
    <cellStyle name="20% - Accent2 2 2 4 3 2" xfId="1204"/>
    <cellStyle name="20% - Accent2 2 2 4 3 2 2" xfId="1205"/>
    <cellStyle name="20% - Accent2 2 2 4 3 3" xfId="1206"/>
    <cellStyle name="20% - Accent2 2 2 4 4" xfId="1207"/>
    <cellStyle name="20% - Accent2 2 2 4 4 2" xfId="1208"/>
    <cellStyle name="20% - Accent2 2 2 4 5" xfId="1209"/>
    <cellStyle name="20% - Accent2 2 2 4 5 2" xfId="1210"/>
    <cellStyle name="20% - Accent2 2 2 4 6" xfId="1211"/>
    <cellStyle name="20% - Accent2 2 2 5" xfId="1212"/>
    <cellStyle name="20% - Accent2 2 2 5 2" xfId="1213"/>
    <cellStyle name="20% - Accent2 2 2 5 2 2" xfId="1214"/>
    <cellStyle name="20% - Accent2 2 2 5 3" xfId="1215"/>
    <cellStyle name="20% - Accent2 2 2 5 3 2" xfId="1216"/>
    <cellStyle name="20% - Accent2 2 2 5 4" xfId="1217"/>
    <cellStyle name="20% - Accent2 2 2 6" xfId="1218"/>
    <cellStyle name="20% - Accent2 2 2 6 2" xfId="1219"/>
    <cellStyle name="20% - Accent2 2 2 6 2 2" xfId="1220"/>
    <cellStyle name="20% - Accent2 2 2 6 3" xfId="1221"/>
    <cellStyle name="20% - Accent2 2 2 7" xfId="1222"/>
    <cellStyle name="20% - Accent2 2 2 7 2" xfId="1223"/>
    <cellStyle name="20% - Accent2 2 2 8" xfId="1224"/>
    <cellStyle name="20% - Accent2 2 2 8 2" xfId="1225"/>
    <cellStyle name="20% - Accent2 2 2 9" xfId="1226"/>
    <cellStyle name="20% - Accent2 2 3" xfId="1227"/>
    <cellStyle name="20% - Accent2 2 3 2" xfId="1228"/>
    <cellStyle name="20% - Accent2 2 3 2 2" xfId="1229"/>
    <cellStyle name="20% - Accent2 2 3 2 2 2" xfId="1230"/>
    <cellStyle name="20% - Accent2 2 3 2 2 2 2" xfId="1231"/>
    <cellStyle name="20% - Accent2 2 3 2 2 2 2 2" xfId="1232"/>
    <cellStyle name="20% - Accent2 2 3 2 2 2 3" xfId="1233"/>
    <cellStyle name="20% - Accent2 2 3 2 2 3" xfId="1234"/>
    <cellStyle name="20% - Accent2 2 3 2 2 3 2" xfId="1235"/>
    <cellStyle name="20% - Accent2 2 3 2 2 3 2 2" xfId="1236"/>
    <cellStyle name="20% - Accent2 2 3 2 2 3 3" xfId="1237"/>
    <cellStyle name="20% - Accent2 2 3 2 2 4" xfId="1238"/>
    <cellStyle name="20% - Accent2 2 3 2 2 4 2" xfId="1239"/>
    <cellStyle name="20% - Accent2 2 3 2 2 5" xfId="1240"/>
    <cellStyle name="20% - Accent2 2 3 2 3" xfId="1241"/>
    <cellStyle name="20% - Accent2 2 3 2 3 2" xfId="1242"/>
    <cellStyle name="20% - Accent2 2 3 2 3 2 2" xfId="1243"/>
    <cellStyle name="20% - Accent2 2 3 2 3 3" xfId="1244"/>
    <cellStyle name="20% - Accent2 2 3 2 4" xfId="1245"/>
    <cellStyle name="20% - Accent2 2 3 2 4 2" xfId="1246"/>
    <cellStyle name="20% - Accent2 2 3 2 4 2 2" xfId="1247"/>
    <cellStyle name="20% - Accent2 2 3 2 4 3" xfId="1248"/>
    <cellStyle name="20% - Accent2 2 3 2 5" xfId="1249"/>
    <cellStyle name="20% - Accent2 2 3 2 5 2" xfId="1250"/>
    <cellStyle name="20% - Accent2 2 3 2 6" xfId="1251"/>
    <cellStyle name="20% - Accent2 2 3 2 6 2" xfId="1252"/>
    <cellStyle name="20% - Accent2 2 3 2 7" xfId="1253"/>
    <cellStyle name="20% - Accent2 2 3 3" xfId="1254"/>
    <cellStyle name="20% - Accent2 2 3 3 2" xfId="1255"/>
    <cellStyle name="20% - Accent2 2 3 3 2 2" xfId="1256"/>
    <cellStyle name="20% - Accent2 2 3 3 2 2 2" xfId="1257"/>
    <cellStyle name="20% - Accent2 2 3 3 2 3" xfId="1258"/>
    <cellStyle name="20% - Accent2 2 3 3 3" xfId="1259"/>
    <cellStyle name="20% - Accent2 2 3 3 3 2" xfId="1260"/>
    <cellStyle name="20% - Accent2 2 3 3 3 2 2" xfId="1261"/>
    <cellStyle name="20% - Accent2 2 3 3 3 3" xfId="1262"/>
    <cellStyle name="20% - Accent2 2 3 3 4" xfId="1263"/>
    <cellStyle name="20% - Accent2 2 3 3 4 2" xfId="1264"/>
    <cellStyle name="20% - Accent2 2 3 3 5" xfId="1265"/>
    <cellStyle name="20% - Accent2 2 3 4" xfId="1266"/>
    <cellStyle name="20% - Accent2 2 3 4 2" xfId="1267"/>
    <cellStyle name="20% - Accent2 2 3 4 2 2" xfId="1268"/>
    <cellStyle name="20% - Accent2 2 3 4 3" xfId="1269"/>
    <cellStyle name="20% - Accent2 2 3 5" xfId="1270"/>
    <cellStyle name="20% - Accent2 2 3 5 2" xfId="1271"/>
    <cellStyle name="20% - Accent2 2 3 5 2 2" xfId="1272"/>
    <cellStyle name="20% - Accent2 2 3 5 3" xfId="1273"/>
    <cellStyle name="20% - Accent2 2 3 6" xfId="1274"/>
    <cellStyle name="20% - Accent2 2 3 6 2" xfId="1275"/>
    <cellStyle name="20% - Accent2 2 3 7" xfId="1276"/>
    <cellStyle name="20% - Accent2 2 3 7 2" xfId="1277"/>
    <cellStyle name="20% - Accent2 2 3 8" xfId="1278"/>
    <cellStyle name="20% - Accent2 2 4" xfId="1279"/>
    <cellStyle name="20% - Accent2 2 4 2" xfId="1280"/>
    <cellStyle name="20% - Accent2 2 4 2 2" xfId="1281"/>
    <cellStyle name="20% - Accent2 2 4 2 2 2" xfId="1282"/>
    <cellStyle name="20% - Accent2 2 4 2 2 2 2" xfId="1283"/>
    <cellStyle name="20% - Accent2 2 4 2 2 3" xfId="1284"/>
    <cellStyle name="20% - Accent2 2 4 2 3" xfId="1285"/>
    <cellStyle name="20% - Accent2 2 4 2 3 2" xfId="1286"/>
    <cellStyle name="20% - Accent2 2 4 2 3 2 2" xfId="1287"/>
    <cellStyle name="20% - Accent2 2 4 2 3 3" xfId="1288"/>
    <cellStyle name="20% - Accent2 2 4 2 4" xfId="1289"/>
    <cellStyle name="20% - Accent2 2 4 2 4 2" xfId="1290"/>
    <cellStyle name="20% - Accent2 2 4 2 5" xfId="1291"/>
    <cellStyle name="20% - Accent2 2 4 2 5 2" xfId="1292"/>
    <cellStyle name="20% - Accent2 2 4 2 6" xfId="1293"/>
    <cellStyle name="20% - Accent2 2 4 3" xfId="1294"/>
    <cellStyle name="20% - Accent2 2 4 3 2" xfId="1295"/>
    <cellStyle name="20% - Accent2 2 4 3 2 2" xfId="1296"/>
    <cellStyle name="20% - Accent2 2 4 3 3" xfId="1297"/>
    <cellStyle name="20% - Accent2 2 4 4" xfId="1298"/>
    <cellStyle name="20% - Accent2 2 4 4 2" xfId="1299"/>
    <cellStyle name="20% - Accent2 2 4 4 2 2" xfId="1300"/>
    <cellStyle name="20% - Accent2 2 4 4 3" xfId="1301"/>
    <cellStyle name="20% - Accent2 2 4 5" xfId="1302"/>
    <cellStyle name="20% - Accent2 2 4 5 2" xfId="1303"/>
    <cellStyle name="20% - Accent2 2 4 6" xfId="1304"/>
    <cellStyle name="20% - Accent2 2 4 6 2" xfId="1305"/>
    <cellStyle name="20% - Accent2 2 4 7" xfId="1306"/>
    <cellStyle name="20% - Accent2 2 5" xfId="1307"/>
    <cellStyle name="20% - Accent2 2 5 2" xfId="1308"/>
    <cellStyle name="20% - Accent2 2 5 2 2" xfId="1309"/>
    <cellStyle name="20% - Accent2 2 5 2 2 2" xfId="1310"/>
    <cellStyle name="20% - Accent2 2 5 2 3" xfId="1311"/>
    <cellStyle name="20% - Accent2 2 5 2 3 2" xfId="1312"/>
    <cellStyle name="20% - Accent2 2 5 2 4" xfId="1313"/>
    <cellStyle name="20% - Accent2 2 5 3" xfId="1314"/>
    <cellStyle name="20% - Accent2 2 5 3 2" xfId="1315"/>
    <cellStyle name="20% - Accent2 2 5 3 2 2" xfId="1316"/>
    <cellStyle name="20% - Accent2 2 5 3 3" xfId="1317"/>
    <cellStyle name="20% - Accent2 2 5 4" xfId="1318"/>
    <cellStyle name="20% - Accent2 2 5 4 2" xfId="1319"/>
    <cellStyle name="20% - Accent2 2 5 5" xfId="1320"/>
    <cellStyle name="20% - Accent2 2 5 5 2" xfId="1321"/>
    <cellStyle name="20% - Accent2 2 5 6" xfId="1322"/>
    <cellStyle name="20% - Accent2 2 6" xfId="1323"/>
    <cellStyle name="20% - Accent2 2 6 2" xfId="1324"/>
    <cellStyle name="20% - Accent2 2 6 2 2" xfId="1325"/>
    <cellStyle name="20% - Accent2 2 6 3" xfId="1326"/>
    <cellStyle name="20% - Accent2 2 6 3 2" xfId="1327"/>
    <cellStyle name="20% - Accent2 2 6 4" xfId="1328"/>
    <cellStyle name="20% - Accent2 2 7" xfId="1329"/>
    <cellStyle name="20% - Accent2 2 7 2" xfId="1330"/>
    <cellStyle name="20% - Accent2 2 7 2 2" xfId="1331"/>
    <cellStyle name="20% - Accent2 2 7 3" xfId="1332"/>
    <cellStyle name="20% - Accent2 2 8" xfId="1333"/>
    <cellStyle name="20% - Accent2 2 8 2" xfId="1334"/>
    <cellStyle name="20% - Accent2 2 9" xfId="1335"/>
    <cellStyle name="20% - Accent2 2 9 2" xfId="1336"/>
    <cellStyle name="20% - Accent2 2_Deferred Income Taxes" xfId="1337"/>
    <cellStyle name="20% - Accent2 3" xfId="221"/>
    <cellStyle name="20% - Accent2 3 2" xfId="1338"/>
    <cellStyle name="20% - Accent2 4" xfId="222"/>
    <cellStyle name="20% - Accent2 4 2" xfId="1339"/>
    <cellStyle name="20% - Accent2 5" xfId="223"/>
    <cellStyle name="20% - Accent2 5 10" xfId="1340"/>
    <cellStyle name="20% - Accent2 5 2" xfId="1341"/>
    <cellStyle name="20% - Accent2 5 2 2" xfId="1342"/>
    <cellStyle name="20% - Accent2 5 2 2 2" xfId="1343"/>
    <cellStyle name="20% - Accent2 5 2 2 2 2" xfId="1344"/>
    <cellStyle name="20% - Accent2 5 2 2 2 2 2" xfId="1345"/>
    <cellStyle name="20% - Accent2 5 2 2 2 2 2 2" xfId="1346"/>
    <cellStyle name="20% - Accent2 5 2 2 2 2 2 2 2" xfId="1347"/>
    <cellStyle name="20% - Accent2 5 2 2 2 2 2 3" xfId="1348"/>
    <cellStyle name="20% - Accent2 5 2 2 2 2 3" xfId="1349"/>
    <cellStyle name="20% - Accent2 5 2 2 2 2 3 2" xfId="1350"/>
    <cellStyle name="20% - Accent2 5 2 2 2 2 3 2 2" xfId="1351"/>
    <cellStyle name="20% - Accent2 5 2 2 2 2 3 3" xfId="1352"/>
    <cellStyle name="20% - Accent2 5 2 2 2 2 4" xfId="1353"/>
    <cellStyle name="20% - Accent2 5 2 2 2 2 4 2" xfId="1354"/>
    <cellStyle name="20% - Accent2 5 2 2 2 2 5" xfId="1355"/>
    <cellStyle name="20% - Accent2 5 2 2 2 3" xfId="1356"/>
    <cellStyle name="20% - Accent2 5 2 2 2 3 2" xfId="1357"/>
    <cellStyle name="20% - Accent2 5 2 2 2 3 2 2" xfId="1358"/>
    <cellStyle name="20% - Accent2 5 2 2 2 3 3" xfId="1359"/>
    <cellStyle name="20% - Accent2 5 2 2 2 4" xfId="1360"/>
    <cellStyle name="20% - Accent2 5 2 2 2 4 2" xfId="1361"/>
    <cellStyle name="20% - Accent2 5 2 2 2 4 2 2" xfId="1362"/>
    <cellStyle name="20% - Accent2 5 2 2 2 4 3" xfId="1363"/>
    <cellStyle name="20% - Accent2 5 2 2 2 5" xfId="1364"/>
    <cellStyle name="20% - Accent2 5 2 2 2 5 2" xfId="1365"/>
    <cellStyle name="20% - Accent2 5 2 2 2 6" xfId="1366"/>
    <cellStyle name="20% - Accent2 5 2 2 2 6 2" xfId="1367"/>
    <cellStyle name="20% - Accent2 5 2 2 2 7" xfId="1368"/>
    <cellStyle name="20% - Accent2 5 2 2 3" xfId="1369"/>
    <cellStyle name="20% - Accent2 5 2 2 3 2" xfId="1370"/>
    <cellStyle name="20% - Accent2 5 2 2 3 2 2" xfId="1371"/>
    <cellStyle name="20% - Accent2 5 2 2 3 2 2 2" xfId="1372"/>
    <cellStyle name="20% - Accent2 5 2 2 3 2 3" xfId="1373"/>
    <cellStyle name="20% - Accent2 5 2 2 3 3" xfId="1374"/>
    <cellStyle name="20% - Accent2 5 2 2 3 3 2" xfId="1375"/>
    <cellStyle name="20% - Accent2 5 2 2 3 3 2 2" xfId="1376"/>
    <cellStyle name="20% - Accent2 5 2 2 3 3 3" xfId="1377"/>
    <cellStyle name="20% - Accent2 5 2 2 3 4" xfId="1378"/>
    <cellStyle name="20% - Accent2 5 2 2 3 4 2" xfId="1379"/>
    <cellStyle name="20% - Accent2 5 2 2 3 5" xfId="1380"/>
    <cellStyle name="20% - Accent2 5 2 2 4" xfId="1381"/>
    <cellStyle name="20% - Accent2 5 2 2 4 2" xfId="1382"/>
    <cellStyle name="20% - Accent2 5 2 2 4 2 2" xfId="1383"/>
    <cellStyle name="20% - Accent2 5 2 2 4 3" xfId="1384"/>
    <cellStyle name="20% - Accent2 5 2 2 5" xfId="1385"/>
    <cellStyle name="20% - Accent2 5 2 2 5 2" xfId="1386"/>
    <cellStyle name="20% - Accent2 5 2 2 5 2 2" xfId="1387"/>
    <cellStyle name="20% - Accent2 5 2 2 5 3" xfId="1388"/>
    <cellStyle name="20% - Accent2 5 2 2 6" xfId="1389"/>
    <cellStyle name="20% - Accent2 5 2 2 6 2" xfId="1390"/>
    <cellStyle name="20% - Accent2 5 2 2 7" xfId="1391"/>
    <cellStyle name="20% - Accent2 5 2 2 7 2" xfId="1392"/>
    <cellStyle name="20% - Accent2 5 2 2 8" xfId="1393"/>
    <cellStyle name="20% - Accent2 5 2 3" xfId="1394"/>
    <cellStyle name="20% - Accent2 5 2 3 2" xfId="1395"/>
    <cellStyle name="20% - Accent2 5 2 3 2 2" xfId="1396"/>
    <cellStyle name="20% - Accent2 5 2 3 2 2 2" xfId="1397"/>
    <cellStyle name="20% - Accent2 5 2 3 2 2 2 2" xfId="1398"/>
    <cellStyle name="20% - Accent2 5 2 3 2 2 3" xfId="1399"/>
    <cellStyle name="20% - Accent2 5 2 3 2 3" xfId="1400"/>
    <cellStyle name="20% - Accent2 5 2 3 2 3 2" xfId="1401"/>
    <cellStyle name="20% - Accent2 5 2 3 2 3 2 2" xfId="1402"/>
    <cellStyle name="20% - Accent2 5 2 3 2 3 3" xfId="1403"/>
    <cellStyle name="20% - Accent2 5 2 3 2 4" xfId="1404"/>
    <cellStyle name="20% - Accent2 5 2 3 2 4 2" xfId="1405"/>
    <cellStyle name="20% - Accent2 5 2 3 2 5" xfId="1406"/>
    <cellStyle name="20% - Accent2 5 2 3 2 5 2" xfId="1407"/>
    <cellStyle name="20% - Accent2 5 2 3 2 6" xfId="1408"/>
    <cellStyle name="20% - Accent2 5 2 3 3" xfId="1409"/>
    <cellStyle name="20% - Accent2 5 2 3 3 2" xfId="1410"/>
    <cellStyle name="20% - Accent2 5 2 3 3 2 2" xfId="1411"/>
    <cellStyle name="20% - Accent2 5 2 3 3 3" xfId="1412"/>
    <cellStyle name="20% - Accent2 5 2 3 4" xfId="1413"/>
    <cellStyle name="20% - Accent2 5 2 3 4 2" xfId="1414"/>
    <cellStyle name="20% - Accent2 5 2 3 4 2 2" xfId="1415"/>
    <cellStyle name="20% - Accent2 5 2 3 4 3" xfId="1416"/>
    <cellStyle name="20% - Accent2 5 2 3 5" xfId="1417"/>
    <cellStyle name="20% - Accent2 5 2 3 5 2" xfId="1418"/>
    <cellStyle name="20% - Accent2 5 2 3 6" xfId="1419"/>
    <cellStyle name="20% - Accent2 5 2 3 6 2" xfId="1420"/>
    <cellStyle name="20% - Accent2 5 2 3 7" xfId="1421"/>
    <cellStyle name="20% - Accent2 5 2 4" xfId="1422"/>
    <cellStyle name="20% - Accent2 5 2 4 2" xfId="1423"/>
    <cellStyle name="20% - Accent2 5 2 4 2 2" xfId="1424"/>
    <cellStyle name="20% - Accent2 5 2 4 2 2 2" xfId="1425"/>
    <cellStyle name="20% - Accent2 5 2 4 2 3" xfId="1426"/>
    <cellStyle name="20% - Accent2 5 2 4 2 3 2" xfId="1427"/>
    <cellStyle name="20% - Accent2 5 2 4 2 4" xfId="1428"/>
    <cellStyle name="20% - Accent2 5 2 4 3" xfId="1429"/>
    <cellStyle name="20% - Accent2 5 2 4 3 2" xfId="1430"/>
    <cellStyle name="20% - Accent2 5 2 4 3 2 2" xfId="1431"/>
    <cellStyle name="20% - Accent2 5 2 4 3 3" xfId="1432"/>
    <cellStyle name="20% - Accent2 5 2 4 4" xfId="1433"/>
    <cellStyle name="20% - Accent2 5 2 4 4 2" xfId="1434"/>
    <cellStyle name="20% - Accent2 5 2 4 5" xfId="1435"/>
    <cellStyle name="20% - Accent2 5 2 4 5 2" xfId="1436"/>
    <cellStyle name="20% - Accent2 5 2 4 6" xfId="1437"/>
    <cellStyle name="20% - Accent2 5 2 5" xfId="1438"/>
    <cellStyle name="20% - Accent2 5 2 5 2" xfId="1439"/>
    <cellStyle name="20% - Accent2 5 2 5 2 2" xfId="1440"/>
    <cellStyle name="20% - Accent2 5 2 5 3" xfId="1441"/>
    <cellStyle name="20% - Accent2 5 2 5 3 2" xfId="1442"/>
    <cellStyle name="20% - Accent2 5 2 5 4" xfId="1443"/>
    <cellStyle name="20% - Accent2 5 2 6" xfId="1444"/>
    <cellStyle name="20% - Accent2 5 2 6 2" xfId="1445"/>
    <cellStyle name="20% - Accent2 5 2 6 2 2" xfId="1446"/>
    <cellStyle name="20% - Accent2 5 2 6 3" xfId="1447"/>
    <cellStyle name="20% - Accent2 5 2 7" xfId="1448"/>
    <cellStyle name="20% - Accent2 5 2 7 2" xfId="1449"/>
    <cellStyle name="20% - Accent2 5 2 8" xfId="1450"/>
    <cellStyle name="20% - Accent2 5 2 8 2" xfId="1451"/>
    <cellStyle name="20% - Accent2 5 2 9" xfId="1452"/>
    <cellStyle name="20% - Accent2 5 3" xfId="1453"/>
    <cellStyle name="20% - Accent2 5 3 2" xfId="1454"/>
    <cellStyle name="20% - Accent2 5 3 2 2" xfId="1455"/>
    <cellStyle name="20% - Accent2 5 3 2 2 2" xfId="1456"/>
    <cellStyle name="20% - Accent2 5 3 2 2 2 2" xfId="1457"/>
    <cellStyle name="20% - Accent2 5 3 2 2 2 2 2" xfId="1458"/>
    <cellStyle name="20% - Accent2 5 3 2 2 2 3" xfId="1459"/>
    <cellStyle name="20% - Accent2 5 3 2 2 3" xfId="1460"/>
    <cellStyle name="20% - Accent2 5 3 2 2 3 2" xfId="1461"/>
    <cellStyle name="20% - Accent2 5 3 2 2 3 2 2" xfId="1462"/>
    <cellStyle name="20% - Accent2 5 3 2 2 3 3" xfId="1463"/>
    <cellStyle name="20% - Accent2 5 3 2 2 4" xfId="1464"/>
    <cellStyle name="20% - Accent2 5 3 2 2 4 2" xfId="1465"/>
    <cellStyle name="20% - Accent2 5 3 2 2 5" xfId="1466"/>
    <cellStyle name="20% - Accent2 5 3 2 3" xfId="1467"/>
    <cellStyle name="20% - Accent2 5 3 2 3 2" xfId="1468"/>
    <cellStyle name="20% - Accent2 5 3 2 3 2 2" xfId="1469"/>
    <cellStyle name="20% - Accent2 5 3 2 3 3" xfId="1470"/>
    <cellStyle name="20% - Accent2 5 3 2 4" xfId="1471"/>
    <cellStyle name="20% - Accent2 5 3 2 4 2" xfId="1472"/>
    <cellStyle name="20% - Accent2 5 3 2 4 2 2" xfId="1473"/>
    <cellStyle name="20% - Accent2 5 3 2 4 3" xfId="1474"/>
    <cellStyle name="20% - Accent2 5 3 2 5" xfId="1475"/>
    <cellStyle name="20% - Accent2 5 3 2 5 2" xfId="1476"/>
    <cellStyle name="20% - Accent2 5 3 2 6" xfId="1477"/>
    <cellStyle name="20% - Accent2 5 3 2 6 2" xfId="1478"/>
    <cellStyle name="20% - Accent2 5 3 2 7" xfId="1479"/>
    <cellStyle name="20% - Accent2 5 3 3" xfId="1480"/>
    <cellStyle name="20% - Accent2 5 3 3 2" xfId="1481"/>
    <cellStyle name="20% - Accent2 5 3 3 2 2" xfId="1482"/>
    <cellStyle name="20% - Accent2 5 3 3 2 2 2" xfId="1483"/>
    <cellStyle name="20% - Accent2 5 3 3 2 3" xfId="1484"/>
    <cellStyle name="20% - Accent2 5 3 3 3" xfId="1485"/>
    <cellStyle name="20% - Accent2 5 3 3 3 2" xfId="1486"/>
    <cellStyle name="20% - Accent2 5 3 3 3 2 2" xfId="1487"/>
    <cellStyle name="20% - Accent2 5 3 3 3 3" xfId="1488"/>
    <cellStyle name="20% - Accent2 5 3 3 4" xfId="1489"/>
    <cellStyle name="20% - Accent2 5 3 3 4 2" xfId="1490"/>
    <cellStyle name="20% - Accent2 5 3 3 5" xfId="1491"/>
    <cellStyle name="20% - Accent2 5 3 4" xfId="1492"/>
    <cellStyle name="20% - Accent2 5 3 4 2" xfId="1493"/>
    <cellStyle name="20% - Accent2 5 3 4 2 2" xfId="1494"/>
    <cellStyle name="20% - Accent2 5 3 4 3" xfId="1495"/>
    <cellStyle name="20% - Accent2 5 3 5" xfId="1496"/>
    <cellStyle name="20% - Accent2 5 3 5 2" xfId="1497"/>
    <cellStyle name="20% - Accent2 5 3 5 2 2" xfId="1498"/>
    <cellStyle name="20% - Accent2 5 3 5 3" xfId="1499"/>
    <cellStyle name="20% - Accent2 5 3 6" xfId="1500"/>
    <cellStyle name="20% - Accent2 5 3 6 2" xfId="1501"/>
    <cellStyle name="20% - Accent2 5 3 7" xfId="1502"/>
    <cellStyle name="20% - Accent2 5 3 7 2" xfId="1503"/>
    <cellStyle name="20% - Accent2 5 3 8" xfId="1504"/>
    <cellStyle name="20% - Accent2 5 4" xfId="1505"/>
    <cellStyle name="20% - Accent2 5 4 2" xfId="1506"/>
    <cellStyle name="20% - Accent2 5 4 2 2" xfId="1507"/>
    <cellStyle name="20% - Accent2 5 4 2 2 2" xfId="1508"/>
    <cellStyle name="20% - Accent2 5 4 2 2 2 2" xfId="1509"/>
    <cellStyle name="20% - Accent2 5 4 2 2 3" xfId="1510"/>
    <cellStyle name="20% - Accent2 5 4 2 3" xfId="1511"/>
    <cellStyle name="20% - Accent2 5 4 2 3 2" xfId="1512"/>
    <cellStyle name="20% - Accent2 5 4 2 3 2 2" xfId="1513"/>
    <cellStyle name="20% - Accent2 5 4 2 3 3" xfId="1514"/>
    <cellStyle name="20% - Accent2 5 4 2 4" xfId="1515"/>
    <cellStyle name="20% - Accent2 5 4 2 4 2" xfId="1516"/>
    <cellStyle name="20% - Accent2 5 4 2 5" xfId="1517"/>
    <cellStyle name="20% - Accent2 5 4 2 5 2" xfId="1518"/>
    <cellStyle name="20% - Accent2 5 4 2 6" xfId="1519"/>
    <cellStyle name="20% - Accent2 5 4 3" xfId="1520"/>
    <cellStyle name="20% - Accent2 5 4 3 2" xfId="1521"/>
    <cellStyle name="20% - Accent2 5 4 3 2 2" xfId="1522"/>
    <cellStyle name="20% - Accent2 5 4 3 3" xfId="1523"/>
    <cellStyle name="20% - Accent2 5 4 4" xfId="1524"/>
    <cellStyle name="20% - Accent2 5 4 4 2" xfId="1525"/>
    <cellStyle name="20% - Accent2 5 4 4 2 2" xfId="1526"/>
    <cellStyle name="20% - Accent2 5 4 4 3" xfId="1527"/>
    <cellStyle name="20% - Accent2 5 4 5" xfId="1528"/>
    <cellStyle name="20% - Accent2 5 4 5 2" xfId="1529"/>
    <cellStyle name="20% - Accent2 5 4 6" xfId="1530"/>
    <cellStyle name="20% - Accent2 5 4 6 2" xfId="1531"/>
    <cellStyle name="20% - Accent2 5 4 7" xfId="1532"/>
    <cellStyle name="20% - Accent2 5 5" xfId="1533"/>
    <cellStyle name="20% - Accent2 5 5 2" xfId="1534"/>
    <cellStyle name="20% - Accent2 5 5 2 2" xfId="1535"/>
    <cellStyle name="20% - Accent2 5 5 2 2 2" xfId="1536"/>
    <cellStyle name="20% - Accent2 5 5 2 3" xfId="1537"/>
    <cellStyle name="20% - Accent2 5 5 2 3 2" xfId="1538"/>
    <cellStyle name="20% - Accent2 5 5 2 4" xfId="1539"/>
    <cellStyle name="20% - Accent2 5 5 3" xfId="1540"/>
    <cellStyle name="20% - Accent2 5 5 3 2" xfId="1541"/>
    <cellStyle name="20% - Accent2 5 5 3 2 2" xfId="1542"/>
    <cellStyle name="20% - Accent2 5 5 3 3" xfId="1543"/>
    <cellStyle name="20% - Accent2 5 5 4" xfId="1544"/>
    <cellStyle name="20% - Accent2 5 5 4 2" xfId="1545"/>
    <cellStyle name="20% - Accent2 5 5 5" xfId="1546"/>
    <cellStyle name="20% - Accent2 5 5 5 2" xfId="1547"/>
    <cellStyle name="20% - Accent2 5 5 6" xfId="1548"/>
    <cellStyle name="20% - Accent2 5 6" xfId="1549"/>
    <cellStyle name="20% - Accent2 5 6 2" xfId="1550"/>
    <cellStyle name="20% - Accent2 5 6 2 2" xfId="1551"/>
    <cellStyle name="20% - Accent2 5 6 3" xfId="1552"/>
    <cellStyle name="20% - Accent2 5 6 3 2" xfId="1553"/>
    <cellStyle name="20% - Accent2 5 6 4" xfId="1554"/>
    <cellStyle name="20% - Accent2 5 7" xfId="1555"/>
    <cellStyle name="20% - Accent2 5 7 2" xfId="1556"/>
    <cellStyle name="20% - Accent2 5 7 2 2" xfId="1557"/>
    <cellStyle name="20% - Accent2 5 7 3" xfId="1558"/>
    <cellStyle name="20% - Accent2 5 8" xfId="1559"/>
    <cellStyle name="20% - Accent2 5 8 2" xfId="1560"/>
    <cellStyle name="20% - Accent2 5 9" xfId="1561"/>
    <cellStyle name="20% - Accent2 5 9 2" xfId="1562"/>
    <cellStyle name="20% - Accent2 6" xfId="224"/>
    <cellStyle name="20% - Accent2 6 2" xfId="1563"/>
    <cellStyle name="20% - Accent2 6 2 2" xfId="1564"/>
    <cellStyle name="20% - Accent2 6 2 2 2" xfId="1565"/>
    <cellStyle name="20% - Accent2 6 2 2 2 2" xfId="1566"/>
    <cellStyle name="20% - Accent2 6 2 2 2 2 2" xfId="1567"/>
    <cellStyle name="20% - Accent2 6 2 2 2 2 2 2" xfId="1568"/>
    <cellStyle name="20% - Accent2 6 2 2 2 2 3" xfId="1569"/>
    <cellStyle name="20% - Accent2 6 2 2 2 3" xfId="1570"/>
    <cellStyle name="20% - Accent2 6 2 2 2 3 2" xfId="1571"/>
    <cellStyle name="20% - Accent2 6 2 2 2 3 2 2" xfId="1572"/>
    <cellStyle name="20% - Accent2 6 2 2 2 3 3" xfId="1573"/>
    <cellStyle name="20% - Accent2 6 2 2 2 4" xfId="1574"/>
    <cellStyle name="20% - Accent2 6 2 2 2 4 2" xfId="1575"/>
    <cellStyle name="20% - Accent2 6 2 2 2 5" xfId="1576"/>
    <cellStyle name="20% - Accent2 6 2 2 3" xfId="1577"/>
    <cellStyle name="20% - Accent2 6 2 2 3 2" xfId="1578"/>
    <cellStyle name="20% - Accent2 6 2 2 3 2 2" xfId="1579"/>
    <cellStyle name="20% - Accent2 6 2 2 3 3" xfId="1580"/>
    <cellStyle name="20% - Accent2 6 2 2 4" xfId="1581"/>
    <cellStyle name="20% - Accent2 6 2 2 4 2" xfId="1582"/>
    <cellStyle name="20% - Accent2 6 2 2 4 2 2" xfId="1583"/>
    <cellStyle name="20% - Accent2 6 2 2 4 3" xfId="1584"/>
    <cellStyle name="20% - Accent2 6 2 2 5" xfId="1585"/>
    <cellStyle name="20% - Accent2 6 2 2 5 2" xfId="1586"/>
    <cellStyle name="20% - Accent2 6 2 2 6" xfId="1587"/>
    <cellStyle name="20% - Accent2 6 2 3" xfId="1588"/>
    <cellStyle name="20% - Accent2 6 2 3 2" xfId="1589"/>
    <cellStyle name="20% - Accent2 6 2 3 2 2" xfId="1590"/>
    <cellStyle name="20% - Accent2 6 2 3 2 2 2" xfId="1591"/>
    <cellStyle name="20% - Accent2 6 2 3 2 3" xfId="1592"/>
    <cellStyle name="20% - Accent2 6 2 3 3" xfId="1593"/>
    <cellStyle name="20% - Accent2 6 2 3 3 2" xfId="1594"/>
    <cellStyle name="20% - Accent2 6 2 3 3 2 2" xfId="1595"/>
    <cellStyle name="20% - Accent2 6 2 3 3 3" xfId="1596"/>
    <cellStyle name="20% - Accent2 6 2 3 4" xfId="1597"/>
    <cellStyle name="20% - Accent2 6 2 3 4 2" xfId="1598"/>
    <cellStyle name="20% - Accent2 6 2 3 5" xfId="1599"/>
    <cellStyle name="20% - Accent2 6 2 4" xfId="1600"/>
    <cellStyle name="20% - Accent2 6 2 4 2" xfId="1601"/>
    <cellStyle name="20% - Accent2 6 2 4 2 2" xfId="1602"/>
    <cellStyle name="20% - Accent2 6 2 4 3" xfId="1603"/>
    <cellStyle name="20% - Accent2 6 2 5" xfId="1604"/>
    <cellStyle name="20% - Accent2 6 2 5 2" xfId="1605"/>
    <cellStyle name="20% - Accent2 6 2 5 2 2" xfId="1606"/>
    <cellStyle name="20% - Accent2 6 2 5 3" xfId="1607"/>
    <cellStyle name="20% - Accent2 6 2 6" xfId="1608"/>
    <cellStyle name="20% - Accent2 6 2 6 2" xfId="1609"/>
    <cellStyle name="20% - Accent2 6 2 7" xfId="1610"/>
    <cellStyle name="20% - Accent2 6 3" xfId="1611"/>
    <cellStyle name="20% - Accent2 6 3 2" xfId="1612"/>
    <cellStyle name="20% - Accent2 6 3 2 2" xfId="1613"/>
    <cellStyle name="20% - Accent2 6 3 2 2 2" xfId="1614"/>
    <cellStyle name="20% - Accent2 6 3 2 2 2 2" xfId="1615"/>
    <cellStyle name="20% - Accent2 6 3 2 2 3" xfId="1616"/>
    <cellStyle name="20% - Accent2 6 3 2 3" xfId="1617"/>
    <cellStyle name="20% - Accent2 6 3 2 3 2" xfId="1618"/>
    <cellStyle name="20% - Accent2 6 3 2 3 2 2" xfId="1619"/>
    <cellStyle name="20% - Accent2 6 3 2 3 3" xfId="1620"/>
    <cellStyle name="20% - Accent2 6 3 2 4" xfId="1621"/>
    <cellStyle name="20% - Accent2 6 3 2 4 2" xfId="1622"/>
    <cellStyle name="20% - Accent2 6 3 2 5" xfId="1623"/>
    <cellStyle name="20% - Accent2 6 3 3" xfId="1624"/>
    <cellStyle name="20% - Accent2 6 3 3 2" xfId="1625"/>
    <cellStyle name="20% - Accent2 6 3 3 2 2" xfId="1626"/>
    <cellStyle name="20% - Accent2 6 3 3 3" xfId="1627"/>
    <cellStyle name="20% - Accent2 6 3 4" xfId="1628"/>
    <cellStyle name="20% - Accent2 6 3 4 2" xfId="1629"/>
    <cellStyle name="20% - Accent2 6 3 4 2 2" xfId="1630"/>
    <cellStyle name="20% - Accent2 6 3 4 3" xfId="1631"/>
    <cellStyle name="20% - Accent2 6 3 5" xfId="1632"/>
    <cellStyle name="20% - Accent2 6 3 5 2" xfId="1633"/>
    <cellStyle name="20% - Accent2 6 3 6" xfId="1634"/>
    <cellStyle name="20% - Accent2 6 4" xfId="1635"/>
    <cellStyle name="20% - Accent2 6 4 2" xfId="1636"/>
    <cellStyle name="20% - Accent2 6 4 2 2" xfId="1637"/>
    <cellStyle name="20% - Accent2 6 4 2 2 2" xfId="1638"/>
    <cellStyle name="20% - Accent2 6 4 2 3" xfId="1639"/>
    <cellStyle name="20% - Accent2 6 4 3" xfId="1640"/>
    <cellStyle name="20% - Accent2 6 4 3 2" xfId="1641"/>
    <cellStyle name="20% - Accent2 6 4 3 2 2" xfId="1642"/>
    <cellStyle name="20% - Accent2 6 4 3 3" xfId="1643"/>
    <cellStyle name="20% - Accent2 6 4 4" xfId="1644"/>
    <cellStyle name="20% - Accent2 6 4 4 2" xfId="1645"/>
    <cellStyle name="20% - Accent2 6 4 5" xfId="1646"/>
    <cellStyle name="20% - Accent2 6 5" xfId="1647"/>
    <cellStyle name="20% - Accent2 6 5 2" xfId="1648"/>
    <cellStyle name="20% - Accent2 6 5 2 2" xfId="1649"/>
    <cellStyle name="20% - Accent2 6 5 3" xfId="1650"/>
    <cellStyle name="20% - Accent2 6 6" xfId="1651"/>
    <cellStyle name="20% - Accent2 6 6 2" xfId="1652"/>
    <cellStyle name="20% - Accent2 6 6 2 2" xfId="1653"/>
    <cellStyle name="20% - Accent2 6 6 3" xfId="1654"/>
    <cellStyle name="20% - Accent2 6 7" xfId="1655"/>
    <cellStyle name="20% - Accent2 6 7 2" xfId="1656"/>
    <cellStyle name="20% - Accent2 6 8" xfId="1657"/>
    <cellStyle name="20% - Accent2 6 8 2" xfId="1658"/>
    <cellStyle name="20% - Accent2 6 9" xfId="1659"/>
    <cellStyle name="20% - Accent2 7" xfId="1660"/>
    <cellStyle name="20% - Accent2 7 2" xfId="1661"/>
    <cellStyle name="20% - Accent3 2" xfId="9"/>
    <cellStyle name="20% - Accent3 2 10" xfId="1662"/>
    <cellStyle name="20% - Accent3 2 18" xfId="1663"/>
    <cellStyle name="20% - Accent3 2 2" xfId="1664"/>
    <cellStyle name="20% - Accent3 2 2 2" xfId="1665"/>
    <cellStyle name="20% - Accent3 2 2 2 2" xfId="1666"/>
    <cellStyle name="20% - Accent3 2 2 2 2 2" xfId="1667"/>
    <cellStyle name="20% - Accent3 2 2 2 2 2 2" xfId="1668"/>
    <cellStyle name="20% - Accent3 2 2 2 2 2 2 2" xfId="1669"/>
    <cellStyle name="20% - Accent3 2 2 2 2 2 2 2 2" xfId="1670"/>
    <cellStyle name="20% - Accent3 2 2 2 2 2 2 3" xfId="1671"/>
    <cellStyle name="20% - Accent3 2 2 2 2 2 3" xfId="1672"/>
    <cellStyle name="20% - Accent3 2 2 2 2 2 3 2" xfId="1673"/>
    <cellStyle name="20% - Accent3 2 2 2 2 2 3 2 2" xfId="1674"/>
    <cellStyle name="20% - Accent3 2 2 2 2 2 3 3" xfId="1675"/>
    <cellStyle name="20% - Accent3 2 2 2 2 2 4" xfId="1676"/>
    <cellStyle name="20% - Accent3 2 2 2 2 2 4 2" xfId="1677"/>
    <cellStyle name="20% - Accent3 2 2 2 2 2 5" xfId="1678"/>
    <cellStyle name="20% - Accent3 2 2 2 2 3" xfId="1679"/>
    <cellStyle name="20% - Accent3 2 2 2 2 3 2" xfId="1680"/>
    <cellStyle name="20% - Accent3 2 2 2 2 3 2 2" xfId="1681"/>
    <cellStyle name="20% - Accent3 2 2 2 2 3 3" xfId="1682"/>
    <cellStyle name="20% - Accent3 2 2 2 2 4" xfId="1683"/>
    <cellStyle name="20% - Accent3 2 2 2 2 4 2" xfId="1684"/>
    <cellStyle name="20% - Accent3 2 2 2 2 4 2 2" xfId="1685"/>
    <cellStyle name="20% - Accent3 2 2 2 2 4 3" xfId="1686"/>
    <cellStyle name="20% - Accent3 2 2 2 2 5" xfId="1687"/>
    <cellStyle name="20% - Accent3 2 2 2 2 5 2" xfId="1688"/>
    <cellStyle name="20% - Accent3 2 2 2 2 6" xfId="1689"/>
    <cellStyle name="20% - Accent3 2 2 2 2 6 2" xfId="1690"/>
    <cellStyle name="20% - Accent3 2 2 2 2 7" xfId="1691"/>
    <cellStyle name="20% - Accent3 2 2 2 3" xfId="1692"/>
    <cellStyle name="20% - Accent3 2 2 2 3 2" xfId="1693"/>
    <cellStyle name="20% - Accent3 2 2 2 3 2 2" xfId="1694"/>
    <cellStyle name="20% - Accent3 2 2 2 3 2 2 2" xfId="1695"/>
    <cellStyle name="20% - Accent3 2 2 2 3 2 3" xfId="1696"/>
    <cellStyle name="20% - Accent3 2 2 2 3 3" xfId="1697"/>
    <cellStyle name="20% - Accent3 2 2 2 3 3 2" xfId="1698"/>
    <cellStyle name="20% - Accent3 2 2 2 3 3 2 2" xfId="1699"/>
    <cellStyle name="20% - Accent3 2 2 2 3 3 3" xfId="1700"/>
    <cellStyle name="20% - Accent3 2 2 2 3 4" xfId="1701"/>
    <cellStyle name="20% - Accent3 2 2 2 3 4 2" xfId="1702"/>
    <cellStyle name="20% - Accent3 2 2 2 3 5" xfId="1703"/>
    <cellStyle name="20% - Accent3 2 2 2 4" xfId="1704"/>
    <cellStyle name="20% - Accent3 2 2 2 4 2" xfId="1705"/>
    <cellStyle name="20% - Accent3 2 2 2 4 2 2" xfId="1706"/>
    <cellStyle name="20% - Accent3 2 2 2 4 3" xfId="1707"/>
    <cellStyle name="20% - Accent3 2 2 2 5" xfId="1708"/>
    <cellStyle name="20% - Accent3 2 2 2 5 2" xfId="1709"/>
    <cellStyle name="20% - Accent3 2 2 2 5 2 2" xfId="1710"/>
    <cellStyle name="20% - Accent3 2 2 2 5 3" xfId="1711"/>
    <cellStyle name="20% - Accent3 2 2 2 6" xfId="1712"/>
    <cellStyle name="20% - Accent3 2 2 2 6 2" xfId="1713"/>
    <cellStyle name="20% - Accent3 2 2 2 7" xfId="1714"/>
    <cellStyle name="20% - Accent3 2 2 2 7 2" xfId="1715"/>
    <cellStyle name="20% - Accent3 2 2 2 8" xfId="1716"/>
    <cellStyle name="20% - Accent3 2 2 3" xfId="1717"/>
    <cellStyle name="20% - Accent3 2 2 3 2" xfId="1718"/>
    <cellStyle name="20% - Accent3 2 2 3 2 2" xfId="1719"/>
    <cellStyle name="20% - Accent3 2 2 3 2 2 2" xfId="1720"/>
    <cellStyle name="20% - Accent3 2 2 3 2 2 2 2" xfId="1721"/>
    <cellStyle name="20% - Accent3 2 2 3 2 2 3" xfId="1722"/>
    <cellStyle name="20% - Accent3 2 2 3 2 3" xfId="1723"/>
    <cellStyle name="20% - Accent3 2 2 3 2 3 2" xfId="1724"/>
    <cellStyle name="20% - Accent3 2 2 3 2 3 2 2" xfId="1725"/>
    <cellStyle name="20% - Accent3 2 2 3 2 3 3" xfId="1726"/>
    <cellStyle name="20% - Accent3 2 2 3 2 4" xfId="1727"/>
    <cellStyle name="20% - Accent3 2 2 3 2 4 2" xfId="1728"/>
    <cellStyle name="20% - Accent3 2 2 3 2 5" xfId="1729"/>
    <cellStyle name="20% - Accent3 2 2 3 2 5 2" xfId="1730"/>
    <cellStyle name="20% - Accent3 2 2 3 2 6" xfId="1731"/>
    <cellStyle name="20% - Accent3 2 2 3 3" xfId="1732"/>
    <cellStyle name="20% - Accent3 2 2 3 3 2" xfId="1733"/>
    <cellStyle name="20% - Accent3 2 2 3 3 2 2" xfId="1734"/>
    <cellStyle name="20% - Accent3 2 2 3 3 3" xfId="1735"/>
    <cellStyle name="20% - Accent3 2 2 3 4" xfId="1736"/>
    <cellStyle name="20% - Accent3 2 2 3 4 2" xfId="1737"/>
    <cellStyle name="20% - Accent3 2 2 3 4 2 2" xfId="1738"/>
    <cellStyle name="20% - Accent3 2 2 3 4 3" xfId="1739"/>
    <cellStyle name="20% - Accent3 2 2 3 5" xfId="1740"/>
    <cellStyle name="20% - Accent3 2 2 3 5 2" xfId="1741"/>
    <cellStyle name="20% - Accent3 2 2 3 6" xfId="1742"/>
    <cellStyle name="20% - Accent3 2 2 3 6 2" xfId="1743"/>
    <cellStyle name="20% - Accent3 2 2 3 7" xfId="1744"/>
    <cellStyle name="20% - Accent3 2 2 4" xfId="1745"/>
    <cellStyle name="20% - Accent3 2 2 4 2" xfId="1746"/>
    <cellStyle name="20% - Accent3 2 2 4 2 2" xfId="1747"/>
    <cellStyle name="20% - Accent3 2 2 4 2 2 2" xfId="1748"/>
    <cellStyle name="20% - Accent3 2 2 4 2 3" xfId="1749"/>
    <cellStyle name="20% - Accent3 2 2 4 2 3 2" xfId="1750"/>
    <cellStyle name="20% - Accent3 2 2 4 2 4" xfId="1751"/>
    <cellStyle name="20% - Accent3 2 2 4 3" xfId="1752"/>
    <cellStyle name="20% - Accent3 2 2 4 3 2" xfId="1753"/>
    <cellStyle name="20% - Accent3 2 2 4 3 2 2" xfId="1754"/>
    <cellStyle name="20% - Accent3 2 2 4 3 3" xfId="1755"/>
    <cellStyle name="20% - Accent3 2 2 4 4" xfId="1756"/>
    <cellStyle name="20% - Accent3 2 2 4 4 2" xfId="1757"/>
    <cellStyle name="20% - Accent3 2 2 4 5" xfId="1758"/>
    <cellStyle name="20% - Accent3 2 2 4 5 2" xfId="1759"/>
    <cellStyle name="20% - Accent3 2 2 4 6" xfId="1760"/>
    <cellStyle name="20% - Accent3 2 2 5" xfId="1761"/>
    <cellStyle name="20% - Accent3 2 2 5 2" xfId="1762"/>
    <cellStyle name="20% - Accent3 2 2 5 2 2" xfId="1763"/>
    <cellStyle name="20% - Accent3 2 2 5 3" xfId="1764"/>
    <cellStyle name="20% - Accent3 2 2 5 3 2" xfId="1765"/>
    <cellStyle name="20% - Accent3 2 2 5 4" xfId="1766"/>
    <cellStyle name="20% - Accent3 2 2 6" xfId="1767"/>
    <cellStyle name="20% - Accent3 2 2 6 2" xfId="1768"/>
    <cellStyle name="20% - Accent3 2 2 6 2 2" xfId="1769"/>
    <cellStyle name="20% - Accent3 2 2 6 3" xfId="1770"/>
    <cellStyle name="20% - Accent3 2 2 7" xfId="1771"/>
    <cellStyle name="20% - Accent3 2 2 7 2" xfId="1772"/>
    <cellStyle name="20% - Accent3 2 2 8" xfId="1773"/>
    <cellStyle name="20% - Accent3 2 2 8 2" xfId="1774"/>
    <cellStyle name="20% - Accent3 2 2 9" xfId="1775"/>
    <cellStyle name="20% - Accent3 2 3" xfId="1776"/>
    <cellStyle name="20% - Accent3 2 3 2" xfId="1777"/>
    <cellStyle name="20% - Accent3 2 3 2 2" xfId="1778"/>
    <cellStyle name="20% - Accent3 2 3 2 2 2" xfId="1779"/>
    <cellStyle name="20% - Accent3 2 3 2 2 2 2" xfId="1780"/>
    <cellStyle name="20% - Accent3 2 3 2 2 2 2 2" xfId="1781"/>
    <cellStyle name="20% - Accent3 2 3 2 2 2 3" xfId="1782"/>
    <cellStyle name="20% - Accent3 2 3 2 2 3" xfId="1783"/>
    <cellStyle name="20% - Accent3 2 3 2 2 3 2" xfId="1784"/>
    <cellStyle name="20% - Accent3 2 3 2 2 3 2 2" xfId="1785"/>
    <cellStyle name="20% - Accent3 2 3 2 2 3 3" xfId="1786"/>
    <cellStyle name="20% - Accent3 2 3 2 2 4" xfId="1787"/>
    <cellStyle name="20% - Accent3 2 3 2 2 4 2" xfId="1788"/>
    <cellStyle name="20% - Accent3 2 3 2 2 5" xfId="1789"/>
    <cellStyle name="20% - Accent3 2 3 2 3" xfId="1790"/>
    <cellStyle name="20% - Accent3 2 3 2 3 2" xfId="1791"/>
    <cellStyle name="20% - Accent3 2 3 2 3 2 2" xfId="1792"/>
    <cellStyle name="20% - Accent3 2 3 2 3 3" xfId="1793"/>
    <cellStyle name="20% - Accent3 2 3 2 4" xfId="1794"/>
    <cellStyle name="20% - Accent3 2 3 2 4 2" xfId="1795"/>
    <cellStyle name="20% - Accent3 2 3 2 4 2 2" xfId="1796"/>
    <cellStyle name="20% - Accent3 2 3 2 4 3" xfId="1797"/>
    <cellStyle name="20% - Accent3 2 3 2 5" xfId="1798"/>
    <cellStyle name="20% - Accent3 2 3 2 5 2" xfId="1799"/>
    <cellStyle name="20% - Accent3 2 3 2 6" xfId="1800"/>
    <cellStyle name="20% - Accent3 2 3 2 6 2" xfId="1801"/>
    <cellStyle name="20% - Accent3 2 3 2 7" xfId="1802"/>
    <cellStyle name="20% - Accent3 2 3 3" xfId="1803"/>
    <cellStyle name="20% - Accent3 2 3 3 2" xfId="1804"/>
    <cellStyle name="20% - Accent3 2 3 3 2 2" xfId="1805"/>
    <cellStyle name="20% - Accent3 2 3 3 2 2 2" xfId="1806"/>
    <cellStyle name="20% - Accent3 2 3 3 2 3" xfId="1807"/>
    <cellStyle name="20% - Accent3 2 3 3 3" xfId="1808"/>
    <cellStyle name="20% - Accent3 2 3 3 3 2" xfId="1809"/>
    <cellStyle name="20% - Accent3 2 3 3 3 2 2" xfId="1810"/>
    <cellStyle name="20% - Accent3 2 3 3 3 3" xfId="1811"/>
    <cellStyle name="20% - Accent3 2 3 3 4" xfId="1812"/>
    <cellStyle name="20% - Accent3 2 3 3 4 2" xfId="1813"/>
    <cellStyle name="20% - Accent3 2 3 3 5" xfId="1814"/>
    <cellStyle name="20% - Accent3 2 3 4" xfId="1815"/>
    <cellStyle name="20% - Accent3 2 3 4 2" xfId="1816"/>
    <cellStyle name="20% - Accent3 2 3 4 2 2" xfId="1817"/>
    <cellStyle name="20% - Accent3 2 3 4 3" xfId="1818"/>
    <cellStyle name="20% - Accent3 2 3 5" xfId="1819"/>
    <cellStyle name="20% - Accent3 2 3 5 2" xfId="1820"/>
    <cellStyle name="20% - Accent3 2 3 5 2 2" xfId="1821"/>
    <cellStyle name="20% - Accent3 2 3 5 3" xfId="1822"/>
    <cellStyle name="20% - Accent3 2 3 6" xfId="1823"/>
    <cellStyle name="20% - Accent3 2 3 6 2" xfId="1824"/>
    <cellStyle name="20% - Accent3 2 3 7" xfId="1825"/>
    <cellStyle name="20% - Accent3 2 3 7 2" xfId="1826"/>
    <cellStyle name="20% - Accent3 2 3 8" xfId="1827"/>
    <cellStyle name="20% - Accent3 2 4" xfId="1828"/>
    <cellStyle name="20% - Accent3 2 4 2" xfId="1829"/>
    <cellStyle name="20% - Accent3 2 4 2 2" xfId="1830"/>
    <cellStyle name="20% - Accent3 2 4 2 2 2" xfId="1831"/>
    <cellStyle name="20% - Accent3 2 4 2 2 2 2" xfId="1832"/>
    <cellStyle name="20% - Accent3 2 4 2 2 3" xfId="1833"/>
    <cellStyle name="20% - Accent3 2 4 2 3" xfId="1834"/>
    <cellStyle name="20% - Accent3 2 4 2 3 2" xfId="1835"/>
    <cellStyle name="20% - Accent3 2 4 2 3 2 2" xfId="1836"/>
    <cellStyle name="20% - Accent3 2 4 2 3 3" xfId="1837"/>
    <cellStyle name="20% - Accent3 2 4 2 4" xfId="1838"/>
    <cellStyle name="20% - Accent3 2 4 2 4 2" xfId="1839"/>
    <cellStyle name="20% - Accent3 2 4 2 5" xfId="1840"/>
    <cellStyle name="20% - Accent3 2 4 2 5 2" xfId="1841"/>
    <cellStyle name="20% - Accent3 2 4 2 6" xfId="1842"/>
    <cellStyle name="20% - Accent3 2 4 3" xfId="1843"/>
    <cellStyle name="20% - Accent3 2 4 3 2" xfId="1844"/>
    <cellStyle name="20% - Accent3 2 4 3 2 2" xfId="1845"/>
    <cellStyle name="20% - Accent3 2 4 3 3" xfId="1846"/>
    <cellStyle name="20% - Accent3 2 4 4" xfId="1847"/>
    <cellStyle name="20% - Accent3 2 4 4 2" xfId="1848"/>
    <cellStyle name="20% - Accent3 2 4 4 2 2" xfId="1849"/>
    <cellStyle name="20% - Accent3 2 4 4 3" xfId="1850"/>
    <cellStyle name="20% - Accent3 2 4 5" xfId="1851"/>
    <cellStyle name="20% - Accent3 2 4 5 2" xfId="1852"/>
    <cellStyle name="20% - Accent3 2 4 6" xfId="1853"/>
    <cellStyle name="20% - Accent3 2 4 6 2" xfId="1854"/>
    <cellStyle name="20% - Accent3 2 4 7" xfId="1855"/>
    <cellStyle name="20% - Accent3 2 5" xfId="1856"/>
    <cellStyle name="20% - Accent3 2 5 2" xfId="1857"/>
    <cellStyle name="20% - Accent3 2 5 2 2" xfId="1858"/>
    <cellStyle name="20% - Accent3 2 5 2 2 2" xfId="1859"/>
    <cellStyle name="20% - Accent3 2 5 2 3" xfId="1860"/>
    <cellStyle name="20% - Accent3 2 5 2 3 2" xfId="1861"/>
    <cellStyle name="20% - Accent3 2 5 2 4" xfId="1862"/>
    <cellStyle name="20% - Accent3 2 5 3" xfId="1863"/>
    <cellStyle name="20% - Accent3 2 5 3 2" xfId="1864"/>
    <cellStyle name="20% - Accent3 2 5 3 2 2" xfId="1865"/>
    <cellStyle name="20% - Accent3 2 5 3 3" xfId="1866"/>
    <cellStyle name="20% - Accent3 2 5 4" xfId="1867"/>
    <cellStyle name="20% - Accent3 2 5 4 2" xfId="1868"/>
    <cellStyle name="20% - Accent3 2 5 5" xfId="1869"/>
    <cellStyle name="20% - Accent3 2 5 5 2" xfId="1870"/>
    <cellStyle name="20% - Accent3 2 5 6" xfId="1871"/>
    <cellStyle name="20% - Accent3 2 6" xfId="1872"/>
    <cellStyle name="20% - Accent3 2 6 2" xfId="1873"/>
    <cellStyle name="20% - Accent3 2 6 2 2" xfId="1874"/>
    <cellStyle name="20% - Accent3 2 6 3" xfId="1875"/>
    <cellStyle name="20% - Accent3 2 6 3 2" xfId="1876"/>
    <cellStyle name="20% - Accent3 2 6 4" xfId="1877"/>
    <cellStyle name="20% - Accent3 2 7" xfId="1878"/>
    <cellStyle name="20% - Accent3 2 7 2" xfId="1879"/>
    <cellStyle name="20% - Accent3 2 7 2 2" xfId="1880"/>
    <cellStyle name="20% - Accent3 2 7 3" xfId="1881"/>
    <cellStyle name="20% - Accent3 2 8" xfId="1882"/>
    <cellStyle name="20% - Accent3 2 8 2" xfId="1883"/>
    <cellStyle name="20% - Accent3 2 9" xfId="1884"/>
    <cellStyle name="20% - Accent3 2 9 2" xfId="1885"/>
    <cellStyle name="20% - Accent3 2_Deferred Income Taxes" xfId="1886"/>
    <cellStyle name="20% - Accent3 3" xfId="225"/>
    <cellStyle name="20% - Accent3 3 2" xfId="1887"/>
    <cellStyle name="20% - Accent3 4" xfId="226"/>
    <cellStyle name="20% - Accent3 4 2" xfId="1888"/>
    <cellStyle name="20% - Accent3 5" xfId="227"/>
    <cellStyle name="20% - Accent3 5 10" xfId="1889"/>
    <cellStyle name="20% - Accent3 5 2" xfId="1890"/>
    <cellStyle name="20% - Accent3 5 2 2" xfId="1891"/>
    <cellStyle name="20% - Accent3 5 2 2 2" xfId="1892"/>
    <cellStyle name="20% - Accent3 5 2 2 2 2" xfId="1893"/>
    <cellStyle name="20% - Accent3 5 2 2 2 2 2" xfId="1894"/>
    <cellStyle name="20% - Accent3 5 2 2 2 2 2 2" xfId="1895"/>
    <cellStyle name="20% - Accent3 5 2 2 2 2 2 2 2" xfId="1896"/>
    <cellStyle name="20% - Accent3 5 2 2 2 2 2 3" xfId="1897"/>
    <cellStyle name="20% - Accent3 5 2 2 2 2 3" xfId="1898"/>
    <cellStyle name="20% - Accent3 5 2 2 2 2 3 2" xfId="1899"/>
    <cellStyle name="20% - Accent3 5 2 2 2 2 3 2 2" xfId="1900"/>
    <cellStyle name="20% - Accent3 5 2 2 2 2 3 3" xfId="1901"/>
    <cellStyle name="20% - Accent3 5 2 2 2 2 4" xfId="1902"/>
    <cellStyle name="20% - Accent3 5 2 2 2 2 4 2" xfId="1903"/>
    <cellStyle name="20% - Accent3 5 2 2 2 2 5" xfId="1904"/>
    <cellStyle name="20% - Accent3 5 2 2 2 3" xfId="1905"/>
    <cellStyle name="20% - Accent3 5 2 2 2 3 2" xfId="1906"/>
    <cellStyle name="20% - Accent3 5 2 2 2 3 2 2" xfId="1907"/>
    <cellStyle name="20% - Accent3 5 2 2 2 3 3" xfId="1908"/>
    <cellStyle name="20% - Accent3 5 2 2 2 4" xfId="1909"/>
    <cellStyle name="20% - Accent3 5 2 2 2 4 2" xfId="1910"/>
    <cellStyle name="20% - Accent3 5 2 2 2 4 2 2" xfId="1911"/>
    <cellStyle name="20% - Accent3 5 2 2 2 4 3" xfId="1912"/>
    <cellStyle name="20% - Accent3 5 2 2 2 5" xfId="1913"/>
    <cellStyle name="20% - Accent3 5 2 2 2 5 2" xfId="1914"/>
    <cellStyle name="20% - Accent3 5 2 2 2 6" xfId="1915"/>
    <cellStyle name="20% - Accent3 5 2 2 2 6 2" xfId="1916"/>
    <cellStyle name="20% - Accent3 5 2 2 2 7" xfId="1917"/>
    <cellStyle name="20% - Accent3 5 2 2 3" xfId="1918"/>
    <cellStyle name="20% - Accent3 5 2 2 3 2" xfId="1919"/>
    <cellStyle name="20% - Accent3 5 2 2 3 2 2" xfId="1920"/>
    <cellStyle name="20% - Accent3 5 2 2 3 2 2 2" xfId="1921"/>
    <cellStyle name="20% - Accent3 5 2 2 3 2 3" xfId="1922"/>
    <cellStyle name="20% - Accent3 5 2 2 3 3" xfId="1923"/>
    <cellStyle name="20% - Accent3 5 2 2 3 3 2" xfId="1924"/>
    <cellStyle name="20% - Accent3 5 2 2 3 3 2 2" xfId="1925"/>
    <cellStyle name="20% - Accent3 5 2 2 3 3 3" xfId="1926"/>
    <cellStyle name="20% - Accent3 5 2 2 3 4" xfId="1927"/>
    <cellStyle name="20% - Accent3 5 2 2 3 4 2" xfId="1928"/>
    <cellStyle name="20% - Accent3 5 2 2 3 5" xfId="1929"/>
    <cellStyle name="20% - Accent3 5 2 2 4" xfId="1930"/>
    <cellStyle name="20% - Accent3 5 2 2 4 2" xfId="1931"/>
    <cellStyle name="20% - Accent3 5 2 2 4 2 2" xfId="1932"/>
    <cellStyle name="20% - Accent3 5 2 2 4 3" xfId="1933"/>
    <cellStyle name="20% - Accent3 5 2 2 5" xfId="1934"/>
    <cellStyle name="20% - Accent3 5 2 2 5 2" xfId="1935"/>
    <cellStyle name="20% - Accent3 5 2 2 5 2 2" xfId="1936"/>
    <cellStyle name="20% - Accent3 5 2 2 5 3" xfId="1937"/>
    <cellStyle name="20% - Accent3 5 2 2 6" xfId="1938"/>
    <cellStyle name="20% - Accent3 5 2 2 6 2" xfId="1939"/>
    <cellStyle name="20% - Accent3 5 2 2 7" xfId="1940"/>
    <cellStyle name="20% - Accent3 5 2 2 7 2" xfId="1941"/>
    <cellStyle name="20% - Accent3 5 2 2 8" xfId="1942"/>
    <cellStyle name="20% - Accent3 5 2 3" xfId="1943"/>
    <cellStyle name="20% - Accent3 5 2 3 2" xfId="1944"/>
    <cellStyle name="20% - Accent3 5 2 3 2 2" xfId="1945"/>
    <cellStyle name="20% - Accent3 5 2 3 2 2 2" xfId="1946"/>
    <cellStyle name="20% - Accent3 5 2 3 2 2 2 2" xfId="1947"/>
    <cellStyle name="20% - Accent3 5 2 3 2 2 3" xfId="1948"/>
    <cellStyle name="20% - Accent3 5 2 3 2 3" xfId="1949"/>
    <cellStyle name="20% - Accent3 5 2 3 2 3 2" xfId="1950"/>
    <cellStyle name="20% - Accent3 5 2 3 2 3 2 2" xfId="1951"/>
    <cellStyle name="20% - Accent3 5 2 3 2 3 3" xfId="1952"/>
    <cellStyle name="20% - Accent3 5 2 3 2 4" xfId="1953"/>
    <cellStyle name="20% - Accent3 5 2 3 2 4 2" xfId="1954"/>
    <cellStyle name="20% - Accent3 5 2 3 2 5" xfId="1955"/>
    <cellStyle name="20% - Accent3 5 2 3 2 5 2" xfId="1956"/>
    <cellStyle name="20% - Accent3 5 2 3 2 6" xfId="1957"/>
    <cellStyle name="20% - Accent3 5 2 3 3" xfId="1958"/>
    <cellStyle name="20% - Accent3 5 2 3 3 2" xfId="1959"/>
    <cellStyle name="20% - Accent3 5 2 3 3 2 2" xfId="1960"/>
    <cellStyle name="20% - Accent3 5 2 3 3 3" xfId="1961"/>
    <cellStyle name="20% - Accent3 5 2 3 4" xfId="1962"/>
    <cellStyle name="20% - Accent3 5 2 3 4 2" xfId="1963"/>
    <cellStyle name="20% - Accent3 5 2 3 4 2 2" xfId="1964"/>
    <cellStyle name="20% - Accent3 5 2 3 4 3" xfId="1965"/>
    <cellStyle name="20% - Accent3 5 2 3 5" xfId="1966"/>
    <cellStyle name="20% - Accent3 5 2 3 5 2" xfId="1967"/>
    <cellStyle name="20% - Accent3 5 2 3 6" xfId="1968"/>
    <cellStyle name="20% - Accent3 5 2 3 6 2" xfId="1969"/>
    <cellStyle name="20% - Accent3 5 2 3 7" xfId="1970"/>
    <cellStyle name="20% - Accent3 5 2 4" xfId="1971"/>
    <cellStyle name="20% - Accent3 5 2 4 2" xfId="1972"/>
    <cellStyle name="20% - Accent3 5 2 4 2 2" xfId="1973"/>
    <cellStyle name="20% - Accent3 5 2 4 2 2 2" xfId="1974"/>
    <cellStyle name="20% - Accent3 5 2 4 2 3" xfId="1975"/>
    <cellStyle name="20% - Accent3 5 2 4 2 3 2" xfId="1976"/>
    <cellStyle name="20% - Accent3 5 2 4 2 4" xfId="1977"/>
    <cellStyle name="20% - Accent3 5 2 4 3" xfId="1978"/>
    <cellStyle name="20% - Accent3 5 2 4 3 2" xfId="1979"/>
    <cellStyle name="20% - Accent3 5 2 4 3 2 2" xfId="1980"/>
    <cellStyle name="20% - Accent3 5 2 4 3 3" xfId="1981"/>
    <cellStyle name="20% - Accent3 5 2 4 4" xfId="1982"/>
    <cellStyle name="20% - Accent3 5 2 4 4 2" xfId="1983"/>
    <cellStyle name="20% - Accent3 5 2 4 5" xfId="1984"/>
    <cellStyle name="20% - Accent3 5 2 4 5 2" xfId="1985"/>
    <cellStyle name="20% - Accent3 5 2 4 6" xfId="1986"/>
    <cellStyle name="20% - Accent3 5 2 5" xfId="1987"/>
    <cellStyle name="20% - Accent3 5 2 5 2" xfId="1988"/>
    <cellStyle name="20% - Accent3 5 2 5 2 2" xfId="1989"/>
    <cellStyle name="20% - Accent3 5 2 5 3" xfId="1990"/>
    <cellStyle name="20% - Accent3 5 2 5 3 2" xfId="1991"/>
    <cellStyle name="20% - Accent3 5 2 5 4" xfId="1992"/>
    <cellStyle name="20% - Accent3 5 2 6" xfId="1993"/>
    <cellStyle name="20% - Accent3 5 2 6 2" xfId="1994"/>
    <cellStyle name="20% - Accent3 5 2 6 2 2" xfId="1995"/>
    <cellStyle name="20% - Accent3 5 2 6 3" xfId="1996"/>
    <cellStyle name="20% - Accent3 5 2 7" xfId="1997"/>
    <cellStyle name="20% - Accent3 5 2 7 2" xfId="1998"/>
    <cellStyle name="20% - Accent3 5 2 8" xfId="1999"/>
    <cellStyle name="20% - Accent3 5 2 8 2" xfId="2000"/>
    <cellStyle name="20% - Accent3 5 2 9" xfId="2001"/>
    <cellStyle name="20% - Accent3 5 3" xfId="2002"/>
    <cellStyle name="20% - Accent3 5 3 2" xfId="2003"/>
    <cellStyle name="20% - Accent3 5 3 2 2" xfId="2004"/>
    <cellStyle name="20% - Accent3 5 3 2 2 2" xfId="2005"/>
    <cellStyle name="20% - Accent3 5 3 2 2 2 2" xfId="2006"/>
    <cellStyle name="20% - Accent3 5 3 2 2 2 2 2" xfId="2007"/>
    <cellStyle name="20% - Accent3 5 3 2 2 2 3" xfId="2008"/>
    <cellStyle name="20% - Accent3 5 3 2 2 3" xfId="2009"/>
    <cellStyle name="20% - Accent3 5 3 2 2 3 2" xfId="2010"/>
    <cellStyle name="20% - Accent3 5 3 2 2 3 2 2" xfId="2011"/>
    <cellStyle name="20% - Accent3 5 3 2 2 3 3" xfId="2012"/>
    <cellStyle name="20% - Accent3 5 3 2 2 4" xfId="2013"/>
    <cellStyle name="20% - Accent3 5 3 2 2 4 2" xfId="2014"/>
    <cellStyle name="20% - Accent3 5 3 2 2 5" xfId="2015"/>
    <cellStyle name="20% - Accent3 5 3 2 3" xfId="2016"/>
    <cellStyle name="20% - Accent3 5 3 2 3 2" xfId="2017"/>
    <cellStyle name="20% - Accent3 5 3 2 3 2 2" xfId="2018"/>
    <cellStyle name="20% - Accent3 5 3 2 3 3" xfId="2019"/>
    <cellStyle name="20% - Accent3 5 3 2 4" xfId="2020"/>
    <cellStyle name="20% - Accent3 5 3 2 4 2" xfId="2021"/>
    <cellStyle name="20% - Accent3 5 3 2 4 2 2" xfId="2022"/>
    <cellStyle name="20% - Accent3 5 3 2 4 3" xfId="2023"/>
    <cellStyle name="20% - Accent3 5 3 2 5" xfId="2024"/>
    <cellStyle name="20% - Accent3 5 3 2 5 2" xfId="2025"/>
    <cellStyle name="20% - Accent3 5 3 2 6" xfId="2026"/>
    <cellStyle name="20% - Accent3 5 3 2 6 2" xfId="2027"/>
    <cellStyle name="20% - Accent3 5 3 2 7" xfId="2028"/>
    <cellStyle name="20% - Accent3 5 3 3" xfId="2029"/>
    <cellStyle name="20% - Accent3 5 3 3 2" xfId="2030"/>
    <cellStyle name="20% - Accent3 5 3 3 2 2" xfId="2031"/>
    <cellStyle name="20% - Accent3 5 3 3 2 2 2" xfId="2032"/>
    <cellStyle name="20% - Accent3 5 3 3 2 3" xfId="2033"/>
    <cellStyle name="20% - Accent3 5 3 3 3" xfId="2034"/>
    <cellStyle name="20% - Accent3 5 3 3 3 2" xfId="2035"/>
    <cellStyle name="20% - Accent3 5 3 3 3 2 2" xfId="2036"/>
    <cellStyle name="20% - Accent3 5 3 3 3 3" xfId="2037"/>
    <cellStyle name="20% - Accent3 5 3 3 4" xfId="2038"/>
    <cellStyle name="20% - Accent3 5 3 3 4 2" xfId="2039"/>
    <cellStyle name="20% - Accent3 5 3 3 5" xfId="2040"/>
    <cellStyle name="20% - Accent3 5 3 4" xfId="2041"/>
    <cellStyle name="20% - Accent3 5 3 4 2" xfId="2042"/>
    <cellStyle name="20% - Accent3 5 3 4 2 2" xfId="2043"/>
    <cellStyle name="20% - Accent3 5 3 4 3" xfId="2044"/>
    <cellStyle name="20% - Accent3 5 3 5" xfId="2045"/>
    <cellStyle name="20% - Accent3 5 3 5 2" xfId="2046"/>
    <cellStyle name="20% - Accent3 5 3 5 2 2" xfId="2047"/>
    <cellStyle name="20% - Accent3 5 3 5 3" xfId="2048"/>
    <cellStyle name="20% - Accent3 5 3 6" xfId="2049"/>
    <cellStyle name="20% - Accent3 5 3 6 2" xfId="2050"/>
    <cellStyle name="20% - Accent3 5 3 7" xfId="2051"/>
    <cellStyle name="20% - Accent3 5 3 7 2" xfId="2052"/>
    <cellStyle name="20% - Accent3 5 3 8" xfId="2053"/>
    <cellStyle name="20% - Accent3 5 4" xfId="2054"/>
    <cellStyle name="20% - Accent3 5 4 2" xfId="2055"/>
    <cellStyle name="20% - Accent3 5 4 2 2" xfId="2056"/>
    <cellStyle name="20% - Accent3 5 4 2 2 2" xfId="2057"/>
    <cellStyle name="20% - Accent3 5 4 2 2 2 2" xfId="2058"/>
    <cellStyle name="20% - Accent3 5 4 2 2 3" xfId="2059"/>
    <cellStyle name="20% - Accent3 5 4 2 3" xfId="2060"/>
    <cellStyle name="20% - Accent3 5 4 2 3 2" xfId="2061"/>
    <cellStyle name="20% - Accent3 5 4 2 3 2 2" xfId="2062"/>
    <cellStyle name="20% - Accent3 5 4 2 3 3" xfId="2063"/>
    <cellStyle name="20% - Accent3 5 4 2 4" xfId="2064"/>
    <cellStyle name="20% - Accent3 5 4 2 4 2" xfId="2065"/>
    <cellStyle name="20% - Accent3 5 4 2 5" xfId="2066"/>
    <cellStyle name="20% - Accent3 5 4 2 5 2" xfId="2067"/>
    <cellStyle name="20% - Accent3 5 4 2 6" xfId="2068"/>
    <cellStyle name="20% - Accent3 5 4 3" xfId="2069"/>
    <cellStyle name="20% - Accent3 5 4 3 2" xfId="2070"/>
    <cellStyle name="20% - Accent3 5 4 3 2 2" xfId="2071"/>
    <cellStyle name="20% - Accent3 5 4 3 3" xfId="2072"/>
    <cellStyle name="20% - Accent3 5 4 4" xfId="2073"/>
    <cellStyle name="20% - Accent3 5 4 4 2" xfId="2074"/>
    <cellStyle name="20% - Accent3 5 4 4 2 2" xfId="2075"/>
    <cellStyle name="20% - Accent3 5 4 4 3" xfId="2076"/>
    <cellStyle name="20% - Accent3 5 4 5" xfId="2077"/>
    <cellStyle name="20% - Accent3 5 4 5 2" xfId="2078"/>
    <cellStyle name="20% - Accent3 5 4 6" xfId="2079"/>
    <cellStyle name="20% - Accent3 5 4 6 2" xfId="2080"/>
    <cellStyle name="20% - Accent3 5 4 7" xfId="2081"/>
    <cellStyle name="20% - Accent3 5 5" xfId="2082"/>
    <cellStyle name="20% - Accent3 5 5 2" xfId="2083"/>
    <cellStyle name="20% - Accent3 5 5 2 2" xfId="2084"/>
    <cellStyle name="20% - Accent3 5 5 2 2 2" xfId="2085"/>
    <cellStyle name="20% - Accent3 5 5 2 3" xfId="2086"/>
    <cellStyle name="20% - Accent3 5 5 2 3 2" xfId="2087"/>
    <cellStyle name="20% - Accent3 5 5 2 4" xfId="2088"/>
    <cellStyle name="20% - Accent3 5 5 3" xfId="2089"/>
    <cellStyle name="20% - Accent3 5 5 3 2" xfId="2090"/>
    <cellStyle name="20% - Accent3 5 5 3 2 2" xfId="2091"/>
    <cellStyle name="20% - Accent3 5 5 3 3" xfId="2092"/>
    <cellStyle name="20% - Accent3 5 5 4" xfId="2093"/>
    <cellStyle name="20% - Accent3 5 5 4 2" xfId="2094"/>
    <cellStyle name="20% - Accent3 5 5 5" xfId="2095"/>
    <cellStyle name="20% - Accent3 5 5 5 2" xfId="2096"/>
    <cellStyle name="20% - Accent3 5 5 6" xfId="2097"/>
    <cellStyle name="20% - Accent3 5 6" xfId="2098"/>
    <cellStyle name="20% - Accent3 5 6 2" xfId="2099"/>
    <cellStyle name="20% - Accent3 5 6 2 2" xfId="2100"/>
    <cellStyle name="20% - Accent3 5 6 3" xfId="2101"/>
    <cellStyle name="20% - Accent3 5 6 3 2" xfId="2102"/>
    <cellStyle name="20% - Accent3 5 6 4" xfId="2103"/>
    <cellStyle name="20% - Accent3 5 7" xfId="2104"/>
    <cellStyle name="20% - Accent3 5 7 2" xfId="2105"/>
    <cellStyle name="20% - Accent3 5 7 2 2" xfId="2106"/>
    <cellStyle name="20% - Accent3 5 7 3" xfId="2107"/>
    <cellStyle name="20% - Accent3 5 8" xfId="2108"/>
    <cellStyle name="20% - Accent3 5 8 2" xfId="2109"/>
    <cellStyle name="20% - Accent3 5 9" xfId="2110"/>
    <cellStyle name="20% - Accent3 5 9 2" xfId="2111"/>
    <cellStyle name="20% - Accent3 6" xfId="228"/>
    <cellStyle name="20% - Accent3 6 2" xfId="2112"/>
    <cellStyle name="20% - Accent3 6 2 2" xfId="2113"/>
    <cellStyle name="20% - Accent3 6 2 2 2" xfId="2114"/>
    <cellStyle name="20% - Accent3 6 2 2 2 2" xfId="2115"/>
    <cellStyle name="20% - Accent3 6 2 2 2 2 2" xfId="2116"/>
    <cellStyle name="20% - Accent3 6 2 2 2 2 2 2" xfId="2117"/>
    <cellStyle name="20% - Accent3 6 2 2 2 2 3" xfId="2118"/>
    <cellStyle name="20% - Accent3 6 2 2 2 3" xfId="2119"/>
    <cellStyle name="20% - Accent3 6 2 2 2 3 2" xfId="2120"/>
    <cellStyle name="20% - Accent3 6 2 2 2 3 2 2" xfId="2121"/>
    <cellStyle name="20% - Accent3 6 2 2 2 3 3" xfId="2122"/>
    <cellStyle name="20% - Accent3 6 2 2 2 4" xfId="2123"/>
    <cellStyle name="20% - Accent3 6 2 2 2 4 2" xfId="2124"/>
    <cellStyle name="20% - Accent3 6 2 2 2 5" xfId="2125"/>
    <cellStyle name="20% - Accent3 6 2 2 3" xfId="2126"/>
    <cellStyle name="20% - Accent3 6 2 2 3 2" xfId="2127"/>
    <cellStyle name="20% - Accent3 6 2 2 3 2 2" xfId="2128"/>
    <cellStyle name="20% - Accent3 6 2 2 3 3" xfId="2129"/>
    <cellStyle name="20% - Accent3 6 2 2 4" xfId="2130"/>
    <cellStyle name="20% - Accent3 6 2 2 4 2" xfId="2131"/>
    <cellStyle name="20% - Accent3 6 2 2 4 2 2" xfId="2132"/>
    <cellStyle name="20% - Accent3 6 2 2 4 3" xfId="2133"/>
    <cellStyle name="20% - Accent3 6 2 2 5" xfId="2134"/>
    <cellStyle name="20% - Accent3 6 2 2 5 2" xfId="2135"/>
    <cellStyle name="20% - Accent3 6 2 2 6" xfId="2136"/>
    <cellStyle name="20% - Accent3 6 2 3" xfId="2137"/>
    <cellStyle name="20% - Accent3 6 2 3 2" xfId="2138"/>
    <cellStyle name="20% - Accent3 6 2 3 2 2" xfId="2139"/>
    <cellStyle name="20% - Accent3 6 2 3 2 2 2" xfId="2140"/>
    <cellStyle name="20% - Accent3 6 2 3 2 3" xfId="2141"/>
    <cellStyle name="20% - Accent3 6 2 3 3" xfId="2142"/>
    <cellStyle name="20% - Accent3 6 2 3 3 2" xfId="2143"/>
    <cellStyle name="20% - Accent3 6 2 3 3 2 2" xfId="2144"/>
    <cellStyle name="20% - Accent3 6 2 3 3 3" xfId="2145"/>
    <cellStyle name="20% - Accent3 6 2 3 4" xfId="2146"/>
    <cellStyle name="20% - Accent3 6 2 3 4 2" xfId="2147"/>
    <cellStyle name="20% - Accent3 6 2 3 5" xfId="2148"/>
    <cellStyle name="20% - Accent3 6 2 4" xfId="2149"/>
    <cellStyle name="20% - Accent3 6 2 4 2" xfId="2150"/>
    <cellStyle name="20% - Accent3 6 2 4 2 2" xfId="2151"/>
    <cellStyle name="20% - Accent3 6 2 4 3" xfId="2152"/>
    <cellStyle name="20% - Accent3 6 2 5" xfId="2153"/>
    <cellStyle name="20% - Accent3 6 2 5 2" xfId="2154"/>
    <cellStyle name="20% - Accent3 6 2 5 2 2" xfId="2155"/>
    <cellStyle name="20% - Accent3 6 2 5 3" xfId="2156"/>
    <cellStyle name="20% - Accent3 6 2 6" xfId="2157"/>
    <cellStyle name="20% - Accent3 6 2 6 2" xfId="2158"/>
    <cellStyle name="20% - Accent3 6 2 7" xfId="2159"/>
    <cellStyle name="20% - Accent3 6 3" xfId="2160"/>
    <cellStyle name="20% - Accent3 6 3 2" xfId="2161"/>
    <cellStyle name="20% - Accent3 6 3 2 2" xfId="2162"/>
    <cellStyle name="20% - Accent3 6 3 2 2 2" xfId="2163"/>
    <cellStyle name="20% - Accent3 6 3 2 2 2 2" xfId="2164"/>
    <cellStyle name="20% - Accent3 6 3 2 2 3" xfId="2165"/>
    <cellStyle name="20% - Accent3 6 3 2 3" xfId="2166"/>
    <cellStyle name="20% - Accent3 6 3 2 3 2" xfId="2167"/>
    <cellStyle name="20% - Accent3 6 3 2 3 2 2" xfId="2168"/>
    <cellStyle name="20% - Accent3 6 3 2 3 3" xfId="2169"/>
    <cellStyle name="20% - Accent3 6 3 2 4" xfId="2170"/>
    <cellStyle name="20% - Accent3 6 3 2 4 2" xfId="2171"/>
    <cellStyle name="20% - Accent3 6 3 2 5" xfId="2172"/>
    <cellStyle name="20% - Accent3 6 3 3" xfId="2173"/>
    <cellStyle name="20% - Accent3 6 3 3 2" xfId="2174"/>
    <cellStyle name="20% - Accent3 6 3 3 2 2" xfId="2175"/>
    <cellStyle name="20% - Accent3 6 3 3 3" xfId="2176"/>
    <cellStyle name="20% - Accent3 6 3 4" xfId="2177"/>
    <cellStyle name="20% - Accent3 6 3 4 2" xfId="2178"/>
    <cellStyle name="20% - Accent3 6 3 4 2 2" xfId="2179"/>
    <cellStyle name="20% - Accent3 6 3 4 3" xfId="2180"/>
    <cellStyle name="20% - Accent3 6 3 5" xfId="2181"/>
    <cellStyle name="20% - Accent3 6 3 5 2" xfId="2182"/>
    <cellStyle name="20% - Accent3 6 3 6" xfId="2183"/>
    <cellStyle name="20% - Accent3 6 4" xfId="2184"/>
    <cellStyle name="20% - Accent3 6 4 2" xfId="2185"/>
    <cellStyle name="20% - Accent3 6 4 2 2" xfId="2186"/>
    <cellStyle name="20% - Accent3 6 4 2 2 2" xfId="2187"/>
    <cellStyle name="20% - Accent3 6 4 2 3" xfId="2188"/>
    <cellStyle name="20% - Accent3 6 4 3" xfId="2189"/>
    <cellStyle name="20% - Accent3 6 4 3 2" xfId="2190"/>
    <cellStyle name="20% - Accent3 6 4 3 2 2" xfId="2191"/>
    <cellStyle name="20% - Accent3 6 4 3 3" xfId="2192"/>
    <cellStyle name="20% - Accent3 6 4 4" xfId="2193"/>
    <cellStyle name="20% - Accent3 6 4 4 2" xfId="2194"/>
    <cellStyle name="20% - Accent3 6 4 5" xfId="2195"/>
    <cellStyle name="20% - Accent3 6 5" xfId="2196"/>
    <cellStyle name="20% - Accent3 6 5 2" xfId="2197"/>
    <cellStyle name="20% - Accent3 6 5 2 2" xfId="2198"/>
    <cellStyle name="20% - Accent3 6 5 3" xfId="2199"/>
    <cellStyle name="20% - Accent3 6 6" xfId="2200"/>
    <cellStyle name="20% - Accent3 6 6 2" xfId="2201"/>
    <cellStyle name="20% - Accent3 6 6 2 2" xfId="2202"/>
    <cellStyle name="20% - Accent3 6 6 3" xfId="2203"/>
    <cellStyle name="20% - Accent3 6 7" xfId="2204"/>
    <cellStyle name="20% - Accent3 6 7 2" xfId="2205"/>
    <cellStyle name="20% - Accent3 6 8" xfId="2206"/>
    <cellStyle name="20% - Accent3 6 8 2" xfId="2207"/>
    <cellStyle name="20% - Accent3 6 9" xfId="2208"/>
    <cellStyle name="20% - Accent3 7" xfId="2209"/>
    <cellStyle name="20% - Accent3 7 2" xfId="2210"/>
    <cellStyle name="20% - Accent4 2" xfId="10"/>
    <cellStyle name="20% - Accent4 2 10" xfId="2211"/>
    <cellStyle name="20% - Accent4 2 18" xfId="2212"/>
    <cellStyle name="20% - Accent4 2 2" xfId="2213"/>
    <cellStyle name="20% - Accent4 2 2 2" xfId="2214"/>
    <cellStyle name="20% - Accent4 2 2 2 2" xfId="2215"/>
    <cellStyle name="20% - Accent4 2 2 2 2 2" xfId="2216"/>
    <cellStyle name="20% - Accent4 2 2 2 2 2 2" xfId="2217"/>
    <cellStyle name="20% - Accent4 2 2 2 2 2 2 2" xfId="2218"/>
    <cellStyle name="20% - Accent4 2 2 2 2 2 2 2 2" xfId="2219"/>
    <cellStyle name="20% - Accent4 2 2 2 2 2 2 3" xfId="2220"/>
    <cellStyle name="20% - Accent4 2 2 2 2 2 3" xfId="2221"/>
    <cellStyle name="20% - Accent4 2 2 2 2 2 3 2" xfId="2222"/>
    <cellStyle name="20% - Accent4 2 2 2 2 2 3 2 2" xfId="2223"/>
    <cellStyle name="20% - Accent4 2 2 2 2 2 3 3" xfId="2224"/>
    <cellStyle name="20% - Accent4 2 2 2 2 2 4" xfId="2225"/>
    <cellStyle name="20% - Accent4 2 2 2 2 2 4 2" xfId="2226"/>
    <cellStyle name="20% - Accent4 2 2 2 2 2 5" xfId="2227"/>
    <cellStyle name="20% - Accent4 2 2 2 2 3" xfId="2228"/>
    <cellStyle name="20% - Accent4 2 2 2 2 3 2" xfId="2229"/>
    <cellStyle name="20% - Accent4 2 2 2 2 3 2 2" xfId="2230"/>
    <cellStyle name="20% - Accent4 2 2 2 2 3 3" xfId="2231"/>
    <cellStyle name="20% - Accent4 2 2 2 2 4" xfId="2232"/>
    <cellStyle name="20% - Accent4 2 2 2 2 4 2" xfId="2233"/>
    <cellStyle name="20% - Accent4 2 2 2 2 4 2 2" xfId="2234"/>
    <cellStyle name="20% - Accent4 2 2 2 2 4 3" xfId="2235"/>
    <cellStyle name="20% - Accent4 2 2 2 2 5" xfId="2236"/>
    <cellStyle name="20% - Accent4 2 2 2 2 5 2" xfId="2237"/>
    <cellStyle name="20% - Accent4 2 2 2 2 6" xfId="2238"/>
    <cellStyle name="20% - Accent4 2 2 2 2 6 2" xfId="2239"/>
    <cellStyle name="20% - Accent4 2 2 2 2 7" xfId="2240"/>
    <cellStyle name="20% - Accent4 2 2 2 3" xfId="2241"/>
    <cellStyle name="20% - Accent4 2 2 2 3 2" xfId="2242"/>
    <cellStyle name="20% - Accent4 2 2 2 3 2 2" xfId="2243"/>
    <cellStyle name="20% - Accent4 2 2 2 3 2 2 2" xfId="2244"/>
    <cellStyle name="20% - Accent4 2 2 2 3 2 3" xfId="2245"/>
    <cellStyle name="20% - Accent4 2 2 2 3 3" xfId="2246"/>
    <cellStyle name="20% - Accent4 2 2 2 3 3 2" xfId="2247"/>
    <cellStyle name="20% - Accent4 2 2 2 3 3 2 2" xfId="2248"/>
    <cellStyle name="20% - Accent4 2 2 2 3 3 3" xfId="2249"/>
    <cellStyle name="20% - Accent4 2 2 2 3 4" xfId="2250"/>
    <cellStyle name="20% - Accent4 2 2 2 3 4 2" xfId="2251"/>
    <cellStyle name="20% - Accent4 2 2 2 3 5" xfId="2252"/>
    <cellStyle name="20% - Accent4 2 2 2 4" xfId="2253"/>
    <cellStyle name="20% - Accent4 2 2 2 4 2" xfId="2254"/>
    <cellStyle name="20% - Accent4 2 2 2 4 2 2" xfId="2255"/>
    <cellStyle name="20% - Accent4 2 2 2 4 3" xfId="2256"/>
    <cellStyle name="20% - Accent4 2 2 2 5" xfId="2257"/>
    <cellStyle name="20% - Accent4 2 2 2 5 2" xfId="2258"/>
    <cellStyle name="20% - Accent4 2 2 2 5 2 2" xfId="2259"/>
    <cellStyle name="20% - Accent4 2 2 2 5 3" xfId="2260"/>
    <cellStyle name="20% - Accent4 2 2 2 6" xfId="2261"/>
    <cellStyle name="20% - Accent4 2 2 2 6 2" xfId="2262"/>
    <cellStyle name="20% - Accent4 2 2 2 7" xfId="2263"/>
    <cellStyle name="20% - Accent4 2 2 2 7 2" xfId="2264"/>
    <cellStyle name="20% - Accent4 2 2 2 8" xfId="2265"/>
    <cellStyle name="20% - Accent4 2 2 3" xfId="2266"/>
    <cellStyle name="20% - Accent4 2 2 3 2" xfId="2267"/>
    <cellStyle name="20% - Accent4 2 2 3 2 2" xfId="2268"/>
    <cellStyle name="20% - Accent4 2 2 3 2 2 2" xfId="2269"/>
    <cellStyle name="20% - Accent4 2 2 3 2 2 2 2" xfId="2270"/>
    <cellStyle name="20% - Accent4 2 2 3 2 2 3" xfId="2271"/>
    <cellStyle name="20% - Accent4 2 2 3 2 3" xfId="2272"/>
    <cellStyle name="20% - Accent4 2 2 3 2 3 2" xfId="2273"/>
    <cellStyle name="20% - Accent4 2 2 3 2 3 2 2" xfId="2274"/>
    <cellStyle name="20% - Accent4 2 2 3 2 3 3" xfId="2275"/>
    <cellStyle name="20% - Accent4 2 2 3 2 4" xfId="2276"/>
    <cellStyle name="20% - Accent4 2 2 3 2 4 2" xfId="2277"/>
    <cellStyle name="20% - Accent4 2 2 3 2 5" xfId="2278"/>
    <cellStyle name="20% - Accent4 2 2 3 2 5 2" xfId="2279"/>
    <cellStyle name="20% - Accent4 2 2 3 2 6" xfId="2280"/>
    <cellStyle name="20% - Accent4 2 2 3 3" xfId="2281"/>
    <cellStyle name="20% - Accent4 2 2 3 3 2" xfId="2282"/>
    <cellStyle name="20% - Accent4 2 2 3 3 2 2" xfId="2283"/>
    <cellStyle name="20% - Accent4 2 2 3 3 3" xfId="2284"/>
    <cellStyle name="20% - Accent4 2 2 3 4" xfId="2285"/>
    <cellStyle name="20% - Accent4 2 2 3 4 2" xfId="2286"/>
    <cellStyle name="20% - Accent4 2 2 3 4 2 2" xfId="2287"/>
    <cellStyle name="20% - Accent4 2 2 3 4 3" xfId="2288"/>
    <cellStyle name="20% - Accent4 2 2 3 5" xfId="2289"/>
    <cellStyle name="20% - Accent4 2 2 3 5 2" xfId="2290"/>
    <cellStyle name="20% - Accent4 2 2 3 6" xfId="2291"/>
    <cellStyle name="20% - Accent4 2 2 3 6 2" xfId="2292"/>
    <cellStyle name="20% - Accent4 2 2 3 7" xfId="2293"/>
    <cellStyle name="20% - Accent4 2 2 4" xfId="2294"/>
    <cellStyle name="20% - Accent4 2 2 4 2" xfId="2295"/>
    <cellStyle name="20% - Accent4 2 2 4 2 2" xfId="2296"/>
    <cellStyle name="20% - Accent4 2 2 4 2 2 2" xfId="2297"/>
    <cellStyle name="20% - Accent4 2 2 4 2 3" xfId="2298"/>
    <cellStyle name="20% - Accent4 2 2 4 2 3 2" xfId="2299"/>
    <cellStyle name="20% - Accent4 2 2 4 2 4" xfId="2300"/>
    <cellStyle name="20% - Accent4 2 2 4 3" xfId="2301"/>
    <cellStyle name="20% - Accent4 2 2 4 3 2" xfId="2302"/>
    <cellStyle name="20% - Accent4 2 2 4 3 2 2" xfId="2303"/>
    <cellStyle name="20% - Accent4 2 2 4 3 3" xfId="2304"/>
    <cellStyle name="20% - Accent4 2 2 4 4" xfId="2305"/>
    <cellStyle name="20% - Accent4 2 2 4 4 2" xfId="2306"/>
    <cellStyle name="20% - Accent4 2 2 4 5" xfId="2307"/>
    <cellStyle name="20% - Accent4 2 2 4 5 2" xfId="2308"/>
    <cellStyle name="20% - Accent4 2 2 4 6" xfId="2309"/>
    <cellStyle name="20% - Accent4 2 2 5" xfId="2310"/>
    <cellStyle name="20% - Accent4 2 2 5 2" xfId="2311"/>
    <cellStyle name="20% - Accent4 2 2 5 2 2" xfId="2312"/>
    <cellStyle name="20% - Accent4 2 2 5 3" xfId="2313"/>
    <cellStyle name="20% - Accent4 2 2 5 3 2" xfId="2314"/>
    <cellStyle name="20% - Accent4 2 2 5 4" xfId="2315"/>
    <cellStyle name="20% - Accent4 2 2 6" xfId="2316"/>
    <cellStyle name="20% - Accent4 2 2 6 2" xfId="2317"/>
    <cellStyle name="20% - Accent4 2 2 6 2 2" xfId="2318"/>
    <cellStyle name="20% - Accent4 2 2 6 3" xfId="2319"/>
    <cellStyle name="20% - Accent4 2 2 7" xfId="2320"/>
    <cellStyle name="20% - Accent4 2 2 7 2" xfId="2321"/>
    <cellStyle name="20% - Accent4 2 2 8" xfId="2322"/>
    <cellStyle name="20% - Accent4 2 2 8 2" xfId="2323"/>
    <cellStyle name="20% - Accent4 2 2 9" xfId="2324"/>
    <cellStyle name="20% - Accent4 2 3" xfId="2325"/>
    <cellStyle name="20% - Accent4 2 3 2" xfId="2326"/>
    <cellStyle name="20% - Accent4 2 3 2 2" xfId="2327"/>
    <cellStyle name="20% - Accent4 2 3 2 2 2" xfId="2328"/>
    <cellStyle name="20% - Accent4 2 3 2 2 2 2" xfId="2329"/>
    <cellStyle name="20% - Accent4 2 3 2 2 2 2 2" xfId="2330"/>
    <cellStyle name="20% - Accent4 2 3 2 2 2 3" xfId="2331"/>
    <cellStyle name="20% - Accent4 2 3 2 2 3" xfId="2332"/>
    <cellStyle name="20% - Accent4 2 3 2 2 3 2" xfId="2333"/>
    <cellStyle name="20% - Accent4 2 3 2 2 3 2 2" xfId="2334"/>
    <cellStyle name="20% - Accent4 2 3 2 2 3 3" xfId="2335"/>
    <cellStyle name="20% - Accent4 2 3 2 2 4" xfId="2336"/>
    <cellStyle name="20% - Accent4 2 3 2 2 4 2" xfId="2337"/>
    <cellStyle name="20% - Accent4 2 3 2 2 5" xfId="2338"/>
    <cellStyle name="20% - Accent4 2 3 2 3" xfId="2339"/>
    <cellStyle name="20% - Accent4 2 3 2 3 2" xfId="2340"/>
    <cellStyle name="20% - Accent4 2 3 2 3 2 2" xfId="2341"/>
    <cellStyle name="20% - Accent4 2 3 2 3 3" xfId="2342"/>
    <cellStyle name="20% - Accent4 2 3 2 4" xfId="2343"/>
    <cellStyle name="20% - Accent4 2 3 2 4 2" xfId="2344"/>
    <cellStyle name="20% - Accent4 2 3 2 4 2 2" xfId="2345"/>
    <cellStyle name="20% - Accent4 2 3 2 4 3" xfId="2346"/>
    <cellStyle name="20% - Accent4 2 3 2 5" xfId="2347"/>
    <cellStyle name="20% - Accent4 2 3 2 5 2" xfId="2348"/>
    <cellStyle name="20% - Accent4 2 3 2 6" xfId="2349"/>
    <cellStyle name="20% - Accent4 2 3 2 6 2" xfId="2350"/>
    <cellStyle name="20% - Accent4 2 3 2 7" xfId="2351"/>
    <cellStyle name="20% - Accent4 2 3 3" xfId="2352"/>
    <cellStyle name="20% - Accent4 2 3 3 2" xfId="2353"/>
    <cellStyle name="20% - Accent4 2 3 3 2 2" xfId="2354"/>
    <cellStyle name="20% - Accent4 2 3 3 2 2 2" xfId="2355"/>
    <cellStyle name="20% - Accent4 2 3 3 2 3" xfId="2356"/>
    <cellStyle name="20% - Accent4 2 3 3 3" xfId="2357"/>
    <cellStyle name="20% - Accent4 2 3 3 3 2" xfId="2358"/>
    <cellStyle name="20% - Accent4 2 3 3 3 2 2" xfId="2359"/>
    <cellStyle name="20% - Accent4 2 3 3 3 3" xfId="2360"/>
    <cellStyle name="20% - Accent4 2 3 3 4" xfId="2361"/>
    <cellStyle name="20% - Accent4 2 3 3 4 2" xfId="2362"/>
    <cellStyle name="20% - Accent4 2 3 3 5" xfId="2363"/>
    <cellStyle name="20% - Accent4 2 3 4" xfId="2364"/>
    <cellStyle name="20% - Accent4 2 3 4 2" xfId="2365"/>
    <cellStyle name="20% - Accent4 2 3 4 2 2" xfId="2366"/>
    <cellStyle name="20% - Accent4 2 3 4 3" xfId="2367"/>
    <cellStyle name="20% - Accent4 2 3 5" xfId="2368"/>
    <cellStyle name="20% - Accent4 2 3 5 2" xfId="2369"/>
    <cellStyle name="20% - Accent4 2 3 5 2 2" xfId="2370"/>
    <cellStyle name="20% - Accent4 2 3 5 3" xfId="2371"/>
    <cellStyle name="20% - Accent4 2 3 6" xfId="2372"/>
    <cellStyle name="20% - Accent4 2 3 6 2" xfId="2373"/>
    <cellStyle name="20% - Accent4 2 3 7" xfId="2374"/>
    <cellStyle name="20% - Accent4 2 3 7 2" xfId="2375"/>
    <cellStyle name="20% - Accent4 2 3 8" xfId="2376"/>
    <cellStyle name="20% - Accent4 2 4" xfId="2377"/>
    <cellStyle name="20% - Accent4 2 4 2" xfId="2378"/>
    <cellStyle name="20% - Accent4 2 4 2 2" xfId="2379"/>
    <cellStyle name="20% - Accent4 2 4 2 2 2" xfId="2380"/>
    <cellStyle name="20% - Accent4 2 4 2 2 2 2" xfId="2381"/>
    <cellStyle name="20% - Accent4 2 4 2 2 3" xfId="2382"/>
    <cellStyle name="20% - Accent4 2 4 2 3" xfId="2383"/>
    <cellStyle name="20% - Accent4 2 4 2 3 2" xfId="2384"/>
    <cellStyle name="20% - Accent4 2 4 2 3 2 2" xfId="2385"/>
    <cellStyle name="20% - Accent4 2 4 2 3 3" xfId="2386"/>
    <cellStyle name="20% - Accent4 2 4 2 4" xfId="2387"/>
    <cellStyle name="20% - Accent4 2 4 2 4 2" xfId="2388"/>
    <cellStyle name="20% - Accent4 2 4 2 5" xfId="2389"/>
    <cellStyle name="20% - Accent4 2 4 2 5 2" xfId="2390"/>
    <cellStyle name="20% - Accent4 2 4 2 6" xfId="2391"/>
    <cellStyle name="20% - Accent4 2 4 3" xfId="2392"/>
    <cellStyle name="20% - Accent4 2 4 3 2" xfId="2393"/>
    <cellStyle name="20% - Accent4 2 4 3 2 2" xfId="2394"/>
    <cellStyle name="20% - Accent4 2 4 3 3" xfId="2395"/>
    <cellStyle name="20% - Accent4 2 4 4" xfId="2396"/>
    <cellStyle name="20% - Accent4 2 4 4 2" xfId="2397"/>
    <cellStyle name="20% - Accent4 2 4 4 2 2" xfId="2398"/>
    <cellStyle name="20% - Accent4 2 4 4 3" xfId="2399"/>
    <cellStyle name="20% - Accent4 2 4 5" xfId="2400"/>
    <cellStyle name="20% - Accent4 2 4 5 2" xfId="2401"/>
    <cellStyle name="20% - Accent4 2 4 6" xfId="2402"/>
    <cellStyle name="20% - Accent4 2 4 6 2" xfId="2403"/>
    <cellStyle name="20% - Accent4 2 4 7" xfId="2404"/>
    <cellStyle name="20% - Accent4 2 5" xfId="2405"/>
    <cellStyle name="20% - Accent4 2 5 2" xfId="2406"/>
    <cellStyle name="20% - Accent4 2 5 2 2" xfId="2407"/>
    <cellStyle name="20% - Accent4 2 5 2 2 2" xfId="2408"/>
    <cellStyle name="20% - Accent4 2 5 2 3" xfId="2409"/>
    <cellStyle name="20% - Accent4 2 5 2 3 2" xfId="2410"/>
    <cellStyle name="20% - Accent4 2 5 2 4" xfId="2411"/>
    <cellStyle name="20% - Accent4 2 5 3" xfId="2412"/>
    <cellStyle name="20% - Accent4 2 5 3 2" xfId="2413"/>
    <cellStyle name="20% - Accent4 2 5 3 2 2" xfId="2414"/>
    <cellStyle name="20% - Accent4 2 5 3 3" xfId="2415"/>
    <cellStyle name="20% - Accent4 2 5 4" xfId="2416"/>
    <cellStyle name="20% - Accent4 2 5 4 2" xfId="2417"/>
    <cellStyle name="20% - Accent4 2 5 5" xfId="2418"/>
    <cellStyle name="20% - Accent4 2 5 5 2" xfId="2419"/>
    <cellStyle name="20% - Accent4 2 5 6" xfId="2420"/>
    <cellStyle name="20% - Accent4 2 6" xfId="2421"/>
    <cellStyle name="20% - Accent4 2 6 2" xfId="2422"/>
    <cellStyle name="20% - Accent4 2 6 2 2" xfId="2423"/>
    <cellStyle name="20% - Accent4 2 6 3" xfId="2424"/>
    <cellStyle name="20% - Accent4 2 6 3 2" xfId="2425"/>
    <cellStyle name="20% - Accent4 2 6 4" xfId="2426"/>
    <cellStyle name="20% - Accent4 2 7" xfId="2427"/>
    <cellStyle name="20% - Accent4 2 7 2" xfId="2428"/>
    <cellStyle name="20% - Accent4 2 7 2 2" xfId="2429"/>
    <cellStyle name="20% - Accent4 2 7 3" xfId="2430"/>
    <cellStyle name="20% - Accent4 2 8" xfId="2431"/>
    <cellStyle name="20% - Accent4 2 8 2" xfId="2432"/>
    <cellStyle name="20% - Accent4 2 9" xfId="2433"/>
    <cellStyle name="20% - Accent4 2 9 2" xfId="2434"/>
    <cellStyle name="20% - Accent4 2_Deferred Income Taxes" xfId="2435"/>
    <cellStyle name="20% - Accent4 3" xfId="229"/>
    <cellStyle name="20% - Accent4 3 2" xfId="2436"/>
    <cellStyle name="20% - Accent4 4" xfId="230"/>
    <cellStyle name="20% - Accent4 4 2" xfId="2437"/>
    <cellStyle name="20% - Accent4 4 2 2" xfId="2438"/>
    <cellStyle name="20% - Accent4 4 2 2 2" xfId="2439"/>
    <cellStyle name="20% - Accent4 4 2 2 2 2" xfId="2440"/>
    <cellStyle name="20% - Accent4 4 2 2 2 2 2" xfId="2441"/>
    <cellStyle name="20% - Accent4 4 2 2 2 2 2 2" xfId="2442"/>
    <cellStyle name="20% - Accent4 4 2 2 2 2 3" xfId="2443"/>
    <cellStyle name="20% - Accent4 4 2 2 2 3" xfId="2444"/>
    <cellStyle name="20% - Accent4 4 2 2 2 3 2" xfId="2445"/>
    <cellStyle name="20% - Accent4 4 2 2 2 3 2 2" xfId="2446"/>
    <cellStyle name="20% - Accent4 4 2 2 2 3 3" xfId="2447"/>
    <cellStyle name="20% - Accent4 4 2 2 2 4" xfId="2448"/>
    <cellStyle name="20% - Accent4 4 2 2 2 4 2" xfId="2449"/>
    <cellStyle name="20% - Accent4 4 2 2 2 5" xfId="2450"/>
    <cellStyle name="20% - Accent4 4 2 2 3" xfId="2451"/>
    <cellStyle name="20% - Accent4 4 2 2 3 2" xfId="2452"/>
    <cellStyle name="20% - Accent4 4 2 2 3 2 2" xfId="2453"/>
    <cellStyle name="20% - Accent4 4 2 2 3 3" xfId="2454"/>
    <cellStyle name="20% - Accent4 4 2 2 4" xfId="2455"/>
    <cellStyle name="20% - Accent4 4 2 2 4 2" xfId="2456"/>
    <cellStyle name="20% - Accent4 4 2 2 4 2 2" xfId="2457"/>
    <cellStyle name="20% - Accent4 4 2 2 4 3" xfId="2458"/>
    <cellStyle name="20% - Accent4 4 2 2 5" xfId="2459"/>
    <cellStyle name="20% - Accent4 4 2 2 5 2" xfId="2460"/>
    <cellStyle name="20% - Accent4 4 2 2 6" xfId="2461"/>
    <cellStyle name="20% - Accent4 4 2 3" xfId="2462"/>
    <cellStyle name="20% - Accent4 4 2 3 2" xfId="2463"/>
    <cellStyle name="20% - Accent4 4 2 3 2 2" xfId="2464"/>
    <cellStyle name="20% - Accent4 4 2 3 2 2 2" xfId="2465"/>
    <cellStyle name="20% - Accent4 4 2 3 2 3" xfId="2466"/>
    <cellStyle name="20% - Accent4 4 2 3 3" xfId="2467"/>
    <cellStyle name="20% - Accent4 4 2 3 3 2" xfId="2468"/>
    <cellStyle name="20% - Accent4 4 2 3 3 2 2" xfId="2469"/>
    <cellStyle name="20% - Accent4 4 2 3 3 3" xfId="2470"/>
    <cellStyle name="20% - Accent4 4 2 3 4" xfId="2471"/>
    <cellStyle name="20% - Accent4 4 2 3 4 2" xfId="2472"/>
    <cellStyle name="20% - Accent4 4 2 3 5" xfId="2473"/>
    <cellStyle name="20% - Accent4 4 2 4" xfId="2474"/>
    <cellStyle name="20% - Accent4 4 2 4 2" xfId="2475"/>
    <cellStyle name="20% - Accent4 4 2 4 2 2" xfId="2476"/>
    <cellStyle name="20% - Accent4 4 2 4 3" xfId="2477"/>
    <cellStyle name="20% - Accent4 4 2 5" xfId="2478"/>
    <cellStyle name="20% - Accent4 4 2 5 2" xfId="2479"/>
    <cellStyle name="20% - Accent4 4 2 5 2 2" xfId="2480"/>
    <cellStyle name="20% - Accent4 4 2 5 3" xfId="2481"/>
    <cellStyle name="20% - Accent4 4 2 6" xfId="2482"/>
    <cellStyle name="20% - Accent4 4 2 6 2" xfId="2483"/>
    <cellStyle name="20% - Accent4 4 2 7" xfId="2484"/>
    <cellStyle name="20% - Accent4 4 3" xfId="2485"/>
    <cellStyle name="20% - Accent4 4 3 2" xfId="2486"/>
    <cellStyle name="20% - Accent4 4 3 2 2" xfId="2487"/>
    <cellStyle name="20% - Accent4 4 3 2 2 2" xfId="2488"/>
    <cellStyle name="20% - Accent4 4 3 2 2 2 2" xfId="2489"/>
    <cellStyle name="20% - Accent4 4 3 2 2 3" xfId="2490"/>
    <cellStyle name="20% - Accent4 4 3 2 3" xfId="2491"/>
    <cellStyle name="20% - Accent4 4 3 2 3 2" xfId="2492"/>
    <cellStyle name="20% - Accent4 4 3 2 3 2 2" xfId="2493"/>
    <cellStyle name="20% - Accent4 4 3 2 3 3" xfId="2494"/>
    <cellStyle name="20% - Accent4 4 3 2 4" xfId="2495"/>
    <cellStyle name="20% - Accent4 4 3 2 4 2" xfId="2496"/>
    <cellStyle name="20% - Accent4 4 3 2 5" xfId="2497"/>
    <cellStyle name="20% - Accent4 4 3 3" xfId="2498"/>
    <cellStyle name="20% - Accent4 4 3 3 2" xfId="2499"/>
    <cellStyle name="20% - Accent4 4 3 3 2 2" xfId="2500"/>
    <cellStyle name="20% - Accent4 4 3 3 3" xfId="2501"/>
    <cellStyle name="20% - Accent4 4 3 4" xfId="2502"/>
    <cellStyle name="20% - Accent4 4 3 4 2" xfId="2503"/>
    <cellStyle name="20% - Accent4 4 3 4 2 2" xfId="2504"/>
    <cellStyle name="20% - Accent4 4 3 4 3" xfId="2505"/>
    <cellStyle name="20% - Accent4 4 3 5" xfId="2506"/>
    <cellStyle name="20% - Accent4 4 3 5 2" xfId="2507"/>
    <cellStyle name="20% - Accent4 4 3 6" xfId="2508"/>
    <cellStyle name="20% - Accent4 4 4" xfId="2509"/>
    <cellStyle name="20% - Accent4 4 4 2" xfId="2510"/>
    <cellStyle name="20% - Accent4 4 4 2 2" xfId="2511"/>
    <cellStyle name="20% - Accent4 4 4 2 2 2" xfId="2512"/>
    <cellStyle name="20% - Accent4 4 4 2 3" xfId="2513"/>
    <cellStyle name="20% - Accent4 4 4 3" xfId="2514"/>
    <cellStyle name="20% - Accent4 4 4 3 2" xfId="2515"/>
    <cellStyle name="20% - Accent4 4 4 3 2 2" xfId="2516"/>
    <cellStyle name="20% - Accent4 4 4 3 3" xfId="2517"/>
    <cellStyle name="20% - Accent4 4 4 4" xfId="2518"/>
    <cellStyle name="20% - Accent4 4 4 4 2" xfId="2519"/>
    <cellStyle name="20% - Accent4 4 4 5" xfId="2520"/>
    <cellStyle name="20% - Accent4 4 5" xfId="2521"/>
    <cellStyle name="20% - Accent4 4 5 2" xfId="2522"/>
    <cellStyle name="20% - Accent4 4 5 2 2" xfId="2523"/>
    <cellStyle name="20% - Accent4 4 5 3" xfId="2524"/>
    <cellStyle name="20% - Accent4 4 6" xfId="2525"/>
    <cellStyle name="20% - Accent4 4 6 2" xfId="2526"/>
    <cellStyle name="20% - Accent4 4 6 2 2" xfId="2527"/>
    <cellStyle name="20% - Accent4 4 6 3" xfId="2528"/>
    <cellStyle name="20% - Accent4 4 7" xfId="2529"/>
    <cellStyle name="20% - Accent4 4 7 2" xfId="2530"/>
    <cellStyle name="20% - Accent4 4 8" xfId="2531"/>
    <cellStyle name="20% - Accent4 4 8 2" xfId="2532"/>
    <cellStyle name="20% - Accent4 4 9" xfId="2533"/>
    <cellStyle name="20% - Accent4 5" xfId="231"/>
    <cellStyle name="20% - Accent4 5 10" xfId="2534"/>
    <cellStyle name="20% - Accent4 5 2" xfId="2535"/>
    <cellStyle name="20% - Accent4 5 2 2" xfId="2536"/>
    <cellStyle name="20% - Accent4 5 2 2 2" xfId="2537"/>
    <cellStyle name="20% - Accent4 5 2 2 2 2" xfId="2538"/>
    <cellStyle name="20% - Accent4 5 2 2 2 2 2" xfId="2539"/>
    <cellStyle name="20% - Accent4 5 2 2 2 2 2 2" xfId="2540"/>
    <cellStyle name="20% - Accent4 5 2 2 2 2 2 2 2" xfId="2541"/>
    <cellStyle name="20% - Accent4 5 2 2 2 2 2 3" xfId="2542"/>
    <cellStyle name="20% - Accent4 5 2 2 2 2 3" xfId="2543"/>
    <cellStyle name="20% - Accent4 5 2 2 2 2 3 2" xfId="2544"/>
    <cellStyle name="20% - Accent4 5 2 2 2 2 3 2 2" xfId="2545"/>
    <cellStyle name="20% - Accent4 5 2 2 2 2 3 3" xfId="2546"/>
    <cellStyle name="20% - Accent4 5 2 2 2 2 4" xfId="2547"/>
    <cellStyle name="20% - Accent4 5 2 2 2 2 4 2" xfId="2548"/>
    <cellStyle name="20% - Accent4 5 2 2 2 2 5" xfId="2549"/>
    <cellStyle name="20% - Accent4 5 2 2 2 3" xfId="2550"/>
    <cellStyle name="20% - Accent4 5 2 2 2 3 2" xfId="2551"/>
    <cellStyle name="20% - Accent4 5 2 2 2 3 2 2" xfId="2552"/>
    <cellStyle name="20% - Accent4 5 2 2 2 3 3" xfId="2553"/>
    <cellStyle name="20% - Accent4 5 2 2 2 4" xfId="2554"/>
    <cellStyle name="20% - Accent4 5 2 2 2 4 2" xfId="2555"/>
    <cellStyle name="20% - Accent4 5 2 2 2 4 2 2" xfId="2556"/>
    <cellStyle name="20% - Accent4 5 2 2 2 4 3" xfId="2557"/>
    <cellStyle name="20% - Accent4 5 2 2 2 5" xfId="2558"/>
    <cellStyle name="20% - Accent4 5 2 2 2 5 2" xfId="2559"/>
    <cellStyle name="20% - Accent4 5 2 2 2 6" xfId="2560"/>
    <cellStyle name="20% - Accent4 5 2 2 2 6 2" xfId="2561"/>
    <cellStyle name="20% - Accent4 5 2 2 2 7" xfId="2562"/>
    <cellStyle name="20% - Accent4 5 2 2 3" xfId="2563"/>
    <cellStyle name="20% - Accent4 5 2 2 3 2" xfId="2564"/>
    <cellStyle name="20% - Accent4 5 2 2 3 2 2" xfId="2565"/>
    <cellStyle name="20% - Accent4 5 2 2 3 2 2 2" xfId="2566"/>
    <cellStyle name="20% - Accent4 5 2 2 3 2 3" xfId="2567"/>
    <cellStyle name="20% - Accent4 5 2 2 3 3" xfId="2568"/>
    <cellStyle name="20% - Accent4 5 2 2 3 3 2" xfId="2569"/>
    <cellStyle name="20% - Accent4 5 2 2 3 3 2 2" xfId="2570"/>
    <cellStyle name="20% - Accent4 5 2 2 3 3 3" xfId="2571"/>
    <cellStyle name="20% - Accent4 5 2 2 3 4" xfId="2572"/>
    <cellStyle name="20% - Accent4 5 2 2 3 4 2" xfId="2573"/>
    <cellStyle name="20% - Accent4 5 2 2 3 5" xfId="2574"/>
    <cellStyle name="20% - Accent4 5 2 2 4" xfId="2575"/>
    <cellStyle name="20% - Accent4 5 2 2 4 2" xfId="2576"/>
    <cellStyle name="20% - Accent4 5 2 2 4 2 2" xfId="2577"/>
    <cellStyle name="20% - Accent4 5 2 2 4 3" xfId="2578"/>
    <cellStyle name="20% - Accent4 5 2 2 5" xfId="2579"/>
    <cellStyle name="20% - Accent4 5 2 2 5 2" xfId="2580"/>
    <cellStyle name="20% - Accent4 5 2 2 5 2 2" xfId="2581"/>
    <cellStyle name="20% - Accent4 5 2 2 5 3" xfId="2582"/>
    <cellStyle name="20% - Accent4 5 2 2 6" xfId="2583"/>
    <cellStyle name="20% - Accent4 5 2 2 6 2" xfId="2584"/>
    <cellStyle name="20% - Accent4 5 2 2 7" xfId="2585"/>
    <cellStyle name="20% - Accent4 5 2 2 7 2" xfId="2586"/>
    <cellStyle name="20% - Accent4 5 2 2 8" xfId="2587"/>
    <cellStyle name="20% - Accent4 5 2 3" xfId="2588"/>
    <cellStyle name="20% - Accent4 5 2 3 2" xfId="2589"/>
    <cellStyle name="20% - Accent4 5 2 3 2 2" xfId="2590"/>
    <cellStyle name="20% - Accent4 5 2 3 2 2 2" xfId="2591"/>
    <cellStyle name="20% - Accent4 5 2 3 2 2 2 2" xfId="2592"/>
    <cellStyle name="20% - Accent4 5 2 3 2 2 3" xfId="2593"/>
    <cellStyle name="20% - Accent4 5 2 3 2 3" xfId="2594"/>
    <cellStyle name="20% - Accent4 5 2 3 2 3 2" xfId="2595"/>
    <cellStyle name="20% - Accent4 5 2 3 2 3 2 2" xfId="2596"/>
    <cellStyle name="20% - Accent4 5 2 3 2 3 3" xfId="2597"/>
    <cellStyle name="20% - Accent4 5 2 3 2 4" xfId="2598"/>
    <cellStyle name="20% - Accent4 5 2 3 2 4 2" xfId="2599"/>
    <cellStyle name="20% - Accent4 5 2 3 2 5" xfId="2600"/>
    <cellStyle name="20% - Accent4 5 2 3 2 5 2" xfId="2601"/>
    <cellStyle name="20% - Accent4 5 2 3 2 6" xfId="2602"/>
    <cellStyle name="20% - Accent4 5 2 3 3" xfId="2603"/>
    <cellStyle name="20% - Accent4 5 2 3 3 2" xfId="2604"/>
    <cellStyle name="20% - Accent4 5 2 3 3 2 2" xfId="2605"/>
    <cellStyle name="20% - Accent4 5 2 3 3 3" xfId="2606"/>
    <cellStyle name="20% - Accent4 5 2 3 4" xfId="2607"/>
    <cellStyle name="20% - Accent4 5 2 3 4 2" xfId="2608"/>
    <cellStyle name="20% - Accent4 5 2 3 4 2 2" xfId="2609"/>
    <cellStyle name="20% - Accent4 5 2 3 4 3" xfId="2610"/>
    <cellStyle name="20% - Accent4 5 2 3 5" xfId="2611"/>
    <cellStyle name="20% - Accent4 5 2 3 5 2" xfId="2612"/>
    <cellStyle name="20% - Accent4 5 2 3 6" xfId="2613"/>
    <cellStyle name="20% - Accent4 5 2 3 6 2" xfId="2614"/>
    <cellStyle name="20% - Accent4 5 2 3 7" xfId="2615"/>
    <cellStyle name="20% - Accent4 5 2 4" xfId="2616"/>
    <cellStyle name="20% - Accent4 5 2 4 2" xfId="2617"/>
    <cellStyle name="20% - Accent4 5 2 4 2 2" xfId="2618"/>
    <cellStyle name="20% - Accent4 5 2 4 2 2 2" xfId="2619"/>
    <cellStyle name="20% - Accent4 5 2 4 2 3" xfId="2620"/>
    <cellStyle name="20% - Accent4 5 2 4 2 3 2" xfId="2621"/>
    <cellStyle name="20% - Accent4 5 2 4 2 4" xfId="2622"/>
    <cellStyle name="20% - Accent4 5 2 4 3" xfId="2623"/>
    <cellStyle name="20% - Accent4 5 2 4 3 2" xfId="2624"/>
    <cellStyle name="20% - Accent4 5 2 4 3 2 2" xfId="2625"/>
    <cellStyle name="20% - Accent4 5 2 4 3 3" xfId="2626"/>
    <cellStyle name="20% - Accent4 5 2 4 4" xfId="2627"/>
    <cellStyle name="20% - Accent4 5 2 4 4 2" xfId="2628"/>
    <cellStyle name="20% - Accent4 5 2 4 5" xfId="2629"/>
    <cellStyle name="20% - Accent4 5 2 4 5 2" xfId="2630"/>
    <cellStyle name="20% - Accent4 5 2 4 6" xfId="2631"/>
    <cellStyle name="20% - Accent4 5 2 5" xfId="2632"/>
    <cellStyle name="20% - Accent4 5 2 5 2" xfId="2633"/>
    <cellStyle name="20% - Accent4 5 2 5 2 2" xfId="2634"/>
    <cellStyle name="20% - Accent4 5 2 5 3" xfId="2635"/>
    <cellStyle name="20% - Accent4 5 2 5 3 2" xfId="2636"/>
    <cellStyle name="20% - Accent4 5 2 5 4" xfId="2637"/>
    <cellStyle name="20% - Accent4 5 2 6" xfId="2638"/>
    <cellStyle name="20% - Accent4 5 2 6 2" xfId="2639"/>
    <cellStyle name="20% - Accent4 5 2 6 2 2" xfId="2640"/>
    <cellStyle name="20% - Accent4 5 2 6 3" xfId="2641"/>
    <cellStyle name="20% - Accent4 5 2 7" xfId="2642"/>
    <cellStyle name="20% - Accent4 5 2 7 2" xfId="2643"/>
    <cellStyle name="20% - Accent4 5 2 8" xfId="2644"/>
    <cellStyle name="20% - Accent4 5 2 8 2" xfId="2645"/>
    <cellStyle name="20% - Accent4 5 2 9" xfId="2646"/>
    <cellStyle name="20% - Accent4 5 3" xfId="2647"/>
    <cellStyle name="20% - Accent4 5 3 2" xfId="2648"/>
    <cellStyle name="20% - Accent4 5 3 2 2" xfId="2649"/>
    <cellStyle name="20% - Accent4 5 3 2 2 2" xfId="2650"/>
    <cellStyle name="20% - Accent4 5 3 2 2 2 2" xfId="2651"/>
    <cellStyle name="20% - Accent4 5 3 2 2 2 2 2" xfId="2652"/>
    <cellStyle name="20% - Accent4 5 3 2 2 2 3" xfId="2653"/>
    <cellStyle name="20% - Accent4 5 3 2 2 3" xfId="2654"/>
    <cellStyle name="20% - Accent4 5 3 2 2 3 2" xfId="2655"/>
    <cellStyle name="20% - Accent4 5 3 2 2 3 2 2" xfId="2656"/>
    <cellStyle name="20% - Accent4 5 3 2 2 3 3" xfId="2657"/>
    <cellStyle name="20% - Accent4 5 3 2 2 4" xfId="2658"/>
    <cellStyle name="20% - Accent4 5 3 2 2 4 2" xfId="2659"/>
    <cellStyle name="20% - Accent4 5 3 2 2 5" xfId="2660"/>
    <cellStyle name="20% - Accent4 5 3 2 3" xfId="2661"/>
    <cellStyle name="20% - Accent4 5 3 2 3 2" xfId="2662"/>
    <cellStyle name="20% - Accent4 5 3 2 3 2 2" xfId="2663"/>
    <cellStyle name="20% - Accent4 5 3 2 3 3" xfId="2664"/>
    <cellStyle name="20% - Accent4 5 3 2 4" xfId="2665"/>
    <cellStyle name="20% - Accent4 5 3 2 4 2" xfId="2666"/>
    <cellStyle name="20% - Accent4 5 3 2 4 2 2" xfId="2667"/>
    <cellStyle name="20% - Accent4 5 3 2 4 3" xfId="2668"/>
    <cellStyle name="20% - Accent4 5 3 2 5" xfId="2669"/>
    <cellStyle name="20% - Accent4 5 3 2 5 2" xfId="2670"/>
    <cellStyle name="20% - Accent4 5 3 2 6" xfId="2671"/>
    <cellStyle name="20% - Accent4 5 3 2 6 2" xfId="2672"/>
    <cellStyle name="20% - Accent4 5 3 2 7" xfId="2673"/>
    <cellStyle name="20% - Accent4 5 3 3" xfId="2674"/>
    <cellStyle name="20% - Accent4 5 3 3 2" xfId="2675"/>
    <cellStyle name="20% - Accent4 5 3 3 2 2" xfId="2676"/>
    <cellStyle name="20% - Accent4 5 3 3 2 2 2" xfId="2677"/>
    <cellStyle name="20% - Accent4 5 3 3 2 3" xfId="2678"/>
    <cellStyle name="20% - Accent4 5 3 3 3" xfId="2679"/>
    <cellStyle name="20% - Accent4 5 3 3 3 2" xfId="2680"/>
    <cellStyle name="20% - Accent4 5 3 3 3 2 2" xfId="2681"/>
    <cellStyle name="20% - Accent4 5 3 3 3 3" xfId="2682"/>
    <cellStyle name="20% - Accent4 5 3 3 4" xfId="2683"/>
    <cellStyle name="20% - Accent4 5 3 3 4 2" xfId="2684"/>
    <cellStyle name="20% - Accent4 5 3 3 5" xfId="2685"/>
    <cellStyle name="20% - Accent4 5 3 4" xfId="2686"/>
    <cellStyle name="20% - Accent4 5 3 4 2" xfId="2687"/>
    <cellStyle name="20% - Accent4 5 3 4 2 2" xfId="2688"/>
    <cellStyle name="20% - Accent4 5 3 4 3" xfId="2689"/>
    <cellStyle name="20% - Accent4 5 3 5" xfId="2690"/>
    <cellStyle name="20% - Accent4 5 3 5 2" xfId="2691"/>
    <cellStyle name="20% - Accent4 5 3 5 2 2" xfId="2692"/>
    <cellStyle name="20% - Accent4 5 3 5 3" xfId="2693"/>
    <cellStyle name="20% - Accent4 5 3 6" xfId="2694"/>
    <cellStyle name="20% - Accent4 5 3 6 2" xfId="2695"/>
    <cellStyle name="20% - Accent4 5 3 7" xfId="2696"/>
    <cellStyle name="20% - Accent4 5 3 7 2" xfId="2697"/>
    <cellStyle name="20% - Accent4 5 3 8" xfId="2698"/>
    <cellStyle name="20% - Accent4 5 4" xfId="2699"/>
    <cellStyle name="20% - Accent4 5 4 2" xfId="2700"/>
    <cellStyle name="20% - Accent4 5 4 2 2" xfId="2701"/>
    <cellStyle name="20% - Accent4 5 4 2 2 2" xfId="2702"/>
    <cellStyle name="20% - Accent4 5 4 2 2 2 2" xfId="2703"/>
    <cellStyle name="20% - Accent4 5 4 2 2 3" xfId="2704"/>
    <cellStyle name="20% - Accent4 5 4 2 3" xfId="2705"/>
    <cellStyle name="20% - Accent4 5 4 2 3 2" xfId="2706"/>
    <cellStyle name="20% - Accent4 5 4 2 3 2 2" xfId="2707"/>
    <cellStyle name="20% - Accent4 5 4 2 3 3" xfId="2708"/>
    <cellStyle name="20% - Accent4 5 4 2 4" xfId="2709"/>
    <cellStyle name="20% - Accent4 5 4 2 4 2" xfId="2710"/>
    <cellStyle name="20% - Accent4 5 4 2 5" xfId="2711"/>
    <cellStyle name="20% - Accent4 5 4 2 5 2" xfId="2712"/>
    <cellStyle name="20% - Accent4 5 4 2 6" xfId="2713"/>
    <cellStyle name="20% - Accent4 5 4 3" xfId="2714"/>
    <cellStyle name="20% - Accent4 5 4 3 2" xfId="2715"/>
    <cellStyle name="20% - Accent4 5 4 3 2 2" xfId="2716"/>
    <cellStyle name="20% - Accent4 5 4 3 3" xfId="2717"/>
    <cellStyle name="20% - Accent4 5 4 4" xfId="2718"/>
    <cellStyle name="20% - Accent4 5 4 4 2" xfId="2719"/>
    <cellStyle name="20% - Accent4 5 4 4 2 2" xfId="2720"/>
    <cellStyle name="20% - Accent4 5 4 4 3" xfId="2721"/>
    <cellStyle name="20% - Accent4 5 4 5" xfId="2722"/>
    <cellStyle name="20% - Accent4 5 4 5 2" xfId="2723"/>
    <cellStyle name="20% - Accent4 5 4 6" xfId="2724"/>
    <cellStyle name="20% - Accent4 5 4 6 2" xfId="2725"/>
    <cellStyle name="20% - Accent4 5 4 7" xfId="2726"/>
    <cellStyle name="20% - Accent4 5 5" xfId="2727"/>
    <cellStyle name="20% - Accent4 5 5 2" xfId="2728"/>
    <cellStyle name="20% - Accent4 5 5 2 2" xfId="2729"/>
    <cellStyle name="20% - Accent4 5 5 2 2 2" xfId="2730"/>
    <cellStyle name="20% - Accent4 5 5 2 3" xfId="2731"/>
    <cellStyle name="20% - Accent4 5 5 2 3 2" xfId="2732"/>
    <cellStyle name="20% - Accent4 5 5 2 4" xfId="2733"/>
    <cellStyle name="20% - Accent4 5 5 3" xfId="2734"/>
    <cellStyle name="20% - Accent4 5 5 3 2" xfId="2735"/>
    <cellStyle name="20% - Accent4 5 5 3 2 2" xfId="2736"/>
    <cellStyle name="20% - Accent4 5 5 3 3" xfId="2737"/>
    <cellStyle name="20% - Accent4 5 5 4" xfId="2738"/>
    <cellStyle name="20% - Accent4 5 5 4 2" xfId="2739"/>
    <cellStyle name="20% - Accent4 5 5 5" xfId="2740"/>
    <cellStyle name="20% - Accent4 5 5 5 2" xfId="2741"/>
    <cellStyle name="20% - Accent4 5 5 6" xfId="2742"/>
    <cellStyle name="20% - Accent4 5 6" xfId="2743"/>
    <cellStyle name="20% - Accent4 5 6 2" xfId="2744"/>
    <cellStyle name="20% - Accent4 5 6 2 2" xfId="2745"/>
    <cellStyle name="20% - Accent4 5 6 3" xfId="2746"/>
    <cellStyle name="20% - Accent4 5 6 3 2" xfId="2747"/>
    <cellStyle name="20% - Accent4 5 6 4" xfId="2748"/>
    <cellStyle name="20% - Accent4 5 7" xfId="2749"/>
    <cellStyle name="20% - Accent4 5 7 2" xfId="2750"/>
    <cellStyle name="20% - Accent4 5 7 2 2" xfId="2751"/>
    <cellStyle name="20% - Accent4 5 7 3" xfId="2752"/>
    <cellStyle name="20% - Accent4 5 8" xfId="2753"/>
    <cellStyle name="20% - Accent4 5 8 2" xfId="2754"/>
    <cellStyle name="20% - Accent4 5 9" xfId="2755"/>
    <cellStyle name="20% - Accent4 5 9 2" xfId="2756"/>
    <cellStyle name="20% - Accent4 6" xfId="232"/>
    <cellStyle name="20% - Accent4 6 2" xfId="2757"/>
    <cellStyle name="20% - Accent5 2" xfId="11"/>
    <cellStyle name="20% - Accent5 2 10" xfId="2758"/>
    <cellStyle name="20% - Accent5 2 19" xfId="2759"/>
    <cellStyle name="20% - Accent5 2 2" xfId="2760"/>
    <cellStyle name="20% - Accent5 2 2 2" xfId="2761"/>
    <cellStyle name="20% - Accent5 2 2 2 2" xfId="2762"/>
    <cellStyle name="20% - Accent5 2 2 2 2 2" xfId="2763"/>
    <cellStyle name="20% - Accent5 2 2 2 2 2 2" xfId="2764"/>
    <cellStyle name="20% - Accent5 2 2 2 2 2 2 2" xfId="2765"/>
    <cellStyle name="20% - Accent5 2 2 2 2 2 2 2 2" xfId="2766"/>
    <cellStyle name="20% - Accent5 2 2 2 2 2 2 3" xfId="2767"/>
    <cellStyle name="20% - Accent5 2 2 2 2 2 3" xfId="2768"/>
    <cellStyle name="20% - Accent5 2 2 2 2 2 3 2" xfId="2769"/>
    <cellStyle name="20% - Accent5 2 2 2 2 2 3 2 2" xfId="2770"/>
    <cellStyle name="20% - Accent5 2 2 2 2 2 3 3" xfId="2771"/>
    <cellStyle name="20% - Accent5 2 2 2 2 2 4" xfId="2772"/>
    <cellStyle name="20% - Accent5 2 2 2 2 2 4 2" xfId="2773"/>
    <cellStyle name="20% - Accent5 2 2 2 2 2 5" xfId="2774"/>
    <cellStyle name="20% - Accent5 2 2 2 2 3" xfId="2775"/>
    <cellStyle name="20% - Accent5 2 2 2 2 3 2" xfId="2776"/>
    <cellStyle name="20% - Accent5 2 2 2 2 3 2 2" xfId="2777"/>
    <cellStyle name="20% - Accent5 2 2 2 2 3 3" xfId="2778"/>
    <cellStyle name="20% - Accent5 2 2 2 2 4" xfId="2779"/>
    <cellStyle name="20% - Accent5 2 2 2 2 4 2" xfId="2780"/>
    <cellStyle name="20% - Accent5 2 2 2 2 4 2 2" xfId="2781"/>
    <cellStyle name="20% - Accent5 2 2 2 2 4 3" xfId="2782"/>
    <cellStyle name="20% - Accent5 2 2 2 2 5" xfId="2783"/>
    <cellStyle name="20% - Accent5 2 2 2 2 5 2" xfId="2784"/>
    <cellStyle name="20% - Accent5 2 2 2 2 6" xfId="2785"/>
    <cellStyle name="20% - Accent5 2 2 2 2 6 2" xfId="2786"/>
    <cellStyle name="20% - Accent5 2 2 2 2 7" xfId="2787"/>
    <cellStyle name="20% - Accent5 2 2 2 3" xfId="2788"/>
    <cellStyle name="20% - Accent5 2 2 2 3 2" xfId="2789"/>
    <cellStyle name="20% - Accent5 2 2 2 3 2 2" xfId="2790"/>
    <cellStyle name="20% - Accent5 2 2 2 3 2 2 2" xfId="2791"/>
    <cellStyle name="20% - Accent5 2 2 2 3 2 3" xfId="2792"/>
    <cellStyle name="20% - Accent5 2 2 2 3 3" xfId="2793"/>
    <cellStyle name="20% - Accent5 2 2 2 3 3 2" xfId="2794"/>
    <cellStyle name="20% - Accent5 2 2 2 3 3 2 2" xfId="2795"/>
    <cellStyle name="20% - Accent5 2 2 2 3 3 3" xfId="2796"/>
    <cellStyle name="20% - Accent5 2 2 2 3 4" xfId="2797"/>
    <cellStyle name="20% - Accent5 2 2 2 3 4 2" xfId="2798"/>
    <cellStyle name="20% - Accent5 2 2 2 3 5" xfId="2799"/>
    <cellStyle name="20% - Accent5 2 2 2 4" xfId="2800"/>
    <cellStyle name="20% - Accent5 2 2 2 4 2" xfId="2801"/>
    <cellStyle name="20% - Accent5 2 2 2 4 2 2" xfId="2802"/>
    <cellStyle name="20% - Accent5 2 2 2 4 3" xfId="2803"/>
    <cellStyle name="20% - Accent5 2 2 2 5" xfId="2804"/>
    <cellStyle name="20% - Accent5 2 2 2 5 2" xfId="2805"/>
    <cellStyle name="20% - Accent5 2 2 2 5 2 2" xfId="2806"/>
    <cellStyle name="20% - Accent5 2 2 2 5 3" xfId="2807"/>
    <cellStyle name="20% - Accent5 2 2 2 6" xfId="2808"/>
    <cellStyle name="20% - Accent5 2 2 2 6 2" xfId="2809"/>
    <cellStyle name="20% - Accent5 2 2 2 7" xfId="2810"/>
    <cellStyle name="20% - Accent5 2 2 2 7 2" xfId="2811"/>
    <cellStyle name="20% - Accent5 2 2 2 8" xfId="2812"/>
    <cellStyle name="20% - Accent5 2 2 3" xfId="2813"/>
    <cellStyle name="20% - Accent5 2 2 3 2" xfId="2814"/>
    <cellStyle name="20% - Accent5 2 2 3 2 2" xfId="2815"/>
    <cellStyle name="20% - Accent5 2 2 3 2 2 2" xfId="2816"/>
    <cellStyle name="20% - Accent5 2 2 3 2 2 2 2" xfId="2817"/>
    <cellStyle name="20% - Accent5 2 2 3 2 2 3" xfId="2818"/>
    <cellStyle name="20% - Accent5 2 2 3 2 3" xfId="2819"/>
    <cellStyle name="20% - Accent5 2 2 3 2 3 2" xfId="2820"/>
    <cellStyle name="20% - Accent5 2 2 3 2 3 2 2" xfId="2821"/>
    <cellStyle name="20% - Accent5 2 2 3 2 3 3" xfId="2822"/>
    <cellStyle name="20% - Accent5 2 2 3 2 4" xfId="2823"/>
    <cellStyle name="20% - Accent5 2 2 3 2 4 2" xfId="2824"/>
    <cellStyle name="20% - Accent5 2 2 3 2 5" xfId="2825"/>
    <cellStyle name="20% - Accent5 2 2 3 2 5 2" xfId="2826"/>
    <cellStyle name="20% - Accent5 2 2 3 2 6" xfId="2827"/>
    <cellStyle name="20% - Accent5 2 2 3 3" xfId="2828"/>
    <cellStyle name="20% - Accent5 2 2 3 3 2" xfId="2829"/>
    <cellStyle name="20% - Accent5 2 2 3 3 2 2" xfId="2830"/>
    <cellStyle name="20% - Accent5 2 2 3 3 3" xfId="2831"/>
    <cellStyle name="20% - Accent5 2 2 3 4" xfId="2832"/>
    <cellStyle name="20% - Accent5 2 2 3 4 2" xfId="2833"/>
    <cellStyle name="20% - Accent5 2 2 3 4 2 2" xfId="2834"/>
    <cellStyle name="20% - Accent5 2 2 3 4 3" xfId="2835"/>
    <cellStyle name="20% - Accent5 2 2 3 5" xfId="2836"/>
    <cellStyle name="20% - Accent5 2 2 3 5 2" xfId="2837"/>
    <cellStyle name="20% - Accent5 2 2 3 6" xfId="2838"/>
    <cellStyle name="20% - Accent5 2 2 3 6 2" xfId="2839"/>
    <cellStyle name="20% - Accent5 2 2 3 7" xfId="2840"/>
    <cellStyle name="20% - Accent5 2 2 4" xfId="2841"/>
    <cellStyle name="20% - Accent5 2 2 4 2" xfId="2842"/>
    <cellStyle name="20% - Accent5 2 2 4 2 2" xfId="2843"/>
    <cellStyle name="20% - Accent5 2 2 4 2 2 2" xfId="2844"/>
    <cellStyle name="20% - Accent5 2 2 4 2 3" xfId="2845"/>
    <cellStyle name="20% - Accent5 2 2 4 2 3 2" xfId="2846"/>
    <cellStyle name="20% - Accent5 2 2 4 2 4" xfId="2847"/>
    <cellStyle name="20% - Accent5 2 2 4 3" xfId="2848"/>
    <cellStyle name="20% - Accent5 2 2 4 3 2" xfId="2849"/>
    <cellStyle name="20% - Accent5 2 2 4 3 2 2" xfId="2850"/>
    <cellStyle name="20% - Accent5 2 2 4 3 3" xfId="2851"/>
    <cellStyle name="20% - Accent5 2 2 4 4" xfId="2852"/>
    <cellStyle name="20% - Accent5 2 2 4 4 2" xfId="2853"/>
    <cellStyle name="20% - Accent5 2 2 4 5" xfId="2854"/>
    <cellStyle name="20% - Accent5 2 2 4 5 2" xfId="2855"/>
    <cellStyle name="20% - Accent5 2 2 4 6" xfId="2856"/>
    <cellStyle name="20% - Accent5 2 2 5" xfId="2857"/>
    <cellStyle name="20% - Accent5 2 2 5 2" xfId="2858"/>
    <cellStyle name="20% - Accent5 2 2 5 2 2" xfId="2859"/>
    <cellStyle name="20% - Accent5 2 2 5 3" xfId="2860"/>
    <cellStyle name="20% - Accent5 2 2 5 3 2" xfId="2861"/>
    <cellStyle name="20% - Accent5 2 2 5 4" xfId="2862"/>
    <cellStyle name="20% - Accent5 2 2 6" xfId="2863"/>
    <cellStyle name="20% - Accent5 2 2 6 2" xfId="2864"/>
    <cellStyle name="20% - Accent5 2 2 6 2 2" xfId="2865"/>
    <cellStyle name="20% - Accent5 2 2 6 3" xfId="2866"/>
    <cellStyle name="20% - Accent5 2 2 7" xfId="2867"/>
    <cellStyle name="20% - Accent5 2 2 7 2" xfId="2868"/>
    <cellStyle name="20% - Accent5 2 2 8" xfId="2869"/>
    <cellStyle name="20% - Accent5 2 2 8 2" xfId="2870"/>
    <cellStyle name="20% - Accent5 2 2 9" xfId="2871"/>
    <cellStyle name="20% - Accent5 2 3" xfId="2872"/>
    <cellStyle name="20% - Accent5 2 3 2" xfId="2873"/>
    <cellStyle name="20% - Accent5 2 3 2 2" xfId="2874"/>
    <cellStyle name="20% - Accent5 2 3 2 2 2" xfId="2875"/>
    <cellStyle name="20% - Accent5 2 3 2 2 2 2" xfId="2876"/>
    <cellStyle name="20% - Accent5 2 3 2 2 2 2 2" xfId="2877"/>
    <cellStyle name="20% - Accent5 2 3 2 2 2 3" xfId="2878"/>
    <cellStyle name="20% - Accent5 2 3 2 2 3" xfId="2879"/>
    <cellStyle name="20% - Accent5 2 3 2 2 3 2" xfId="2880"/>
    <cellStyle name="20% - Accent5 2 3 2 2 3 2 2" xfId="2881"/>
    <cellStyle name="20% - Accent5 2 3 2 2 3 3" xfId="2882"/>
    <cellStyle name="20% - Accent5 2 3 2 2 4" xfId="2883"/>
    <cellStyle name="20% - Accent5 2 3 2 2 4 2" xfId="2884"/>
    <cellStyle name="20% - Accent5 2 3 2 2 5" xfId="2885"/>
    <cellStyle name="20% - Accent5 2 3 2 3" xfId="2886"/>
    <cellStyle name="20% - Accent5 2 3 2 3 2" xfId="2887"/>
    <cellStyle name="20% - Accent5 2 3 2 3 2 2" xfId="2888"/>
    <cellStyle name="20% - Accent5 2 3 2 3 3" xfId="2889"/>
    <cellStyle name="20% - Accent5 2 3 2 4" xfId="2890"/>
    <cellStyle name="20% - Accent5 2 3 2 4 2" xfId="2891"/>
    <cellStyle name="20% - Accent5 2 3 2 4 2 2" xfId="2892"/>
    <cellStyle name="20% - Accent5 2 3 2 4 3" xfId="2893"/>
    <cellStyle name="20% - Accent5 2 3 2 5" xfId="2894"/>
    <cellStyle name="20% - Accent5 2 3 2 5 2" xfId="2895"/>
    <cellStyle name="20% - Accent5 2 3 2 6" xfId="2896"/>
    <cellStyle name="20% - Accent5 2 3 2 6 2" xfId="2897"/>
    <cellStyle name="20% - Accent5 2 3 2 7" xfId="2898"/>
    <cellStyle name="20% - Accent5 2 3 3" xfId="2899"/>
    <cellStyle name="20% - Accent5 2 3 3 2" xfId="2900"/>
    <cellStyle name="20% - Accent5 2 3 3 2 2" xfId="2901"/>
    <cellStyle name="20% - Accent5 2 3 3 2 2 2" xfId="2902"/>
    <cellStyle name="20% - Accent5 2 3 3 2 3" xfId="2903"/>
    <cellStyle name="20% - Accent5 2 3 3 3" xfId="2904"/>
    <cellStyle name="20% - Accent5 2 3 3 3 2" xfId="2905"/>
    <cellStyle name="20% - Accent5 2 3 3 3 2 2" xfId="2906"/>
    <cellStyle name="20% - Accent5 2 3 3 3 3" xfId="2907"/>
    <cellStyle name="20% - Accent5 2 3 3 4" xfId="2908"/>
    <cellStyle name="20% - Accent5 2 3 3 4 2" xfId="2909"/>
    <cellStyle name="20% - Accent5 2 3 3 5" xfId="2910"/>
    <cellStyle name="20% - Accent5 2 3 4" xfId="2911"/>
    <cellStyle name="20% - Accent5 2 3 4 2" xfId="2912"/>
    <cellStyle name="20% - Accent5 2 3 4 2 2" xfId="2913"/>
    <cellStyle name="20% - Accent5 2 3 4 3" xfId="2914"/>
    <cellStyle name="20% - Accent5 2 3 5" xfId="2915"/>
    <cellStyle name="20% - Accent5 2 3 5 2" xfId="2916"/>
    <cellStyle name="20% - Accent5 2 3 5 2 2" xfId="2917"/>
    <cellStyle name="20% - Accent5 2 3 5 3" xfId="2918"/>
    <cellStyle name="20% - Accent5 2 3 6" xfId="2919"/>
    <cellStyle name="20% - Accent5 2 3 6 2" xfId="2920"/>
    <cellStyle name="20% - Accent5 2 3 7" xfId="2921"/>
    <cellStyle name="20% - Accent5 2 3 7 2" xfId="2922"/>
    <cellStyle name="20% - Accent5 2 3 8" xfId="2923"/>
    <cellStyle name="20% - Accent5 2 4" xfId="2924"/>
    <cellStyle name="20% - Accent5 2 4 2" xfId="2925"/>
    <cellStyle name="20% - Accent5 2 4 2 2" xfId="2926"/>
    <cellStyle name="20% - Accent5 2 4 2 2 2" xfId="2927"/>
    <cellStyle name="20% - Accent5 2 4 2 2 2 2" xfId="2928"/>
    <cellStyle name="20% - Accent5 2 4 2 2 3" xfId="2929"/>
    <cellStyle name="20% - Accent5 2 4 2 3" xfId="2930"/>
    <cellStyle name="20% - Accent5 2 4 2 3 2" xfId="2931"/>
    <cellStyle name="20% - Accent5 2 4 2 3 2 2" xfId="2932"/>
    <cellStyle name="20% - Accent5 2 4 2 3 3" xfId="2933"/>
    <cellStyle name="20% - Accent5 2 4 2 4" xfId="2934"/>
    <cellStyle name="20% - Accent5 2 4 2 4 2" xfId="2935"/>
    <cellStyle name="20% - Accent5 2 4 2 5" xfId="2936"/>
    <cellStyle name="20% - Accent5 2 4 2 5 2" xfId="2937"/>
    <cellStyle name="20% - Accent5 2 4 2 6" xfId="2938"/>
    <cellStyle name="20% - Accent5 2 4 3" xfId="2939"/>
    <cellStyle name="20% - Accent5 2 4 3 2" xfId="2940"/>
    <cellStyle name="20% - Accent5 2 4 3 2 2" xfId="2941"/>
    <cellStyle name="20% - Accent5 2 4 3 3" xfId="2942"/>
    <cellStyle name="20% - Accent5 2 4 4" xfId="2943"/>
    <cellStyle name="20% - Accent5 2 4 4 2" xfId="2944"/>
    <cellStyle name="20% - Accent5 2 4 4 2 2" xfId="2945"/>
    <cellStyle name="20% - Accent5 2 4 4 3" xfId="2946"/>
    <cellStyle name="20% - Accent5 2 4 5" xfId="2947"/>
    <cellStyle name="20% - Accent5 2 4 5 2" xfId="2948"/>
    <cellStyle name="20% - Accent5 2 4 6" xfId="2949"/>
    <cellStyle name="20% - Accent5 2 4 6 2" xfId="2950"/>
    <cellStyle name="20% - Accent5 2 4 7" xfId="2951"/>
    <cellStyle name="20% - Accent5 2 5" xfId="2952"/>
    <cellStyle name="20% - Accent5 2 5 2" xfId="2953"/>
    <cellStyle name="20% - Accent5 2 5 2 2" xfId="2954"/>
    <cellStyle name="20% - Accent5 2 5 2 2 2" xfId="2955"/>
    <cellStyle name="20% - Accent5 2 5 2 3" xfId="2956"/>
    <cellStyle name="20% - Accent5 2 5 2 3 2" xfId="2957"/>
    <cellStyle name="20% - Accent5 2 5 2 4" xfId="2958"/>
    <cellStyle name="20% - Accent5 2 5 3" xfId="2959"/>
    <cellStyle name="20% - Accent5 2 5 3 2" xfId="2960"/>
    <cellStyle name="20% - Accent5 2 5 3 2 2" xfId="2961"/>
    <cellStyle name="20% - Accent5 2 5 3 3" xfId="2962"/>
    <cellStyle name="20% - Accent5 2 5 4" xfId="2963"/>
    <cellStyle name="20% - Accent5 2 5 4 2" xfId="2964"/>
    <cellStyle name="20% - Accent5 2 5 5" xfId="2965"/>
    <cellStyle name="20% - Accent5 2 5 5 2" xfId="2966"/>
    <cellStyle name="20% - Accent5 2 5 6" xfId="2967"/>
    <cellStyle name="20% - Accent5 2 6" xfId="2968"/>
    <cellStyle name="20% - Accent5 2 6 2" xfId="2969"/>
    <cellStyle name="20% - Accent5 2 6 2 2" xfId="2970"/>
    <cellStyle name="20% - Accent5 2 6 3" xfId="2971"/>
    <cellStyle name="20% - Accent5 2 6 3 2" xfId="2972"/>
    <cellStyle name="20% - Accent5 2 6 4" xfId="2973"/>
    <cellStyle name="20% - Accent5 2 7" xfId="2974"/>
    <cellStyle name="20% - Accent5 2 7 2" xfId="2975"/>
    <cellStyle name="20% - Accent5 2 7 2 2" xfId="2976"/>
    <cellStyle name="20% - Accent5 2 7 3" xfId="2977"/>
    <cellStyle name="20% - Accent5 2 8" xfId="2978"/>
    <cellStyle name="20% - Accent5 2 8 2" xfId="2979"/>
    <cellStyle name="20% - Accent5 2 9" xfId="2980"/>
    <cellStyle name="20% - Accent5 2 9 2" xfId="2981"/>
    <cellStyle name="20% - Accent5 2_Deferred Income Taxes" xfId="2982"/>
    <cellStyle name="20% - Accent5 3" xfId="233"/>
    <cellStyle name="20% - Accent5 3 2" xfId="2983"/>
    <cellStyle name="20% - Accent5 4" xfId="234"/>
    <cellStyle name="20% - Accent5 4 2" xfId="2984"/>
    <cellStyle name="20% - Accent5 4 2 2" xfId="2985"/>
    <cellStyle name="20% - Accent5 4 2 2 2" xfId="2986"/>
    <cellStyle name="20% - Accent5 4 2 2 2 2" xfId="2987"/>
    <cellStyle name="20% - Accent5 4 2 2 2 2 2" xfId="2988"/>
    <cellStyle name="20% - Accent5 4 2 2 2 2 2 2" xfId="2989"/>
    <cellStyle name="20% - Accent5 4 2 2 2 2 3" xfId="2990"/>
    <cellStyle name="20% - Accent5 4 2 2 2 3" xfId="2991"/>
    <cellStyle name="20% - Accent5 4 2 2 2 3 2" xfId="2992"/>
    <cellStyle name="20% - Accent5 4 2 2 2 3 2 2" xfId="2993"/>
    <cellStyle name="20% - Accent5 4 2 2 2 3 3" xfId="2994"/>
    <cellStyle name="20% - Accent5 4 2 2 2 4" xfId="2995"/>
    <cellStyle name="20% - Accent5 4 2 2 2 4 2" xfId="2996"/>
    <cellStyle name="20% - Accent5 4 2 2 2 5" xfId="2997"/>
    <cellStyle name="20% - Accent5 4 2 2 3" xfId="2998"/>
    <cellStyle name="20% - Accent5 4 2 2 3 2" xfId="2999"/>
    <cellStyle name="20% - Accent5 4 2 2 3 2 2" xfId="3000"/>
    <cellStyle name="20% - Accent5 4 2 2 3 3" xfId="3001"/>
    <cellStyle name="20% - Accent5 4 2 2 4" xfId="3002"/>
    <cellStyle name="20% - Accent5 4 2 2 4 2" xfId="3003"/>
    <cellStyle name="20% - Accent5 4 2 2 4 2 2" xfId="3004"/>
    <cellStyle name="20% - Accent5 4 2 2 4 3" xfId="3005"/>
    <cellStyle name="20% - Accent5 4 2 2 5" xfId="3006"/>
    <cellStyle name="20% - Accent5 4 2 2 5 2" xfId="3007"/>
    <cellStyle name="20% - Accent5 4 2 2 6" xfId="3008"/>
    <cellStyle name="20% - Accent5 4 2 3" xfId="3009"/>
    <cellStyle name="20% - Accent5 4 2 3 2" xfId="3010"/>
    <cellStyle name="20% - Accent5 4 2 3 2 2" xfId="3011"/>
    <cellStyle name="20% - Accent5 4 2 3 2 2 2" xfId="3012"/>
    <cellStyle name="20% - Accent5 4 2 3 2 3" xfId="3013"/>
    <cellStyle name="20% - Accent5 4 2 3 3" xfId="3014"/>
    <cellStyle name="20% - Accent5 4 2 3 3 2" xfId="3015"/>
    <cellStyle name="20% - Accent5 4 2 3 3 2 2" xfId="3016"/>
    <cellStyle name="20% - Accent5 4 2 3 3 3" xfId="3017"/>
    <cellStyle name="20% - Accent5 4 2 3 4" xfId="3018"/>
    <cellStyle name="20% - Accent5 4 2 3 4 2" xfId="3019"/>
    <cellStyle name="20% - Accent5 4 2 3 5" xfId="3020"/>
    <cellStyle name="20% - Accent5 4 2 4" xfId="3021"/>
    <cellStyle name="20% - Accent5 4 2 4 2" xfId="3022"/>
    <cellStyle name="20% - Accent5 4 2 4 2 2" xfId="3023"/>
    <cellStyle name="20% - Accent5 4 2 4 3" xfId="3024"/>
    <cellStyle name="20% - Accent5 4 2 5" xfId="3025"/>
    <cellStyle name="20% - Accent5 4 2 5 2" xfId="3026"/>
    <cellStyle name="20% - Accent5 4 2 5 2 2" xfId="3027"/>
    <cellStyle name="20% - Accent5 4 2 5 3" xfId="3028"/>
    <cellStyle name="20% - Accent5 4 2 6" xfId="3029"/>
    <cellStyle name="20% - Accent5 4 2 6 2" xfId="3030"/>
    <cellStyle name="20% - Accent5 4 2 7" xfId="3031"/>
    <cellStyle name="20% - Accent5 4 3" xfId="3032"/>
    <cellStyle name="20% - Accent5 4 3 2" xfId="3033"/>
    <cellStyle name="20% - Accent5 4 3 2 2" xfId="3034"/>
    <cellStyle name="20% - Accent5 4 3 2 2 2" xfId="3035"/>
    <cellStyle name="20% - Accent5 4 3 2 2 2 2" xfId="3036"/>
    <cellStyle name="20% - Accent5 4 3 2 2 3" xfId="3037"/>
    <cellStyle name="20% - Accent5 4 3 2 3" xfId="3038"/>
    <cellStyle name="20% - Accent5 4 3 2 3 2" xfId="3039"/>
    <cellStyle name="20% - Accent5 4 3 2 3 2 2" xfId="3040"/>
    <cellStyle name="20% - Accent5 4 3 2 3 3" xfId="3041"/>
    <cellStyle name="20% - Accent5 4 3 2 4" xfId="3042"/>
    <cellStyle name="20% - Accent5 4 3 2 4 2" xfId="3043"/>
    <cellStyle name="20% - Accent5 4 3 2 5" xfId="3044"/>
    <cellStyle name="20% - Accent5 4 3 3" xfId="3045"/>
    <cellStyle name="20% - Accent5 4 3 3 2" xfId="3046"/>
    <cellStyle name="20% - Accent5 4 3 3 2 2" xfId="3047"/>
    <cellStyle name="20% - Accent5 4 3 3 3" xfId="3048"/>
    <cellStyle name="20% - Accent5 4 3 4" xfId="3049"/>
    <cellStyle name="20% - Accent5 4 3 4 2" xfId="3050"/>
    <cellStyle name="20% - Accent5 4 3 4 2 2" xfId="3051"/>
    <cellStyle name="20% - Accent5 4 3 4 3" xfId="3052"/>
    <cellStyle name="20% - Accent5 4 3 5" xfId="3053"/>
    <cellStyle name="20% - Accent5 4 3 5 2" xfId="3054"/>
    <cellStyle name="20% - Accent5 4 3 6" xfId="3055"/>
    <cellStyle name="20% - Accent5 4 4" xfId="3056"/>
    <cellStyle name="20% - Accent5 4 4 2" xfId="3057"/>
    <cellStyle name="20% - Accent5 4 4 2 2" xfId="3058"/>
    <cellStyle name="20% - Accent5 4 4 2 2 2" xfId="3059"/>
    <cellStyle name="20% - Accent5 4 4 2 3" xfId="3060"/>
    <cellStyle name="20% - Accent5 4 4 3" xfId="3061"/>
    <cellStyle name="20% - Accent5 4 4 3 2" xfId="3062"/>
    <cellStyle name="20% - Accent5 4 4 3 2 2" xfId="3063"/>
    <cellStyle name="20% - Accent5 4 4 3 3" xfId="3064"/>
    <cellStyle name="20% - Accent5 4 4 4" xfId="3065"/>
    <cellStyle name="20% - Accent5 4 4 4 2" xfId="3066"/>
    <cellStyle name="20% - Accent5 4 4 5" xfId="3067"/>
    <cellStyle name="20% - Accent5 4 5" xfId="3068"/>
    <cellStyle name="20% - Accent5 4 5 2" xfId="3069"/>
    <cellStyle name="20% - Accent5 4 5 2 2" xfId="3070"/>
    <cellStyle name="20% - Accent5 4 5 3" xfId="3071"/>
    <cellStyle name="20% - Accent5 4 6" xfId="3072"/>
    <cellStyle name="20% - Accent5 4 6 2" xfId="3073"/>
    <cellStyle name="20% - Accent5 4 6 2 2" xfId="3074"/>
    <cellStyle name="20% - Accent5 4 6 3" xfId="3075"/>
    <cellStyle name="20% - Accent5 4 7" xfId="3076"/>
    <cellStyle name="20% - Accent5 4 7 2" xfId="3077"/>
    <cellStyle name="20% - Accent5 4 8" xfId="3078"/>
    <cellStyle name="20% - Accent5 4 8 2" xfId="3079"/>
    <cellStyle name="20% - Accent5 4 9" xfId="3080"/>
    <cellStyle name="20% - Accent5 5" xfId="235"/>
    <cellStyle name="20% - Accent5 5 2" xfId="3081"/>
    <cellStyle name="20% - Accent5 6" xfId="236"/>
    <cellStyle name="20% - Accent6 10" xfId="3082"/>
    <cellStyle name="20% - Accent6 10 2" xfId="3083"/>
    <cellStyle name="20% - Accent6 11" xfId="3084"/>
    <cellStyle name="20% - Accent6 2" xfId="12"/>
    <cellStyle name="20% - Accent6 2 2" xfId="3085"/>
    <cellStyle name="20% - Accent6 2 2 2" xfId="3086"/>
    <cellStyle name="20% - Accent6 2 2 2 2" xfId="3087"/>
    <cellStyle name="20% - Accent6 2 2 2 2 2" xfId="3088"/>
    <cellStyle name="20% - Accent6 2 2 2 2 2 2" xfId="3089"/>
    <cellStyle name="20% - Accent6 2 2 2 2 3" xfId="3090"/>
    <cellStyle name="20% - Accent6 2 2 2 3" xfId="3091"/>
    <cellStyle name="20% - Accent6 2 2 2 3 2" xfId="3092"/>
    <cellStyle name="20% - Accent6 2 2 2 3 2 2" xfId="3093"/>
    <cellStyle name="20% - Accent6 2 2 2 3 3" xfId="3094"/>
    <cellStyle name="20% - Accent6 2 2 2 4" xfId="3095"/>
    <cellStyle name="20% - Accent6 2 2 2 4 2" xfId="3096"/>
    <cellStyle name="20% - Accent6 2 2 2 5" xfId="3097"/>
    <cellStyle name="20% - Accent6 2 2 3" xfId="3098"/>
    <cellStyle name="20% - Accent6 2 2 3 2" xfId="3099"/>
    <cellStyle name="20% - Accent6 2 2 3 2 2" xfId="3100"/>
    <cellStyle name="20% - Accent6 2 2 3 3" xfId="3101"/>
    <cellStyle name="20% - Accent6 2 2 4" xfId="3102"/>
    <cellStyle name="20% - Accent6 2 2 4 2" xfId="3103"/>
    <cellStyle name="20% - Accent6 2 2 4 2 2" xfId="3104"/>
    <cellStyle name="20% - Accent6 2 2 4 3" xfId="3105"/>
    <cellStyle name="20% - Accent6 2 2 5" xfId="3106"/>
    <cellStyle name="20% - Accent6 2 2 5 2" xfId="3107"/>
    <cellStyle name="20% - Accent6 2 2 6" xfId="3108"/>
    <cellStyle name="20% - Accent6 2 2 6 2" xfId="3109"/>
    <cellStyle name="20% - Accent6 2 2 7" xfId="3110"/>
    <cellStyle name="20% - Accent6 2 3" xfId="3111"/>
    <cellStyle name="20% - Accent6 2 3 2" xfId="3112"/>
    <cellStyle name="20% - Accent6 2 3 2 2" xfId="3113"/>
    <cellStyle name="20% - Accent6 2 3 2 2 2" xfId="3114"/>
    <cellStyle name="20% - Accent6 2 3 2 3" xfId="3115"/>
    <cellStyle name="20% - Accent6 2 3 3" xfId="3116"/>
    <cellStyle name="20% - Accent6 2 3 3 2" xfId="3117"/>
    <cellStyle name="20% - Accent6 2 3 3 2 2" xfId="3118"/>
    <cellStyle name="20% - Accent6 2 3 3 3" xfId="3119"/>
    <cellStyle name="20% - Accent6 2 3 4" xfId="3120"/>
    <cellStyle name="20% - Accent6 2 3 4 2" xfId="3121"/>
    <cellStyle name="20% - Accent6 2 3 5" xfId="3122"/>
    <cellStyle name="20% - Accent6 2 4" xfId="3123"/>
    <cellStyle name="20% - Accent6 2 4 2" xfId="3124"/>
    <cellStyle name="20% - Accent6 2 4 2 2" xfId="3125"/>
    <cellStyle name="20% - Accent6 2 4 3" xfId="3126"/>
    <cellStyle name="20% - Accent6 2 5" xfId="3127"/>
    <cellStyle name="20% - Accent6 2 5 2" xfId="3128"/>
    <cellStyle name="20% - Accent6 2 5 2 2" xfId="3129"/>
    <cellStyle name="20% - Accent6 2 5 3" xfId="3130"/>
    <cellStyle name="20% - Accent6 2 6" xfId="3131"/>
    <cellStyle name="20% - Accent6 2 6 2" xfId="3132"/>
    <cellStyle name="20% - Accent6 2 7" xfId="3133"/>
    <cellStyle name="20% - Accent6 2 7 2" xfId="3134"/>
    <cellStyle name="20% - Accent6 2 8" xfId="3135"/>
    <cellStyle name="20% - Accent6 2_Deferred Income Taxes" xfId="3136"/>
    <cellStyle name="20% - Accent6 3" xfId="237"/>
    <cellStyle name="20% - Accent6 3 2" xfId="3137"/>
    <cellStyle name="20% - Accent6 3 2 2" xfId="3138"/>
    <cellStyle name="20% - Accent6 3 2 2 2" xfId="3139"/>
    <cellStyle name="20% - Accent6 3 2 2 2 2" xfId="3140"/>
    <cellStyle name="20% - Accent6 3 2 2 3" xfId="3141"/>
    <cellStyle name="20% - Accent6 3 2 3" xfId="3142"/>
    <cellStyle name="20% - Accent6 3 2 3 2" xfId="3143"/>
    <cellStyle name="20% - Accent6 3 2 3 2 2" xfId="3144"/>
    <cellStyle name="20% - Accent6 3 2 3 3" xfId="3145"/>
    <cellStyle name="20% - Accent6 3 2 4" xfId="3146"/>
    <cellStyle name="20% - Accent6 3 2 4 2" xfId="3147"/>
    <cellStyle name="20% - Accent6 3 2 5" xfId="3148"/>
    <cellStyle name="20% - Accent6 3 3" xfId="3149"/>
    <cellStyle name="20% - Accent6 3 3 2" xfId="3150"/>
    <cellStyle name="20% - Accent6 3 3 2 2" xfId="3151"/>
    <cellStyle name="20% - Accent6 3 3 3" xfId="3152"/>
    <cellStyle name="20% - Accent6 3 4" xfId="3153"/>
    <cellStyle name="20% - Accent6 3 4 2" xfId="3154"/>
    <cellStyle name="20% - Accent6 3 4 2 2" xfId="3155"/>
    <cellStyle name="20% - Accent6 3 4 3" xfId="3156"/>
    <cellStyle name="20% - Accent6 3 5" xfId="3157"/>
    <cellStyle name="20% - Accent6 3 5 2" xfId="3158"/>
    <cellStyle name="20% - Accent6 3 6" xfId="3159"/>
    <cellStyle name="20% - Accent6 4" xfId="238"/>
    <cellStyle name="20% - Accent6 4 2" xfId="3160"/>
    <cellStyle name="20% - Accent6 4 2 2" xfId="3161"/>
    <cellStyle name="20% - Accent6 4 2 2 2" xfId="3162"/>
    <cellStyle name="20% - Accent6 4 2 3" xfId="3163"/>
    <cellStyle name="20% - Accent6 4 3" xfId="3164"/>
    <cellStyle name="20% - Accent6 4 3 2" xfId="3165"/>
    <cellStyle name="20% - Accent6 4 3 2 2" xfId="3166"/>
    <cellStyle name="20% - Accent6 4 3 3" xfId="3167"/>
    <cellStyle name="20% - Accent6 4 4" xfId="3168"/>
    <cellStyle name="20% - Accent6 4 4 2" xfId="3169"/>
    <cellStyle name="20% - Accent6 4 5" xfId="3170"/>
    <cellStyle name="20% - Accent6 5" xfId="239"/>
    <cellStyle name="20% - Accent6 5 10" xfId="3171"/>
    <cellStyle name="20% - Accent6 5 2" xfId="3172"/>
    <cellStyle name="20% - Accent6 5 2 2" xfId="3173"/>
    <cellStyle name="20% - Accent6 5 2 2 2" xfId="3174"/>
    <cellStyle name="20% - Accent6 5 2 2 2 2" xfId="3175"/>
    <cellStyle name="20% - Accent6 5 2 2 2 2 2" xfId="3176"/>
    <cellStyle name="20% - Accent6 5 2 2 2 2 2 2" xfId="3177"/>
    <cellStyle name="20% - Accent6 5 2 2 2 2 2 2 2" xfId="3178"/>
    <cellStyle name="20% - Accent6 5 2 2 2 2 2 3" xfId="3179"/>
    <cellStyle name="20% - Accent6 5 2 2 2 2 3" xfId="3180"/>
    <cellStyle name="20% - Accent6 5 2 2 2 2 3 2" xfId="3181"/>
    <cellStyle name="20% - Accent6 5 2 2 2 2 3 2 2" xfId="3182"/>
    <cellStyle name="20% - Accent6 5 2 2 2 2 3 3" xfId="3183"/>
    <cellStyle name="20% - Accent6 5 2 2 2 2 4" xfId="3184"/>
    <cellStyle name="20% - Accent6 5 2 2 2 2 4 2" xfId="3185"/>
    <cellStyle name="20% - Accent6 5 2 2 2 2 5" xfId="3186"/>
    <cellStyle name="20% - Accent6 5 2 2 2 3" xfId="3187"/>
    <cellStyle name="20% - Accent6 5 2 2 2 3 2" xfId="3188"/>
    <cellStyle name="20% - Accent6 5 2 2 2 3 2 2" xfId="3189"/>
    <cellStyle name="20% - Accent6 5 2 2 2 3 3" xfId="3190"/>
    <cellStyle name="20% - Accent6 5 2 2 2 4" xfId="3191"/>
    <cellStyle name="20% - Accent6 5 2 2 2 4 2" xfId="3192"/>
    <cellStyle name="20% - Accent6 5 2 2 2 4 2 2" xfId="3193"/>
    <cellStyle name="20% - Accent6 5 2 2 2 4 3" xfId="3194"/>
    <cellStyle name="20% - Accent6 5 2 2 2 5" xfId="3195"/>
    <cellStyle name="20% - Accent6 5 2 2 2 5 2" xfId="3196"/>
    <cellStyle name="20% - Accent6 5 2 2 2 6" xfId="3197"/>
    <cellStyle name="20% - Accent6 5 2 2 2 6 2" xfId="3198"/>
    <cellStyle name="20% - Accent6 5 2 2 2 7" xfId="3199"/>
    <cellStyle name="20% - Accent6 5 2 2 3" xfId="3200"/>
    <cellStyle name="20% - Accent6 5 2 2 3 2" xfId="3201"/>
    <cellStyle name="20% - Accent6 5 2 2 3 2 2" xfId="3202"/>
    <cellStyle name="20% - Accent6 5 2 2 3 2 2 2" xfId="3203"/>
    <cellStyle name="20% - Accent6 5 2 2 3 2 3" xfId="3204"/>
    <cellStyle name="20% - Accent6 5 2 2 3 3" xfId="3205"/>
    <cellStyle name="20% - Accent6 5 2 2 3 3 2" xfId="3206"/>
    <cellStyle name="20% - Accent6 5 2 2 3 3 2 2" xfId="3207"/>
    <cellStyle name="20% - Accent6 5 2 2 3 3 3" xfId="3208"/>
    <cellStyle name="20% - Accent6 5 2 2 3 4" xfId="3209"/>
    <cellStyle name="20% - Accent6 5 2 2 3 4 2" xfId="3210"/>
    <cellStyle name="20% - Accent6 5 2 2 3 5" xfId="3211"/>
    <cellStyle name="20% - Accent6 5 2 2 4" xfId="3212"/>
    <cellStyle name="20% - Accent6 5 2 2 4 2" xfId="3213"/>
    <cellStyle name="20% - Accent6 5 2 2 4 2 2" xfId="3214"/>
    <cellStyle name="20% - Accent6 5 2 2 4 3" xfId="3215"/>
    <cellStyle name="20% - Accent6 5 2 2 5" xfId="3216"/>
    <cellStyle name="20% - Accent6 5 2 2 5 2" xfId="3217"/>
    <cellStyle name="20% - Accent6 5 2 2 5 2 2" xfId="3218"/>
    <cellStyle name="20% - Accent6 5 2 2 5 3" xfId="3219"/>
    <cellStyle name="20% - Accent6 5 2 2 6" xfId="3220"/>
    <cellStyle name="20% - Accent6 5 2 2 6 2" xfId="3221"/>
    <cellStyle name="20% - Accent6 5 2 2 7" xfId="3222"/>
    <cellStyle name="20% - Accent6 5 2 2 7 2" xfId="3223"/>
    <cellStyle name="20% - Accent6 5 2 2 8" xfId="3224"/>
    <cellStyle name="20% - Accent6 5 2 3" xfId="3225"/>
    <cellStyle name="20% - Accent6 5 2 3 2" xfId="3226"/>
    <cellStyle name="20% - Accent6 5 2 3 2 2" xfId="3227"/>
    <cellStyle name="20% - Accent6 5 2 3 2 2 2" xfId="3228"/>
    <cellStyle name="20% - Accent6 5 2 3 2 2 2 2" xfId="3229"/>
    <cellStyle name="20% - Accent6 5 2 3 2 2 3" xfId="3230"/>
    <cellStyle name="20% - Accent6 5 2 3 2 3" xfId="3231"/>
    <cellStyle name="20% - Accent6 5 2 3 2 3 2" xfId="3232"/>
    <cellStyle name="20% - Accent6 5 2 3 2 3 2 2" xfId="3233"/>
    <cellStyle name="20% - Accent6 5 2 3 2 3 3" xfId="3234"/>
    <cellStyle name="20% - Accent6 5 2 3 2 4" xfId="3235"/>
    <cellStyle name="20% - Accent6 5 2 3 2 4 2" xfId="3236"/>
    <cellStyle name="20% - Accent6 5 2 3 2 5" xfId="3237"/>
    <cellStyle name="20% - Accent6 5 2 3 2 5 2" xfId="3238"/>
    <cellStyle name="20% - Accent6 5 2 3 2 6" xfId="3239"/>
    <cellStyle name="20% - Accent6 5 2 3 3" xfId="3240"/>
    <cellStyle name="20% - Accent6 5 2 3 3 2" xfId="3241"/>
    <cellStyle name="20% - Accent6 5 2 3 3 2 2" xfId="3242"/>
    <cellStyle name="20% - Accent6 5 2 3 3 3" xfId="3243"/>
    <cellStyle name="20% - Accent6 5 2 3 4" xfId="3244"/>
    <cellStyle name="20% - Accent6 5 2 3 4 2" xfId="3245"/>
    <cellStyle name="20% - Accent6 5 2 3 4 2 2" xfId="3246"/>
    <cellStyle name="20% - Accent6 5 2 3 4 3" xfId="3247"/>
    <cellStyle name="20% - Accent6 5 2 3 5" xfId="3248"/>
    <cellStyle name="20% - Accent6 5 2 3 5 2" xfId="3249"/>
    <cellStyle name="20% - Accent6 5 2 3 6" xfId="3250"/>
    <cellStyle name="20% - Accent6 5 2 3 6 2" xfId="3251"/>
    <cellStyle name="20% - Accent6 5 2 3 7" xfId="3252"/>
    <cellStyle name="20% - Accent6 5 2 4" xfId="3253"/>
    <cellStyle name="20% - Accent6 5 2 4 2" xfId="3254"/>
    <cellStyle name="20% - Accent6 5 2 4 2 2" xfId="3255"/>
    <cellStyle name="20% - Accent6 5 2 4 2 2 2" xfId="3256"/>
    <cellStyle name="20% - Accent6 5 2 4 2 3" xfId="3257"/>
    <cellStyle name="20% - Accent6 5 2 4 2 3 2" xfId="3258"/>
    <cellStyle name="20% - Accent6 5 2 4 2 4" xfId="3259"/>
    <cellStyle name="20% - Accent6 5 2 4 3" xfId="3260"/>
    <cellStyle name="20% - Accent6 5 2 4 3 2" xfId="3261"/>
    <cellStyle name="20% - Accent6 5 2 4 3 2 2" xfId="3262"/>
    <cellStyle name="20% - Accent6 5 2 4 3 3" xfId="3263"/>
    <cellStyle name="20% - Accent6 5 2 4 4" xfId="3264"/>
    <cellStyle name="20% - Accent6 5 2 4 4 2" xfId="3265"/>
    <cellStyle name="20% - Accent6 5 2 4 5" xfId="3266"/>
    <cellStyle name="20% - Accent6 5 2 4 5 2" xfId="3267"/>
    <cellStyle name="20% - Accent6 5 2 4 6" xfId="3268"/>
    <cellStyle name="20% - Accent6 5 2 5" xfId="3269"/>
    <cellStyle name="20% - Accent6 5 2 5 2" xfId="3270"/>
    <cellStyle name="20% - Accent6 5 2 5 2 2" xfId="3271"/>
    <cellStyle name="20% - Accent6 5 2 5 3" xfId="3272"/>
    <cellStyle name="20% - Accent6 5 2 5 3 2" xfId="3273"/>
    <cellStyle name="20% - Accent6 5 2 5 4" xfId="3274"/>
    <cellStyle name="20% - Accent6 5 2 6" xfId="3275"/>
    <cellStyle name="20% - Accent6 5 2 6 2" xfId="3276"/>
    <cellStyle name="20% - Accent6 5 2 6 2 2" xfId="3277"/>
    <cellStyle name="20% - Accent6 5 2 6 3" xfId="3278"/>
    <cellStyle name="20% - Accent6 5 2 7" xfId="3279"/>
    <cellStyle name="20% - Accent6 5 2 7 2" xfId="3280"/>
    <cellStyle name="20% - Accent6 5 2 8" xfId="3281"/>
    <cellStyle name="20% - Accent6 5 2 8 2" xfId="3282"/>
    <cellStyle name="20% - Accent6 5 2 9" xfId="3283"/>
    <cellStyle name="20% - Accent6 5 3" xfId="3284"/>
    <cellStyle name="20% - Accent6 5 3 2" xfId="3285"/>
    <cellStyle name="20% - Accent6 5 3 2 2" xfId="3286"/>
    <cellStyle name="20% - Accent6 5 3 2 2 2" xfId="3287"/>
    <cellStyle name="20% - Accent6 5 3 2 2 2 2" xfId="3288"/>
    <cellStyle name="20% - Accent6 5 3 2 2 2 2 2" xfId="3289"/>
    <cellStyle name="20% - Accent6 5 3 2 2 2 3" xfId="3290"/>
    <cellStyle name="20% - Accent6 5 3 2 2 3" xfId="3291"/>
    <cellStyle name="20% - Accent6 5 3 2 2 3 2" xfId="3292"/>
    <cellStyle name="20% - Accent6 5 3 2 2 3 2 2" xfId="3293"/>
    <cellStyle name="20% - Accent6 5 3 2 2 3 3" xfId="3294"/>
    <cellStyle name="20% - Accent6 5 3 2 2 4" xfId="3295"/>
    <cellStyle name="20% - Accent6 5 3 2 2 4 2" xfId="3296"/>
    <cellStyle name="20% - Accent6 5 3 2 2 5" xfId="3297"/>
    <cellStyle name="20% - Accent6 5 3 2 3" xfId="3298"/>
    <cellStyle name="20% - Accent6 5 3 2 3 2" xfId="3299"/>
    <cellStyle name="20% - Accent6 5 3 2 3 2 2" xfId="3300"/>
    <cellStyle name="20% - Accent6 5 3 2 3 3" xfId="3301"/>
    <cellStyle name="20% - Accent6 5 3 2 4" xfId="3302"/>
    <cellStyle name="20% - Accent6 5 3 2 4 2" xfId="3303"/>
    <cellStyle name="20% - Accent6 5 3 2 4 2 2" xfId="3304"/>
    <cellStyle name="20% - Accent6 5 3 2 4 3" xfId="3305"/>
    <cellStyle name="20% - Accent6 5 3 2 5" xfId="3306"/>
    <cellStyle name="20% - Accent6 5 3 2 5 2" xfId="3307"/>
    <cellStyle name="20% - Accent6 5 3 2 6" xfId="3308"/>
    <cellStyle name="20% - Accent6 5 3 2 6 2" xfId="3309"/>
    <cellStyle name="20% - Accent6 5 3 2 7" xfId="3310"/>
    <cellStyle name="20% - Accent6 5 3 3" xfId="3311"/>
    <cellStyle name="20% - Accent6 5 3 3 2" xfId="3312"/>
    <cellStyle name="20% - Accent6 5 3 3 2 2" xfId="3313"/>
    <cellStyle name="20% - Accent6 5 3 3 2 2 2" xfId="3314"/>
    <cellStyle name="20% - Accent6 5 3 3 2 3" xfId="3315"/>
    <cellStyle name="20% - Accent6 5 3 3 3" xfId="3316"/>
    <cellStyle name="20% - Accent6 5 3 3 3 2" xfId="3317"/>
    <cellStyle name="20% - Accent6 5 3 3 3 2 2" xfId="3318"/>
    <cellStyle name="20% - Accent6 5 3 3 3 3" xfId="3319"/>
    <cellStyle name="20% - Accent6 5 3 3 4" xfId="3320"/>
    <cellStyle name="20% - Accent6 5 3 3 4 2" xfId="3321"/>
    <cellStyle name="20% - Accent6 5 3 3 5" xfId="3322"/>
    <cellStyle name="20% - Accent6 5 3 4" xfId="3323"/>
    <cellStyle name="20% - Accent6 5 3 4 2" xfId="3324"/>
    <cellStyle name="20% - Accent6 5 3 4 2 2" xfId="3325"/>
    <cellStyle name="20% - Accent6 5 3 4 3" xfId="3326"/>
    <cellStyle name="20% - Accent6 5 3 5" xfId="3327"/>
    <cellStyle name="20% - Accent6 5 3 5 2" xfId="3328"/>
    <cellStyle name="20% - Accent6 5 3 5 2 2" xfId="3329"/>
    <cellStyle name="20% - Accent6 5 3 5 3" xfId="3330"/>
    <cellStyle name="20% - Accent6 5 3 6" xfId="3331"/>
    <cellStyle name="20% - Accent6 5 3 6 2" xfId="3332"/>
    <cellStyle name="20% - Accent6 5 3 7" xfId="3333"/>
    <cellStyle name="20% - Accent6 5 3 7 2" xfId="3334"/>
    <cellStyle name="20% - Accent6 5 3 8" xfId="3335"/>
    <cellStyle name="20% - Accent6 5 4" xfId="3336"/>
    <cellStyle name="20% - Accent6 5 4 2" xfId="3337"/>
    <cellStyle name="20% - Accent6 5 4 2 2" xfId="3338"/>
    <cellStyle name="20% - Accent6 5 4 2 2 2" xfId="3339"/>
    <cellStyle name="20% - Accent6 5 4 2 2 2 2" xfId="3340"/>
    <cellStyle name="20% - Accent6 5 4 2 2 3" xfId="3341"/>
    <cellStyle name="20% - Accent6 5 4 2 3" xfId="3342"/>
    <cellStyle name="20% - Accent6 5 4 2 3 2" xfId="3343"/>
    <cellStyle name="20% - Accent6 5 4 2 3 2 2" xfId="3344"/>
    <cellStyle name="20% - Accent6 5 4 2 3 3" xfId="3345"/>
    <cellStyle name="20% - Accent6 5 4 2 4" xfId="3346"/>
    <cellStyle name="20% - Accent6 5 4 2 4 2" xfId="3347"/>
    <cellStyle name="20% - Accent6 5 4 2 5" xfId="3348"/>
    <cellStyle name="20% - Accent6 5 4 2 5 2" xfId="3349"/>
    <cellStyle name="20% - Accent6 5 4 2 6" xfId="3350"/>
    <cellStyle name="20% - Accent6 5 4 3" xfId="3351"/>
    <cellStyle name="20% - Accent6 5 4 3 2" xfId="3352"/>
    <cellStyle name="20% - Accent6 5 4 3 2 2" xfId="3353"/>
    <cellStyle name="20% - Accent6 5 4 3 3" xfId="3354"/>
    <cellStyle name="20% - Accent6 5 4 4" xfId="3355"/>
    <cellStyle name="20% - Accent6 5 4 4 2" xfId="3356"/>
    <cellStyle name="20% - Accent6 5 4 4 2 2" xfId="3357"/>
    <cellStyle name="20% - Accent6 5 4 4 3" xfId="3358"/>
    <cellStyle name="20% - Accent6 5 4 5" xfId="3359"/>
    <cellStyle name="20% - Accent6 5 4 5 2" xfId="3360"/>
    <cellStyle name="20% - Accent6 5 4 6" xfId="3361"/>
    <cellStyle name="20% - Accent6 5 4 6 2" xfId="3362"/>
    <cellStyle name="20% - Accent6 5 4 7" xfId="3363"/>
    <cellStyle name="20% - Accent6 5 5" xfId="3364"/>
    <cellStyle name="20% - Accent6 5 5 2" xfId="3365"/>
    <cellStyle name="20% - Accent6 5 5 2 2" xfId="3366"/>
    <cellStyle name="20% - Accent6 5 5 2 2 2" xfId="3367"/>
    <cellStyle name="20% - Accent6 5 5 2 3" xfId="3368"/>
    <cellStyle name="20% - Accent6 5 5 2 3 2" xfId="3369"/>
    <cellStyle name="20% - Accent6 5 5 2 4" xfId="3370"/>
    <cellStyle name="20% - Accent6 5 5 3" xfId="3371"/>
    <cellStyle name="20% - Accent6 5 5 3 2" xfId="3372"/>
    <cellStyle name="20% - Accent6 5 5 3 2 2" xfId="3373"/>
    <cellStyle name="20% - Accent6 5 5 3 3" xfId="3374"/>
    <cellStyle name="20% - Accent6 5 5 4" xfId="3375"/>
    <cellStyle name="20% - Accent6 5 5 4 2" xfId="3376"/>
    <cellStyle name="20% - Accent6 5 5 5" xfId="3377"/>
    <cellStyle name="20% - Accent6 5 5 5 2" xfId="3378"/>
    <cellStyle name="20% - Accent6 5 5 6" xfId="3379"/>
    <cellStyle name="20% - Accent6 5 6" xfId="3380"/>
    <cellStyle name="20% - Accent6 5 6 2" xfId="3381"/>
    <cellStyle name="20% - Accent6 5 6 2 2" xfId="3382"/>
    <cellStyle name="20% - Accent6 5 6 3" xfId="3383"/>
    <cellStyle name="20% - Accent6 5 6 3 2" xfId="3384"/>
    <cellStyle name="20% - Accent6 5 6 4" xfId="3385"/>
    <cellStyle name="20% - Accent6 5 7" xfId="3386"/>
    <cellStyle name="20% - Accent6 5 7 2" xfId="3387"/>
    <cellStyle name="20% - Accent6 5 7 2 2" xfId="3388"/>
    <cellStyle name="20% - Accent6 5 7 3" xfId="3389"/>
    <cellStyle name="20% - Accent6 5 8" xfId="3390"/>
    <cellStyle name="20% - Accent6 5 8 2" xfId="3391"/>
    <cellStyle name="20% - Accent6 5 9" xfId="3392"/>
    <cellStyle name="20% - Accent6 5 9 2" xfId="3393"/>
    <cellStyle name="20% - Accent6 6" xfId="240"/>
    <cellStyle name="20% - Accent6 6 2" xfId="3394"/>
    <cellStyle name="20% - Accent6 6 2 2" xfId="3395"/>
    <cellStyle name="20% - Accent6 6 3" xfId="3396"/>
    <cellStyle name="20% - Accent6 7" xfId="3397"/>
    <cellStyle name="20% - Accent6 7 2" xfId="3398"/>
    <cellStyle name="20% - Accent6 7 2 2" xfId="3399"/>
    <cellStyle name="20% - Accent6 7 3" xfId="3400"/>
    <cellStyle name="20% - Accent6 8" xfId="3401"/>
    <cellStyle name="20% - Accent6 8 2" xfId="3402"/>
    <cellStyle name="20% - Accent6 9" xfId="3403"/>
    <cellStyle name="20% - Accent6 9 2" xfId="3404"/>
    <cellStyle name="40% - Accent1 10" xfId="3405"/>
    <cellStyle name="40% - Accent1 10 2" xfId="3406"/>
    <cellStyle name="40% - Accent1 11" xfId="3407"/>
    <cellStyle name="40% - Accent1 11 2" xfId="3408"/>
    <cellStyle name="40% - Accent1 12" xfId="3409"/>
    <cellStyle name="40% - Accent1 2" xfId="13"/>
    <cellStyle name="40% - Accent1 2 2" xfId="3410"/>
    <cellStyle name="40% - Accent1 2 2 2" xfId="3411"/>
    <cellStyle name="40% - Accent1 2 2 2 2" xfId="3412"/>
    <cellStyle name="40% - Accent1 2 2 2 2 2" xfId="3413"/>
    <cellStyle name="40% - Accent1 2 2 2 2 2 2" xfId="3414"/>
    <cellStyle name="40% - Accent1 2 2 2 2 3" xfId="3415"/>
    <cellStyle name="40% - Accent1 2 2 2 3" xfId="3416"/>
    <cellStyle name="40% - Accent1 2 2 2 3 2" xfId="3417"/>
    <cellStyle name="40% - Accent1 2 2 2 3 2 2" xfId="3418"/>
    <cellStyle name="40% - Accent1 2 2 2 3 3" xfId="3419"/>
    <cellStyle name="40% - Accent1 2 2 2 4" xfId="3420"/>
    <cellStyle name="40% - Accent1 2 2 2 4 2" xfId="3421"/>
    <cellStyle name="40% - Accent1 2 2 2 5" xfId="3422"/>
    <cellStyle name="40% - Accent1 2 2 3" xfId="3423"/>
    <cellStyle name="40% - Accent1 2 2 3 2" xfId="3424"/>
    <cellStyle name="40% - Accent1 2 2 3 2 2" xfId="3425"/>
    <cellStyle name="40% - Accent1 2 2 3 3" xfId="3426"/>
    <cellStyle name="40% - Accent1 2 2 4" xfId="3427"/>
    <cellStyle name="40% - Accent1 2 2 4 2" xfId="3428"/>
    <cellStyle name="40% - Accent1 2 2 4 2 2" xfId="3429"/>
    <cellStyle name="40% - Accent1 2 2 4 3" xfId="3430"/>
    <cellStyle name="40% - Accent1 2 2 5" xfId="3431"/>
    <cellStyle name="40% - Accent1 2 2 5 2" xfId="3432"/>
    <cellStyle name="40% - Accent1 2 2 6" xfId="3433"/>
    <cellStyle name="40% - Accent1 2 2 6 2" xfId="3434"/>
    <cellStyle name="40% - Accent1 2 2 7" xfId="3435"/>
    <cellStyle name="40% - Accent1 2 3" xfId="3436"/>
    <cellStyle name="40% - Accent1 2 3 2" xfId="3437"/>
    <cellStyle name="40% - Accent1 2 3 2 2" xfId="3438"/>
    <cellStyle name="40% - Accent1 2 3 2 2 2" xfId="3439"/>
    <cellStyle name="40% - Accent1 2 3 2 3" xfId="3440"/>
    <cellStyle name="40% - Accent1 2 3 3" xfId="3441"/>
    <cellStyle name="40% - Accent1 2 3 3 2" xfId="3442"/>
    <cellStyle name="40% - Accent1 2 3 3 2 2" xfId="3443"/>
    <cellStyle name="40% - Accent1 2 3 3 3" xfId="3444"/>
    <cellStyle name="40% - Accent1 2 3 4" xfId="3445"/>
    <cellStyle name="40% - Accent1 2 3 4 2" xfId="3446"/>
    <cellStyle name="40% - Accent1 2 3 5" xfId="3447"/>
    <cellStyle name="40% - Accent1 2 4" xfId="3448"/>
    <cellStyle name="40% - Accent1 2 4 2" xfId="3449"/>
    <cellStyle name="40% - Accent1 2 4 2 2" xfId="3450"/>
    <cellStyle name="40% - Accent1 2 4 3" xfId="3451"/>
    <cellStyle name="40% - Accent1 2 5" xfId="3452"/>
    <cellStyle name="40% - Accent1 2 5 2" xfId="3453"/>
    <cellStyle name="40% - Accent1 2 5 2 2" xfId="3454"/>
    <cellStyle name="40% - Accent1 2 5 3" xfId="3455"/>
    <cellStyle name="40% - Accent1 2 6" xfId="3456"/>
    <cellStyle name="40% - Accent1 2 6 2" xfId="3457"/>
    <cellStyle name="40% - Accent1 2 7" xfId="3458"/>
    <cellStyle name="40% - Accent1 2 7 2" xfId="3459"/>
    <cellStyle name="40% - Accent1 2 8" xfId="3460"/>
    <cellStyle name="40% - Accent1 2_Deferred Income Taxes" xfId="3461"/>
    <cellStyle name="40% - Accent1 3" xfId="241"/>
    <cellStyle name="40% - Accent1 3 2" xfId="3462"/>
    <cellStyle name="40% - Accent1 3 2 2" xfId="3463"/>
    <cellStyle name="40% - Accent1 3 2 2 2" xfId="3464"/>
    <cellStyle name="40% - Accent1 3 2 2 2 2" xfId="3465"/>
    <cellStyle name="40% - Accent1 3 2 2 3" xfId="3466"/>
    <cellStyle name="40% - Accent1 3 2 3" xfId="3467"/>
    <cellStyle name="40% - Accent1 3 2 3 2" xfId="3468"/>
    <cellStyle name="40% - Accent1 3 2 3 2 2" xfId="3469"/>
    <cellStyle name="40% - Accent1 3 2 3 3" xfId="3470"/>
    <cellStyle name="40% - Accent1 3 2 4" xfId="3471"/>
    <cellStyle name="40% - Accent1 3 2 4 2" xfId="3472"/>
    <cellStyle name="40% - Accent1 3 2 5" xfId="3473"/>
    <cellStyle name="40% - Accent1 3 3" xfId="3474"/>
    <cellStyle name="40% - Accent1 3 3 2" xfId="3475"/>
    <cellStyle name="40% - Accent1 3 3 2 2" xfId="3476"/>
    <cellStyle name="40% - Accent1 3 3 3" xfId="3477"/>
    <cellStyle name="40% - Accent1 3 4" xfId="3478"/>
    <cellStyle name="40% - Accent1 3 4 2" xfId="3479"/>
    <cellStyle name="40% - Accent1 3 4 2 2" xfId="3480"/>
    <cellStyle name="40% - Accent1 3 4 3" xfId="3481"/>
    <cellStyle name="40% - Accent1 3 5" xfId="3482"/>
    <cellStyle name="40% - Accent1 3 5 2" xfId="3483"/>
    <cellStyle name="40% - Accent1 3 6" xfId="3484"/>
    <cellStyle name="40% - Accent1 4" xfId="242"/>
    <cellStyle name="40% - Accent1 4 2" xfId="3485"/>
    <cellStyle name="40% - Accent1 5" xfId="243"/>
    <cellStyle name="40% - Accent1 5 10" xfId="3486"/>
    <cellStyle name="40% - Accent1 5 2" xfId="3487"/>
    <cellStyle name="40% - Accent1 5 2 2" xfId="3488"/>
    <cellStyle name="40% - Accent1 5 2 2 2" xfId="3489"/>
    <cellStyle name="40% - Accent1 5 2 2 2 2" xfId="3490"/>
    <cellStyle name="40% - Accent1 5 2 2 2 2 2" xfId="3491"/>
    <cellStyle name="40% - Accent1 5 2 2 2 2 2 2" xfId="3492"/>
    <cellStyle name="40% - Accent1 5 2 2 2 2 2 2 2" xfId="3493"/>
    <cellStyle name="40% - Accent1 5 2 2 2 2 2 3" xfId="3494"/>
    <cellStyle name="40% - Accent1 5 2 2 2 2 3" xfId="3495"/>
    <cellStyle name="40% - Accent1 5 2 2 2 2 3 2" xfId="3496"/>
    <cellStyle name="40% - Accent1 5 2 2 2 2 3 2 2" xfId="3497"/>
    <cellStyle name="40% - Accent1 5 2 2 2 2 3 3" xfId="3498"/>
    <cellStyle name="40% - Accent1 5 2 2 2 2 4" xfId="3499"/>
    <cellStyle name="40% - Accent1 5 2 2 2 2 4 2" xfId="3500"/>
    <cellStyle name="40% - Accent1 5 2 2 2 2 5" xfId="3501"/>
    <cellStyle name="40% - Accent1 5 2 2 2 3" xfId="3502"/>
    <cellStyle name="40% - Accent1 5 2 2 2 3 2" xfId="3503"/>
    <cellStyle name="40% - Accent1 5 2 2 2 3 2 2" xfId="3504"/>
    <cellStyle name="40% - Accent1 5 2 2 2 3 3" xfId="3505"/>
    <cellStyle name="40% - Accent1 5 2 2 2 4" xfId="3506"/>
    <cellStyle name="40% - Accent1 5 2 2 2 4 2" xfId="3507"/>
    <cellStyle name="40% - Accent1 5 2 2 2 4 2 2" xfId="3508"/>
    <cellStyle name="40% - Accent1 5 2 2 2 4 3" xfId="3509"/>
    <cellStyle name="40% - Accent1 5 2 2 2 5" xfId="3510"/>
    <cellStyle name="40% - Accent1 5 2 2 2 5 2" xfId="3511"/>
    <cellStyle name="40% - Accent1 5 2 2 2 6" xfId="3512"/>
    <cellStyle name="40% - Accent1 5 2 2 2 6 2" xfId="3513"/>
    <cellStyle name="40% - Accent1 5 2 2 2 7" xfId="3514"/>
    <cellStyle name="40% - Accent1 5 2 2 3" xfId="3515"/>
    <cellStyle name="40% - Accent1 5 2 2 3 2" xfId="3516"/>
    <cellStyle name="40% - Accent1 5 2 2 3 2 2" xfId="3517"/>
    <cellStyle name="40% - Accent1 5 2 2 3 2 2 2" xfId="3518"/>
    <cellStyle name="40% - Accent1 5 2 2 3 2 3" xfId="3519"/>
    <cellStyle name="40% - Accent1 5 2 2 3 3" xfId="3520"/>
    <cellStyle name="40% - Accent1 5 2 2 3 3 2" xfId="3521"/>
    <cellStyle name="40% - Accent1 5 2 2 3 3 2 2" xfId="3522"/>
    <cellStyle name="40% - Accent1 5 2 2 3 3 3" xfId="3523"/>
    <cellStyle name="40% - Accent1 5 2 2 3 4" xfId="3524"/>
    <cellStyle name="40% - Accent1 5 2 2 3 4 2" xfId="3525"/>
    <cellStyle name="40% - Accent1 5 2 2 3 5" xfId="3526"/>
    <cellStyle name="40% - Accent1 5 2 2 4" xfId="3527"/>
    <cellStyle name="40% - Accent1 5 2 2 4 2" xfId="3528"/>
    <cellStyle name="40% - Accent1 5 2 2 4 2 2" xfId="3529"/>
    <cellStyle name="40% - Accent1 5 2 2 4 3" xfId="3530"/>
    <cellStyle name="40% - Accent1 5 2 2 5" xfId="3531"/>
    <cellStyle name="40% - Accent1 5 2 2 5 2" xfId="3532"/>
    <cellStyle name="40% - Accent1 5 2 2 5 2 2" xfId="3533"/>
    <cellStyle name="40% - Accent1 5 2 2 5 3" xfId="3534"/>
    <cellStyle name="40% - Accent1 5 2 2 6" xfId="3535"/>
    <cellStyle name="40% - Accent1 5 2 2 6 2" xfId="3536"/>
    <cellStyle name="40% - Accent1 5 2 2 7" xfId="3537"/>
    <cellStyle name="40% - Accent1 5 2 2 7 2" xfId="3538"/>
    <cellStyle name="40% - Accent1 5 2 2 8" xfId="3539"/>
    <cellStyle name="40% - Accent1 5 2 3" xfId="3540"/>
    <cellStyle name="40% - Accent1 5 2 3 2" xfId="3541"/>
    <cellStyle name="40% - Accent1 5 2 3 2 2" xfId="3542"/>
    <cellStyle name="40% - Accent1 5 2 3 2 2 2" xfId="3543"/>
    <cellStyle name="40% - Accent1 5 2 3 2 2 2 2" xfId="3544"/>
    <cellStyle name="40% - Accent1 5 2 3 2 2 3" xfId="3545"/>
    <cellStyle name="40% - Accent1 5 2 3 2 3" xfId="3546"/>
    <cellStyle name="40% - Accent1 5 2 3 2 3 2" xfId="3547"/>
    <cellStyle name="40% - Accent1 5 2 3 2 3 2 2" xfId="3548"/>
    <cellStyle name="40% - Accent1 5 2 3 2 3 3" xfId="3549"/>
    <cellStyle name="40% - Accent1 5 2 3 2 4" xfId="3550"/>
    <cellStyle name="40% - Accent1 5 2 3 2 4 2" xfId="3551"/>
    <cellStyle name="40% - Accent1 5 2 3 2 5" xfId="3552"/>
    <cellStyle name="40% - Accent1 5 2 3 2 5 2" xfId="3553"/>
    <cellStyle name="40% - Accent1 5 2 3 2 6" xfId="3554"/>
    <cellStyle name="40% - Accent1 5 2 3 3" xfId="3555"/>
    <cellStyle name="40% - Accent1 5 2 3 3 2" xfId="3556"/>
    <cellStyle name="40% - Accent1 5 2 3 3 2 2" xfId="3557"/>
    <cellStyle name="40% - Accent1 5 2 3 3 3" xfId="3558"/>
    <cellStyle name="40% - Accent1 5 2 3 4" xfId="3559"/>
    <cellStyle name="40% - Accent1 5 2 3 4 2" xfId="3560"/>
    <cellStyle name="40% - Accent1 5 2 3 4 2 2" xfId="3561"/>
    <cellStyle name="40% - Accent1 5 2 3 4 3" xfId="3562"/>
    <cellStyle name="40% - Accent1 5 2 3 5" xfId="3563"/>
    <cellStyle name="40% - Accent1 5 2 3 5 2" xfId="3564"/>
    <cellStyle name="40% - Accent1 5 2 3 6" xfId="3565"/>
    <cellStyle name="40% - Accent1 5 2 3 6 2" xfId="3566"/>
    <cellStyle name="40% - Accent1 5 2 3 7" xfId="3567"/>
    <cellStyle name="40% - Accent1 5 2 4" xfId="3568"/>
    <cellStyle name="40% - Accent1 5 2 4 2" xfId="3569"/>
    <cellStyle name="40% - Accent1 5 2 4 2 2" xfId="3570"/>
    <cellStyle name="40% - Accent1 5 2 4 2 2 2" xfId="3571"/>
    <cellStyle name="40% - Accent1 5 2 4 2 3" xfId="3572"/>
    <cellStyle name="40% - Accent1 5 2 4 2 3 2" xfId="3573"/>
    <cellStyle name="40% - Accent1 5 2 4 2 4" xfId="3574"/>
    <cellStyle name="40% - Accent1 5 2 4 3" xfId="3575"/>
    <cellStyle name="40% - Accent1 5 2 4 3 2" xfId="3576"/>
    <cellStyle name="40% - Accent1 5 2 4 3 2 2" xfId="3577"/>
    <cellStyle name="40% - Accent1 5 2 4 3 3" xfId="3578"/>
    <cellStyle name="40% - Accent1 5 2 4 4" xfId="3579"/>
    <cellStyle name="40% - Accent1 5 2 4 4 2" xfId="3580"/>
    <cellStyle name="40% - Accent1 5 2 4 5" xfId="3581"/>
    <cellStyle name="40% - Accent1 5 2 4 5 2" xfId="3582"/>
    <cellStyle name="40% - Accent1 5 2 4 6" xfId="3583"/>
    <cellStyle name="40% - Accent1 5 2 5" xfId="3584"/>
    <cellStyle name="40% - Accent1 5 2 5 2" xfId="3585"/>
    <cellStyle name="40% - Accent1 5 2 5 2 2" xfId="3586"/>
    <cellStyle name="40% - Accent1 5 2 5 3" xfId="3587"/>
    <cellStyle name="40% - Accent1 5 2 5 3 2" xfId="3588"/>
    <cellStyle name="40% - Accent1 5 2 5 4" xfId="3589"/>
    <cellStyle name="40% - Accent1 5 2 6" xfId="3590"/>
    <cellStyle name="40% - Accent1 5 2 6 2" xfId="3591"/>
    <cellStyle name="40% - Accent1 5 2 6 2 2" xfId="3592"/>
    <cellStyle name="40% - Accent1 5 2 6 3" xfId="3593"/>
    <cellStyle name="40% - Accent1 5 2 7" xfId="3594"/>
    <cellStyle name="40% - Accent1 5 2 7 2" xfId="3595"/>
    <cellStyle name="40% - Accent1 5 2 8" xfId="3596"/>
    <cellStyle name="40% - Accent1 5 2 8 2" xfId="3597"/>
    <cellStyle name="40% - Accent1 5 2 9" xfId="3598"/>
    <cellStyle name="40% - Accent1 5 3" xfId="3599"/>
    <cellStyle name="40% - Accent1 5 3 2" xfId="3600"/>
    <cellStyle name="40% - Accent1 5 3 2 2" xfId="3601"/>
    <cellStyle name="40% - Accent1 5 3 2 2 2" xfId="3602"/>
    <cellStyle name="40% - Accent1 5 3 2 2 2 2" xfId="3603"/>
    <cellStyle name="40% - Accent1 5 3 2 2 2 2 2" xfId="3604"/>
    <cellStyle name="40% - Accent1 5 3 2 2 2 3" xfId="3605"/>
    <cellStyle name="40% - Accent1 5 3 2 2 3" xfId="3606"/>
    <cellStyle name="40% - Accent1 5 3 2 2 3 2" xfId="3607"/>
    <cellStyle name="40% - Accent1 5 3 2 2 3 2 2" xfId="3608"/>
    <cellStyle name="40% - Accent1 5 3 2 2 3 3" xfId="3609"/>
    <cellStyle name="40% - Accent1 5 3 2 2 4" xfId="3610"/>
    <cellStyle name="40% - Accent1 5 3 2 2 4 2" xfId="3611"/>
    <cellStyle name="40% - Accent1 5 3 2 2 5" xfId="3612"/>
    <cellStyle name="40% - Accent1 5 3 2 3" xfId="3613"/>
    <cellStyle name="40% - Accent1 5 3 2 3 2" xfId="3614"/>
    <cellStyle name="40% - Accent1 5 3 2 3 2 2" xfId="3615"/>
    <cellStyle name="40% - Accent1 5 3 2 3 3" xfId="3616"/>
    <cellStyle name="40% - Accent1 5 3 2 4" xfId="3617"/>
    <cellStyle name="40% - Accent1 5 3 2 4 2" xfId="3618"/>
    <cellStyle name="40% - Accent1 5 3 2 4 2 2" xfId="3619"/>
    <cellStyle name="40% - Accent1 5 3 2 4 3" xfId="3620"/>
    <cellStyle name="40% - Accent1 5 3 2 5" xfId="3621"/>
    <cellStyle name="40% - Accent1 5 3 2 5 2" xfId="3622"/>
    <cellStyle name="40% - Accent1 5 3 2 6" xfId="3623"/>
    <cellStyle name="40% - Accent1 5 3 2 6 2" xfId="3624"/>
    <cellStyle name="40% - Accent1 5 3 2 7" xfId="3625"/>
    <cellStyle name="40% - Accent1 5 3 3" xfId="3626"/>
    <cellStyle name="40% - Accent1 5 3 3 2" xfId="3627"/>
    <cellStyle name="40% - Accent1 5 3 3 2 2" xfId="3628"/>
    <cellStyle name="40% - Accent1 5 3 3 2 2 2" xfId="3629"/>
    <cellStyle name="40% - Accent1 5 3 3 2 3" xfId="3630"/>
    <cellStyle name="40% - Accent1 5 3 3 3" xfId="3631"/>
    <cellStyle name="40% - Accent1 5 3 3 3 2" xfId="3632"/>
    <cellStyle name="40% - Accent1 5 3 3 3 2 2" xfId="3633"/>
    <cellStyle name="40% - Accent1 5 3 3 3 3" xfId="3634"/>
    <cellStyle name="40% - Accent1 5 3 3 4" xfId="3635"/>
    <cellStyle name="40% - Accent1 5 3 3 4 2" xfId="3636"/>
    <cellStyle name="40% - Accent1 5 3 3 5" xfId="3637"/>
    <cellStyle name="40% - Accent1 5 3 4" xfId="3638"/>
    <cellStyle name="40% - Accent1 5 3 4 2" xfId="3639"/>
    <cellStyle name="40% - Accent1 5 3 4 2 2" xfId="3640"/>
    <cellStyle name="40% - Accent1 5 3 4 3" xfId="3641"/>
    <cellStyle name="40% - Accent1 5 3 5" xfId="3642"/>
    <cellStyle name="40% - Accent1 5 3 5 2" xfId="3643"/>
    <cellStyle name="40% - Accent1 5 3 5 2 2" xfId="3644"/>
    <cellStyle name="40% - Accent1 5 3 5 3" xfId="3645"/>
    <cellStyle name="40% - Accent1 5 3 6" xfId="3646"/>
    <cellStyle name="40% - Accent1 5 3 6 2" xfId="3647"/>
    <cellStyle name="40% - Accent1 5 3 7" xfId="3648"/>
    <cellStyle name="40% - Accent1 5 3 7 2" xfId="3649"/>
    <cellStyle name="40% - Accent1 5 3 8" xfId="3650"/>
    <cellStyle name="40% - Accent1 5 4" xfId="3651"/>
    <cellStyle name="40% - Accent1 5 4 2" xfId="3652"/>
    <cellStyle name="40% - Accent1 5 4 2 2" xfId="3653"/>
    <cellStyle name="40% - Accent1 5 4 2 2 2" xfId="3654"/>
    <cellStyle name="40% - Accent1 5 4 2 2 2 2" xfId="3655"/>
    <cellStyle name="40% - Accent1 5 4 2 2 3" xfId="3656"/>
    <cellStyle name="40% - Accent1 5 4 2 3" xfId="3657"/>
    <cellStyle name="40% - Accent1 5 4 2 3 2" xfId="3658"/>
    <cellStyle name="40% - Accent1 5 4 2 3 2 2" xfId="3659"/>
    <cellStyle name="40% - Accent1 5 4 2 3 3" xfId="3660"/>
    <cellStyle name="40% - Accent1 5 4 2 4" xfId="3661"/>
    <cellStyle name="40% - Accent1 5 4 2 4 2" xfId="3662"/>
    <cellStyle name="40% - Accent1 5 4 2 5" xfId="3663"/>
    <cellStyle name="40% - Accent1 5 4 2 5 2" xfId="3664"/>
    <cellStyle name="40% - Accent1 5 4 2 6" xfId="3665"/>
    <cellStyle name="40% - Accent1 5 4 3" xfId="3666"/>
    <cellStyle name="40% - Accent1 5 4 3 2" xfId="3667"/>
    <cellStyle name="40% - Accent1 5 4 3 2 2" xfId="3668"/>
    <cellStyle name="40% - Accent1 5 4 3 3" xfId="3669"/>
    <cellStyle name="40% - Accent1 5 4 4" xfId="3670"/>
    <cellStyle name="40% - Accent1 5 4 4 2" xfId="3671"/>
    <cellStyle name="40% - Accent1 5 4 4 2 2" xfId="3672"/>
    <cellStyle name="40% - Accent1 5 4 4 3" xfId="3673"/>
    <cellStyle name="40% - Accent1 5 4 5" xfId="3674"/>
    <cellStyle name="40% - Accent1 5 4 5 2" xfId="3675"/>
    <cellStyle name="40% - Accent1 5 4 6" xfId="3676"/>
    <cellStyle name="40% - Accent1 5 4 6 2" xfId="3677"/>
    <cellStyle name="40% - Accent1 5 4 7" xfId="3678"/>
    <cellStyle name="40% - Accent1 5 5" xfId="3679"/>
    <cellStyle name="40% - Accent1 5 5 2" xfId="3680"/>
    <cellStyle name="40% - Accent1 5 5 2 2" xfId="3681"/>
    <cellStyle name="40% - Accent1 5 5 2 2 2" xfId="3682"/>
    <cellStyle name="40% - Accent1 5 5 2 3" xfId="3683"/>
    <cellStyle name="40% - Accent1 5 5 2 3 2" xfId="3684"/>
    <cellStyle name="40% - Accent1 5 5 2 4" xfId="3685"/>
    <cellStyle name="40% - Accent1 5 5 3" xfId="3686"/>
    <cellStyle name="40% - Accent1 5 5 3 2" xfId="3687"/>
    <cellStyle name="40% - Accent1 5 5 3 2 2" xfId="3688"/>
    <cellStyle name="40% - Accent1 5 5 3 3" xfId="3689"/>
    <cellStyle name="40% - Accent1 5 5 4" xfId="3690"/>
    <cellStyle name="40% - Accent1 5 5 4 2" xfId="3691"/>
    <cellStyle name="40% - Accent1 5 5 5" xfId="3692"/>
    <cellStyle name="40% - Accent1 5 5 5 2" xfId="3693"/>
    <cellStyle name="40% - Accent1 5 5 6" xfId="3694"/>
    <cellStyle name="40% - Accent1 5 6" xfId="3695"/>
    <cellStyle name="40% - Accent1 5 6 2" xfId="3696"/>
    <cellStyle name="40% - Accent1 5 6 2 2" xfId="3697"/>
    <cellStyle name="40% - Accent1 5 6 3" xfId="3698"/>
    <cellStyle name="40% - Accent1 5 6 3 2" xfId="3699"/>
    <cellStyle name="40% - Accent1 5 6 4" xfId="3700"/>
    <cellStyle name="40% - Accent1 5 7" xfId="3701"/>
    <cellStyle name="40% - Accent1 5 7 2" xfId="3702"/>
    <cellStyle name="40% - Accent1 5 7 2 2" xfId="3703"/>
    <cellStyle name="40% - Accent1 5 7 3" xfId="3704"/>
    <cellStyle name="40% - Accent1 5 8" xfId="3705"/>
    <cellStyle name="40% - Accent1 5 8 2" xfId="3706"/>
    <cellStyle name="40% - Accent1 5 9" xfId="3707"/>
    <cellStyle name="40% - Accent1 5 9 2" xfId="3708"/>
    <cellStyle name="40% - Accent1 6" xfId="244"/>
    <cellStyle name="40% - Accent1 6 2" xfId="3709"/>
    <cellStyle name="40% - Accent1 6 2 2" xfId="3710"/>
    <cellStyle name="40% - Accent1 6 2 2 2" xfId="3711"/>
    <cellStyle name="40% - Accent1 6 2 3" xfId="3712"/>
    <cellStyle name="40% - Accent1 6 3" xfId="3713"/>
    <cellStyle name="40% - Accent1 6 3 2" xfId="3714"/>
    <cellStyle name="40% - Accent1 6 3 2 2" xfId="3715"/>
    <cellStyle name="40% - Accent1 6 3 3" xfId="3716"/>
    <cellStyle name="40% - Accent1 6 4" xfId="3717"/>
    <cellStyle name="40% - Accent1 6 4 2" xfId="3718"/>
    <cellStyle name="40% - Accent1 6 5" xfId="3719"/>
    <cellStyle name="40% - Accent1 7" xfId="3720"/>
    <cellStyle name="40% - Accent1 7 2" xfId="3721"/>
    <cellStyle name="40% - Accent1 7 2 2" xfId="3722"/>
    <cellStyle name="40% - Accent1 7 3" xfId="3723"/>
    <cellStyle name="40% - Accent1 8" xfId="3724"/>
    <cellStyle name="40% - Accent1 8 2" xfId="3725"/>
    <cellStyle name="40% - Accent1 8 2 2" xfId="3726"/>
    <cellStyle name="40% - Accent1 8 3" xfId="3727"/>
    <cellStyle name="40% - Accent1 9" xfId="3728"/>
    <cellStyle name="40% - Accent1 9 2" xfId="3729"/>
    <cellStyle name="40% - Accent2 10" xfId="3730"/>
    <cellStyle name="40% - Accent2 10 2" xfId="3731"/>
    <cellStyle name="40% - Accent2 11" xfId="3732"/>
    <cellStyle name="40% - Accent2 2" xfId="14"/>
    <cellStyle name="40% - Accent2 2 10" xfId="3733"/>
    <cellStyle name="40% - Accent2 2 2" xfId="3734"/>
    <cellStyle name="40% - Accent2 2 2 2" xfId="3735"/>
    <cellStyle name="40% - Accent2 2 2 2 2" xfId="3736"/>
    <cellStyle name="40% - Accent2 2 2 2 2 2" xfId="3737"/>
    <cellStyle name="40% - Accent2 2 2 2 2 2 2" xfId="3738"/>
    <cellStyle name="40% - Accent2 2 2 2 2 2 2 2" xfId="3739"/>
    <cellStyle name="40% - Accent2 2 2 2 2 2 2 2 2" xfId="3740"/>
    <cellStyle name="40% - Accent2 2 2 2 2 2 2 3" xfId="3741"/>
    <cellStyle name="40% - Accent2 2 2 2 2 2 3" xfId="3742"/>
    <cellStyle name="40% - Accent2 2 2 2 2 2 3 2" xfId="3743"/>
    <cellStyle name="40% - Accent2 2 2 2 2 2 3 2 2" xfId="3744"/>
    <cellStyle name="40% - Accent2 2 2 2 2 2 3 3" xfId="3745"/>
    <cellStyle name="40% - Accent2 2 2 2 2 2 4" xfId="3746"/>
    <cellStyle name="40% - Accent2 2 2 2 2 2 4 2" xfId="3747"/>
    <cellStyle name="40% - Accent2 2 2 2 2 2 5" xfId="3748"/>
    <cellStyle name="40% - Accent2 2 2 2 2 3" xfId="3749"/>
    <cellStyle name="40% - Accent2 2 2 2 2 3 2" xfId="3750"/>
    <cellStyle name="40% - Accent2 2 2 2 2 3 2 2" xfId="3751"/>
    <cellStyle name="40% - Accent2 2 2 2 2 3 3" xfId="3752"/>
    <cellStyle name="40% - Accent2 2 2 2 2 4" xfId="3753"/>
    <cellStyle name="40% - Accent2 2 2 2 2 4 2" xfId="3754"/>
    <cellStyle name="40% - Accent2 2 2 2 2 4 2 2" xfId="3755"/>
    <cellStyle name="40% - Accent2 2 2 2 2 4 3" xfId="3756"/>
    <cellStyle name="40% - Accent2 2 2 2 2 5" xfId="3757"/>
    <cellStyle name="40% - Accent2 2 2 2 2 5 2" xfId="3758"/>
    <cellStyle name="40% - Accent2 2 2 2 2 6" xfId="3759"/>
    <cellStyle name="40% - Accent2 2 2 2 2 6 2" xfId="3760"/>
    <cellStyle name="40% - Accent2 2 2 2 2 7" xfId="3761"/>
    <cellStyle name="40% - Accent2 2 2 2 3" xfId="3762"/>
    <cellStyle name="40% - Accent2 2 2 2 3 2" xfId="3763"/>
    <cellStyle name="40% - Accent2 2 2 2 3 2 2" xfId="3764"/>
    <cellStyle name="40% - Accent2 2 2 2 3 2 2 2" xfId="3765"/>
    <cellStyle name="40% - Accent2 2 2 2 3 2 3" xfId="3766"/>
    <cellStyle name="40% - Accent2 2 2 2 3 3" xfId="3767"/>
    <cellStyle name="40% - Accent2 2 2 2 3 3 2" xfId="3768"/>
    <cellStyle name="40% - Accent2 2 2 2 3 3 2 2" xfId="3769"/>
    <cellStyle name="40% - Accent2 2 2 2 3 3 3" xfId="3770"/>
    <cellStyle name="40% - Accent2 2 2 2 3 4" xfId="3771"/>
    <cellStyle name="40% - Accent2 2 2 2 3 4 2" xfId="3772"/>
    <cellStyle name="40% - Accent2 2 2 2 3 5" xfId="3773"/>
    <cellStyle name="40% - Accent2 2 2 2 4" xfId="3774"/>
    <cellStyle name="40% - Accent2 2 2 2 4 2" xfId="3775"/>
    <cellStyle name="40% - Accent2 2 2 2 4 2 2" xfId="3776"/>
    <cellStyle name="40% - Accent2 2 2 2 4 3" xfId="3777"/>
    <cellStyle name="40% - Accent2 2 2 2 5" xfId="3778"/>
    <cellStyle name="40% - Accent2 2 2 2 5 2" xfId="3779"/>
    <cellStyle name="40% - Accent2 2 2 2 5 2 2" xfId="3780"/>
    <cellStyle name="40% - Accent2 2 2 2 5 3" xfId="3781"/>
    <cellStyle name="40% - Accent2 2 2 2 6" xfId="3782"/>
    <cellStyle name="40% - Accent2 2 2 2 6 2" xfId="3783"/>
    <cellStyle name="40% - Accent2 2 2 2 7" xfId="3784"/>
    <cellStyle name="40% - Accent2 2 2 2 7 2" xfId="3785"/>
    <cellStyle name="40% - Accent2 2 2 2 8" xfId="3786"/>
    <cellStyle name="40% - Accent2 2 2 3" xfId="3787"/>
    <cellStyle name="40% - Accent2 2 2 3 2" xfId="3788"/>
    <cellStyle name="40% - Accent2 2 2 3 2 2" xfId="3789"/>
    <cellStyle name="40% - Accent2 2 2 3 2 2 2" xfId="3790"/>
    <cellStyle name="40% - Accent2 2 2 3 2 2 2 2" xfId="3791"/>
    <cellStyle name="40% - Accent2 2 2 3 2 2 3" xfId="3792"/>
    <cellStyle name="40% - Accent2 2 2 3 2 3" xfId="3793"/>
    <cellStyle name="40% - Accent2 2 2 3 2 3 2" xfId="3794"/>
    <cellStyle name="40% - Accent2 2 2 3 2 3 2 2" xfId="3795"/>
    <cellStyle name="40% - Accent2 2 2 3 2 3 3" xfId="3796"/>
    <cellStyle name="40% - Accent2 2 2 3 2 4" xfId="3797"/>
    <cellStyle name="40% - Accent2 2 2 3 2 4 2" xfId="3798"/>
    <cellStyle name="40% - Accent2 2 2 3 2 5" xfId="3799"/>
    <cellStyle name="40% - Accent2 2 2 3 2 5 2" xfId="3800"/>
    <cellStyle name="40% - Accent2 2 2 3 2 6" xfId="3801"/>
    <cellStyle name="40% - Accent2 2 2 3 3" xfId="3802"/>
    <cellStyle name="40% - Accent2 2 2 3 3 2" xfId="3803"/>
    <cellStyle name="40% - Accent2 2 2 3 3 2 2" xfId="3804"/>
    <cellStyle name="40% - Accent2 2 2 3 3 3" xfId="3805"/>
    <cellStyle name="40% - Accent2 2 2 3 4" xfId="3806"/>
    <cellStyle name="40% - Accent2 2 2 3 4 2" xfId="3807"/>
    <cellStyle name="40% - Accent2 2 2 3 4 2 2" xfId="3808"/>
    <cellStyle name="40% - Accent2 2 2 3 4 3" xfId="3809"/>
    <cellStyle name="40% - Accent2 2 2 3 5" xfId="3810"/>
    <cellStyle name="40% - Accent2 2 2 3 5 2" xfId="3811"/>
    <cellStyle name="40% - Accent2 2 2 3 6" xfId="3812"/>
    <cellStyle name="40% - Accent2 2 2 3 6 2" xfId="3813"/>
    <cellStyle name="40% - Accent2 2 2 3 7" xfId="3814"/>
    <cellStyle name="40% - Accent2 2 2 4" xfId="3815"/>
    <cellStyle name="40% - Accent2 2 2 4 2" xfId="3816"/>
    <cellStyle name="40% - Accent2 2 2 4 2 2" xfId="3817"/>
    <cellStyle name="40% - Accent2 2 2 4 2 2 2" xfId="3818"/>
    <cellStyle name="40% - Accent2 2 2 4 2 3" xfId="3819"/>
    <cellStyle name="40% - Accent2 2 2 4 2 3 2" xfId="3820"/>
    <cellStyle name="40% - Accent2 2 2 4 2 4" xfId="3821"/>
    <cellStyle name="40% - Accent2 2 2 4 3" xfId="3822"/>
    <cellStyle name="40% - Accent2 2 2 4 3 2" xfId="3823"/>
    <cellStyle name="40% - Accent2 2 2 4 3 2 2" xfId="3824"/>
    <cellStyle name="40% - Accent2 2 2 4 3 3" xfId="3825"/>
    <cellStyle name="40% - Accent2 2 2 4 4" xfId="3826"/>
    <cellStyle name="40% - Accent2 2 2 4 4 2" xfId="3827"/>
    <cellStyle name="40% - Accent2 2 2 4 5" xfId="3828"/>
    <cellStyle name="40% - Accent2 2 2 4 5 2" xfId="3829"/>
    <cellStyle name="40% - Accent2 2 2 4 6" xfId="3830"/>
    <cellStyle name="40% - Accent2 2 2 5" xfId="3831"/>
    <cellStyle name="40% - Accent2 2 2 5 2" xfId="3832"/>
    <cellStyle name="40% - Accent2 2 2 5 2 2" xfId="3833"/>
    <cellStyle name="40% - Accent2 2 2 5 3" xfId="3834"/>
    <cellStyle name="40% - Accent2 2 2 5 3 2" xfId="3835"/>
    <cellStyle name="40% - Accent2 2 2 5 4" xfId="3836"/>
    <cellStyle name="40% - Accent2 2 2 6" xfId="3837"/>
    <cellStyle name="40% - Accent2 2 2 6 2" xfId="3838"/>
    <cellStyle name="40% - Accent2 2 2 6 2 2" xfId="3839"/>
    <cellStyle name="40% - Accent2 2 2 6 3" xfId="3840"/>
    <cellStyle name="40% - Accent2 2 2 7" xfId="3841"/>
    <cellStyle name="40% - Accent2 2 2 7 2" xfId="3842"/>
    <cellStyle name="40% - Accent2 2 2 8" xfId="3843"/>
    <cellStyle name="40% - Accent2 2 2 8 2" xfId="3844"/>
    <cellStyle name="40% - Accent2 2 2 9" xfId="3845"/>
    <cellStyle name="40% - Accent2 2 3" xfId="3846"/>
    <cellStyle name="40% - Accent2 2 3 2" xfId="3847"/>
    <cellStyle name="40% - Accent2 2 3 2 2" xfId="3848"/>
    <cellStyle name="40% - Accent2 2 3 2 2 2" xfId="3849"/>
    <cellStyle name="40% - Accent2 2 3 2 2 2 2" xfId="3850"/>
    <cellStyle name="40% - Accent2 2 3 2 2 2 2 2" xfId="3851"/>
    <cellStyle name="40% - Accent2 2 3 2 2 2 3" xfId="3852"/>
    <cellStyle name="40% - Accent2 2 3 2 2 3" xfId="3853"/>
    <cellStyle name="40% - Accent2 2 3 2 2 3 2" xfId="3854"/>
    <cellStyle name="40% - Accent2 2 3 2 2 3 2 2" xfId="3855"/>
    <cellStyle name="40% - Accent2 2 3 2 2 3 3" xfId="3856"/>
    <cellStyle name="40% - Accent2 2 3 2 2 4" xfId="3857"/>
    <cellStyle name="40% - Accent2 2 3 2 2 4 2" xfId="3858"/>
    <cellStyle name="40% - Accent2 2 3 2 2 5" xfId="3859"/>
    <cellStyle name="40% - Accent2 2 3 2 3" xfId="3860"/>
    <cellStyle name="40% - Accent2 2 3 2 3 2" xfId="3861"/>
    <cellStyle name="40% - Accent2 2 3 2 3 2 2" xfId="3862"/>
    <cellStyle name="40% - Accent2 2 3 2 3 3" xfId="3863"/>
    <cellStyle name="40% - Accent2 2 3 2 4" xfId="3864"/>
    <cellStyle name="40% - Accent2 2 3 2 4 2" xfId="3865"/>
    <cellStyle name="40% - Accent2 2 3 2 4 2 2" xfId="3866"/>
    <cellStyle name="40% - Accent2 2 3 2 4 3" xfId="3867"/>
    <cellStyle name="40% - Accent2 2 3 2 5" xfId="3868"/>
    <cellStyle name="40% - Accent2 2 3 2 5 2" xfId="3869"/>
    <cellStyle name="40% - Accent2 2 3 2 6" xfId="3870"/>
    <cellStyle name="40% - Accent2 2 3 2 6 2" xfId="3871"/>
    <cellStyle name="40% - Accent2 2 3 2 7" xfId="3872"/>
    <cellStyle name="40% - Accent2 2 3 3" xfId="3873"/>
    <cellStyle name="40% - Accent2 2 3 3 2" xfId="3874"/>
    <cellStyle name="40% - Accent2 2 3 3 2 2" xfId="3875"/>
    <cellStyle name="40% - Accent2 2 3 3 2 2 2" xfId="3876"/>
    <cellStyle name="40% - Accent2 2 3 3 2 3" xfId="3877"/>
    <cellStyle name="40% - Accent2 2 3 3 3" xfId="3878"/>
    <cellStyle name="40% - Accent2 2 3 3 3 2" xfId="3879"/>
    <cellStyle name="40% - Accent2 2 3 3 3 2 2" xfId="3880"/>
    <cellStyle name="40% - Accent2 2 3 3 3 3" xfId="3881"/>
    <cellStyle name="40% - Accent2 2 3 3 4" xfId="3882"/>
    <cellStyle name="40% - Accent2 2 3 3 4 2" xfId="3883"/>
    <cellStyle name="40% - Accent2 2 3 3 5" xfId="3884"/>
    <cellStyle name="40% - Accent2 2 3 4" xfId="3885"/>
    <cellStyle name="40% - Accent2 2 3 4 2" xfId="3886"/>
    <cellStyle name="40% - Accent2 2 3 4 2 2" xfId="3887"/>
    <cellStyle name="40% - Accent2 2 3 4 3" xfId="3888"/>
    <cellStyle name="40% - Accent2 2 3 5" xfId="3889"/>
    <cellStyle name="40% - Accent2 2 3 5 2" xfId="3890"/>
    <cellStyle name="40% - Accent2 2 3 5 2 2" xfId="3891"/>
    <cellStyle name="40% - Accent2 2 3 5 3" xfId="3892"/>
    <cellStyle name="40% - Accent2 2 3 6" xfId="3893"/>
    <cellStyle name="40% - Accent2 2 3 6 2" xfId="3894"/>
    <cellStyle name="40% - Accent2 2 3 7" xfId="3895"/>
    <cellStyle name="40% - Accent2 2 3 7 2" xfId="3896"/>
    <cellStyle name="40% - Accent2 2 3 8" xfId="3897"/>
    <cellStyle name="40% - Accent2 2 4" xfId="3898"/>
    <cellStyle name="40% - Accent2 2 4 2" xfId="3899"/>
    <cellStyle name="40% - Accent2 2 4 2 2" xfId="3900"/>
    <cellStyle name="40% - Accent2 2 4 2 2 2" xfId="3901"/>
    <cellStyle name="40% - Accent2 2 4 2 2 2 2" xfId="3902"/>
    <cellStyle name="40% - Accent2 2 4 2 2 3" xfId="3903"/>
    <cellStyle name="40% - Accent2 2 4 2 3" xfId="3904"/>
    <cellStyle name="40% - Accent2 2 4 2 3 2" xfId="3905"/>
    <cellStyle name="40% - Accent2 2 4 2 3 2 2" xfId="3906"/>
    <cellStyle name="40% - Accent2 2 4 2 3 3" xfId="3907"/>
    <cellStyle name="40% - Accent2 2 4 2 4" xfId="3908"/>
    <cellStyle name="40% - Accent2 2 4 2 4 2" xfId="3909"/>
    <cellStyle name="40% - Accent2 2 4 2 5" xfId="3910"/>
    <cellStyle name="40% - Accent2 2 4 2 5 2" xfId="3911"/>
    <cellStyle name="40% - Accent2 2 4 2 6" xfId="3912"/>
    <cellStyle name="40% - Accent2 2 4 3" xfId="3913"/>
    <cellStyle name="40% - Accent2 2 4 3 2" xfId="3914"/>
    <cellStyle name="40% - Accent2 2 4 3 2 2" xfId="3915"/>
    <cellStyle name="40% - Accent2 2 4 3 3" xfId="3916"/>
    <cellStyle name="40% - Accent2 2 4 4" xfId="3917"/>
    <cellStyle name="40% - Accent2 2 4 4 2" xfId="3918"/>
    <cellStyle name="40% - Accent2 2 4 4 2 2" xfId="3919"/>
    <cellStyle name="40% - Accent2 2 4 4 3" xfId="3920"/>
    <cellStyle name="40% - Accent2 2 4 5" xfId="3921"/>
    <cellStyle name="40% - Accent2 2 4 5 2" xfId="3922"/>
    <cellStyle name="40% - Accent2 2 4 6" xfId="3923"/>
    <cellStyle name="40% - Accent2 2 4 6 2" xfId="3924"/>
    <cellStyle name="40% - Accent2 2 4 7" xfId="3925"/>
    <cellStyle name="40% - Accent2 2 5" xfId="3926"/>
    <cellStyle name="40% - Accent2 2 5 2" xfId="3927"/>
    <cellStyle name="40% - Accent2 2 5 2 2" xfId="3928"/>
    <cellStyle name="40% - Accent2 2 5 2 2 2" xfId="3929"/>
    <cellStyle name="40% - Accent2 2 5 2 3" xfId="3930"/>
    <cellStyle name="40% - Accent2 2 5 2 3 2" xfId="3931"/>
    <cellStyle name="40% - Accent2 2 5 2 4" xfId="3932"/>
    <cellStyle name="40% - Accent2 2 5 3" xfId="3933"/>
    <cellStyle name="40% - Accent2 2 5 3 2" xfId="3934"/>
    <cellStyle name="40% - Accent2 2 5 3 2 2" xfId="3935"/>
    <cellStyle name="40% - Accent2 2 5 3 3" xfId="3936"/>
    <cellStyle name="40% - Accent2 2 5 4" xfId="3937"/>
    <cellStyle name="40% - Accent2 2 5 4 2" xfId="3938"/>
    <cellStyle name="40% - Accent2 2 5 5" xfId="3939"/>
    <cellStyle name="40% - Accent2 2 5 5 2" xfId="3940"/>
    <cellStyle name="40% - Accent2 2 5 6" xfId="3941"/>
    <cellStyle name="40% - Accent2 2 6" xfId="3942"/>
    <cellStyle name="40% - Accent2 2 6 2" xfId="3943"/>
    <cellStyle name="40% - Accent2 2 6 2 2" xfId="3944"/>
    <cellStyle name="40% - Accent2 2 6 3" xfId="3945"/>
    <cellStyle name="40% - Accent2 2 6 3 2" xfId="3946"/>
    <cellStyle name="40% - Accent2 2 6 4" xfId="3947"/>
    <cellStyle name="40% - Accent2 2 7" xfId="3948"/>
    <cellStyle name="40% - Accent2 2 7 2" xfId="3949"/>
    <cellStyle name="40% - Accent2 2 7 2 2" xfId="3950"/>
    <cellStyle name="40% - Accent2 2 7 3" xfId="3951"/>
    <cellStyle name="40% - Accent2 2 8" xfId="3952"/>
    <cellStyle name="40% - Accent2 2 8 2" xfId="3953"/>
    <cellStyle name="40% - Accent2 2 9" xfId="3954"/>
    <cellStyle name="40% - Accent2 2 9 2" xfId="3955"/>
    <cellStyle name="40% - Accent2 2_Deferred Income Taxes" xfId="3956"/>
    <cellStyle name="40% - Accent2 3" xfId="245"/>
    <cellStyle name="40% - Accent2 3 2" xfId="3957"/>
    <cellStyle name="40% - Accent2 3 2 2" xfId="3958"/>
    <cellStyle name="40% - Accent2 3 2 2 2" xfId="3959"/>
    <cellStyle name="40% - Accent2 3 2 2 2 2" xfId="3960"/>
    <cellStyle name="40% - Accent2 3 2 2 2 2 2" xfId="3961"/>
    <cellStyle name="40% - Accent2 3 2 2 2 3" xfId="3962"/>
    <cellStyle name="40% - Accent2 3 2 2 3" xfId="3963"/>
    <cellStyle name="40% - Accent2 3 2 2 3 2" xfId="3964"/>
    <cellStyle name="40% - Accent2 3 2 2 3 2 2" xfId="3965"/>
    <cellStyle name="40% - Accent2 3 2 2 3 3" xfId="3966"/>
    <cellStyle name="40% - Accent2 3 2 2 4" xfId="3967"/>
    <cellStyle name="40% - Accent2 3 2 2 4 2" xfId="3968"/>
    <cellStyle name="40% - Accent2 3 2 2 5" xfId="3969"/>
    <cellStyle name="40% - Accent2 3 2 3" xfId="3970"/>
    <cellStyle name="40% - Accent2 3 2 3 2" xfId="3971"/>
    <cellStyle name="40% - Accent2 3 2 3 2 2" xfId="3972"/>
    <cellStyle name="40% - Accent2 3 2 3 3" xfId="3973"/>
    <cellStyle name="40% - Accent2 3 2 4" xfId="3974"/>
    <cellStyle name="40% - Accent2 3 2 4 2" xfId="3975"/>
    <cellStyle name="40% - Accent2 3 2 4 2 2" xfId="3976"/>
    <cellStyle name="40% - Accent2 3 2 4 3" xfId="3977"/>
    <cellStyle name="40% - Accent2 3 2 5" xfId="3978"/>
    <cellStyle name="40% - Accent2 3 2 5 2" xfId="3979"/>
    <cellStyle name="40% - Accent2 3 2 6" xfId="3980"/>
    <cellStyle name="40% - Accent2 3 3" xfId="3981"/>
    <cellStyle name="40% - Accent2 3 3 2" xfId="3982"/>
    <cellStyle name="40% - Accent2 3 3 2 2" xfId="3983"/>
    <cellStyle name="40% - Accent2 3 3 2 2 2" xfId="3984"/>
    <cellStyle name="40% - Accent2 3 3 2 3" xfId="3985"/>
    <cellStyle name="40% - Accent2 3 3 3" xfId="3986"/>
    <cellStyle name="40% - Accent2 3 3 3 2" xfId="3987"/>
    <cellStyle name="40% - Accent2 3 3 3 2 2" xfId="3988"/>
    <cellStyle name="40% - Accent2 3 3 3 3" xfId="3989"/>
    <cellStyle name="40% - Accent2 3 3 4" xfId="3990"/>
    <cellStyle name="40% - Accent2 3 3 4 2" xfId="3991"/>
    <cellStyle name="40% - Accent2 3 3 5" xfId="3992"/>
    <cellStyle name="40% - Accent2 3 4" xfId="3993"/>
    <cellStyle name="40% - Accent2 3 4 2" xfId="3994"/>
    <cellStyle name="40% - Accent2 3 4 2 2" xfId="3995"/>
    <cellStyle name="40% - Accent2 3 4 3" xfId="3996"/>
    <cellStyle name="40% - Accent2 3 5" xfId="3997"/>
    <cellStyle name="40% - Accent2 3 5 2" xfId="3998"/>
    <cellStyle name="40% - Accent2 3 5 2 2" xfId="3999"/>
    <cellStyle name="40% - Accent2 3 5 3" xfId="4000"/>
    <cellStyle name="40% - Accent2 3 6" xfId="4001"/>
    <cellStyle name="40% - Accent2 3 6 2" xfId="4002"/>
    <cellStyle name="40% - Accent2 3 7" xfId="4003"/>
    <cellStyle name="40% - Accent2 4" xfId="246"/>
    <cellStyle name="40% - Accent2 4 2" xfId="4004"/>
    <cellStyle name="40% - Accent2 4 2 2" xfId="4005"/>
    <cellStyle name="40% - Accent2 4 2 2 2" xfId="4006"/>
    <cellStyle name="40% - Accent2 4 2 2 2 2" xfId="4007"/>
    <cellStyle name="40% - Accent2 4 2 2 3" xfId="4008"/>
    <cellStyle name="40% - Accent2 4 2 3" xfId="4009"/>
    <cellStyle name="40% - Accent2 4 2 3 2" xfId="4010"/>
    <cellStyle name="40% - Accent2 4 2 3 2 2" xfId="4011"/>
    <cellStyle name="40% - Accent2 4 2 3 3" xfId="4012"/>
    <cellStyle name="40% - Accent2 4 2 4" xfId="4013"/>
    <cellStyle name="40% - Accent2 4 2 4 2" xfId="4014"/>
    <cellStyle name="40% - Accent2 4 2 5" xfId="4015"/>
    <cellStyle name="40% - Accent2 4 3" xfId="4016"/>
    <cellStyle name="40% - Accent2 4 3 2" xfId="4017"/>
    <cellStyle name="40% - Accent2 4 3 2 2" xfId="4018"/>
    <cellStyle name="40% - Accent2 4 3 3" xfId="4019"/>
    <cellStyle name="40% - Accent2 4 4" xfId="4020"/>
    <cellStyle name="40% - Accent2 4 4 2" xfId="4021"/>
    <cellStyle name="40% - Accent2 4 4 2 2" xfId="4022"/>
    <cellStyle name="40% - Accent2 4 4 3" xfId="4023"/>
    <cellStyle name="40% - Accent2 4 5" xfId="4024"/>
    <cellStyle name="40% - Accent2 4 5 2" xfId="4025"/>
    <cellStyle name="40% - Accent2 4 6" xfId="4026"/>
    <cellStyle name="40% - Accent2 5" xfId="247"/>
    <cellStyle name="40% - Accent2 5 2" xfId="4027"/>
    <cellStyle name="40% - Accent2 5 2 2" xfId="4028"/>
    <cellStyle name="40% - Accent2 5 2 2 2" xfId="4029"/>
    <cellStyle name="40% - Accent2 5 2 3" xfId="4030"/>
    <cellStyle name="40% - Accent2 5 3" xfId="4031"/>
    <cellStyle name="40% - Accent2 5 3 2" xfId="4032"/>
    <cellStyle name="40% - Accent2 5 3 2 2" xfId="4033"/>
    <cellStyle name="40% - Accent2 5 3 3" xfId="4034"/>
    <cellStyle name="40% - Accent2 5 4" xfId="4035"/>
    <cellStyle name="40% - Accent2 5 4 2" xfId="4036"/>
    <cellStyle name="40% - Accent2 5 5" xfId="4037"/>
    <cellStyle name="40% - Accent2 6" xfId="248"/>
    <cellStyle name="40% - Accent2 6 2" xfId="4038"/>
    <cellStyle name="40% - Accent2 6 2 2" xfId="4039"/>
    <cellStyle name="40% - Accent2 6 3" xfId="4040"/>
    <cellStyle name="40% - Accent2 7" xfId="4041"/>
    <cellStyle name="40% - Accent2 7 2" xfId="4042"/>
    <cellStyle name="40% - Accent2 7 2 2" xfId="4043"/>
    <cellStyle name="40% - Accent2 7 3" xfId="4044"/>
    <cellStyle name="40% - Accent2 8" xfId="4045"/>
    <cellStyle name="40% - Accent2 8 2" xfId="4046"/>
    <cellStyle name="40% - Accent2 9" xfId="4047"/>
    <cellStyle name="40% - Accent2 9 2" xfId="4048"/>
    <cellStyle name="40% - Accent3 2" xfId="15"/>
    <cellStyle name="40% - Accent3 2 10" xfId="4049"/>
    <cellStyle name="40% - Accent3 2 18" xfId="4050"/>
    <cellStyle name="40% - Accent3 2 2" xfId="4051"/>
    <cellStyle name="40% - Accent3 2 2 2" xfId="4052"/>
    <cellStyle name="40% - Accent3 2 2 2 2" xfId="4053"/>
    <cellStyle name="40% - Accent3 2 2 2 2 2" xfId="4054"/>
    <cellStyle name="40% - Accent3 2 2 2 2 2 2" xfId="4055"/>
    <cellStyle name="40% - Accent3 2 2 2 2 2 2 2" xfId="4056"/>
    <cellStyle name="40% - Accent3 2 2 2 2 2 2 2 2" xfId="4057"/>
    <cellStyle name="40% - Accent3 2 2 2 2 2 2 3" xfId="4058"/>
    <cellStyle name="40% - Accent3 2 2 2 2 2 3" xfId="4059"/>
    <cellStyle name="40% - Accent3 2 2 2 2 2 3 2" xfId="4060"/>
    <cellStyle name="40% - Accent3 2 2 2 2 2 3 2 2" xfId="4061"/>
    <cellStyle name="40% - Accent3 2 2 2 2 2 3 3" xfId="4062"/>
    <cellStyle name="40% - Accent3 2 2 2 2 2 4" xfId="4063"/>
    <cellStyle name="40% - Accent3 2 2 2 2 2 4 2" xfId="4064"/>
    <cellStyle name="40% - Accent3 2 2 2 2 2 5" xfId="4065"/>
    <cellStyle name="40% - Accent3 2 2 2 2 3" xfId="4066"/>
    <cellStyle name="40% - Accent3 2 2 2 2 3 2" xfId="4067"/>
    <cellStyle name="40% - Accent3 2 2 2 2 3 2 2" xfId="4068"/>
    <cellStyle name="40% - Accent3 2 2 2 2 3 3" xfId="4069"/>
    <cellStyle name="40% - Accent3 2 2 2 2 4" xfId="4070"/>
    <cellStyle name="40% - Accent3 2 2 2 2 4 2" xfId="4071"/>
    <cellStyle name="40% - Accent3 2 2 2 2 4 2 2" xfId="4072"/>
    <cellStyle name="40% - Accent3 2 2 2 2 4 3" xfId="4073"/>
    <cellStyle name="40% - Accent3 2 2 2 2 5" xfId="4074"/>
    <cellStyle name="40% - Accent3 2 2 2 2 5 2" xfId="4075"/>
    <cellStyle name="40% - Accent3 2 2 2 2 6" xfId="4076"/>
    <cellStyle name="40% - Accent3 2 2 2 2 6 2" xfId="4077"/>
    <cellStyle name="40% - Accent3 2 2 2 2 7" xfId="4078"/>
    <cellStyle name="40% - Accent3 2 2 2 3" xfId="4079"/>
    <cellStyle name="40% - Accent3 2 2 2 3 2" xfId="4080"/>
    <cellStyle name="40% - Accent3 2 2 2 3 2 2" xfId="4081"/>
    <cellStyle name="40% - Accent3 2 2 2 3 2 2 2" xfId="4082"/>
    <cellStyle name="40% - Accent3 2 2 2 3 2 3" xfId="4083"/>
    <cellStyle name="40% - Accent3 2 2 2 3 3" xfId="4084"/>
    <cellStyle name="40% - Accent3 2 2 2 3 3 2" xfId="4085"/>
    <cellStyle name="40% - Accent3 2 2 2 3 3 2 2" xfId="4086"/>
    <cellStyle name="40% - Accent3 2 2 2 3 3 3" xfId="4087"/>
    <cellStyle name="40% - Accent3 2 2 2 3 4" xfId="4088"/>
    <cellStyle name="40% - Accent3 2 2 2 3 4 2" xfId="4089"/>
    <cellStyle name="40% - Accent3 2 2 2 3 5" xfId="4090"/>
    <cellStyle name="40% - Accent3 2 2 2 4" xfId="4091"/>
    <cellStyle name="40% - Accent3 2 2 2 4 2" xfId="4092"/>
    <cellStyle name="40% - Accent3 2 2 2 4 2 2" xfId="4093"/>
    <cellStyle name="40% - Accent3 2 2 2 4 3" xfId="4094"/>
    <cellStyle name="40% - Accent3 2 2 2 5" xfId="4095"/>
    <cellStyle name="40% - Accent3 2 2 2 5 2" xfId="4096"/>
    <cellStyle name="40% - Accent3 2 2 2 5 2 2" xfId="4097"/>
    <cellStyle name="40% - Accent3 2 2 2 5 3" xfId="4098"/>
    <cellStyle name="40% - Accent3 2 2 2 6" xfId="4099"/>
    <cellStyle name="40% - Accent3 2 2 2 6 2" xfId="4100"/>
    <cellStyle name="40% - Accent3 2 2 2 7" xfId="4101"/>
    <cellStyle name="40% - Accent3 2 2 2 7 2" xfId="4102"/>
    <cellStyle name="40% - Accent3 2 2 2 8" xfId="4103"/>
    <cellStyle name="40% - Accent3 2 2 3" xfId="4104"/>
    <cellStyle name="40% - Accent3 2 2 3 2" xfId="4105"/>
    <cellStyle name="40% - Accent3 2 2 3 2 2" xfId="4106"/>
    <cellStyle name="40% - Accent3 2 2 3 2 2 2" xfId="4107"/>
    <cellStyle name="40% - Accent3 2 2 3 2 2 2 2" xfId="4108"/>
    <cellStyle name="40% - Accent3 2 2 3 2 2 3" xfId="4109"/>
    <cellStyle name="40% - Accent3 2 2 3 2 3" xfId="4110"/>
    <cellStyle name="40% - Accent3 2 2 3 2 3 2" xfId="4111"/>
    <cellStyle name="40% - Accent3 2 2 3 2 3 2 2" xfId="4112"/>
    <cellStyle name="40% - Accent3 2 2 3 2 3 3" xfId="4113"/>
    <cellStyle name="40% - Accent3 2 2 3 2 4" xfId="4114"/>
    <cellStyle name="40% - Accent3 2 2 3 2 4 2" xfId="4115"/>
    <cellStyle name="40% - Accent3 2 2 3 2 5" xfId="4116"/>
    <cellStyle name="40% - Accent3 2 2 3 2 5 2" xfId="4117"/>
    <cellStyle name="40% - Accent3 2 2 3 2 6" xfId="4118"/>
    <cellStyle name="40% - Accent3 2 2 3 3" xfId="4119"/>
    <cellStyle name="40% - Accent3 2 2 3 3 2" xfId="4120"/>
    <cellStyle name="40% - Accent3 2 2 3 3 2 2" xfId="4121"/>
    <cellStyle name="40% - Accent3 2 2 3 3 3" xfId="4122"/>
    <cellStyle name="40% - Accent3 2 2 3 4" xfId="4123"/>
    <cellStyle name="40% - Accent3 2 2 3 4 2" xfId="4124"/>
    <cellStyle name="40% - Accent3 2 2 3 4 2 2" xfId="4125"/>
    <cellStyle name="40% - Accent3 2 2 3 4 3" xfId="4126"/>
    <cellStyle name="40% - Accent3 2 2 3 5" xfId="4127"/>
    <cellStyle name="40% - Accent3 2 2 3 5 2" xfId="4128"/>
    <cellStyle name="40% - Accent3 2 2 3 6" xfId="4129"/>
    <cellStyle name="40% - Accent3 2 2 3 6 2" xfId="4130"/>
    <cellStyle name="40% - Accent3 2 2 3 7" xfId="4131"/>
    <cellStyle name="40% - Accent3 2 2 4" xfId="4132"/>
    <cellStyle name="40% - Accent3 2 2 4 2" xfId="4133"/>
    <cellStyle name="40% - Accent3 2 2 4 2 2" xfId="4134"/>
    <cellStyle name="40% - Accent3 2 2 4 2 2 2" xfId="4135"/>
    <cellStyle name="40% - Accent3 2 2 4 2 3" xfId="4136"/>
    <cellStyle name="40% - Accent3 2 2 4 2 3 2" xfId="4137"/>
    <cellStyle name="40% - Accent3 2 2 4 2 4" xfId="4138"/>
    <cellStyle name="40% - Accent3 2 2 4 3" xfId="4139"/>
    <cellStyle name="40% - Accent3 2 2 4 3 2" xfId="4140"/>
    <cellStyle name="40% - Accent3 2 2 4 3 2 2" xfId="4141"/>
    <cellStyle name="40% - Accent3 2 2 4 3 3" xfId="4142"/>
    <cellStyle name="40% - Accent3 2 2 4 4" xfId="4143"/>
    <cellStyle name="40% - Accent3 2 2 4 4 2" xfId="4144"/>
    <cellStyle name="40% - Accent3 2 2 4 5" xfId="4145"/>
    <cellStyle name="40% - Accent3 2 2 4 5 2" xfId="4146"/>
    <cellStyle name="40% - Accent3 2 2 4 6" xfId="4147"/>
    <cellStyle name="40% - Accent3 2 2 5" xfId="4148"/>
    <cellStyle name="40% - Accent3 2 2 5 2" xfId="4149"/>
    <cellStyle name="40% - Accent3 2 2 5 2 2" xfId="4150"/>
    <cellStyle name="40% - Accent3 2 2 5 3" xfId="4151"/>
    <cellStyle name="40% - Accent3 2 2 5 3 2" xfId="4152"/>
    <cellStyle name="40% - Accent3 2 2 5 4" xfId="4153"/>
    <cellStyle name="40% - Accent3 2 2 6" xfId="4154"/>
    <cellStyle name="40% - Accent3 2 2 6 2" xfId="4155"/>
    <cellStyle name="40% - Accent3 2 2 6 2 2" xfId="4156"/>
    <cellStyle name="40% - Accent3 2 2 6 3" xfId="4157"/>
    <cellStyle name="40% - Accent3 2 2 7" xfId="4158"/>
    <cellStyle name="40% - Accent3 2 2 7 2" xfId="4159"/>
    <cellStyle name="40% - Accent3 2 2 8" xfId="4160"/>
    <cellStyle name="40% - Accent3 2 2 8 2" xfId="4161"/>
    <cellStyle name="40% - Accent3 2 2 9" xfId="4162"/>
    <cellStyle name="40% - Accent3 2 3" xfId="4163"/>
    <cellStyle name="40% - Accent3 2 3 2" xfId="4164"/>
    <cellStyle name="40% - Accent3 2 3 2 2" xfId="4165"/>
    <cellStyle name="40% - Accent3 2 3 2 2 2" xfId="4166"/>
    <cellStyle name="40% - Accent3 2 3 2 2 2 2" xfId="4167"/>
    <cellStyle name="40% - Accent3 2 3 2 2 2 2 2" xfId="4168"/>
    <cellStyle name="40% - Accent3 2 3 2 2 2 3" xfId="4169"/>
    <cellStyle name="40% - Accent3 2 3 2 2 3" xfId="4170"/>
    <cellStyle name="40% - Accent3 2 3 2 2 3 2" xfId="4171"/>
    <cellStyle name="40% - Accent3 2 3 2 2 3 2 2" xfId="4172"/>
    <cellStyle name="40% - Accent3 2 3 2 2 3 3" xfId="4173"/>
    <cellStyle name="40% - Accent3 2 3 2 2 4" xfId="4174"/>
    <cellStyle name="40% - Accent3 2 3 2 2 4 2" xfId="4175"/>
    <cellStyle name="40% - Accent3 2 3 2 2 5" xfId="4176"/>
    <cellStyle name="40% - Accent3 2 3 2 3" xfId="4177"/>
    <cellStyle name="40% - Accent3 2 3 2 3 2" xfId="4178"/>
    <cellStyle name="40% - Accent3 2 3 2 3 2 2" xfId="4179"/>
    <cellStyle name="40% - Accent3 2 3 2 3 3" xfId="4180"/>
    <cellStyle name="40% - Accent3 2 3 2 4" xfId="4181"/>
    <cellStyle name="40% - Accent3 2 3 2 4 2" xfId="4182"/>
    <cellStyle name="40% - Accent3 2 3 2 4 2 2" xfId="4183"/>
    <cellStyle name="40% - Accent3 2 3 2 4 3" xfId="4184"/>
    <cellStyle name="40% - Accent3 2 3 2 5" xfId="4185"/>
    <cellStyle name="40% - Accent3 2 3 2 5 2" xfId="4186"/>
    <cellStyle name="40% - Accent3 2 3 2 6" xfId="4187"/>
    <cellStyle name="40% - Accent3 2 3 2 6 2" xfId="4188"/>
    <cellStyle name="40% - Accent3 2 3 2 7" xfId="4189"/>
    <cellStyle name="40% - Accent3 2 3 3" xfId="4190"/>
    <cellStyle name="40% - Accent3 2 3 3 2" xfId="4191"/>
    <cellStyle name="40% - Accent3 2 3 3 2 2" xfId="4192"/>
    <cellStyle name="40% - Accent3 2 3 3 2 2 2" xfId="4193"/>
    <cellStyle name="40% - Accent3 2 3 3 2 3" xfId="4194"/>
    <cellStyle name="40% - Accent3 2 3 3 3" xfId="4195"/>
    <cellStyle name="40% - Accent3 2 3 3 3 2" xfId="4196"/>
    <cellStyle name="40% - Accent3 2 3 3 3 2 2" xfId="4197"/>
    <cellStyle name="40% - Accent3 2 3 3 3 3" xfId="4198"/>
    <cellStyle name="40% - Accent3 2 3 3 4" xfId="4199"/>
    <cellStyle name="40% - Accent3 2 3 3 4 2" xfId="4200"/>
    <cellStyle name="40% - Accent3 2 3 3 5" xfId="4201"/>
    <cellStyle name="40% - Accent3 2 3 4" xfId="4202"/>
    <cellStyle name="40% - Accent3 2 3 4 2" xfId="4203"/>
    <cellStyle name="40% - Accent3 2 3 4 2 2" xfId="4204"/>
    <cellStyle name="40% - Accent3 2 3 4 3" xfId="4205"/>
    <cellStyle name="40% - Accent3 2 3 5" xfId="4206"/>
    <cellStyle name="40% - Accent3 2 3 5 2" xfId="4207"/>
    <cellStyle name="40% - Accent3 2 3 5 2 2" xfId="4208"/>
    <cellStyle name="40% - Accent3 2 3 5 3" xfId="4209"/>
    <cellStyle name="40% - Accent3 2 3 6" xfId="4210"/>
    <cellStyle name="40% - Accent3 2 3 6 2" xfId="4211"/>
    <cellStyle name="40% - Accent3 2 3 7" xfId="4212"/>
    <cellStyle name="40% - Accent3 2 3 7 2" xfId="4213"/>
    <cellStyle name="40% - Accent3 2 3 8" xfId="4214"/>
    <cellStyle name="40% - Accent3 2 4" xfId="4215"/>
    <cellStyle name="40% - Accent3 2 4 2" xfId="4216"/>
    <cellStyle name="40% - Accent3 2 4 2 2" xfId="4217"/>
    <cellStyle name="40% - Accent3 2 4 2 2 2" xfId="4218"/>
    <cellStyle name="40% - Accent3 2 4 2 2 2 2" xfId="4219"/>
    <cellStyle name="40% - Accent3 2 4 2 2 3" xfId="4220"/>
    <cellStyle name="40% - Accent3 2 4 2 3" xfId="4221"/>
    <cellStyle name="40% - Accent3 2 4 2 3 2" xfId="4222"/>
    <cellStyle name="40% - Accent3 2 4 2 3 2 2" xfId="4223"/>
    <cellStyle name="40% - Accent3 2 4 2 3 3" xfId="4224"/>
    <cellStyle name="40% - Accent3 2 4 2 4" xfId="4225"/>
    <cellStyle name="40% - Accent3 2 4 2 4 2" xfId="4226"/>
    <cellStyle name="40% - Accent3 2 4 2 5" xfId="4227"/>
    <cellStyle name="40% - Accent3 2 4 2 5 2" xfId="4228"/>
    <cellStyle name="40% - Accent3 2 4 2 6" xfId="4229"/>
    <cellStyle name="40% - Accent3 2 4 3" xfId="4230"/>
    <cellStyle name="40% - Accent3 2 4 3 2" xfId="4231"/>
    <cellStyle name="40% - Accent3 2 4 3 2 2" xfId="4232"/>
    <cellStyle name="40% - Accent3 2 4 3 3" xfId="4233"/>
    <cellStyle name="40% - Accent3 2 4 4" xfId="4234"/>
    <cellStyle name="40% - Accent3 2 4 4 2" xfId="4235"/>
    <cellStyle name="40% - Accent3 2 4 4 2 2" xfId="4236"/>
    <cellStyle name="40% - Accent3 2 4 4 3" xfId="4237"/>
    <cellStyle name="40% - Accent3 2 4 5" xfId="4238"/>
    <cellStyle name="40% - Accent3 2 4 5 2" xfId="4239"/>
    <cellStyle name="40% - Accent3 2 4 6" xfId="4240"/>
    <cellStyle name="40% - Accent3 2 4 6 2" xfId="4241"/>
    <cellStyle name="40% - Accent3 2 4 7" xfId="4242"/>
    <cellStyle name="40% - Accent3 2 5" xfId="4243"/>
    <cellStyle name="40% - Accent3 2 5 2" xfId="4244"/>
    <cellStyle name="40% - Accent3 2 5 2 2" xfId="4245"/>
    <cellStyle name="40% - Accent3 2 5 2 2 2" xfId="4246"/>
    <cellStyle name="40% - Accent3 2 5 2 3" xfId="4247"/>
    <cellStyle name="40% - Accent3 2 5 2 3 2" xfId="4248"/>
    <cellStyle name="40% - Accent3 2 5 2 4" xfId="4249"/>
    <cellStyle name="40% - Accent3 2 5 3" xfId="4250"/>
    <cellStyle name="40% - Accent3 2 5 3 2" xfId="4251"/>
    <cellStyle name="40% - Accent3 2 5 3 2 2" xfId="4252"/>
    <cellStyle name="40% - Accent3 2 5 3 3" xfId="4253"/>
    <cellStyle name="40% - Accent3 2 5 4" xfId="4254"/>
    <cellStyle name="40% - Accent3 2 5 4 2" xfId="4255"/>
    <cellStyle name="40% - Accent3 2 5 5" xfId="4256"/>
    <cellStyle name="40% - Accent3 2 5 5 2" xfId="4257"/>
    <cellStyle name="40% - Accent3 2 5 6" xfId="4258"/>
    <cellStyle name="40% - Accent3 2 6" xfId="4259"/>
    <cellStyle name="40% - Accent3 2 6 2" xfId="4260"/>
    <cellStyle name="40% - Accent3 2 6 2 2" xfId="4261"/>
    <cellStyle name="40% - Accent3 2 6 3" xfId="4262"/>
    <cellStyle name="40% - Accent3 2 6 3 2" xfId="4263"/>
    <cellStyle name="40% - Accent3 2 6 4" xfId="4264"/>
    <cellStyle name="40% - Accent3 2 7" xfId="4265"/>
    <cellStyle name="40% - Accent3 2 7 2" xfId="4266"/>
    <cellStyle name="40% - Accent3 2 7 2 2" xfId="4267"/>
    <cellStyle name="40% - Accent3 2 7 3" xfId="4268"/>
    <cellStyle name="40% - Accent3 2 8" xfId="4269"/>
    <cellStyle name="40% - Accent3 2 8 2" xfId="4270"/>
    <cellStyle name="40% - Accent3 2 9" xfId="4271"/>
    <cellStyle name="40% - Accent3 2 9 2" xfId="4272"/>
    <cellStyle name="40% - Accent3 2_Deferred Income Taxes" xfId="4273"/>
    <cellStyle name="40% - Accent3 3" xfId="249"/>
    <cellStyle name="40% - Accent3 3 2" xfId="4274"/>
    <cellStyle name="40% - Accent3 4" xfId="250"/>
    <cellStyle name="40% - Accent3 4 2" xfId="4275"/>
    <cellStyle name="40% - Accent3 4 2 2" xfId="4276"/>
    <cellStyle name="40% - Accent3 4 2 2 2" xfId="4277"/>
    <cellStyle name="40% - Accent3 4 2 2 2 2" xfId="4278"/>
    <cellStyle name="40% - Accent3 4 2 2 2 2 2" xfId="4279"/>
    <cellStyle name="40% - Accent3 4 2 2 2 2 2 2" xfId="4280"/>
    <cellStyle name="40% - Accent3 4 2 2 2 2 3" xfId="4281"/>
    <cellStyle name="40% - Accent3 4 2 2 2 3" xfId="4282"/>
    <cellStyle name="40% - Accent3 4 2 2 2 3 2" xfId="4283"/>
    <cellStyle name="40% - Accent3 4 2 2 2 3 2 2" xfId="4284"/>
    <cellStyle name="40% - Accent3 4 2 2 2 3 3" xfId="4285"/>
    <cellStyle name="40% - Accent3 4 2 2 2 4" xfId="4286"/>
    <cellStyle name="40% - Accent3 4 2 2 2 4 2" xfId="4287"/>
    <cellStyle name="40% - Accent3 4 2 2 2 5" xfId="4288"/>
    <cellStyle name="40% - Accent3 4 2 2 3" xfId="4289"/>
    <cellStyle name="40% - Accent3 4 2 2 3 2" xfId="4290"/>
    <cellStyle name="40% - Accent3 4 2 2 3 2 2" xfId="4291"/>
    <cellStyle name="40% - Accent3 4 2 2 3 3" xfId="4292"/>
    <cellStyle name="40% - Accent3 4 2 2 4" xfId="4293"/>
    <cellStyle name="40% - Accent3 4 2 2 4 2" xfId="4294"/>
    <cellStyle name="40% - Accent3 4 2 2 4 2 2" xfId="4295"/>
    <cellStyle name="40% - Accent3 4 2 2 4 3" xfId="4296"/>
    <cellStyle name="40% - Accent3 4 2 2 5" xfId="4297"/>
    <cellStyle name="40% - Accent3 4 2 2 5 2" xfId="4298"/>
    <cellStyle name="40% - Accent3 4 2 2 6" xfId="4299"/>
    <cellStyle name="40% - Accent3 4 2 3" xfId="4300"/>
    <cellStyle name="40% - Accent3 4 2 3 2" xfId="4301"/>
    <cellStyle name="40% - Accent3 4 2 3 2 2" xfId="4302"/>
    <cellStyle name="40% - Accent3 4 2 3 2 2 2" xfId="4303"/>
    <cellStyle name="40% - Accent3 4 2 3 2 3" xfId="4304"/>
    <cellStyle name="40% - Accent3 4 2 3 3" xfId="4305"/>
    <cellStyle name="40% - Accent3 4 2 3 3 2" xfId="4306"/>
    <cellStyle name="40% - Accent3 4 2 3 3 2 2" xfId="4307"/>
    <cellStyle name="40% - Accent3 4 2 3 3 3" xfId="4308"/>
    <cellStyle name="40% - Accent3 4 2 3 4" xfId="4309"/>
    <cellStyle name="40% - Accent3 4 2 3 4 2" xfId="4310"/>
    <cellStyle name="40% - Accent3 4 2 3 5" xfId="4311"/>
    <cellStyle name="40% - Accent3 4 2 4" xfId="4312"/>
    <cellStyle name="40% - Accent3 4 2 4 2" xfId="4313"/>
    <cellStyle name="40% - Accent3 4 2 4 2 2" xfId="4314"/>
    <cellStyle name="40% - Accent3 4 2 4 3" xfId="4315"/>
    <cellStyle name="40% - Accent3 4 2 5" xfId="4316"/>
    <cellStyle name="40% - Accent3 4 2 5 2" xfId="4317"/>
    <cellStyle name="40% - Accent3 4 2 5 2 2" xfId="4318"/>
    <cellStyle name="40% - Accent3 4 2 5 3" xfId="4319"/>
    <cellStyle name="40% - Accent3 4 2 6" xfId="4320"/>
    <cellStyle name="40% - Accent3 4 2 6 2" xfId="4321"/>
    <cellStyle name="40% - Accent3 4 2 7" xfId="4322"/>
    <cellStyle name="40% - Accent3 4 3" xfId="4323"/>
    <cellStyle name="40% - Accent3 4 3 2" xfId="4324"/>
    <cellStyle name="40% - Accent3 4 3 2 2" xfId="4325"/>
    <cellStyle name="40% - Accent3 4 3 2 2 2" xfId="4326"/>
    <cellStyle name="40% - Accent3 4 3 2 2 2 2" xfId="4327"/>
    <cellStyle name="40% - Accent3 4 3 2 2 3" xfId="4328"/>
    <cellStyle name="40% - Accent3 4 3 2 3" xfId="4329"/>
    <cellStyle name="40% - Accent3 4 3 2 3 2" xfId="4330"/>
    <cellStyle name="40% - Accent3 4 3 2 3 2 2" xfId="4331"/>
    <cellStyle name="40% - Accent3 4 3 2 3 3" xfId="4332"/>
    <cellStyle name="40% - Accent3 4 3 2 4" xfId="4333"/>
    <cellStyle name="40% - Accent3 4 3 2 4 2" xfId="4334"/>
    <cellStyle name="40% - Accent3 4 3 2 5" xfId="4335"/>
    <cellStyle name="40% - Accent3 4 3 3" xfId="4336"/>
    <cellStyle name="40% - Accent3 4 3 3 2" xfId="4337"/>
    <cellStyle name="40% - Accent3 4 3 3 2 2" xfId="4338"/>
    <cellStyle name="40% - Accent3 4 3 3 3" xfId="4339"/>
    <cellStyle name="40% - Accent3 4 3 4" xfId="4340"/>
    <cellStyle name="40% - Accent3 4 3 4 2" xfId="4341"/>
    <cellStyle name="40% - Accent3 4 3 4 2 2" xfId="4342"/>
    <cellStyle name="40% - Accent3 4 3 4 3" xfId="4343"/>
    <cellStyle name="40% - Accent3 4 3 5" xfId="4344"/>
    <cellStyle name="40% - Accent3 4 3 5 2" xfId="4345"/>
    <cellStyle name="40% - Accent3 4 3 6" xfId="4346"/>
    <cellStyle name="40% - Accent3 4 4" xfId="4347"/>
    <cellStyle name="40% - Accent3 4 4 2" xfId="4348"/>
    <cellStyle name="40% - Accent3 4 4 2 2" xfId="4349"/>
    <cellStyle name="40% - Accent3 4 4 2 2 2" xfId="4350"/>
    <cellStyle name="40% - Accent3 4 4 2 3" xfId="4351"/>
    <cellStyle name="40% - Accent3 4 4 3" xfId="4352"/>
    <cellStyle name="40% - Accent3 4 4 3 2" xfId="4353"/>
    <cellStyle name="40% - Accent3 4 4 3 2 2" xfId="4354"/>
    <cellStyle name="40% - Accent3 4 4 3 3" xfId="4355"/>
    <cellStyle name="40% - Accent3 4 4 4" xfId="4356"/>
    <cellStyle name="40% - Accent3 4 4 4 2" xfId="4357"/>
    <cellStyle name="40% - Accent3 4 4 5" xfId="4358"/>
    <cellStyle name="40% - Accent3 4 5" xfId="4359"/>
    <cellStyle name="40% - Accent3 4 5 2" xfId="4360"/>
    <cellStyle name="40% - Accent3 4 5 2 2" xfId="4361"/>
    <cellStyle name="40% - Accent3 4 5 3" xfId="4362"/>
    <cellStyle name="40% - Accent3 4 6" xfId="4363"/>
    <cellStyle name="40% - Accent3 4 6 2" xfId="4364"/>
    <cellStyle name="40% - Accent3 4 6 2 2" xfId="4365"/>
    <cellStyle name="40% - Accent3 4 6 3" xfId="4366"/>
    <cellStyle name="40% - Accent3 4 7" xfId="4367"/>
    <cellStyle name="40% - Accent3 4 7 2" xfId="4368"/>
    <cellStyle name="40% - Accent3 4 8" xfId="4369"/>
    <cellStyle name="40% - Accent3 4 8 2" xfId="4370"/>
    <cellStyle name="40% - Accent3 4 9" xfId="4371"/>
    <cellStyle name="40% - Accent3 5" xfId="251"/>
    <cellStyle name="40% - Accent3 5 10" xfId="4372"/>
    <cellStyle name="40% - Accent3 5 2" xfId="4373"/>
    <cellStyle name="40% - Accent3 5 2 2" xfId="4374"/>
    <cellStyle name="40% - Accent3 5 2 2 2" xfId="4375"/>
    <cellStyle name="40% - Accent3 5 2 2 2 2" xfId="4376"/>
    <cellStyle name="40% - Accent3 5 2 2 2 2 2" xfId="4377"/>
    <cellStyle name="40% - Accent3 5 2 2 2 2 2 2" xfId="4378"/>
    <cellStyle name="40% - Accent3 5 2 2 2 2 2 2 2" xfId="4379"/>
    <cellStyle name="40% - Accent3 5 2 2 2 2 2 3" xfId="4380"/>
    <cellStyle name="40% - Accent3 5 2 2 2 2 3" xfId="4381"/>
    <cellStyle name="40% - Accent3 5 2 2 2 2 3 2" xfId="4382"/>
    <cellStyle name="40% - Accent3 5 2 2 2 2 3 2 2" xfId="4383"/>
    <cellStyle name="40% - Accent3 5 2 2 2 2 3 3" xfId="4384"/>
    <cellStyle name="40% - Accent3 5 2 2 2 2 4" xfId="4385"/>
    <cellStyle name="40% - Accent3 5 2 2 2 2 4 2" xfId="4386"/>
    <cellStyle name="40% - Accent3 5 2 2 2 2 5" xfId="4387"/>
    <cellStyle name="40% - Accent3 5 2 2 2 3" xfId="4388"/>
    <cellStyle name="40% - Accent3 5 2 2 2 3 2" xfId="4389"/>
    <cellStyle name="40% - Accent3 5 2 2 2 3 2 2" xfId="4390"/>
    <cellStyle name="40% - Accent3 5 2 2 2 3 3" xfId="4391"/>
    <cellStyle name="40% - Accent3 5 2 2 2 4" xfId="4392"/>
    <cellStyle name="40% - Accent3 5 2 2 2 4 2" xfId="4393"/>
    <cellStyle name="40% - Accent3 5 2 2 2 4 2 2" xfId="4394"/>
    <cellStyle name="40% - Accent3 5 2 2 2 4 3" xfId="4395"/>
    <cellStyle name="40% - Accent3 5 2 2 2 5" xfId="4396"/>
    <cellStyle name="40% - Accent3 5 2 2 2 5 2" xfId="4397"/>
    <cellStyle name="40% - Accent3 5 2 2 2 6" xfId="4398"/>
    <cellStyle name="40% - Accent3 5 2 2 2 6 2" xfId="4399"/>
    <cellStyle name="40% - Accent3 5 2 2 2 7" xfId="4400"/>
    <cellStyle name="40% - Accent3 5 2 2 3" xfId="4401"/>
    <cellStyle name="40% - Accent3 5 2 2 3 2" xfId="4402"/>
    <cellStyle name="40% - Accent3 5 2 2 3 2 2" xfId="4403"/>
    <cellStyle name="40% - Accent3 5 2 2 3 2 2 2" xfId="4404"/>
    <cellStyle name="40% - Accent3 5 2 2 3 2 3" xfId="4405"/>
    <cellStyle name="40% - Accent3 5 2 2 3 3" xfId="4406"/>
    <cellStyle name="40% - Accent3 5 2 2 3 3 2" xfId="4407"/>
    <cellStyle name="40% - Accent3 5 2 2 3 3 2 2" xfId="4408"/>
    <cellStyle name="40% - Accent3 5 2 2 3 3 3" xfId="4409"/>
    <cellStyle name="40% - Accent3 5 2 2 3 4" xfId="4410"/>
    <cellStyle name="40% - Accent3 5 2 2 3 4 2" xfId="4411"/>
    <cellStyle name="40% - Accent3 5 2 2 3 5" xfId="4412"/>
    <cellStyle name="40% - Accent3 5 2 2 4" xfId="4413"/>
    <cellStyle name="40% - Accent3 5 2 2 4 2" xfId="4414"/>
    <cellStyle name="40% - Accent3 5 2 2 4 2 2" xfId="4415"/>
    <cellStyle name="40% - Accent3 5 2 2 4 3" xfId="4416"/>
    <cellStyle name="40% - Accent3 5 2 2 5" xfId="4417"/>
    <cellStyle name="40% - Accent3 5 2 2 5 2" xfId="4418"/>
    <cellStyle name="40% - Accent3 5 2 2 5 2 2" xfId="4419"/>
    <cellStyle name="40% - Accent3 5 2 2 5 3" xfId="4420"/>
    <cellStyle name="40% - Accent3 5 2 2 6" xfId="4421"/>
    <cellStyle name="40% - Accent3 5 2 2 6 2" xfId="4422"/>
    <cellStyle name="40% - Accent3 5 2 2 7" xfId="4423"/>
    <cellStyle name="40% - Accent3 5 2 2 7 2" xfId="4424"/>
    <cellStyle name="40% - Accent3 5 2 2 8" xfId="4425"/>
    <cellStyle name="40% - Accent3 5 2 3" xfId="4426"/>
    <cellStyle name="40% - Accent3 5 2 3 2" xfId="4427"/>
    <cellStyle name="40% - Accent3 5 2 3 2 2" xfId="4428"/>
    <cellStyle name="40% - Accent3 5 2 3 2 2 2" xfId="4429"/>
    <cellStyle name="40% - Accent3 5 2 3 2 2 2 2" xfId="4430"/>
    <cellStyle name="40% - Accent3 5 2 3 2 2 3" xfId="4431"/>
    <cellStyle name="40% - Accent3 5 2 3 2 3" xfId="4432"/>
    <cellStyle name="40% - Accent3 5 2 3 2 3 2" xfId="4433"/>
    <cellStyle name="40% - Accent3 5 2 3 2 3 2 2" xfId="4434"/>
    <cellStyle name="40% - Accent3 5 2 3 2 3 3" xfId="4435"/>
    <cellStyle name="40% - Accent3 5 2 3 2 4" xfId="4436"/>
    <cellStyle name="40% - Accent3 5 2 3 2 4 2" xfId="4437"/>
    <cellStyle name="40% - Accent3 5 2 3 2 5" xfId="4438"/>
    <cellStyle name="40% - Accent3 5 2 3 2 5 2" xfId="4439"/>
    <cellStyle name="40% - Accent3 5 2 3 2 6" xfId="4440"/>
    <cellStyle name="40% - Accent3 5 2 3 3" xfId="4441"/>
    <cellStyle name="40% - Accent3 5 2 3 3 2" xfId="4442"/>
    <cellStyle name="40% - Accent3 5 2 3 3 2 2" xfId="4443"/>
    <cellStyle name="40% - Accent3 5 2 3 3 3" xfId="4444"/>
    <cellStyle name="40% - Accent3 5 2 3 4" xfId="4445"/>
    <cellStyle name="40% - Accent3 5 2 3 4 2" xfId="4446"/>
    <cellStyle name="40% - Accent3 5 2 3 4 2 2" xfId="4447"/>
    <cellStyle name="40% - Accent3 5 2 3 4 3" xfId="4448"/>
    <cellStyle name="40% - Accent3 5 2 3 5" xfId="4449"/>
    <cellStyle name="40% - Accent3 5 2 3 5 2" xfId="4450"/>
    <cellStyle name="40% - Accent3 5 2 3 6" xfId="4451"/>
    <cellStyle name="40% - Accent3 5 2 3 6 2" xfId="4452"/>
    <cellStyle name="40% - Accent3 5 2 3 7" xfId="4453"/>
    <cellStyle name="40% - Accent3 5 2 4" xfId="4454"/>
    <cellStyle name="40% - Accent3 5 2 4 2" xfId="4455"/>
    <cellStyle name="40% - Accent3 5 2 4 2 2" xfId="4456"/>
    <cellStyle name="40% - Accent3 5 2 4 2 2 2" xfId="4457"/>
    <cellStyle name="40% - Accent3 5 2 4 2 3" xfId="4458"/>
    <cellStyle name="40% - Accent3 5 2 4 2 3 2" xfId="4459"/>
    <cellStyle name="40% - Accent3 5 2 4 2 4" xfId="4460"/>
    <cellStyle name="40% - Accent3 5 2 4 3" xfId="4461"/>
    <cellStyle name="40% - Accent3 5 2 4 3 2" xfId="4462"/>
    <cellStyle name="40% - Accent3 5 2 4 3 2 2" xfId="4463"/>
    <cellStyle name="40% - Accent3 5 2 4 3 3" xfId="4464"/>
    <cellStyle name="40% - Accent3 5 2 4 4" xfId="4465"/>
    <cellStyle name="40% - Accent3 5 2 4 4 2" xfId="4466"/>
    <cellStyle name="40% - Accent3 5 2 4 5" xfId="4467"/>
    <cellStyle name="40% - Accent3 5 2 4 5 2" xfId="4468"/>
    <cellStyle name="40% - Accent3 5 2 4 6" xfId="4469"/>
    <cellStyle name="40% - Accent3 5 2 5" xfId="4470"/>
    <cellStyle name="40% - Accent3 5 2 5 2" xfId="4471"/>
    <cellStyle name="40% - Accent3 5 2 5 2 2" xfId="4472"/>
    <cellStyle name="40% - Accent3 5 2 5 3" xfId="4473"/>
    <cellStyle name="40% - Accent3 5 2 5 3 2" xfId="4474"/>
    <cellStyle name="40% - Accent3 5 2 5 4" xfId="4475"/>
    <cellStyle name="40% - Accent3 5 2 6" xfId="4476"/>
    <cellStyle name="40% - Accent3 5 2 6 2" xfId="4477"/>
    <cellStyle name="40% - Accent3 5 2 6 2 2" xfId="4478"/>
    <cellStyle name="40% - Accent3 5 2 6 3" xfId="4479"/>
    <cellStyle name="40% - Accent3 5 2 7" xfId="4480"/>
    <cellStyle name="40% - Accent3 5 2 7 2" xfId="4481"/>
    <cellStyle name="40% - Accent3 5 2 8" xfId="4482"/>
    <cellStyle name="40% - Accent3 5 2 8 2" xfId="4483"/>
    <cellStyle name="40% - Accent3 5 2 9" xfId="4484"/>
    <cellStyle name="40% - Accent3 5 3" xfId="4485"/>
    <cellStyle name="40% - Accent3 5 3 2" xfId="4486"/>
    <cellStyle name="40% - Accent3 5 3 2 2" xfId="4487"/>
    <cellStyle name="40% - Accent3 5 3 2 2 2" xfId="4488"/>
    <cellStyle name="40% - Accent3 5 3 2 2 2 2" xfId="4489"/>
    <cellStyle name="40% - Accent3 5 3 2 2 2 2 2" xfId="4490"/>
    <cellStyle name="40% - Accent3 5 3 2 2 2 3" xfId="4491"/>
    <cellStyle name="40% - Accent3 5 3 2 2 3" xfId="4492"/>
    <cellStyle name="40% - Accent3 5 3 2 2 3 2" xfId="4493"/>
    <cellStyle name="40% - Accent3 5 3 2 2 3 2 2" xfId="4494"/>
    <cellStyle name="40% - Accent3 5 3 2 2 3 3" xfId="4495"/>
    <cellStyle name="40% - Accent3 5 3 2 2 4" xfId="4496"/>
    <cellStyle name="40% - Accent3 5 3 2 2 4 2" xfId="4497"/>
    <cellStyle name="40% - Accent3 5 3 2 2 5" xfId="4498"/>
    <cellStyle name="40% - Accent3 5 3 2 3" xfId="4499"/>
    <cellStyle name="40% - Accent3 5 3 2 3 2" xfId="4500"/>
    <cellStyle name="40% - Accent3 5 3 2 3 2 2" xfId="4501"/>
    <cellStyle name="40% - Accent3 5 3 2 3 3" xfId="4502"/>
    <cellStyle name="40% - Accent3 5 3 2 4" xfId="4503"/>
    <cellStyle name="40% - Accent3 5 3 2 4 2" xfId="4504"/>
    <cellStyle name="40% - Accent3 5 3 2 4 2 2" xfId="4505"/>
    <cellStyle name="40% - Accent3 5 3 2 4 3" xfId="4506"/>
    <cellStyle name="40% - Accent3 5 3 2 5" xfId="4507"/>
    <cellStyle name="40% - Accent3 5 3 2 5 2" xfId="4508"/>
    <cellStyle name="40% - Accent3 5 3 2 6" xfId="4509"/>
    <cellStyle name="40% - Accent3 5 3 2 6 2" xfId="4510"/>
    <cellStyle name="40% - Accent3 5 3 2 7" xfId="4511"/>
    <cellStyle name="40% - Accent3 5 3 3" xfId="4512"/>
    <cellStyle name="40% - Accent3 5 3 3 2" xfId="4513"/>
    <cellStyle name="40% - Accent3 5 3 3 2 2" xfId="4514"/>
    <cellStyle name="40% - Accent3 5 3 3 2 2 2" xfId="4515"/>
    <cellStyle name="40% - Accent3 5 3 3 2 3" xfId="4516"/>
    <cellStyle name="40% - Accent3 5 3 3 3" xfId="4517"/>
    <cellStyle name="40% - Accent3 5 3 3 3 2" xfId="4518"/>
    <cellStyle name="40% - Accent3 5 3 3 3 2 2" xfId="4519"/>
    <cellStyle name="40% - Accent3 5 3 3 3 3" xfId="4520"/>
    <cellStyle name="40% - Accent3 5 3 3 4" xfId="4521"/>
    <cellStyle name="40% - Accent3 5 3 3 4 2" xfId="4522"/>
    <cellStyle name="40% - Accent3 5 3 3 5" xfId="4523"/>
    <cellStyle name="40% - Accent3 5 3 4" xfId="4524"/>
    <cellStyle name="40% - Accent3 5 3 4 2" xfId="4525"/>
    <cellStyle name="40% - Accent3 5 3 4 2 2" xfId="4526"/>
    <cellStyle name="40% - Accent3 5 3 4 3" xfId="4527"/>
    <cellStyle name="40% - Accent3 5 3 5" xfId="4528"/>
    <cellStyle name="40% - Accent3 5 3 5 2" xfId="4529"/>
    <cellStyle name="40% - Accent3 5 3 5 2 2" xfId="4530"/>
    <cellStyle name="40% - Accent3 5 3 5 3" xfId="4531"/>
    <cellStyle name="40% - Accent3 5 3 6" xfId="4532"/>
    <cellStyle name="40% - Accent3 5 3 6 2" xfId="4533"/>
    <cellStyle name="40% - Accent3 5 3 7" xfId="4534"/>
    <cellStyle name="40% - Accent3 5 3 7 2" xfId="4535"/>
    <cellStyle name="40% - Accent3 5 3 8" xfId="4536"/>
    <cellStyle name="40% - Accent3 5 4" xfId="4537"/>
    <cellStyle name="40% - Accent3 5 4 2" xfId="4538"/>
    <cellStyle name="40% - Accent3 5 4 2 2" xfId="4539"/>
    <cellStyle name="40% - Accent3 5 4 2 2 2" xfId="4540"/>
    <cellStyle name="40% - Accent3 5 4 2 2 2 2" xfId="4541"/>
    <cellStyle name="40% - Accent3 5 4 2 2 3" xfId="4542"/>
    <cellStyle name="40% - Accent3 5 4 2 3" xfId="4543"/>
    <cellStyle name="40% - Accent3 5 4 2 3 2" xfId="4544"/>
    <cellStyle name="40% - Accent3 5 4 2 3 2 2" xfId="4545"/>
    <cellStyle name="40% - Accent3 5 4 2 3 3" xfId="4546"/>
    <cellStyle name="40% - Accent3 5 4 2 4" xfId="4547"/>
    <cellStyle name="40% - Accent3 5 4 2 4 2" xfId="4548"/>
    <cellStyle name="40% - Accent3 5 4 2 5" xfId="4549"/>
    <cellStyle name="40% - Accent3 5 4 2 5 2" xfId="4550"/>
    <cellStyle name="40% - Accent3 5 4 2 6" xfId="4551"/>
    <cellStyle name="40% - Accent3 5 4 3" xfId="4552"/>
    <cellStyle name="40% - Accent3 5 4 3 2" xfId="4553"/>
    <cellStyle name="40% - Accent3 5 4 3 2 2" xfId="4554"/>
    <cellStyle name="40% - Accent3 5 4 3 3" xfId="4555"/>
    <cellStyle name="40% - Accent3 5 4 4" xfId="4556"/>
    <cellStyle name="40% - Accent3 5 4 4 2" xfId="4557"/>
    <cellStyle name="40% - Accent3 5 4 4 2 2" xfId="4558"/>
    <cellStyle name="40% - Accent3 5 4 4 3" xfId="4559"/>
    <cellStyle name="40% - Accent3 5 4 5" xfId="4560"/>
    <cellStyle name="40% - Accent3 5 4 5 2" xfId="4561"/>
    <cellStyle name="40% - Accent3 5 4 6" xfId="4562"/>
    <cellStyle name="40% - Accent3 5 4 6 2" xfId="4563"/>
    <cellStyle name="40% - Accent3 5 4 7" xfId="4564"/>
    <cellStyle name="40% - Accent3 5 5" xfId="4565"/>
    <cellStyle name="40% - Accent3 5 5 2" xfId="4566"/>
    <cellStyle name="40% - Accent3 5 5 2 2" xfId="4567"/>
    <cellStyle name="40% - Accent3 5 5 2 2 2" xfId="4568"/>
    <cellStyle name="40% - Accent3 5 5 2 2 2 2" xfId="4569"/>
    <cellStyle name="40% - Accent3 5 5 2 2_Deferred Income Taxes" xfId="4570"/>
    <cellStyle name="40% - Accent3 5 5 2 3" xfId="4571"/>
    <cellStyle name="40% - Accent3 5 5 2 3 2" xfId="4572"/>
    <cellStyle name="40% - Accent3 5 5 2 3 2 2" xfId="4573"/>
    <cellStyle name="40% - Accent3 5 5 2 3_Deferred Income Taxes" xfId="4574"/>
    <cellStyle name="40% - Accent3 5 5 2 4" xfId="4575"/>
    <cellStyle name="40% - Accent3 5 5 2 4 2" xfId="4576"/>
    <cellStyle name="40% - Accent3 5 5 2_Deferred Income Taxes" xfId="4577"/>
    <cellStyle name="40% - Accent3 5 5 3" xfId="4578"/>
    <cellStyle name="40% - Accent3 5 5 3 2" xfId="4579"/>
    <cellStyle name="40% - Accent3 5 5 3 2 2" xfId="4580"/>
    <cellStyle name="40% - Accent3 5 5 3 2 2 2" xfId="4581"/>
    <cellStyle name="40% - Accent3 5 5 3 2_Deferred Income Taxes" xfId="4582"/>
    <cellStyle name="40% - Accent3 5 5 3 3" xfId="4583"/>
    <cellStyle name="40% - Accent3 5 5 3 3 2" xfId="4584"/>
    <cellStyle name="40% - Accent3 5 5 3_Deferred Income Taxes" xfId="4585"/>
    <cellStyle name="40% - Accent3 5 5 4" xfId="4586"/>
    <cellStyle name="40% - Accent3 5 5 4 2" xfId="4587"/>
    <cellStyle name="40% - Accent3 5 5 4 2 2" xfId="4588"/>
    <cellStyle name="40% - Accent3 5 5 4_Deferred Income Taxes" xfId="4589"/>
    <cellStyle name="40% - Accent3 5 5 5" xfId="4590"/>
    <cellStyle name="40% - Accent3 5 5 5 2" xfId="4591"/>
    <cellStyle name="40% - Accent3 5 5 5 2 2" xfId="4592"/>
    <cellStyle name="40% - Accent3 5 5 5_Deferred Income Taxes" xfId="4593"/>
    <cellStyle name="40% - Accent3 5 5 6" xfId="4594"/>
    <cellStyle name="40% - Accent3 5 5 6 2" xfId="4595"/>
    <cellStyle name="40% - Accent3 5 5_Deferred Income Taxes" xfId="4596"/>
    <cellStyle name="40% - Accent3 5 6" xfId="4597"/>
    <cellStyle name="40% - Accent3 5 6 2" xfId="4598"/>
    <cellStyle name="40% - Accent3 5 6 2 2" xfId="4599"/>
    <cellStyle name="40% - Accent3 5 6 2 2 2" xfId="4600"/>
    <cellStyle name="40% - Accent3 5 6 2_Deferred Income Taxes" xfId="4601"/>
    <cellStyle name="40% - Accent3 5 6 3" xfId="4602"/>
    <cellStyle name="40% - Accent3 5 6 3 2" xfId="4603"/>
    <cellStyle name="40% - Accent3 5 6 3 2 2" xfId="4604"/>
    <cellStyle name="40% - Accent3 5 6 3_Deferred Income Taxes" xfId="4605"/>
    <cellStyle name="40% - Accent3 5 6 4" xfId="4606"/>
    <cellStyle name="40% - Accent3 5 6 4 2" xfId="4607"/>
    <cellStyle name="40% - Accent3 5 6_Deferred Income Taxes" xfId="4608"/>
    <cellStyle name="40% - Accent3 5 7" xfId="4609"/>
    <cellStyle name="40% - Accent3 5 7 2" xfId="4610"/>
    <cellStyle name="40% - Accent3 5 7 2 2" xfId="4611"/>
    <cellStyle name="40% - Accent3 5 7 2 2 2" xfId="4612"/>
    <cellStyle name="40% - Accent3 5 7 2_Deferred Income Taxes" xfId="4613"/>
    <cellStyle name="40% - Accent3 5 7 3" xfId="4614"/>
    <cellStyle name="40% - Accent3 5 7 3 2" xfId="4615"/>
    <cellStyle name="40% - Accent3 5 7_Deferred Income Taxes" xfId="4616"/>
    <cellStyle name="40% - Accent3 5 8" xfId="4617"/>
    <cellStyle name="40% - Accent3 5 8 2" xfId="4618"/>
    <cellStyle name="40% - Accent3 5 8 2 2" xfId="4619"/>
    <cellStyle name="40% - Accent3 5 8_Deferred Income Taxes" xfId="4620"/>
    <cellStyle name="40% - Accent3 5 9" xfId="4621"/>
    <cellStyle name="40% - Accent3 5 9 2" xfId="4622"/>
    <cellStyle name="40% - Accent3 5 9 2 2" xfId="4623"/>
    <cellStyle name="40% - Accent3 5 9_Deferred Income Taxes" xfId="4624"/>
    <cellStyle name="40% - Accent3 6" xfId="252"/>
    <cellStyle name="40% - Accent3 6 2" xfId="4625"/>
    <cellStyle name="40% - Accent3 6 2 2" xfId="4626"/>
    <cellStyle name="40% - Accent3 6_Deferred Income Taxes" xfId="4627"/>
    <cellStyle name="40% - Accent4 10" xfId="4628"/>
    <cellStyle name="40% - Accent4 10 2" xfId="4629"/>
    <cellStyle name="40% - Accent4 10 2 2" xfId="4630"/>
    <cellStyle name="40% - Accent4 10_Deferred Income Taxes" xfId="4631"/>
    <cellStyle name="40% - Accent4 11" xfId="4632"/>
    <cellStyle name="40% - Accent4 11 2" xfId="4633"/>
    <cellStyle name="40% - Accent4 2" xfId="16"/>
    <cellStyle name="40% - Accent4 2 2" xfId="4634"/>
    <cellStyle name="40% - Accent4 2 2 2" xfId="4635"/>
    <cellStyle name="40% - Accent4 2 2 2 2" xfId="4636"/>
    <cellStyle name="40% - Accent4 2 2 2 2 2" xfId="4637"/>
    <cellStyle name="40% - Accent4 2 2 2 2 2 2" xfId="4638"/>
    <cellStyle name="40% - Accent4 2 2 2 2 2 2 2" xfId="4639"/>
    <cellStyle name="40% - Accent4 2 2 2 2 2_Deferred Income Taxes" xfId="4640"/>
    <cellStyle name="40% - Accent4 2 2 2 2 3" xfId="4641"/>
    <cellStyle name="40% - Accent4 2 2 2 2 3 2" xfId="4642"/>
    <cellStyle name="40% - Accent4 2 2 2 2_Deferred Income Taxes" xfId="4643"/>
    <cellStyle name="40% - Accent4 2 2 2 3" xfId="4644"/>
    <cellStyle name="40% - Accent4 2 2 2 3 2" xfId="4645"/>
    <cellStyle name="40% - Accent4 2 2 2 3 2 2" xfId="4646"/>
    <cellStyle name="40% - Accent4 2 2 2 3 2 2 2" xfId="4647"/>
    <cellStyle name="40% - Accent4 2 2 2 3 2_Deferred Income Taxes" xfId="4648"/>
    <cellStyle name="40% - Accent4 2 2 2 3 3" xfId="4649"/>
    <cellStyle name="40% - Accent4 2 2 2 3 3 2" xfId="4650"/>
    <cellStyle name="40% - Accent4 2 2 2 3_Deferred Income Taxes" xfId="4651"/>
    <cellStyle name="40% - Accent4 2 2 2 4" xfId="4652"/>
    <cellStyle name="40% - Accent4 2 2 2 4 2" xfId="4653"/>
    <cellStyle name="40% - Accent4 2 2 2 4 2 2" xfId="4654"/>
    <cellStyle name="40% - Accent4 2 2 2 4_Deferred Income Taxes" xfId="4655"/>
    <cellStyle name="40% - Accent4 2 2 2 5" xfId="4656"/>
    <cellStyle name="40% - Accent4 2 2 2 5 2" xfId="4657"/>
    <cellStyle name="40% - Accent4 2 2 2_Deferred Income Taxes" xfId="4658"/>
    <cellStyle name="40% - Accent4 2 2 3" xfId="4659"/>
    <cellStyle name="40% - Accent4 2 2 3 2" xfId="4660"/>
    <cellStyle name="40% - Accent4 2 2 3 2 2" xfId="4661"/>
    <cellStyle name="40% - Accent4 2 2 3 2 2 2" xfId="4662"/>
    <cellStyle name="40% - Accent4 2 2 3 2_Deferred Income Taxes" xfId="4663"/>
    <cellStyle name="40% - Accent4 2 2 3 3" xfId="4664"/>
    <cellStyle name="40% - Accent4 2 2 3 3 2" xfId="4665"/>
    <cellStyle name="40% - Accent4 2 2 3_Deferred Income Taxes" xfId="4666"/>
    <cellStyle name="40% - Accent4 2 2 4" xfId="4667"/>
    <cellStyle name="40% - Accent4 2 2 4 2" xfId="4668"/>
    <cellStyle name="40% - Accent4 2 2 4 2 2" xfId="4669"/>
    <cellStyle name="40% - Accent4 2 2 4 2 2 2" xfId="4670"/>
    <cellStyle name="40% - Accent4 2 2 4 2_Deferred Income Taxes" xfId="4671"/>
    <cellStyle name="40% - Accent4 2 2 4 3" xfId="4672"/>
    <cellStyle name="40% - Accent4 2 2 4 3 2" xfId="4673"/>
    <cellStyle name="40% - Accent4 2 2 4_Deferred Income Taxes" xfId="4674"/>
    <cellStyle name="40% - Accent4 2 2 5" xfId="4675"/>
    <cellStyle name="40% - Accent4 2 2 5 2" xfId="4676"/>
    <cellStyle name="40% - Accent4 2 2 5 2 2" xfId="4677"/>
    <cellStyle name="40% - Accent4 2 2 5_Deferred Income Taxes" xfId="4678"/>
    <cellStyle name="40% - Accent4 2 2 6" xfId="4679"/>
    <cellStyle name="40% - Accent4 2 2 6 2" xfId="4680"/>
    <cellStyle name="40% - Accent4 2 2 6 2 2" xfId="4681"/>
    <cellStyle name="40% - Accent4 2 2 6_Deferred Income Taxes" xfId="4682"/>
    <cellStyle name="40% - Accent4 2 2 7" xfId="4683"/>
    <cellStyle name="40% - Accent4 2 2 7 2" xfId="4684"/>
    <cellStyle name="40% - Accent4 2 2_Deferred Income Taxes" xfId="4685"/>
    <cellStyle name="40% - Accent4 2 3" xfId="4686"/>
    <cellStyle name="40% - Accent4 2 3 2" xfId="4687"/>
    <cellStyle name="40% - Accent4 2 3 2 2" xfId="4688"/>
    <cellStyle name="40% - Accent4 2 3 2 2 2" xfId="4689"/>
    <cellStyle name="40% - Accent4 2 3 2 2 2 2" xfId="4690"/>
    <cellStyle name="40% - Accent4 2 3 2 2_Deferred Income Taxes" xfId="4691"/>
    <cellStyle name="40% - Accent4 2 3 2 3" xfId="4692"/>
    <cellStyle name="40% - Accent4 2 3 2 3 2" xfId="4693"/>
    <cellStyle name="40% - Accent4 2 3 2_Deferred Income Taxes" xfId="4694"/>
    <cellStyle name="40% - Accent4 2 3 3" xfId="4695"/>
    <cellStyle name="40% - Accent4 2 3 3 2" xfId="4696"/>
    <cellStyle name="40% - Accent4 2 3 3 2 2" xfId="4697"/>
    <cellStyle name="40% - Accent4 2 3 3 2 2 2" xfId="4698"/>
    <cellStyle name="40% - Accent4 2 3 3 2_Deferred Income Taxes" xfId="4699"/>
    <cellStyle name="40% - Accent4 2 3 3 3" xfId="4700"/>
    <cellStyle name="40% - Accent4 2 3 3 3 2" xfId="4701"/>
    <cellStyle name="40% - Accent4 2 3 3_Deferred Income Taxes" xfId="4702"/>
    <cellStyle name="40% - Accent4 2 3 4" xfId="4703"/>
    <cellStyle name="40% - Accent4 2 3 4 2" xfId="4704"/>
    <cellStyle name="40% - Accent4 2 3 4 2 2" xfId="4705"/>
    <cellStyle name="40% - Accent4 2 3 4_Deferred Income Taxes" xfId="4706"/>
    <cellStyle name="40% - Accent4 2 3 5" xfId="4707"/>
    <cellStyle name="40% - Accent4 2 3 5 2" xfId="4708"/>
    <cellStyle name="40% - Accent4 2 3_Deferred Income Taxes" xfId="4709"/>
    <cellStyle name="40% - Accent4 2 4" xfId="4710"/>
    <cellStyle name="40% - Accent4 2 4 2" xfId="4711"/>
    <cellStyle name="40% - Accent4 2 4 2 2" xfId="4712"/>
    <cellStyle name="40% - Accent4 2 4 2 2 2" xfId="4713"/>
    <cellStyle name="40% - Accent4 2 4 2_Deferred Income Taxes" xfId="4714"/>
    <cellStyle name="40% - Accent4 2 4 3" xfId="4715"/>
    <cellStyle name="40% - Accent4 2 4 3 2" xfId="4716"/>
    <cellStyle name="40% - Accent4 2 4_Deferred Income Taxes" xfId="4717"/>
    <cellStyle name="40% - Accent4 2 5" xfId="4718"/>
    <cellStyle name="40% - Accent4 2 5 2" xfId="4719"/>
    <cellStyle name="40% - Accent4 2 5 2 2" xfId="4720"/>
    <cellStyle name="40% - Accent4 2 5 2 2 2" xfId="4721"/>
    <cellStyle name="40% - Accent4 2 5 2_Deferred Income Taxes" xfId="4722"/>
    <cellStyle name="40% - Accent4 2 5 3" xfId="4723"/>
    <cellStyle name="40% - Accent4 2 5 3 2" xfId="4724"/>
    <cellStyle name="40% - Accent4 2 5_Deferred Income Taxes" xfId="4725"/>
    <cellStyle name="40% - Accent4 2 6" xfId="4726"/>
    <cellStyle name="40% - Accent4 2 6 2" xfId="4727"/>
    <cellStyle name="40% - Accent4 2 6 2 2" xfId="4728"/>
    <cellStyle name="40% - Accent4 2 6_Deferred Income Taxes" xfId="4729"/>
    <cellStyle name="40% - Accent4 2 7" xfId="4730"/>
    <cellStyle name="40% - Accent4 2 7 2" xfId="4731"/>
    <cellStyle name="40% - Accent4 2 7 2 2" xfId="4732"/>
    <cellStyle name="40% - Accent4 2 7_Deferred Income Taxes" xfId="4733"/>
    <cellStyle name="40% - Accent4 2 8" xfId="4734"/>
    <cellStyle name="40% - Accent4 2 8 2" xfId="4735"/>
    <cellStyle name="40% - Accent4 2_Deferred Income Taxes" xfId="4736"/>
    <cellStyle name="40% - Accent4 3" xfId="253"/>
    <cellStyle name="40% - Accent4 3 2" xfId="4737"/>
    <cellStyle name="40% - Accent4 3 2 2" xfId="4738"/>
    <cellStyle name="40% - Accent4 3 2 2 2" xfId="4739"/>
    <cellStyle name="40% - Accent4 3 2 2 2 2" xfId="4740"/>
    <cellStyle name="40% - Accent4 3 2 2 2 2 2" xfId="4741"/>
    <cellStyle name="40% - Accent4 3 2 2 2_Deferred Income Taxes" xfId="4742"/>
    <cellStyle name="40% - Accent4 3 2 2 3" xfId="4743"/>
    <cellStyle name="40% - Accent4 3 2 2 3 2" xfId="4744"/>
    <cellStyle name="40% - Accent4 3 2 2_Deferred Income Taxes" xfId="4745"/>
    <cellStyle name="40% - Accent4 3 2 3" xfId="4746"/>
    <cellStyle name="40% - Accent4 3 2 3 2" xfId="4747"/>
    <cellStyle name="40% - Accent4 3 2 3 2 2" xfId="4748"/>
    <cellStyle name="40% - Accent4 3 2 3 2 2 2" xfId="4749"/>
    <cellStyle name="40% - Accent4 3 2 3 2_Deferred Income Taxes" xfId="4750"/>
    <cellStyle name="40% - Accent4 3 2 3 3" xfId="4751"/>
    <cellStyle name="40% - Accent4 3 2 3 3 2" xfId="4752"/>
    <cellStyle name="40% - Accent4 3 2 3_Deferred Income Taxes" xfId="4753"/>
    <cellStyle name="40% - Accent4 3 2 4" xfId="4754"/>
    <cellStyle name="40% - Accent4 3 2 4 2" xfId="4755"/>
    <cellStyle name="40% - Accent4 3 2 4 2 2" xfId="4756"/>
    <cellStyle name="40% - Accent4 3 2 4_Deferred Income Taxes" xfId="4757"/>
    <cellStyle name="40% - Accent4 3 2 5" xfId="4758"/>
    <cellStyle name="40% - Accent4 3 2 5 2" xfId="4759"/>
    <cellStyle name="40% - Accent4 3 2_Deferred Income Taxes" xfId="4760"/>
    <cellStyle name="40% - Accent4 3 3" xfId="4761"/>
    <cellStyle name="40% - Accent4 3 3 2" xfId="4762"/>
    <cellStyle name="40% - Accent4 3 3 2 2" xfId="4763"/>
    <cellStyle name="40% - Accent4 3 3 2 2 2" xfId="4764"/>
    <cellStyle name="40% - Accent4 3 3 2_Deferred Income Taxes" xfId="4765"/>
    <cellStyle name="40% - Accent4 3 3 3" xfId="4766"/>
    <cellStyle name="40% - Accent4 3 3 3 2" xfId="4767"/>
    <cellStyle name="40% - Accent4 3 3_Deferred Income Taxes" xfId="4768"/>
    <cellStyle name="40% - Accent4 3 4" xfId="4769"/>
    <cellStyle name="40% - Accent4 3 4 2" xfId="4770"/>
    <cellStyle name="40% - Accent4 3 4 2 2" xfId="4771"/>
    <cellStyle name="40% - Accent4 3 4 2 2 2" xfId="4772"/>
    <cellStyle name="40% - Accent4 3 4 2_Deferred Income Taxes" xfId="4773"/>
    <cellStyle name="40% - Accent4 3 4 3" xfId="4774"/>
    <cellStyle name="40% - Accent4 3 4 3 2" xfId="4775"/>
    <cellStyle name="40% - Accent4 3 4_Deferred Income Taxes" xfId="4776"/>
    <cellStyle name="40% - Accent4 3 5" xfId="4777"/>
    <cellStyle name="40% - Accent4 3 5 2" xfId="4778"/>
    <cellStyle name="40% - Accent4 3 5 2 2" xfId="4779"/>
    <cellStyle name="40% - Accent4 3 5_Deferred Income Taxes" xfId="4780"/>
    <cellStyle name="40% - Accent4 3 6" xfId="4781"/>
    <cellStyle name="40% - Accent4 3 6 2" xfId="4782"/>
    <cellStyle name="40% - Accent4 3_Deferred Income Taxes" xfId="4783"/>
    <cellStyle name="40% - Accent4 4" xfId="254"/>
    <cellStyle name="40% - Accent4 4 2" xfId="4784"/>
    <cellStyle name="40% - Accent4 4 2 2" xfId="4785"/>
    <cellStyle name="40% - Accent4 4 2 2 2" xfId="4786"/>
    <cellStyle name="40% - Accent4 4 2 2 2 2" xfId="4787"/>
    <cellStyle name="40% - Accent4 4 2 2_Deferred Income Taxes" xfId="4788"/>
    <cellStyle name="40% - Accent4 4 2 3" xfId="4789"/>
    <cellStyle name="40% - Accent4 4 2 3 2" xfId="4790"/>
    <cellStyle name="40% - Accent4 4 2_Deferred Income Taxes" xfId="4791"/>
    <cellStyle name="40% - Accent4 4 3" xfId="4792"/>
    <cellStyle name="40% - Accent4 4 3 2" xfId="4793"/>
    <cellStyle name="40% - Accent4 4 3 2 2" xfId="4794"/>
    <cellStyle name="40% - Accent4 4 3 2 2 2" xfId="4795"/>
    <cellStyle name="40% - Accent4 4 3 2_Deferred Income Taxes" xfId="4796"/>
    <cellStyle name="40% - Accent4 4 3 3" xfId="4797"/>
    <cellStyle name="40% - Accent4 4 3 3 2" xfId="4798"/>
    <cellStyle name="40% - Accent4 4 3_Deferred Income Taxes" xfId="4799"/>
    <cellStyle name="40% - Accent4 4 4" xfId="4800"/>
    <cellStyle name="40% - Accent4 4 4 2" xfId="4801"/>
    <cellStyle name="40% - Accent4 4 4 2 2" xfId="4802"/>
    <cellStyle name="40% - Accent4 4 4_Deferred Income Taxes" xfId="4803"/>
    <cellStyle name="40% - Accent4 4 5" xfId="4804"/>
    <cellStyle name="40% - Accent4 4 5 2" xfId="4805"/>
    <cellStyle name="40% - Accent4 4_Deferred Income Taxes" xfId="4806"/>
    <cellStyle name="40% - Accent4 5" xfId="255"/>
    <cellStyle name="40% - Accent4 5 10" xfId="4807"/>
    <cellStyle name="40% - Accent4 5 10 2" xfId="4808"/>
    <cellStyle name="40% - Accent4 5 2" xfId="4809"/>
    <cellStyle name="40% - Accent4 5 2 2" xfId="4810"/>
    <cellStyle name="40% - Accent4 5 2 2 2" xfId="4811"/>
    <cellStyle name="40% - Accent4 5 2 2 2 2" xfId="4812"/>
    <cellStyle name="40% - Accent4 5 2 2 2 2 2" xfId="4813"/>
    <cellStyle name="40% - Accent4 5 2 2 2 2 2 2" xfId="4814"/>
    <cellStyle name="40% - Accent4 5 2 2 2 2 2 2 2" xfId="4815"/>
    <cellStyle name="40% - Accent4 5 2 2 2 2 2 2 2 2" xfId="4816"/>
    <cellStyle name="40% - Accent4 5 2 2 2 2 2 2_Deferred Income Taxes" xfId="4817"/>
    <cellStyle name="40% - Accent4 5 2 2 2 2 2 3" xfId="4818"/>
    <cellStyle name="40% - Accent4 5 2 2 2 2 2 3 2" xfId="4819"/>
    <cellStyle name="40% - Accent4 5 2 2 2 2 2_Deferred Income Taxes" xfId="4820"/>
    <cellStyle name="40% - Accent4 5 2 2 2 2 3" xfId="4821"/>
    <cellStyle name="40% - Accent4 5 2 2 2 2 3 2" xfId="4822"/>
    <cellStyle name="40% - Accent4 5 2 2 2 2 3 2 2" xfId="4823"/>
    <cellStyle name="40% - Accent4 5 2 2 2 2 3 2 2 2" xfId="4824"/>
    <cellStyle name="40% - Accent4 5 2 2 2 2 3 2_Deferred Income Taxes" xfId="4825"/>
    <cellStyle name="40% - Accent4 5 2 2 2 2 3 3" xfId="4826"/>
    <cellStyle name="40% - Accent4 5 2 2 2 2 3 3 2" xfId="4827"/>
    <cellStyle name="40% - Accent4 5 2 2 2 2 3_Deferred Income Taxes" xfId="4828"/>
    <cellStyle name="40% - Accent4 5 2 2 2 2 4" xfId="4829"/>
    <cellStyle name="40% - Accent4 5 2 2 2 2 4 2" xfId="4830"/>
    <cellStyle name="40% - Accent4 5 2 2 2 2 4 2 2" xfId="4831"/>
    <cellStyle name="40% - Accent4 5 2 2 2 2 4_Deferred Income Taxes" xfId="4832"/>
    <cellStyle name="40% - Accent4 5 2 2 2 2 5" xfId="4833"/>
    <cellStyle name="40% - Accent4 5 2 2 2 2 5 2" xfId="4834"/>
    <cellStyle name="40% - Accent4 5 2 2 2 2_Deferred Income Taxes" xfId="4835"/>
    <cellStyle name="40% - Accent4 5 2 2 2 3" xfId="4836"/>
    <cellStyle name="40% - Accent4 5 2 2 2 3 2" xfId="4837"/>
    <cellStyle name="40% - Accent4 5 2 2 2 3 2 2" xfId="4838"/>
    <cellStyle name="40% - Accent4 5 2 2 2 3 2 2 2" xfId="4839"/>
    <cellStyle name="40% - Accent4 5 2 2 2 3 2_Deferred Income Taxes" xfId="4840"/>
    <cellStyle name="40% - Accent4 5 2 2 2 3 3" xfId="4841"/>
    <cellStyle name="40% - Accent4 5 2 2 2 3 3 2" xfId="4842"/>
    <cellStyle name="40% - Accent4 5 2 2 2 3_Deferred Income Taxes" xfId="4843"/>
    <cellStyle name="40% - Accent4 5 2 2 2 4" xfId="4844"/>
    <cellStyle name="40% - Accent4 5 2 2 2 4 2" xfId="4845"/>
    <cellStyle name="40% - Accent4 5 2 2 2 4 2 2" xfId="4846"/>
    <cellStyle name="40% - Accent4 5 2 2 2 4 2 2 2" xfId="4847"/>
    <cellStyle name="40% - Accent4 5 2 2 2 4 2_Deferred Income Taxes" xfId="4848"/>
    <cellStyle name="40% - Accent4 5 2 2 2 4 3" xfId="4849"/>
    <cellStyle name="40% - Accent4 5 2 2 2 4 3 2" xfId="4850"/>
    <cellStyle name="40% - Accent4 5 2 2 2 4_Deferred Income Taxes" xfId="4851"/>
    <cellStyle name="40% - Accent4 5 2 2 2 5" xfId="4852"/>
    <cellStyle name="40% - Accent4 5 2 2 2 5 2" xfId="4853"/>
    <cellStyle name="40% - Accent4 5 2 2 2 5 2 2" xfId="4854"/>
    <cellStyle name="40% - Accent4 5 2 2 2 5_Deferred Income Taxes" xfId="4855"/>
    <cellStyle name="40% - Accent4 5 2 2 2 6" xfId="4856"/>
    <cellStyle name="40% - Accent4 5 2 2 2 6 2" xfId="4857"/>
    <cellStyle name="40% - Accent4 5 2 2 2 6 2 2" xfId="4858"/>
    <cellStyle name="40% - Accent4 5 2 2 2 6_Deferred Income Taxes" xfId="4859"/>
    <cellStyle name="40% - Accent4 5 2 2 2 7" xfId="4860"/>
    <cellStyle name="40% - Accent4 5 2 2 2 7 2" xfId="4861"/>
    <cellStyle name="40% - Accent4 5 2 2 2_Deferred Income Taxes" xfId="4862"/>
    <cellStyle name="40% - Accent4 5 2 2 3" xfId="4863"/>
    <cellStyle name="40% - Accent4 5 2 2 3 2" xfId="4864"/>
    <cellStyle name="40% - Accent4 5 2 2 3 2 2" xfId="4865"/>
    <cellStyle name="40% - Accent4 5 2 2 3 2 2 2" xfId="4866"/>
    <cellStyle name="40% - Accent4 5 2 2 3 2 2 2 2" xfId="4867"/>
    <cellStyle name="40% - Accent4 5 2 2 3 2 2_Deferred Income Taxes" xfId="4868"/>
    <cellStyle name="40% - Accent4 5 2 2 3 2 3" xfId="4869"/>
    <cellStyle name="40% - Accent4 5 2 2 3 2 3 2" xfId="4870"/>
    <cellStyle name="40% - Accent4 5 2 2 3 2_Deferred Income Taxes" xfId="4871"/>
    <cellStyle name="40% - Accent4 5 2 2 3 3" xfId="4872"/>
    <cellStyle name="40% - Accent4 5 2 2 3 3 2" xfId="4873"/>
    <cellStyle name="40% - Accent4 5 2 2 3 3 2 2" xfId="4874"/>
    <cellStyle name="40% - Accent4 5 2 2 3 3 2 2 2" xfId="4875"/>
    <cellStyle name="40% - Accent4 5 2 2 3 3 2_Deferred Income Taxes" xfId="4876"/>
    <cellStyle name="40% - Accent4 5 2 2 3 3 3" xfId="4877"/>
    <cellStyle name="40% - Accent4 5 2 2 3 3 3 2" xfId="4878"/>
    <cellStyle name="40% - Accent4 5 2 2 3 3_Deferred Income Taxes" xfId="4879"/>
    <cellStyle name="40% - Accent4 5 2 2 3 4" xfId="4880"/>
    <cellStyle name="40% - Accent4 5 2 2 3 4 2" xfId="4881"/>
    <cellStyle name="40% - Accent4 5 2 2 3 4 2 2" xfId="4882"/>
    <cellStyle name="40% - Accent4 5 2 2 3 4_Deferred Income Taxes" xfId="4883"/>
    <cellStyle name="40% - Accent4 5 2 2 3 5" xfId="4884"/>
    <cellStyle name="40% - Accent4 5 2 2 3 5 2" xfId="4885"/>
    <cellStyle name="40% - Accent4 5 2 2 3_Deferred Income Taxes" xfId="4886"/>
    <cellStyle name="40% - Accent4 5 2 2 4" xfId="4887"/>
    <cellStyle name="40% - Accent4 5 2 2 4 2" xfId="4888"/>
    <cellStyle name="40% - Accent4 5 2 2 4 2 2" xfId="4889"/>
    <cellStyle name="40% - Accent4 5 2 2 4 2 2 2" xfId="4890"/>
    <cellStyle name="40% - Accent4 5 2 2 4 2_Deferred Income Taxes" xfId="4891"/>
    <cellStyle name="40% - Accent4 5 2 2 4 3" xfId="4892"/>
    <cellStyle name="40% - Accent4 5 2 2 4 3 2" xfId="4893"/>
    <cellStyle name="40% - Accent4 5 2 2 4_Deferred Income Taxes" xfId="4894"/>
    <cellStyle name="40% - Accent4 5 2 2 5" xfId="4895"/>
    <cellStyle name="40% - Accent4 5 2 2 5 2" xfId="4896"/>
    <cellStyle name="40% - Accent4 5 2 2 5 2 2" xfId="4897"/>
    <cellStyle name="40% - Accent4 5 2 2 5 2 2 2" xfId="4898"/>
    <cellStyle name="40% - Accent4 5 2 2 5 2_Deferred Income Taxes" xfId="4899"/>
    <cellStyle name="40% - Accent4 5 2 2 5 3" xfId="4900"/>
    <cellStyle name="40% - Accent4 5 2 2 5 3 2" xfId="4901"/>
    <cellStyle name="40% - Accent4 5 2 2 5_Deferred Income Taxes" xfId="4902"/>
    <cellStyle name="40% - Accent4 5 2 2 6" xfId="4903"/>
    <cellStyle name="40% - Accent4 5 2 2 6 2" xfId="4904"/>
    <cellStyle name="40% - Accent4 5 2 2 6 2 2" xfId="4905"/>
    <cellStyle name="40% - Accent4 5 2 2 6_Deferred Income Taxes" xfId="4906"/>
    <cellStyle name="40% - Accent4 5 2 2 7" xfId="4907"/>
    <cellStyle name="40% - Accent4 5 2 2 7 2" xfId="4908"/>
    <cellStyle name="40% - Accent4 5 2 2 7 2 2" xfId="4909"/>
    <cellStyle name="40% - Accent4 5 2 2 7_Deferred Income Taxes" xfId="4910"/>
    <cellStyle name="40% - Accent4 5 2 2 8" xfId="4911"/>
    <cellStyle name="40% - Accent4 5 2 2 8 2" xfId="4912"/>
    <cellStyle name="40% - Accent4 5 2 2_Deferred Income Taxes" xfId="4913"/>
    <cellStyle name="40% - Accent4 5 2 3" xfId="4914"/>
    <cellStyle name="40% - Accent4 5 2 3 2" xfId="4915"/>
    <cellStyle name="40% - Accent4 5 2 3 2 2" xfId="4916"/>
    <cellStyle name="40% - Accent4 5 2 3 2 2 2" xfId="4917"/>
    <cellStyle name="40% - Accent4 5 2 3 2 2 2 2" xfId="4918"/>
    <cellStyle name="40% - Accent4 5 2 3 2 2 2 2 2" xfId="4919"/>
    <cellStyle name="40% - Accent4 5 2 3 2 2 2_Deferred Income Taxes" xfId="4920"/>
    <cellStyle name="40% - Accent4 5 2 3 2 2 3" xfId="4921"/>
    <cellStyle name="40% - Accent4 5 2 3 2 2 3 2" xfId="4922"/>
    <cellStyle name="40% - Accent4 5 2 3 2 2_Deferred Income Taxes" xfId="4923"/>
    <cellStyle name="40% - Accent4 5 2 3 2 3" xfId="4924"/>
    <cellStyle name="40% - Accent4 5 2 3 2 3 2" xfId="4925"/>
    <cellStyle name="40% - Accent4 5 2 3 2 3 2 2" xfId="4926"/>
    <cellStyle name="40% - Accent4 5 2 3 2 3 2 2 2" xfId="4927"/>
    <cellStyle name="40% - Accent4 5 2 3 2 3 2_Deferred Income Taxes" xfId="4928"/>
    <cellStyle name="40% - Accent4 5 2 3 2 3 3" xfId="4929"/>
    <cellStyle name="40% - Accent4 5 2 3 2 3 3 2" xfId="4930"/>
    <cellStyle name="40% - Accent4 5 2 3 2 3_Deferred Income Taxes" xfId="4931"/>
    <cellStyle name="40% - Accent4 5 2 3 2 4" xfId="4932"/>
    <cellStyle name="40% - Accent4 5 2 3 2 4 2" xfId="4933"/>
    <cellStyle name="40% - Accent4 5 2 3 2 4 2 2" xfId="4934"/>
    <cellStyle name="40% - Accent4 5 2 3 2 4_Deferred Income Taxes" xfId="4935"/>
    <cellStyle name="40% - Accent4 5 2 3 2 5" xfId="4936"/>
    <cellStyle name="40% - Accent4 5 2 3 2 5 2" xfId="4937"/>
    <cellStyle name="40% - Accent4 5 2 3 2 5 2 2" xfId="4938"/>
    <cellStyle name="40% - Accent4 5 2 3 2 5_Deferred Income Taxes" xfId="4939"/>
    <cellStyle name="40% - Accent4 5 2 3 2 6" xfId="4940"/>
    <cellStyle name="40% - Accent4 5 2 3 2 6 2" xfId="4941"/>
    <cellStyle name="40% - Accent4 5 2 3 2_Deferred Income Taxes" xfId="4942"/>
    <cellStyle name="40% - Accent4 5 2 3 3" xfId="4943"/>
    <cellStyle name="40% - Accent4 5 2 3 3 2" xfId="4944"/>
    <cellStyle name="40% - Accent4 5 2 3 3 2 2" xfId="4945"/>
    <cellStyle name="40% - Accent4 5 2 3 3 2 2 2" xfId="4946"/>
    <cellStyle name="40% - Accent4 5 2 3 3 2_Deferred Income Taxes" xfId="4947"/>
    <cellStyle name="40% - Accent4 5 2 3 3 3" xfId="4948"/>
    <cellStyle name="40% - Accent4 5 2 3 3 3 2" xfId="4949"/>
    <cellStyle name="40% - Accent4 5 2 3 3_Deferred Income Taxes" xfId="4950"/>
    <cellStyle name="40% - Accent4 5 2 3 4" xfId="4951"/>
    <cellStyle name="40% - Accent4 5 2 3 4 2" xfId="4952"/>
    <cellStyle name="40% - Accent4 5 2 3 4 2 2" xfId="4953"/>
    <cellStyle name="40% - Accent4 5 2 3 4 2 2 2" xfId="4954"/>
    <cellStyle name="40% - Accent4 5 2 3 4 2_Deferred Income Taxes" xfId="4955"/>
    <cellStyle name="40% - Accent4 5 2 3 4 3" xfId="4956"/>
    <cellStyle name="40% - Accent4 5 2 3 4 3 2" xfId="4957"/>
    <cellStyle name="40% - Accent4 5 2 3 4_Deferred Income Taxes" xfId="4958"/>
    <cellStyle name="40% - Accent4 5 2 3 5" xfId="4959"/>
    <cellStyle name="40% - Accent4 5 2 3 5 2" xfId="4960"/>
    <cellStyle name="40% - Accent4 5 2 3 5 2 2" xfId="4961"/>
    <cellStyle name="40% - Accent4 5 2 3 5_Deferred Income Taxes" xfId="4962"/>
    <cellStyle name="40% - Accent4 5 2 3 6" xfId="4963"/>
    <cellStyle name="40% - Accent4 5 2 3 6 2" xfId="4964"/>
    <cellStyle name="40% - Accent4 5 2 3 6 2 2" xfId="4965"/>
    <cellStyle name="40% - Accent4 5 2 3 6_Deferred Income Taxes" xfId="4966"/>
    <cellStyle name="40% - Accent4 5 2 3 7" xfId="4967"/>
    <cellStyle name="40% - Accent4 5 2 3 7 2" xfId="4968"/>
    <cellStyle name="40% - Accent4 5 2 3_Deferred Income Taxes" xfId="4969"/>
    <cellStyle name="40% - Accent4 5 2 4" xfId="4970"/>
    <cellStyle name="40% - Accent4 5 2 4 2" xfId="4971"/>
    <cellStyle name="40% - Accent4 5 2 4 2 2" xfId="4972"/>
    <cellStyle name="40% - Accent4 5 2 4 2 2 2" xfId="4973"/>
    <cellStyle name="40% - Accent4 5 2 4 2 2 2 2" xfId="4974"/>
    <cellStyle name="40% - Accent4 5 2 4 2 2_Deferred Income Taxes" xfId="4975"/>
    <cellStyle name="40% - Accent4 5 2 4 2 3" xfId="4976"/>
    <cellStyle name="40% - Accent4 5 2 4 2 3 2" xfId="4977"/>
    <cellStyle name="40% - Accent4 5 2 4 2 3 2 2" xfId="4978"/>
    <cellStyle name="40% - Accent4 5 2 4 2 3_Deferred Income Taxes" xfId="4979"/>
    <cellStyle name="40% - Accent4 5 2 4 2 4" xfId="4980"/>
    <cellStyle name="40% - Accent4 5 2 4 2 4 2" xfId="4981"/>
    <cellStyle name="40% - Accent4 5 2 4 2_Deferred Income Taxes" xfId="4982"/>
    <cellStyle name="40% - Accent4 5 2 4 3" xfId="4983"/>
    <cellStyle name="40% - Accent4 5 2 4 3 2" xfId="4984"/>
    <cellStyle name="40% - Accent4 5 2 4 3 2 2" xfId="4985"/>
    <cellStyle name="40% - Accent4 5 2 4 3 2 2 2" xfId="4986"/>
    <cellStyle name="40% - Accent4 5 2 4 3 2_Deferred Income Taxes" xfId="4987"/>
    <cellStyle name="40% - Accent4 5 2 4 3 3" xfId="4988"/>
    <cellStyle name="40% - Accent4 5 2 4 3 3 2" xfId="4989"/>
    <cellStyle name="40% - Accent4 5 2 4 3_Deferred Income Taxes" xfId="4990"/>
    <cellStyle name="40% - Accent4 5 2 4 4" xfId="4991"/>
    <cellStyle name="40% - Accent4 5 2 4 4 2" xfId="4992"/>
    <cellStyle name="40% - Accent4 5 2 4 4 2 2" xfId="4993"/>
    <cellStyle name="40% - Accent4 5 2 4 4_Deferred Income Taxes" xfId="4994"/>
    <cellStyle name="40% - Accent4 5 2 4 5" xfId="4995"/>
    <cellStyle name="40% - Accent4 5 2 4 5 2" xfId="4996"/>
    <cellStyle name="40% - Accent4 5 2 4 5 2 2" xfId="4997"/>
    <cellStyle name="40% - Accent4 5 2 4 5_Deferred Income Taxes" xfId="4998"/>
    <cellStyle name="40% - Accent4 5 2 4 6" xfId="4999"/>
    <cellStyle name="40% - Accent4 5 2 4 6 2" xfId="5000"/>
    <cellStyle name="40% - Accent4 5 2 4_Deferred Income Taxes" xfId="5001"/>
    <cellStyle name="40% - Accent4 5 2 5" xfId="5002"/>
    <cellStyle name="40% - Accent4 5 2 5 2" xfId="5003"/>
    <cellStyle name="40% - Accent4 5 2 5 2 2" xfId="5004"/>
    <cellStyle name="40% - Accent4 5 2 5 2 2 2" xfId="5005"/>
    <cellStyle name="40% - Accent4 5 2 5 2_Deferred Income Taxes" xfId="5006"/>
    <cellStyle name="40% - Accent4 5 2 5 3" xfId="5007"/>
    <cellStyle name="40% - Accent4 5 2 5 3 2" xfId="5008"/>
    <cellStyle name="40% - Accent4 5 2 5 3 2 2" xfId="5009"/>
    <cellStyle name="40% - Accent4 5 2 5 3_Deferred Income Taxes" xfId="5010"/>
    <cellStyle name="40% - Accent4 5 2 5 4" xfId="5011"/>
    <cellStyle name="40% - Accent4 5 2 5 4 2" xfId="5012"/>
    <cellStyle name="40% - Accent4 5 2 5_Deferred Income Taxes" xfId="5013"/>
    <cellStyle name="40% - Accent4 5 2 6" xfId="5014"/>
    <cellStyle name="40% - Accent4 5 2 6 2" xfId="5015"/>
    <cellStyle name="40% - Accent4 5 2 6 2 2" xfId="5016"/>
    <cellStyle name="40% - Accent4 5 2 6 2 2 2" xfId="5017"/>
    <cellStyle name="40% - Accent4 5 2 6 2_Deferred Income Taxes" xfId="5018"/>
    <cellStyle name="40% - Accent4 5 2 6 3" xfId="5019"/>
    <cellStyle name="40% - Accent4 5 2 6 3 2" xfId="5020"/>
    <cellStyle name="40% - Accent4 5 2 6_Deferred Income Taxes" xfId="5021"/>
    <cellStyle name="40% - Accent4 5 2 7" xfId="5022"/>
    <cellStyle name="40% - Accent4 5 2 7 2" xfId="5023"/>
    <cellStyle name="40% - Accent4 5 2 7 2 2" xfId="5024"/>
    <cellStyle name="40% - Accent4 5 2 7_Deferred Income Taxes" xfId="5025"/>
    <cellStyle name="40% - Accent4 5 2 8" xfId="5026"/>
    <cellStyle name="40% - Accent4 5 2 8 2" xfId="5027"/>
    <cellStyle name="40% - Accent4 5 2 8 2 2" xfId="5028"/>
    <cellStyle name="40% - Accent4 5 2 8_Deferred Income Taxes" xfId="5029"/>
    <cellStyle name="40% - Accent4 5 2 9" xfId="5030"/>
    <cellStyle name="40% - Accent4 5 2 9 2" xfId="5031"/>
    <cellStyle name="40% - Accent4 5 2_Deferred Income Taxes" xfId="5032"/>
    <cellStyle name="40% - Accent4 5 3" xfId="5033"/>
    <cellStyle name="40% - Accent4 5 3 2" xfId="5034"/>
    <cellStyle name="40% - Accent4 5 3 2 2" xfId="5035"/>
    <cellStyle name="40% - Accent4 5 3 2 2 2" xfId="5036"/>
    <cellStyle name="40% - Accent4 5 3 2 2 2 2" xfId="5037"/>
    <cellStyle name="40% - Accent4 5 3 2 2 2 2 2" xfId="5038"/>
    <cellStyle name="40% - Accent4 5 3 2 2 2 2 2 2" xfId="5039"/>
    <cellStyle name="40% - Accent4 5 3 2 2 2 2_Deferred Income Taxes" xfId="5040"/>
    <cellStyle name="40% - Accent4 5 3 2 2 2 3" xfId="5041"/>
    <cellStyle name="40% - Accent4 5 3 2 2 2 3 2" xfId="5042"/>
    <cellStyle name="40% - Accent4 5 3 2 2 2_Deferred Income Taxes" xfId="5043"/>
    <cellStyle name="40% - Accent4 5 3 2 2 3" xfId="5044"/>
    <cellStyle name="40% - Accent4 5 3 2 2 3 2" xfId="5045"/>
    <cellStyle name="40% - Accent4 5 3 2 2 3 2 2" xfId="5046"/>
    <cellStyle name="40% - Accent4 5 3 2 2 3 2 2 2" xfId="5047"/>
    <cellStyle name="40% - Accent4 5 3 2 2 3 2_Deferred Income Taxes" xfId="5048"/>
    <cellStyle name="40% - Accent4 5 3 2 2 3 3" xfId="5049"/>
    <cellStyle name="40% - Accent4 5 3 2 2 3 3 2" xfId="5050"/>
    <cellStyle name="40% - Accent4 5 3 2 2 3_Deferred Income Taxes" xfId="5051"/>
    <cellStyle name="40% - Accent4 5 3 2 2 4" xfId="5052"/>
    <cellStyle name="40% - Accent4 5 3 2 2 4 2" xfId="5053"/>
    <cellStyle name="40% - Accent4 5 3 2 2 4 2 2" xfId="5054"/>
    <cellStyle name="40% - Accent4 5 3 2 2 4_Deferred Income Taxes" xfId="5055"/>
    <cellStyle name="40% - Accent4 5 3 2 2 5" xfId="5056"/>
    <cellStyle name="40% - Accent4 5 3 2 2 5 2" xfId="5057"/>
    <cellStyle name="40% - Accent4 5 3 2 2_Deferred Income Taxes" xfId="5058"/>
    <cellStyle name="40% - Accent4 5 3 2 3" xfId="5059"/>
    <cellStyle name="40% - Accent4 5 3 2 3 2" xfId="5060"/>
    <cellStyle name="40% - Accent4 5 3 2 3 2 2" xfId="5061"/>
    <cellStyle name="40% - Accent4 5 3 2 3 2 2 2" xfId="5062"/>
    <cellStyle name="40% - Accent4 5 3 2 3 2_Deferred Income Taxes" xfId="5063"/>
    <cellStyle name="40% - Accent4 5 3 2 3 3" xfId="5064"/>
    <cellStyle name="40% - Accent4 5 3 2 3 3 2" xfId="5065"/>
    <cellStyle name="40% - Accent4 5 3 2 3_Deferred Income Taxes" xfId="5066"/>
    <cellStyle name="40% - Accent4 5 3 2 4" xfId="5067"/>
    <cellStyle name="40% - Accent4 5 3 2 4 2" xfId="5068"/>
    <cellStyle name="40% - Accent4 5 3 2 4 2 2" xfId="5069"/>
    <cellStyle name="40% - Accent4 5 3 2 4 2 2 2" xfId="5070"/>
    <cellStyle name="40% - Accent4 5 3 2 4 2_Deferred Income Taxes" xfId="5071"/>
    <cellStyle name="40% - Accent4 5 3 2 4 3" xfId="5072"/>
    <cellStyle name="40% - Accent4 5 3 2 4 3 2" xfId="5073"/>
    <cellStyle name="40% - Accent4 5 3 2 4_Deferred Income Taxes" xfId="5074"/>
    <cellStyle name="40% - Accent4 5 3 2 5" xfId="5075"/>
    <cellStyle name="40% - Accent4 5 3 2 5 2" xfId="5076"/>
    <cellStyle name="40% - Accent4 5 3 2 5 2 2" xfId="5077"/>
    <cellStyle name="40% - Accent4 5 3 2 5_Deferred Income Taxes" xfId="5078"/>
    <cellStyle name="40% - Accent4 5 3 2 6" xfId="5079"/>
    <cellStyle name="40% - Accent4 5 3 2 6 2" xfId="5080"/>
    <cellStyle name="40% - Accent4 5 3 2 6 2 2" xfId="5081"/>
    <cellStyle name="40% - Accent4 5 3 2 6_Deferred Income Taxes" xfId="5082"/>
    <cellStyle name="40% - Accent4 5 3 2 7" xfId="5083"/>
    <cellStyle name="40% - Accent4 5 3 2 7 2" xfId="5084"/>
    <cellStyle name="40% - Accent4 5 3 2_Deferred Income Taxes" xfId="5085"/>
    <cellStyle name="40% - Accent4 5 3 3" xfId="5086"/>
    <cellStyle name="40% - Accent4 5 3 3 2" xfId="5087"/>
    <cellStyle name="40% - Accent4 5 3 3 2 2" xfId="5088"/>
    <cellStyle name="40% - Accent4 5 3 3 2 2 2" xfId="5089"/>
    <cellStyle name="40% - Accent4 5 3 3 2 2 2 2" xfId="5090"/>
    <cellStyle name="40% - Accent4 5 3 3 2 2_Deferred Income Taxes" xfId="5091"/>
    <cellStyle name="40% - Accent4 5 3 3 2 3" xfId="5092"/>
    <cellStyle name="40% - Accent4 5 3 3 2 3 2" xfId="5093"/>
    <cellStyle name="40% - Accent4 5 3 3 2_Deferred Income Taxes" xfId="5094"/>
    <cellStyle name="40% - Accent4 5 3 3 3" xfId="5095"/>
    <cellStyle name="40% - Accent4 5 3 3 3 2" xfId="5096"/>
    <cellStyle name="40% - Accent4 5 3 3 3 2 2" xfId="5097"/>
    <cellStyle name="40% - Accent4 5 3 3 3 2 2 2" xfId="5098"/>
    <cellStyle name="40% - Accent4 5 3 3 3 2_Deferred Income Taxes" xfId="5099"/>
    <cellStyle name="40% - Accent4 5 3 3 3 3" xfId="5100"/>
    <cellStyle name="40% - Accent4 5 3 3 3 3 2" xfId="5101"/>
    <cellStyle name="40% - Accent4 5 3 3 3_Deferred Income Taxes" xfId="5102"/>
    <cellStyle name="40% - Accent4 5 3 3 4" xfId="5103"/>
    <cellStyle name="40% - Accent4 5 3 3 4 2" xfId="5104"/>
    <cellStyle name="40% - Accent4 5 3 3 4 2 2" xfId="5105"/>
    <cellStyle name="40% - Accent4 5 3 3 4_Deferred Income Taxes" xfId="5106"/>
    <cellStyle name="40% - Accent4 5 3 3 5" xfId="5107"/>
    <cellStyle name="40% - Accent4 5 3 3 5 2" xfId="5108"/>
    <cellStyle name="40% - Accent4 5 3 3_Deferred Income Taxes" xfId="5109"/>
    <cellStyle name="40% - Accent4 5 3 4" xfId="5110"/>
    <cellStyle name="40% - Accent4 5 3 4 2" xfId="5111"/>
    <cellStyle name="40% - Accent4 5 3 4 2 2" xfId="5112"/>
    <cellStyle name="40% - Accent4 5 3 4 2 2 2" xfId="5113"/>
    <cellStyle name="40% - Accent4 5 3 4 2_Deferred Income Taxes" xfId="5114"/>
    <cellStyle name="40% - Accent4 5 3 4 3" xfId="5115"/>
    <cellStyle name="40% - Accent4 5 3 4 3 2" xfId="5116"/>
    <cellStyle name="40% - Accent4 5 3 4_Deferred Income Taxes" xfId="5117"/>
    <cellStyle name="40% - Accent4 5 3 5" xfId="5118"/>
    <cellStyle name="40% - Accent4 5 3 5 2" xfId="5119"/>
    <cellStyle name="40% - Accent4 5 3 5 2 2" xfId="5120"/>
    <cellStyle name="40% - Accent4 5 3 5 2 2 2" xfId="5121"/>
    <cellStyle name="40% - Accent4 5 3 5 2_Deferred Income Taxes" xfId="5122"/>
    <cellStyle name="40% - Accent4 5 3 5 3" xfId="5123"/>
    <cellStyle name="40% - Accent4 5 3 5 3 2" xfId="5124"/>
    <cellStyle name="40% - Accent4 5 3 5_Deferred Income Taxes" xfId="5125"/>
    <cellStyle name="40% - Accent4 5 3 6" xfId="5126"/>
    <cellStyle name="40% - Accent4 5 3 6 2" xfId="5127"/>
    <cellStyle name="40% - Accent4 5 3 6 2 2" xfId="5128"/>
    <cellStyle name="40% - Accent4 5 3 6_Deferred Income Taxes" xfId="5129"/>
    <cellStyle name="40% - Accent4 5 3 7" xfId="5130"/>
    <cellStyle name="40% - Accent4 5 3 7 2" xfId="5131"/>
    <cellStyle name="40% - Accent4 5 3 7 2 2" xfId="5132"/>
    <cellStyle name="40% - Accent4 5 3 7_Deferred Income Taxes" xfId="5133"/>
    <cellStyle name="40% - Accent4 5 3 8" xfId="5134"/>
    <cellStyle name="40% - Accent4 5 3 8 2" xfId="5135"/>
    <cellStyle name="40% - Accent4 5 3_Deferred Income Taxes" xfId="5136"/>
    <cellStyle name="40% - Accent4 5 4" xfId="5137"/>
    <cellStyle name="40% - Accent4 5 4 2" xfId="5138"/>
    <cellStyle name="40% - Accent4 5 4 2 2" xfId="5139"/>
    <cellStyle name="40% - Accent4 5 4 2 2 2" xfId="5140"/>
    <cellStyle name="40% - Accent4 5 4 2 2 2 2" xfId="5141"/>
    <cellStyle name="40% - Accent4 5 4 2 2 2 2 2" xfId="5142"/>
    <cellStyle name="40% - Accent4 5 4 2 2 2_Deferred Income Taxes" xfId="5143"/>
    <cellStyle name="40% - Accent4 5 4 2 2 3" xfId="5144"/>
    <cellStyle name="40% - Accent4 5 4 2 2 3 2" xfId="5145"/>
    <cellStyle name="40% - Accent4 5 4 2 2_Deferred Income Taxes" xfId="5146"/>
    <cellStyle name="40% - Accent4 5 4 2 3" xfId="5147"/>
    <cellStyle name="40% - Accent4 5 4 2 3 2" xfId="5148"/>
    <cellStyle name="40% - Accent4 5 4 2 3 2 2" xfId="5149"/>
    <cellStyle name="40% - Accent4 5 4 2 3 2 2 2" xfId="5150"/>
    <cellStyle name="40% - Accent4 5 4 2 3 2_Deferred Income Taxes" xfId="5151"/>
    <cellStyle name="40% - Accent4 5 4 2 3 3" xfId="5152"/>
    <cellStyle name="40% - Accent4 5 4 2 3 3 2" xfId="5153"/>
    <cellStyle name="40% - Accent4 5 4 2 3_Deferred Income Taxes" xfId="5154"/>
    <cellStyle name="40% - Accent4 5 4 2 4" xfId="5155"/>
    <cellStyle name="40% - Accent4 5 4 2 4 2" xfId="5156"/>
    <cellStyle name="40% - Accent4 5 4 2 4 2 2" xfId="5157"/>
    <cellStyle name="40% - Accent4 5 4 2 4_Deferred Income Taxes" xfId="5158"/>
    <cellStyle name="40% - Accent4 5 4 2 5" xfId="5159"/>
    <cellStyle name="40% - Accent4 5 4 2 5 2" xfId="5160"/>
    <cellStyle name="40% - Accent4 5 4 2 5 2 2" xfId="5161"/>
    <cellStyle name="40% - Accent4 5 4 2 5_Deferred Income Taxes" xfId="5162"/>
    <cellStyle name="40% - Accent4 5 4 2 6" xfId="5163"/>
    <cellStyle name="40% - Accent4 5 4 2 6 2" xfId="5164"/>
    <cellStyle name="40% - Accent4 5 4 2_Deferred Income Taxes" xfId="5165"/>
    <cellStyle name="40% - Accent4 5 4 3" xfId="5166"/>
    <cellStyle name="40% - Accent4 5 4 3 2" xfId="5167"/>
    <cellStyle name="40% - Accent4 5 4 3 2 2" xfId="5168"/>
    <cellStyle name="40% - Accent4 5 4 3 2 2 2" xfId="5169"/>
    <cellStyle name="40% - Accent4 5 4 3 2_Deferred Income Taxes" xfId="5170"/>
    <cellStyle name="40% - Accent4 5 4 3 3" xfId="5171"/>
    <cellStyle name="40% - Accent4 5 4 3 3 2" xfId="5172"/>
    <cellStyle name="40% - Accent4 5 4 3_Deferred Income Taxes" xfId="5173"/>
    <cellStyle name="40% - Accent4 5 4 4" xfId="5174"/>
    <cellStyle name="40% - Accent4 5 4 4 2" xfId="5175"/>
    <cellStyle name="40% - Accent4 5 4 4 2 2" xfId="5176"/>
    <cellStyle name="40% - Accent4 5 4 4 2 2 2" xfId="5177"/>
    <cellStyle name="40% - Accent4 5 4 4 2_Deferred Income Taxes" xfId="5178"/>
    <cellStyle name="40% - Accent4 5 4 4 3" xfId="5179"/>
    <cellStyle name="40% - Accent4 5 4 4 3 2" xfId="5180"/>
    <cellStyle name="40% - Accent4 5 4 4_Deferred Income Taxes" xfId="5181"/>
    <cellStyle name="40% - Accent4 5 4 5" xfId="5182"/>
    <cellStyle name="40% - Accent4 5 4 5 2" xfId="5183"/>
    <cellStyle name="40% - Accent4 5 4 5 2 2" xfId="5184"/>
    <cellStyle name="40% - Accent4 5 4 5_Deferred Income Taxes" xfId="5185"/>
    <cellStyle name="40% - Accent4 5 4 6" xfId="5186"/>
    <cellStyle name="40% - Accent4 5 4 6 2" xfId="5187"/>
    <cellStyle name="40% - Accent4 5 4 6 2 2" xfId="5188"/>
    <cellStyle name="40% - Accent4 5 4 6_Deferred Income Taxes" xfId="5189"/>
    <cellStyle name="40% - Accent4 5 4 7" xfId="5190"/>
    <cellStyle name="40% - Accent4 5 4 7 2" xfId="5191"/>
    <cellStyle name="40% - Accent4 5 4_Deferred Income Taxes" xfId="5192"/>
    <cellStyle name="40% - Accent4 5 5" xfId="5193"/>
    <cellStyle name="40% - Accent4 5 5 2" xfId="5194"/>
    <cellStyle name="40% - Accent4 5 5 2 2" xfId="5195"/>
    <cellStyle name="40% - Accent4 5 5 2 2 2" xfId="5196"/>
    <cellStyle name="40% - Accent4 5 5 2 2 2 2" xfId="5197"/>
    <cellStyle name="40% - Accent4 5 5 2 2_Deferred Income Taxes" xfId="5198"/>
    <cellStyle name="40% - Accent4 5 5 2 3" xfId="5199"/>
    <cellStyle name="40% - Accent4 5 5 2 3 2" xfId="5200"/>
    <cellStyle name="40% - Accent4 5 5 2 3 2 2" xfId="5201"/>
    <cellStyle name="40% - Accent4 5 5 2 3_Deferred Income Taxes" xfId="5202"/>
    <cellStyle name="40% - Accent4 5 5 2 4" xfId="5203"/>
    <cellStyle name="40% - Accent4 5 5 2 4 2" xfId="5204"/>
    <cellStyle name="40% - Accent4 5 5 2_Deferred Income Taxes" xfId="5205"/>
    <cellStyle name="40% - Accent4 5 5 3" xfId="5206"/>
    <cellStyle name="40% - Accent4 5 5 3 2" xfId="5207"/>
    <cellStyle name="40% - Accent4 5 5 3 2 2" xfId="5208"/>
    <cellStyle name="40% - Accent4 5 5 3 2 2 2" xfId="5209"/>
    <cellStyle name="40% - Accent4 5 5 3 2_Deferred Income Taxes" xfId="5210"/>
    <cellStyle name="40% - Accent4 5 5 3 3" xfId="5211"/>
    <cellStyle name="40% - Accent4 5 5 3 3 2" xfId="5212"/>
    <cellStyle name="40% - Accent4 5 5 3_Deferred Income Taxes" xfId="5213"/>
    <cellStyle name="40% - Accent4 5 5 4" xfId="5214"/>
    <cellStyle name="40% - Accent4 5 5 4 2" xfId="5215"/>
    <cellStyle name="40% - Accent4 5 5 4 2 2" xfId="5216"/>
    <cellStyle name="40% - Accent4 5 5 4_Deferred Income Taxes" xfId="5217"/>
    <cellStyle name="40% - Accent4 5 5 5" xfId="5218"/>
    <cellStyle name="40% - Accent4 5 5 5 2" xfId="5219"/>
    <cellStyle name="40% - Accent4 5 5 5 2 2" xfId="5220"/>
    <cellStyle name="40% - Accent4 5 5 5_Deferred Income Taxes" xfId="5221"/>
    <cellStyle name="40% - Accent4 5 5 6" xfId="5222"/>
    <cellStyle name="40% - Accent4 5 5 6 2" xfId="5223"/>
    <cellStyle name="40% - Accent4 5 5_Deferred Income Taxes" xfId="5224"/>
    <cellStyle name="40% - Accent4 5 6" xfId="5225"/>
    <cellStyle name="40% - Accent4 5 6 2" xfId="5226"/>
    <cellStyle name="40% - Accent4 5 6 2 2" xfId="5227"/>
    <cellStyle name="40% - Accent4 5 6 2 2 2" xfId="5228"/>
    <cellStyle name="40% - Accent4 5 6 2_Deferred Income Taxes" xfId="5229"/>
    <cellStyle name="40% - Accent4 5 6 3" xfId="5230"/>
    <cellStyle name="40% - Accent4 5 6 3 2" xfId="5231"/>
    <cellStyle name="40% - Accent4 5 6 3 2 2" xfId="5232"/>
    <cellStyle name="40% - Accent4 5 6 3_Deferred Income Taxes" xfId="5233"/>
    <cellStyle name="40% - Accent4 5 6 4" xfId="5234"/>
    <cellStyle name="40% - Accent4 5 6 4 2" xfId="5235"/>
    <cellStyle name="40% - Accent4 5 6_Deferred Income Taxes" xfId="5236"/>
    <cellStyle name="40% - Accent4 5 7" xfId="5237"/>
    <cellStyle name="40% - Accent4 5 7 2" xfId="5238"/>
    <cellStyle name="40% - Accent4 5 7 2 2" xfId="5239"/>
    <cellStyle name="40% - Accent4 5 7 2 2 2" xfId="5240"/>
    <cellStyle name="40% - Accent4 5 7 2_Deferred Income Taxes" xfId="5241"/>
    <cellStyle name="40% - Accent4 5 7 3" xfId="5242"/>
    <cellStyle name="40% - Accent4 5 7 3 2" xfId="5243"/>
    <cellStyle name="40% - Accent4 5 7_Deferred Income Taxes" xfId="5244"/>
    <cellStyle name="40% - Accent4 5 8" xfId="5245"/>
    <cellStyle name="40% - Accent4 5 8 2" xfId="5246"/>
    <cellStyle name="40% - Accent4 5 8 2 2" xfId="5247"/>
    <cellStyle name="40% - Accent4 5 8_Deferred Income Taxes" xfId="5248"/>
    <cellStyle name="40% - Accent4 5 9" xfId="5249"/>
    <cellStyle name="40% - Accent4 5 9 2" xfId="5250"/>
    <cellStyle name="40% - Accent4 5 9 2 2" xfId="5251"/>
    <cellStyle name="40% - Accent4 5 9_Deferred Income Taxes" xfId="5252"/>
    <cellStyle name="40% - Accent4 5_Deferred Income Taxes" xfId="5253"/>
    <cellStyle name="40% - Accent4 6" xfId="256"/>
    <cellStyle name="40% - Accent4 6 2" xfId="5254"/>
    <cellStyle name="40% - Accent4 6 2 2" xfId="5255"/>
    <cellStyle name="40% - Accent4 6 2 2 2" xfId="5256"/>
    <cellStyle name="40% - Accent4 6 2_Deferred Income Taxes" xfId="5257"/>
    <cellStyle name="40% - Accent4 6 3" xfId="5258"/>
    <cellStyle name="40% - Accent4 6 3 2" xfId="5259"/>
    <cellStyle name="40% - Accent4 6_Deferred Income Taxes" xfId="5260"/>
    <cellStyle name="40% - Accent4 7" xfId="5261"/>
    <cellStyle name="40% - Accent4 7 2" xfId="5262"/>
    <cellStyle name="40% - Accent4 7 2 2" xfId="5263"/>
    <cellStyle name="40% - Accent4 7 2 2 2" xfId="5264"/>
    <cellStyle name="40% - Accent4 7 2_Deferred Income Taxes" xfId="5265"/>
    <cellStyle name="40% - Accent4 7 3" xfId="5266"/>
    <cellStyle name="40% - Accent4 7 3 2" xfId="5267"/>
    <cellStyle name="40% - Accent4 7_Deferred Income Taxes" xfId="5268"/>
    <cellStyle name="40% - Accent4 8" xfId="5269"/>
    <cellStyle name="40% - Accent4 8 2" xfId="5270"/>
    <cellStyle name="40% - Accent4 8 2 2" xfId="5271"/>
    <cellStyle name="40% - Accent4 8_Deferred Income Taxes" xfId="5272"/>
    <cellStyle name="40% - Accent4 9" xfId="5273"/>
    <cellStyle name="40% - Accent4 9 2" xfId="5274"/>
    <cellStyle name="40% - Accent4 9 2 2" xfId="5275"/>
    <cellStyle name="40% - Accent4 9_Deferred Income Taxes" xfId="5276"/>
    <cellStyle name="40% - Accent5 10" xfId="5277"/>
    <cellStyle name="40% - Accent5 10 2" xfId="5278"/>
    <cellStyle name="40% - Accent5 10 2 2" xfId="5279"/>
    <cellStyle name="40% - Accent5 10_Deferred Income Taxes" xfId="5280"/>
    <cellStyle name="40% - Accent5 11" xfId="5281"/>
    <cellStyle name="40% - Accent5 11 2" xfId="5282"/>
    <cellStyle name="40% - Accent5 2" xfId="17"/>
    <cellStyle name="40% - Accent5 2 2" xfId="5283"/>
    <cellStyle name="40% - Accent5 2 2 2" xfId="5284"/>
    <cellStyle name="40% - Accent5 2 2 2 2" xfId="5285"/>
    <cellStyle name="40% - Accent5 2 2 2 2 2" xfId="5286"/>
    <cellStyle name="40% - Accent5 2 2 2 2 2 2" xfId="5287"/>
    <cellStyle name="40% - Accent5 2 2 2 2 2 2 2" xfId="5288"/>
    <cellStyle name="40% - Accent5 2 2 2 2 2_Deferred Income Taxes" xfId="5289"/>
    <cellStyle name="40% - Accent5 2 2 2 2 3" xfId="5290"/>
    <cellStyle name="40% - Accent5 2 2 2 2 3 2" xfId="5291"/>
    <cellStyle name="40% - Accent5 2 2 2 2_Deferred Income Taxes" xfId="5292"/>
    <cellStyle name="40% - Accent5 2 2 2 3" xfId="5293"/>
    <cellStyle name="40% - Accent5 2 2 2 3 2" xfId="5294"/>
    <cellStyle name="40% - Accent5 2 2 2 3 2 2" xfId="5295"/>
    <cellStyle name="40% - Accent5 2 2 2 3 2 2 2" xfId="5296"/>
    <cellStyle name="40% - Accent5 2 2 2 3 2_Deferred Income Taxes" xfId="5297"/>
    <cellStyle name="40% - Accent5 2 2 2 3 3" xfId="5298"/>
    <cellStyle name="40% - Accent5 2 2 2 3 3 2" xfId="5299"/>
    <cellStyle name="40% - Accent5 2 2 2 3_Deferred Income Taxes" xfId="5300"/>
    <cellStyle name="40% - Accent5 2 2 2 4" xfId="5301"/>
    <cellStyle name="40% - Accent5 2 2 2 4 2" xfId="5302"/>
    <cellStyle name="40% - Accent5 2 2 2 4 2 2" xfId="5303"/>
    <cellStyle name="40% - Accent5 2 2 2 4_Deferred Income Taxes" xfId="5304"/>
    <cellStyle name="40% - Accent5 2 2 2 5" xfId="5305"/>
    <cellStyle name="40% - Accent5 2 2 2 5 2" xfId="5306"/>
    <cellStyle name="40% - Accent5 2 2 2_Deferred Income Taxes" xfId="5307"/>
    <cellStyle name="40% - Accent5 2 2 3" xfId="5308"/>
    <cellStyle name="40% - Accent5 2 2 3 2" xfId="5309"/>
    <cellStyle name="40% - Accent5 2 2 3 2 2" xfId="5310"/>
    <cellStyle name="40% - Accent5 2 2 3 2 2 2" xfId="5311"/>
    <cellStyle name="40% - Accent5 2 2 3 2_Deferred Income Taxes" xfId="5312"/>
    <cellStyle name="40% - Accent5 2 2 3 3" xfId="5313"/>
    <cellStyle name="40% - Accent5 2 2 3 3 2" xfId="5314"/>
    <cellStyle name="40% - Accent5 2 2 3_Deferred Income Taxes" xfId="5315"/>
    <cellStyle name="40% - Accent5 2 2 4" xfId="5316"/>
    <cellStyle name="40% - Accent5 2 2 4 2" xfId="5317"/>
    <cellStyle name="40% - Accent5 2 2 4 2 2" xfId="5318"/>
    <cellStyle name="40% - Accent5 2 2 4 2 2 2" xfId="5319"/>
    <cellStyle name="40% - Accent5 2 2 4 2_Deferred Income Taxes" xfId="5320"/>
    <cellStyle name="40% - Accent5 2 2 4 3" xfId="5321"/>
    <cellStyle name="40% - Accent5 2 2 4 3 2" xfId="5322"/>
    <cellStyle name="40% - Accent5 2 2 4_Deferred Income Taxes" xfId="5323"/>
    <cellStyle name="40% - Accent5 2 2 5" xfId="5324"/>
    <cellStyle name="40% - Accent5 2 2 5 2" xfId="5325"/>
    <cellStyle name="40% - Accent5 2 2 5 2 2" xfId="5326"/>
    <cellStyle name="40% - Accent5 2 2 5_Deferred Income Taxes" xfId="5327"/>
    <cellStyle name="40% - Accent5 2 2 6" xfId="5328"/>
    <cellStyle name="40% - Accent5 2 2 6 2" xfId="5329"/>
    <cellStyle name="40% - Accent5 2 2 6 2 2" xfId="5330"/>
    <cellStyle name="40% - Accent5 2 2 6_Deferred Income Taxes" xfId="5331"/>
    <cellStyle name="40% - Accent5 2 2 7" xfId="5332"/>
    <cellStyle name="40% - Accent5 2 2 7 2" xfId="5333"/>
    <cellStyle name="40% - Accent5 2 2_Deferred Income Taxes" xfId="5334"/>
    <cellStyle name="40% - Accent5 2 3" xfId="5335"/>
    <cellStyle name="40% - Accent5 2 3 2" xfId="5336"/>
    <cellStyle name="40% - Accent5 2 3 2 2" xfId="5337"/>
    <cellStyle name="40% - Accent5 2 3 2 2 2" xfId="5338"/>
    <cellStyle name="40% - Accent5 2 3 2 2 2 2" xfId="5339"/>
    <cellStyle name="40% - Accent5 2 3 2 2_Deferred Income Taxes" xfId="5340"/>
    <cellStyle name="40% - Accent5 2 3 2 3" xfId="5341"/>
    <cellStyle name="40% - Accent5 2 3 2 3 2" xfId="5342"/>
    <cellStyle name="40% - Accent5 2 3 2_Deferred Income Taxes" xfId="5343"/>
    <cellStyle name="40% - Accent5 2 3 3" xfId="5344"/>
    <cellStyle name="40% - Accent5 2 3 3 2" xfId="5345"/>
    <cellStyle name="40% - Accent5 2 3 3 2 2" xfId="5346"/>
    <cellStyle name="40% - Accent5 2 3 3 2 2 2" xfId="5347"/>
    <cellStyle name="40% - Accent5 2 3 3 2_Deferred Income Taxes" xfId="5348"/>
    <cellStyle name="40% - Accent5 2 3 3 3" xfId="5349"/>
    <cellStyle name="40% - Accent5 2 3 3 3 2" xfId="5350"/>
    <cellStyle name="40% - Accent5 2 3 3_Deferred Income Taxes" xfId="5351"/>
    <cellStyle name="40% - Accent5 2 3 4" xfId="5352"/>
    <cellStyle name="40% - Accent5 2 3 4 2" xfId="5353"/>
    <cellStyle name="40% - Accent5 2 3 4 2 2" xfId="5354"/>
    <cellStyle name="40% - Accent5 2 3 4_Deferred Income Taxes" xfId="5355"/>
    <cellStyle name="40% - Accent5 2 3 5" xfId="5356"/>
    <cellStyle name="40% - Accent5 2 3 5 2" xfId="5357"/>
    <cellStyle name="40% - Accent5 2 3_Deferred Income Taxes" xfId="5358"/>
    <cellStyle name="40% - Accent5 2 4" xfId="5359"/>
    <cellStyle name="40% - Accent5 2 4 2" xfId="5360"/>
    <cellStyle name="40% - Accent5 2 4 2 2" xfId="5361"/>
    <cellStyle name="40% - Accent5 2 4 2 2 2" xfId="5362"/>
    <cellStyle name="40% - Accent5 2 4 2_Deferred Income Taxes" xfId="5363"/>
    <cellStyle name="40% - Accent5 2 4 3" xfId="5364"/>
    <cellStyle name="40% - Accent5 2 4 3 2" xfId="5365"/>
    <cellStyle name="40% - Accent5 2 4_Deferred Income Taxes" xfId="5366"/>
    <cellStyle name="40% - Accent5 2 5" xfId="5367"/>
    <cellStyle name="40% - Accent5 2 5 2" xfId="5368"/>
    <cellStyle name="40% - Accent5 2 5 2 2" xfId="5369"/>
    <cellStyle name="40% - Accent5 2 5 2 2 2" xfId="5370"/>
    <cellStyle name="40% - Accent5 2 5 2_Deferred Income Taxes" xfId="5371"/>
    <cellStyle name="40% - Accent5 2 5 3" xfId="5372"/>
    <cellStyle name="40% - Accent5 2 5 3 2" xfId="5373"/>
    <cellStyle name="40% - Accent5 2 5_Deferred Income Taxes" xfId="5374"/>
    <cellStyle name="40% - Accent5 2 6" xfId="5375"/>
    <cellStyle name="40% - Accent5 2 6 2" xfId="5376"/>
    <cellStyle name="40% - Accent5 2 6 2 2" xfId="5377"/>
    <cellStyle name="40% - Accent5 2 6_Deferred Income Taxes" xfId="5378"/>
    <cellStyle name="40% - Accent5 2 7" xfId="5379"/>
    <cellStyle name="40% - Accent5 2 7 2" xfId="5380"/>
    <cellStyle name="40% - Accent5 2 7 2 2" xfId="5381"/>
    <cellStyle name="40% - Accent5 2 7_Deferred Income Taxes" xfId="5382"/>
    <cellStyle name="40% - Accent5 2 8" xfId="5383"/>
    <cellStyle name="40% - Accent5 2 8 2" xfId="5384"/>
    <cellStyle name="40% - Accent5 2_Deferred Income Taxes" xfId="5385"/>
    <cellStyle name="40% - Accent5 3" xfId="257"/>
    <cellStyle name="40% - Accent5 3 2" xfId="5386"/>
    <cellStyle name="40% - Accent5 3 2 2" xfId="5387"/>
    <cellStyle name="40% - Accent5 3 2 2 2" xfId="5388"/>
    <cellStyle name="40% - Accent5 3 2 2 2 2" xfId="5389"/>
    <cellStyle name="40% - Accent5 3 2 2 2 2 2" xfId="5390"/>
    <cellStyle name="40% - Accent5 3 2 2 2_Deferred Income Taxes" xfId="5391"/>
    <cellStyle name="40% - Accent5 3 2 2 3" xfId="5392"/>
    <cellStyle name="40% - Accent5 3 2 2 3 2" xfId="5393"/>
    <cellStyle name="40% - Accent5 3 2 2_Deferred Income Taxes" xfId="5394"/>
    <cellStyle name="40% - Accent5 3 2 3" xfId="5395"/>
    <cellStyle name="40% - Accent5 3 2 3 2" xfId="5396"/>
    <cellStyle name="40% - Accent5 3 2 3 2 2" xfId="5397"/>
    <cellStyle name="40% - Accent5 3 2 3 2 2 2" xfId="5398"/>
    <cellStyle name="40% - Accent5 3 2 3 2_Deferred Income Taxes" xfId="5399"/>
    <cellStyle name="40% - Accent5 3 2 3 3" xfId="5400"/>
    <cellStyle name="40% - Accent5 3 2 3 3 2" xfId="5401"/>
    <cellStyle name="40% - Accent5 3 2 3_Deferred Income Taxes" xfId="5402"/>
    <cellStyle name="40% - Accent5 3 2 4" xfId="5403"/>
    <cellStyle name="40% - Accent5 3 2 4 2" xfId="5404"/>
    <cellStyle name="40% - Accent5 3 2 4 2 2" xfId="5405"/>
    <cellStyle name="40% - Accent5 3 2 4_Deferred Income Taxes" xfId="5406"/>
    <cellStyle name="40% - Accent5 3 2 5" xfId="5407"/>
    <cellStyle name="40% - Accent5 3 2 5 2" xfId="5408"/>
    <cellStyle name="40% - Accent5 3 2_Deferred Income Taxes" xfId="5409"/>
    <cellStyle name="40% - Accent5 3 3" xfId="5410"/>
    <cellStyle name="40% - Accent5 3 3 2" xfId="5411"/>
    <cellStyle name="40% - Accent5 3 3 2 2" xfId="5412"/>
    <cellStyle name="40% - Accent5 3 3 2 2 2" xfId="5413"/>
    <cellStyle name="40% - Accent5 3 3 2_Deferred Income Taxes" xfId="5414"/>
    <cellStyle name="40% - Accent5 3 3 3" xfId="5415"/>
    <cellStyle name="40% - Accent5 3 3 3 2" xfId="5416"/>
    <cellStyle name="40% - Accent5 3 3_Deferred Income Taxes" xfId="5417"/>
    <cellStyle name="40% - Accent5 3 4" xfId="5418"/>
    <cellStyle name="40% - Accent5 3 4 2" xfId="5419"/>
    <cellStyle name="40% - Accent5 3 4 2 2" xfId="5420"/>
    <cellStyle name="40% - Accent5 3 4 2 2 2" xfId="5421"/>
    <cellStyle name="40% - Accent5 3 4 2_Deferred Income Taxes" xfId="5422"/>
    <cellStyle name="40% - Accent5 3 4 3" xfId="5423"/>
    <cellStyle name="40% - Accent5 3 4 3 2" xfId="5424"/>
    <cellStyle name="40% - Accent5 3 4_Deferred Income Taxes" xfId="5425"/>
    <cellStyle name="40% - Accent5 3 5" xfId="5426"/>
    <cellStyle name="40% - Accent5 3 5 2" xfId="5427"/>
    <cellStyle name="40% - Accent5 3 5 2 2" xfId="5428"/>
    <cellStyle name="40% - Accent5 3 5_Deferred Income Taxes" xfId="5429"/>
    <cellStyle name="40% - Accent5 3 6" xfId="5430"/>
    <cellStyle name="40% - Accent5 3 6 2" xfId="5431"/>
    <cellStyle name="40% - Accent5 3_Deferred Income Taxes" xfId="5432"/>
    <cellStyle name="40% - Accent5 4" xfId="258"/>
    <cellStyle name="40% - Accent5 4 10" xfId="5433"/>
    <cellStyle name="40% - Accent5 4 10 2" xfId="5434"/>
    <cellStyle name="40% - Accent5 4 2" xfId="5435"/>
    <cellStyle name="40% - Accent5 4 2 2" xfId="5436"/>
    <cellStyle name="40% - Accent5 4 2 2 2" xfId="5437"/>
    <cellStyle name="40% - Accent5 4 2 2 2 2" xfId="5438"/>
    <cellStyle name="40% - Accent5 4 2 2 2 2 2" xfId="5439"/>
    <cellStyle name="40% - Accent5 4 2 2 2 2 2 2" xfId="5440"/>
    <cellStyle name="40% - Accent5 4 2 2 2 2 2 2 2" xfId="5441"/>
    <cellStyle name="40% - Accent5 4 2 2 2 2 2 2 2 2" xfId="5442"/>
    <cellStyle name="40% - Accent5 4 2 2 2 2 2 2_Deferred Income Taxes" xfId="5443"/>
    <cellStyle name="40% - Accent5 4 2 2 2 2 2 3" xfId="5444"/>
    <cellStyle name="40% - Accent5 4 2 2 2 2 2 3 2" xfId="5445"/>
    <cellStyle name="40% - Accent5 4 2 2 2 2 2_Deferred Income Taxes" xfId="5446"/>
    <cellStyle name="40% - Accent5 4 2 2 2 2 3" xfId="5447"/>
    <cellStyle name="40% - Accent5 4 2 2 2 2 3 2" xfId="5448"/>
    <cellStyle name="40% - Accent5 4 2 2 2 2 3 2 2" xfId="5449"/>
    <cellStyle name="40% - Accent5 4 2 2 2 2 3 2 2 2" xfId="5450"/>
    <cellStyle name="40% - Accent5 4 2 2 2 2 3 2_Deferred Income Taxes" xfId="5451"/>
    <cellStyle name="40% - Accent5 4 2 2 2 2 3 3" xfId="5452"/>
    <cellStyle name="40% - Accent5 4 2 2 2 2 3 3 2" xfId="5453"/>
    <cellStyle name="40% - Accent5 4 2 2 2 2 3_Deferred Income Taxes" xfId="5454"/>
    <cellStyle name="40% - Accent5 4 2 2 2 2 4" xfId="5455"/>
    <cellStyle name="40% - Accent5 4 2 2 2 2 4 2" xfId="5456"/>
    <cellStyle name="40% - Accent5 4 2 2 2 2 4 2 2" xfId="5457"/>
    <cellStyle name="40% - Accent5 4 2 2 2 2 4_Deferred Income Taxes" xfId="5458"/>
    <cellStyle name="40% - Accent5 4 2 2 2 2 5" xfId="5459"/>
    <cellStyle name="40% - Accent5 4 2 2 2 2 5 2" xfId="5460"/>
    <cellStyle name="40% - Accent5 4 2 2 2 2_Deferred Income Taxes" xfId="5461"/>
    <cellStyle name="40% - Accent5 4 2 2 2 3" xfId="5462"/>
    <cellStyle name="40% - Accent5 4 2 2 2 3 2" xfId="5463"/>
    <cellStyle name="40% - Accent5 4 2 2 2 3 2 2" xfId="5464"/>
    <cellStyle name="40% - Accent5 4 2 2 2 3 2 2 2" xfId="5465"/>
    <cellStyle name="40% - Accent5 4 2 2 2 3 2_Deferred Income Taxes" xfId="5466"/>
    <cellStyle name="40% - Accent5 4 2 2 2 3 3" xfId="5467"/>
    <cellStyle name="40% - Accent5 4 2 2 2 3 3 2" xfId="5468"/>
    <cellStyle name="40% - Accent5 4 2 2 2 3_Deferred Income Taxes" xfId="5469"/>
    <cellStyle name="40% - Accent5 4 2 2 2 4" xfId="5470"/>
    <cellStyle name="40% - Accent5 4 2 2 2 4 2" xfId="5471"/>
    <cellStyle name="40% - Accent5 4 2 2 2 4 2 2" xfId="5472"/>
    <cellStyle name="40% - Accent5 4 2 2 2 4 2 2 2" xfId="5473"/>
    <cellStyle name="40% - Accent5 4 2 2 2 4 2_Deferred Income Taxes" xfId="5474"/>
    <cellStyle name="40% - Accent5 4 2 2 2 4 3" xfId="5475"/>
    <cellStyle name="40% - Accent5 4 2 2 2 4 3 2" xfId="5476"/>
    <cellStyle name="40% - Accent5 4 2 2 2 4_Deferred Income Taxes" xfId="5477"/>
    <cellStyle name="40% - Accent5 4 2 2 2 5" xfId="5478"/>
    <cellStyle name="40% - Accent5 4 2 2 2 5 2" xfId="5479"/>
    <cellStyle name="40% - Accent5 4 2 2 2 5 2 2" xfId="5480"/>
    <cellStyle name="40% - Accent5 4 2 2 2 5_Deferred Income Taxes" xfId="5481"/>
    <cellStyle name="40% - Accent5 4 2 2 2 6" xfId="5482"/>
    <cellStyle name="40% - Accent5 4 2 2 2 6 2" xfId="5483"/>
    <cellStyle name="40% - Accent5 4 2 2 2 6 2 2" xfId="5484"/>
    <cellStyle name="40% - Accent5 4 2 2 2 6_Deferred Income Taxes" xfId="5485"/>
    <cellStyle name="40% - Accent5 4 2 2 2 7" xfId="5486"/>
    <cellStyle name="40% - Accent5 4 2 2 2 7 2" xfId="5487"/>
    <cellStyle name="40% - Accent5 4 2 2 2_Deferred Income Taxes" xfId="5488"/>
    <cellStyle name="40% - Accent5 4 2 2 3" xfId="5489"/>
    <cellStyle name="40% - Accent5 4 2 2 3 2" xfId="5490"/>
    <cellStyle name="40% - Accent5 4 2 2 3 2 2" xfId="5491"/>
    <cellStyle name="40% - Accent5 4 2 2 3 2 2 2" xfId="5492"/>
    <cellStyle name="40% - Accent5 4 2 2 3 2 2 2 2" xfId="5493"/>
    <cellStyle name="40% - Accent5 4 2 2 3 2 2_Deferred Income Taxes" xfId="5494"/>
    <cellStyle name="40% - Accent5 4 2 2 3 2 3" xfId="5495"/>
    <cellStyle name="40% - Accent5 4 2 2 3 2 3 2" xfId="5496"/>
    <cellStyle name="40% - Accent5 4 2 2 3 2_Deferred Income Taxes" xfId="5497"/>
    <cellStyle name="40% - Accent5 4 2 2 3 3" xfId="5498"/>
    <cellStyle name="40% - Accent5 4 2 2 3 3 2" xfId="5499"/>
    <cellStyle name="40% - Accent5 4 2 2 3 3 2 2" xfId="5500"/>
    <cellStyle name="40% - Accent5 4 2 2 3 3 2 2 2" xfId="5501"/>
    <cellStyle name="40% - Accent5 4 2 2 3 3 2_Deferred Income Taxes" xfId="5502"/>
    <cellStyle name="40% - Accent5 4 2 2 3 3 3" xfId="5503"/>
    <cellStyle name="40% - Accent5 4 2 2 3 3 3 2" xfId="5504"/>
    <cellStyle name="40% - Accent5 4 2 2 3 3_Deferred Income Taxes" xfId="5505"/>
    <cellStyle name="40% - Accent5 4 2 2 3 4" xfId="5506"/>
    <cellStyle name="40% - Accent5 4 2 2 3 4 2" xfId="5507"/>
    <cellStyle name="40% - Accent5 4 2 2 3 4 2 2" xfId="5508"/>
    <cellStyle name="40% - Accent5 4 2 2 3 4_Deferred Income Taxes" xfId="5509"/>
    <cellStyle name="40% - Accent5 4 2 2 3 5" xfId="5510"/>
    <cellStyle name="40% - Accent5 4 2 2 3 5 2" xfId="5511"/>
    <cellStyle name="40% - Accent5 4 2 2 3_Deferred Income Taxes" xfId="5512"/>
    <cellStyle name="40% - Accent5 4 2 2 4" xfId="5513"/>
    <cellStyle name="40% - Accent5 4 2 2 4 2" xfId="5514"/>
    <cellStyle name="40% - Accent5 4 2 2 4 2 2" xfId="5515"/>
    <cellStyle name="40% - Accent5 4 2 2 4 2 2 2" xfId="5516"/>
    <cellStyle name="40% - Accent5 4 2 2 4 2_Deferred Income Taxes" xfId="5517"/>
    <cellStyle name="40% - Accent5 4 2 2 4 3" xfId="5518"/>
    <cellStyle name="40% - Accent5 4 2 2 4 3 2" xfId="5519"/>
    <cellStyle name="40% - Accent5 4 2 2 4_Deferred Income Taxes" xfId="5520"/>
    <cellStyle name="40% - Accent5 4 2 2 5" xfId="5521"/>
    <cellStyle name="40% - Accent5 4 2 2 5 2" xfId="5522"/>
    <cellStyle name="40% - Accent5 4 2 2 5 2 2" xfId="5523"/>
    <cellStyle name="40% - Accent5 4 2 2 5 2 2 2" xfId="5524"/>
    <cellStyle name="40% - Accent5 4 2 2 5 2_Deferred Income Taxes" xfId="5525"/>
    <cellStyle name="40% - Accent5 4 2 2 5 3" xfId="5526"/>
    <cellStyle name="40% - Accent5 4 2 2 5 3 2" xfId="5527"/>
    <cellStyle name="40% - Accent5 4 2 2 5_Deferred Income Taxes" xfId="5528"/>
    <cellStyle name="40% - Accent5 4 2 2 6" xfId="5529"/>
    <cellStyle name="40% - Accent5 4 2 2 6 2" xfId="5530"/>
    <cellStyle name="40% - Accent5 4 2 2 6 2 2" xfId="5531"/>
    <cellStyle name="40% - Accent5 4 2 2 6_Deferred Income Taxes" xfId="5532"/>
    <cellStyle name="40% - Accent5 4 2 2 7" xfId="5533"/>
    <cellStyle name="40% - Accent5 4 2 2 7 2" xfId="5534"/>
    <cellStyle name="40% - Accent5 4 2 2 7 2 2" xfId="5535"/>
    <cellStyle name="40% - Accent5 4 2 2 7_Deferred Income Taxes" xfId="5536"/>
    <cellStyle name="40% - Accent5 4 2 2 8" xfId="5537"/>
    <cellStyle name="40% - Accent5 4 2 2 8 2" xfId="5538"/>
    <cellStyle name="40% - Accent5 4 2 2_Deferred Income Taxes" xfId="5539"/>
    <cellStyle name="40% - Accent5 4 2 3" xfId="5540"/>
    <cellStyle name="40% - Accent5 4 2 3 2" xfId="5541"/>
    <cellStyle name="40% - Accent5 4 2 3 2 2" xfId="5542"/>
    <cellStyle name="40% - Accent5 4 2 3 2 2 2" xfId="5543"/>
    <cellStyle name="40% - Accent5 4 2 3 2 2 2 2" xfId="5544"/>
    <cellStyle name="40% - Accent5 4 2 3 2 2 2 2 2" xfId="5545"/>
    <cellStyle name="40% - Accent5 4 2 3 2 2 2_Deferred Income Taxes" xfId="5546"/>
    <cellStyle name="40% - Accent5 4 2 3 2 2 3" xfId="5547"/>
    <cellStyle name="40% - Accent5 4 2 3 2 2 3 2" xfId="5548"/>
    <cellStyle name="40% - Accent5 4 2 3 2 2_Deferred Income Taxes" xfId="5549"/>
    <cellStyle name="40% - Accent5 4 2 3 2 3" xfId="5550"/>
    <cellStyle name="40% - Accent5 4 2 3 2 3 2" xfId="5551"/>
    <cellStyle name="40% - Accent5 4 2 3 2 3 2 2" xfId="5552"/>
    <cellStyle name="40% - Accent5 4 2 3 2 3 2 2 2" xfId="5553"/>
    <cellStyle name="40% - Accent5 4 2 3 2 3 2_Deferred Income Taxes" xfId="5554"/>
    <cellStyle name="40% - Accent5 4 2 3 2 3 3" xfId="5555"/>
    <cellStyle name="40% - Accent5 4 2 3 2 3 3 2" xfId="5556"/>
    <cellStyle name="40% - Accent5 4 2 3 2 3_Deferred Income Taxes" xfId="5557"/>
    <cellStyle name="40% - Accent5 4 2 3 2 4" xfId="5558"/>
    <cellStyle name="40% - Accent5 4 2 3 2 4 2" xfId="5559"/>
    <cellStyle name="40% - Accent5 4 2 3 2 4 2 2" xfId="5560"/>
    <cellStyle name="40% - Accent5 4 2 3 2 4_Deferred Income Taxes" xfId="5561"/>
    <cellStyle name="40% - Accent5 4 2 3 2 5" xfId="5562"/>
    <cellStyle name="40% - Accent5 4 2 3 2 5 2" xfId="5563"/>
    <cellStyle name="40% - Accent5 4 2 3 2 5 2 2" xfId="5564"/>
    <cellStyle name="40% - Accent5 4 2 3 2 5_Deferred Income Taxes" xfId="5565"/>
    <cellStyle name="40% - Accent5 4 2 3 2 6" xfId="5566"/>
    <cellStyle name="40% - Accent5 4 2 3 2 6 2" xfId="5567"/>
    <cellStyle name="40% - Accent5 4 2 3 2_Deferred Income Taxes" xfId="5568"/>
    <cellStyle name="40% - Accent5 4 2 3 3" xfId="5569"/>
    <cellStyle name="40% - Accent5 4 2 3 3 2" xfId="5570"/>
    <cellStyle name="40% - Accent5 4 2 3 3 2 2" xfId="5571"/>
    <cellStyle name="40% - Accent5 4 2 3 3 2 2 2" xfId="5572"/>
    <cellStyle name="40% - Accent5 4 2 3 3 2_Deferred Income Taxes" xfId="5573"/>
    <cellStyle name="40% - Accent5 4 2 3 3 3" xfId="5574"/>
    <cellStyle name="40% - Accent5 4 2 3 3 3 2" xfId="5575"/>
    <cellStyle name="40% - Accent5 4 2 3 3_Deferred Income Taxes" xfId="5576"/>
    <cellStyle name="40% - Accent5 4 2 3 4" xfId="5577"/>
    <cellStyle name="40% - Accent5 4 2 3 4 2" xfId="5578"/>
    <cellStyle name="40% - Accent5 4 2 3 4 2 2" xfId="5579"/>
    <cellStyle name="40% - Accent5 4 2 3 4 2 2 2" xfId="5580"/>
    <cellStyle name="40% - Accent5 4 2 3 4 2_Deferred Income Taxes" xfId="5581"/>
    <cellStyle name="40% - Accent5 4 2 3 4 3" xfId="5582"/>
    <cellStyle name="40% - Accent5 4 2 3 4 3 2" xfId="5583"/>
    <cellStyle name="40% - Accent5 4 2 3 4_Deferred Income Taxes" xfId="5584"/>
    <cellStyle name="40% - Accent5 4 2 3 5" xfId="5585"/>
    <cellStyle name="40% - Accent5 4 2 3 5 2" xfId="5586"/>
    <cellStyle name="40% - Accent5 4 2 3 5 2 2" xfId="5587"/>
    <cellStyle name="40% - Accent5 4 2 3 5_Deferred Income Taxes" xfId="5588"/>
    <cellStyle name="40% - Accent5 4 2 3 6" xfId="5589"/>
    <cellStyle name="40% - Accent5 4 2 3 6 2" xfId="5590"/>
    <cellStyle name="40% - Accent5 4 2 3 6 2 2" xfId="5591"/>
    <cellStyle name="40% - Accent5 4 2 3 6_Deferred Income Taxes" xfId="5592"/>
    <cellStyle name="40% - Accent5 4 2 3 7" xfId="5593"/>
    <cellStyle name="40% - Accent5 4 2 3 7 2" xfId="5594"/>
    <cellStyle name="40% - Accent5 4 2 3_Deferred Income Taxes" xfId="5595"/>
    <cellStyle name="40% - Accent5 4 2 4" xfId="5596"/>
    <cellStyle name="40% - Accent5 4 2 4 2" xfId="5597"/>
    <cellStyle name="40% - Accent5 4 2 4 2 2" xfId="5598"/>
    <cellStyle name="40% - Accent5 4 2 4 2 2 2" xfId="5599"/>
    <cellStyle name="40% - Accent5 4 2 4 2 2 2 2" xfId="5600"/>
    <cellStyle name="40% - Accent5 4 2 4 2 2_Deferred Income Taxes" xfId="5601"/>
    <cellStyle name="40% - Accent5 4 2 4 2 3" xfId="5602"/>
    <cellStyle name="40% - Accent5 4 2 4 2 3 2" xfId="5603"/>
    <cellStyle name="40% - Accent5 4 2 4 2 3 2 2" xfId="5604"/>
    <cellStyle name="40% - Accent5 4 2 4 2 3_Deferred Income Taxes" xfId="5605"/>
    <cellStyle name="40% - Accent5 4 2 4 2 4" xfId="5606"/>
    <cellStyle name="40% - Accent5 4 2 4 2 4 2" xfId="5607"/>
    <cellStyle name="40% - Accent5 4 2 4 2_Deferred Income Taxes" xfId="5608"/>
    <cellStyle name="40% - Accent5 4 2 4 3" xfId="5609"/>
    <cellStyle name="40% - Accent5 4 2 4 3 2" xfId="5610"/>
    <cellStyle name="40% - Accent5 4 2 4 3 2 2" xfId="5611"/>
    <cellStyle name="40% - Accent5 4 2 4 3 2 2 2" xfId="5612"/>
    <cellStyle name="40% - Accent5 4 2 4 3 2_Deferred Income Taxes" xfId="5613"/>
    <cellStyle name="40% - Accent5 4 2 4 3 3" xfId="5614"/>
    <cellStyle name="40% - Accent5 4 2 4 3 3 2" xfId="5615"/>
    <cellStyle name="40% - Accent5 4 2 4 3_Deferred Income Taxes" xfId="5616"/>
    <cellStyle name="40% - Accent5 4 2 4 4" xfId="5617"/>
    <cellStyle name="40% - Accent5 4 2 4 4 2" xfId="5618"/>
    <cellStyle name="40% - Accent5 4 2 4 4 2 2" xfId="5619"/>
    <cellStyle name="40% - Accent5 4 2 4 4_Deferred Income Taxes" xfId="5620"/>
    <cellStyle name="40% - Accent5 4 2 4 5" xfId="5621"/>
    <cellStyle name="40% - Accent5 4 2 4 5 2" xfId="5622"/>
    <cellStyle name="40% - Accent5 4 2 4 5 2 2" xfId="5623"/>
    <cellStyle name="40% - Accent5 4 2 4 5_Deferred Income Taxes" xfId="5624"/>
    <cellStyle name="40% - Accent5 4 2 4 6" xfId="5625"/>
    <cellStyle name="40% - Accent5 4 2 4 6 2" xfId="5626"/>
    <cellStyle name="40% - Accent5 4 2 4_Deferred Income Taxes" xfId="5627"/>
    <cellStyle name="40% - Accent5 4 2 5" xfId="5628"/>
    <cellStyle name="40% - Accent5 4 2 5 2" xfId="5629"/>
    <cellStyle name="40% - Accent5 4 2 5 2 2" xfId="5630"/>
    <cellStyle name="40% - Accent5 4 2 5 2 2 2" xfId="5631"/>
    <cellStyle name="40% - Accent5 4 2 5 2_Deferred Income Taxes" xfId="5632"/>
    <cellStyle name="40% - Accent5 4 2 5 3" xfId="5633"/>
    <cellStyle name="40% - Accent5 4 2 5 3 2" xfId="5634"/>
    <cellStyle name="40% - Accent5 4 2 5 3 2 2" xfId="5635"/>
    <cellStyle name="40% - Accent5 4 2 5 3_Deferred Income Taxes" xfId="5636"/>
    <cellStyle name="40% - Accent5 4 2 5 4" xfId="5637"/>
    <cellStyle name="40% - Accent5 4 2 5 4 2" xfId="5638"/>
    <cellStyle name="40% - Accent5 4 2 5_Deferred Income Taxes" xfId="5639"/>
    <cellStyle name="40% - Accent5 4 2 6" xfId="5640"/>
    <cellStyle name="40% - Accent5 4 2 6 2" xfId="5641"/>
    <cellStyle name="40% - Accent5 4 2 6 2 2" xfId="5642"/>
    <cellStyle name="40% - Accent5 4 2 6 2 2 2" xfId="5643"/>
    <cellStyle name="40% - Accent5 4 2 6 2_Deferred Income Taxes" xfId="5644"/>
    <cellStyle name="40% - Accent5 4 2 6 3" xfId="5645"/>
    <cellStyle name="40% - Accent5 4 2 6 3 2" xfId="5646"/>
    <cellStyle name="40% - Accent5 4 2 6_Deferred Income Taxes" xfId="5647"/>
    <cellStyle name="40% - Accent5 4 2 7" xfId="5648"/>
    <cellStyle name="40% - Accent5 4 2 7 2" xfId="5649"/>
    <cellStyle name="40% - Accent5 4 2 7 2 2" xfId="5650"/>
    <cellStyle name="40% - Accent5 4 2 7_Deferred Income Taxes" xfId="5651"/>
    <cellStyle name="40% - Accent5 4 2 8" xfId="5652"/>
    <cellStyle name="40% - Accent5 4 2 8 2" xfId="5653"/>
    <cellStyle name="40% - Accent5 4 2 8 2 2" xfId="5654"/>
    <cellStyle name="40% - Accent5 4 2 8_Deferred Income Taxes" xfId="5655"/>
    <cellStyle name="40% - Accent5 4 2 9" xfId="5656"/>
    <cellStyle name="40% - Accent5 4 2 9 2" xfId="5657"/>
    <cellStyle name="40% - Accent5 4 2_Deferred Income Taxes" xfId="5658"/>
    <cellStyle name="40% - Accent5 4 3" xfId="5659"/>
    <cellStyle name="40% - Accent5 4 3 2" xfId="5660"/>
    <cellStyle name="40% - Accent5 4 3 2 2" xfId="5661"/>
    <cellStyle name="40% - Accent5 4 3 2 2 2" xfId="5662"/>
    <cellStyle name="40% - Accent5 4 3 2 2 2 2" xfId="5663"/>
    <cellStyle name="40% - Accent5 4 3 2 2 2 2 2" xfId="5664"/>
    <cellStyle name="40% - Accent5 4 3 2 2 2 2 2 2" xfId="5665"/>
    <cellStyle name="40% - Accent5 4 3 2 2 2 2_Deferred Income Taxes" xfId="5666"/>
    <cellStyle name="40% - Accent5 4 3 2 2 2 3" xfId="5667"/>
    <cellStyle name="40% - Accent5 4 3 2 2 2 3 2" xfId="5668"/>
    <cellStyle name="40% - Accent5 4 3 2 2 2_Deferred Income Taxes" xfId="5669"/>
    <cellStyle name="40% - Accent5 4 3 2 2 3" xfId="5670"/>
    <cellStyle name="40% - Accent5 4 3 2 2 3 2" xfId="5671"/>
    <cellStyle name="40% - Accent5 4 3 2 2 3 2 2" xfId="5672"/>
    <cellStyle name="40% - Accent5 4 3 2 2 3 2 2 2" xfId="5673"/>
    <cellStyle name="40% - Accent5 4 3 2 2 3 2_Deferred Income Taxes" xfId="5674"/>
    <cellStyle name="40% - Accent5 4 3 2 2 3 3" xfId="5675"/>
    <cellStyle name="40% - Accent5 4 3 2 2 3 3 2" xfId="5676"/>
    <cellStyle name="40% - Accent5 4 3 2 2 3_Deferred Income Taxes" xfId="5677"/>
    <cellStyle name="40% - Accent5 4 3 2 2 4" xfId="5678"/>
    <cellStyle name="40% - Accent5 4 3 2 2 4 2" xfId="5679"/>
    <cellStyle name="40% - Accent5 4 3 2 2 4 2 2" xfId="5680"/>
    <cellStyle name="40% - Accent5 4 3 2 2 4_Deferred Income Taxes" xfId="5681"/>
    <cellStyle name="40% - Accent5 4 3 2 2 5" xfId="5682"/>
    <cellStyle name="40% - Accent5 4 3 2 2 5 2" xfId="5683"/>
    <cellStyle name="40% - Accent5 4 3 2 2_Deferred Income Taxes" xfId="5684"/>
    <cellStyle name="40% - Accent5 4 3 2 3" xfId="5685"/>
    <cellStyle name="40% - Accent5 4 3 2 3 2" xfId="5686"/>
    <cellStyle name="40% - Accent5 4 3 2 3 2 2" xfId="5687"/>
    <cellStyle name="40% - Accent5 4 3 2 3 2 2 2" xfId="5688"/>
    <cellStyle name="40% - Accent5 4 3 2 3 2_Deferred Income Taxes" xfId="5689"/>
    <cellStyle name="40% - Accent5 4 3 2 3 3" xfId="5690"/>
    <cellStyle name="40% - Accent5 4 3 2 3 3 2" xfId="5691"/>
    <cellStyle name="40% - Accent5 4 3 2 3_Deferred Income Taxes" xfId="5692"/>
    <cellStyle name="40% - Accent5 4 3 2 4" xfId="5693"/>
    <cellStyle name="40% - Accent5 4 3 2 4 2" xfId="5694"/>
    <cellStyle name="40% - Accent5 4 3 2 4 2 2" xfId="5695"/>
    <cellStyle name="40% - Accent5 4 3 2 4 2 2 2" xfId="5696"/>
    <cellStyle name="40% - Accent5 4 3 2 4 2_Deferred Income Taxes" xfId="5697"/>
    <cellStyle name="40% - Accent5 4 3 2 4 3" xfId="5698"/>
    <cellStyle name="40% - Accent5 4 3 2 4 3 2" xfId="5699"/>
    <cellStyle name="40% - Accent5 4 3 2 4_Deferred Income Taxes" xfId="5700"/>
    <cellStyle name="40% - Accent5 4 3 2 5" xfId="5701"/>
    <cellStyle name="40% - Accent5 4 3 2 5 2" xfId="5702"/>
    <cellStyle name="40% - Accent5 4 3 2 5 2 2" xfId="5703"/>
    <cellStyle name="40% - Accent5 4 3 2 5_Deferred Income Taxes" xfId="5704"/>
    <cellStyle name="40% - Accent5 4 3 2 6" xfId="5705"/>
    <cellStyle name="40% - Accent5 4 3 2 6 2" xfId="5706"/>
    <cellStyle name="40% - Accent5 4 3 2 6 2 2" xfId="5707"/>
    <cellStyle name="40% - Accent5 4 3 2 6_Deferred Income Taxes" xfId="5708"/>
    <cellStyle name="40% - Accent5 4 3 2 7" xfId="5709"/>
    <cellStyle name="40% - Accent5 4 3 2 7 2" xfId="5710"/>
    <cellStyle name="40% - Accent5 4 3 2_Deferred Income Taxes" xfId="5711"/>
    <cellStyle name="40% - Accent5 4 3 3" xfId="5712"/>
    <cellStyle name="40% - Accent5 4 3 3 2" xfId="5713"/>
    <cellStyle name="40% - Accent5 4 3 3 2 2" xfId="5714"/>
    <cellStyle name="40% - Accent5 4 3 3 2 2 2" xfId="5715"/>
    <cellStyle name="40% - Accent5 4 3 3 2 2 2 2" xfId="5716"/>
    <cellStyle name="40% - Accent5 4 3 3 2 2_Deferred Income Taxes" xfId="5717"/>
    <cellStyle name="40% - Accent5 4 3 3 2 3" xfId="5718"/>
    <cellStyle name="40% - Accent5 4 3 3 2 3 2" xfId="5719"/>
    <cellStyle name="40% - Accent5 4 3 3 2_Deferred Income Taxes" xfId="5720"/>
    <cellStyle name="40% - Accent5 4 3 3 3" xfId="5721"/>
    <cellStyle name="40% - Accent5 4 3 3 3 2" xfId="5722"/>
    <cellStyle name="40% - Accent5 4 3 3 3 2 2" xfId="5723"/>
    <cellStyle name="40% - Accent5 4 3 3 3 2 2 2" xfId="5724"/>
    <cellStyle name="40% - Accent5 4 3 3 3 2_Deferred Income Taxes" xfId="5725"/>
    <cellStyle name="40% - Accent5 4 3 3 3 3" xfId="5726"/>
    <cellStyle name="40% - Accent5 4 3 3 3 3 2" xfId="5727"/>
    <cellStyle name="40% - Accent5 4 3 3 3_Deferred Income Taxes" xfId="5728"/>
    <cellStyle name="40% - Accent5 4 3 3 4" xfId="5729"/>
    <cellStyle name="40% - Accent5 4 3 3 4 2" xfId="5730"/>
    <cellStyle name="40% - Accent5 4 3 3 4 2 2" xfId="5731"/>
    <cellStyle name="40% - Accent5 4 3 3 4_Deferred Income Taxes" xfId="5732"/>
    <cellStyle name="40% - Accent5 4 3 3 5" xfId="5733"/>
    <cellStyle name="40% - Accent5 4 3 3 5 2" xfId="5734"/>
    <cellStyle name="40% - Accent5 4 3 3_Deferred Income Taxes" xfId="5735"/>
    <cellStyle name="40% - Accent5 4 3 4" xfId="5736"/>
    <cellStyle name="40% - Accent5 4 3 4 2" xfId="5737"/>
    <cellStyle name="40% - Accent5 4 3 4 2 2" xfId="5738"/>
    <cellStyle name="40% - Accent5 4 3 4 2 2 2" xfId="5739"/>
    <cellStyle name="40% - Accent5 4 3 4 2_Deferred Income Taxes" xfId="5740"/>
    <cellStyle name="40% - Accent5 4 3 4 3" xfId="5741"/>
    <cellStyle name="40% - Accent5 4 3 4 3 2" xfId="5742"/>
    <cellStyle name="40% - Accent5 4 3 4_Deferred Income Taxes" xfId="5743"/>
    <cellStyle name="40% - Accent5 4 3 5" xfId="5744"/>
    <cellStyle name="40% - Accent5 4 3 5 2" xfId="5745"/>
    <cellStyle name="40% - Accent5 4 3 5 2 2" xfId="5746"/>
    <cellStyle name="40% - Accent5 4 3 5 2 2 2" xfId="5747"/>
    <cellStyle name="40% - Accent5 4 3 5 2_Deferred Income Taxes" xfId="5748"/>
    <cellStyle name="40% - Accent5 4 3 5 3" xfId="5749"/>
    <cellStyle name="40% - Accent5 4 3 5 3 2" xfId="5750"/>
    <cellStyle name="40% - Accent5 4 3 5_Deferred Income Taxes" xfId="5751"/>
    <cellStyle name="40% - Accent5 4 3 6" xfId="5752"/>
    <cellStyle name="40% - Accent5 4 3 6 2" xfId="5753"/>
    <cellStyle name="40% - Accent5 4 3 6 2 2" xfId="5754"/>
    <cellStyle name="40% - Accent5 4 3 6_Deferred Income Taxes" xfId="5755"/>
    <cellStyle name="40% - Accent5 4 3 7" xfId="5756"/>
    <cellStyle name="40% - Accent5 4 3 7 2" xfId="5757"/>
    <cellStyle name="40% - Accent5 4 3 7 2 2" xfId="5758"/>
    <cellStyle name="40% - Accent5 4 3 7_Deferred Income Taxes" xfId="5759"/>
    <cellStyle name="40% - Accent5 4 3 8" xfId="5760"/>
    <cellStyle name="40% - Accent5 4 3 8 2" xfId="5761"/>
    <cellStyle name="40% - Accent5 4 3_Deferred Income Taxes" xfId="5762"/>
    <cellStyle name="40% - Accent5 4 4" xfId="5763"/>
    <cellStyle name="40% - Accent5 4 4 2" xfId="5764"/>
    <cellStyle name="40% - Accent5 4 4 2 2" xfId="5765"/>
    <cellStyle name="40% - Accent5 4 4 2 2 2" xfId="5766"/>
    <cellStyle name="40% - Accent5 4 4 2 2 2 2" xfId="5767"/>
    <cellStyle name="40% - Accent5 4 4 2 2 2 2 2" xfId="5768"/>
    <cellStyle name="40% - Accent5 4 4 2 2 2_Deferred Income Taxes" xfId="5769"/>
    <cellStyle name="40% - Accent5 4 4 2 2 3" xfId="5770"/>
    <cellStyle name="40% - Accent5 4 4 2 2 3 2" xfId="5771"/>
    <cellStyle name="40% - Accent5 4 4 2 2_Deferred Income Taxes" xfId="5772"/>
    <cellStyle name="40% - Accent5 4 4 2 3" xfId="5773"/>
    <cellStyle name="40% - Accent5 4 4 2 3 2" xfId="5774"/>
    <cellStyle name="40% - Accent5 4 4 2 3 2 2" xfId="5775"/>
    <cellStyle name="40% - Accent5 4 4 2 3 2 2 2" xfId="5776"/>
    <cellStyle name="40% - Accent5 4 4 2 3 2_Deferred Income Taxes" xfId="5777"/>
    <cellStyle name="40% - Accent5 4 4 2 3 3" xfId="5778"/>
    <cellStyle name="40% - Accent5 4 4 2 3 3 2" xfId="5779"/>
    <cellStyle name="40% - Accent5 4 4 2 3_Deferred Income Taxes" xfId="5780"/>
    <cellStyle name="40% - Accent5 4 4 2 4" xfId="5781"/>
    <cellStyle name="40% - Accent5 4 4 2 4 2" xfId="5782"/>
    <cellStyle name="40% - Accent5 4 4 2 4 2 2" xfId="5783"/>
    <cellStyle name="40% - Accent5 4 4 2 4_Deferred Income Taxes" xfId="5784"/>
    <cellStyle name="40% - Accent5 4 4 2 5" xfId="5785"/>
    <cellStyle name="40% - Accent5 4 4 2 5 2" xfId="5786"/>
    <cellStyle name="40% - Accent5 4 4 2 5 2 2" xfId="5787"/>
    <cellStyle name="40% - Accent5 4 4 2 5_Deferred Income Taxes" xfId="5788"/>
    <cellStyle name="40% - Accent5 4 4 2 6" xfId="5789"/>
    <cellStyle name="40% - Accent5 4 4 2 6 2" xfId="5790"/>
    <cellStyle name="40% - Accent5 4 4 2_Deferred Income Taxes" xfId="5791"/>
    <cellStyle name="40% - Accent5 4 4 3" xfId="5792"/>
    <cellStyle name="40% - Accent5 4 4 3 2" xfId="5793"/>
    <cellStyle name="40% - Accent5 4 4 3 2 2" xfId="5794"/>
    <cellStyle name="40% - Accent5 4 4 3 2 2 2" xfId="5795"/>
    <cellStyle name="40% - Accent5 4 4 3 2_Deferred Income Taxes" xfId="5796"/>
    <cellStyle name="40% - Accent5 4 4 3 3" xfId="5797"/>
    <cellStyle name="40% - Accent5 4 4 3 3 2" xfId="5798"/>
    <cellStyle name="40% - Accent5 4 4 3_Deferred Income Taxes" xfId="5799"/>
    <cellStyle name="40% - Accent5 4 4 4" xfId="5800"/>
    <cellStyle name="40% - Accent5 4 4 4 2" xfId="5801"/>
    <cellStyle name="40% - Accent5 4 4 4 2 2" xfId="5802"/>
    <cellStyle name="40% - Accent5 4 4 4 2 2 2" xfId="5803"/>
    <cellStyle name="40% - Accent5 4 4 4 2_Deferred Income Taxes" xfId="5804"/>
    <cellStyle name="40% - Accent5 4 4 4 3" xfId="5805"/>
    <cellStyle name="40% - Accent5 4 4 4 3 2" xfId="5806"/>
    <cellStyle name="40% - Accent5 4 4 4_Deferred Income Taxes" xfId="5807"/>
    <cellStyle name="40% - Accent5 4 4 5" xfId="5808"/>
    <cellStyle name="40% - Accent5 4 4 5 2" xfId="5809"/>
    <cellStyle name="40% - Accent5 4 4 5 2 2" xfId="5810"/>
    <cellStyle name="40% - Accent5 4 4 5_Deferred Income Taxes" xfId="5811"/>
    <cellStyle name="40% - Accent5 4 4 6" xfId="5812"/>
    <cellStyle name="40% - Accent5 4 4 6 2" xfId="5813"/>
    <cellStyle name="40% - Accent5 4 4 6 2 2" xfId="5814"/>
    <cellStyle name="40% - Accent5 4 4 6_Deferred Income Taxes" xfId="5815"/>
    <cellStyle name="40% - Accent5 4 4 7" xfId="5816"/>
    <cellStyle name="40% - Accent5 4 4 7 2" xfId="5817"/>
    <cellStyle name="40% - Accent5 4 4_Deferred Income Taxes" xfId="5818"/>
    <cellStyle name="40% - Accent5 4 5" xfId="5819"/>
    <cellStyle name="40% - Accent5 4 5 2" xfId="5820"/>
    <cellStyle name="40% - Accent5 4 5 2 2" xfId="5821"/>
    <cellStyle name="40% - Accent5 4 5 2 2 2" xfId="5822"/>
    <cellStyle name="40% - Accent5 4 5 2 2 2 2" xfId="5823"/>
    <cellStyle name="40% - Accent5 4 5 2 2_Deferred Income Taxes" xfId="5824"/>
    <cellStyle name="40% - Accent5 4 5 2 3" xfId="5825"/>
    <cellStyle name="40% - Accent5 4 5 2 3 2" xfId="5826"/>
    <cellStyle name="40% - Accent5 4 5 2 3 2 2" xfId="5827"/>
    <cellStyle name="40% - Accent5 4 5 2 3_Deferred Income Taxes" xfId="5828"/>
    <cellStyle name="40% - Accent5 4 5 2 4" xfId="5829"/>
    <cellStyle name="40% - Accent5 4 5 2 4 2" xfId="5830"/>
    <cellStyle name="40% - Accent5 4 5 2_Deferred Income Taxes" xfId="5831"/>
    <cellStyle name="40% - Accent5 4 5 3" xfId="5832"/>
    <cellStyle name="40% - Accent5 4 5 3 2" xfId="5833"/>
    <cellStyle name="40% - Accent5 4 5 3 2 2" xfId="5834"/>
    <cellStyle name="40% - Accent5 4 5 3 2 2 2" xfId="5835"/>
    <cellStyle name="40% - Accent5 4 5 3 2_Deferred Income Taxes" xfId="5836"/>
    <cellStyle name="40% - Accent5 4 5 3 3" xfId="5837"/>
    <cellStyle name="40% - Accent5 4 5 3 3 2" xfId="5838"/>
    <cellStyle name="40% - Accent5 4 5 3_Deferred Income Taxes" xfId="5839"/>
    <cellStyle name="40% - Accent5 4 5 4" xfId="5840"/>
    <cellStyle name="40% - Accent5 4 5 4 2" xfId="5841"/>
    <cellStyle name="40% - Accent5 4 5 4 2 2" xfId="5842"/>
    <cellStyle name="40% - Accent5 4 5 4_Deferred Income Taxes" xfId="5843"/>
    <cellStyle name="40% - Accent5 4 5 5" xfId="5844"/>
    <cellStyle name="40% - Accent5 4 5 5 2" xfId="5845"/>
    <cellStyle name="40% - Accent5 4 5 5 2 2" xfId="5846"/>
    <cellStyle name="40% - Accent5 4 5 5_Deferred Income Taxes" xfId="5847"/>
    <cellStyle name="40% - Accent5 4 5 6" xfId="5848"/>
    <cellStyle name="40% - Accent5 4 5 6 2" xfId="5849"/>
    <cellStyle name="40% - Accent5 4 5_Deferred Income Taxes" xfId="5850"/>
    <cellStyle name="40% - Accent5 4 6" xfId="5851"/>
    <cellStyle name="40% - Accent5 4 6 2" xfId="5852"/>
    <cellStyle name="40% - Accent5 4 6 2 2" xfId="5853"/>
    <cellStyle name="40% - Accent5 4 6 2 2 2" xfId="5854"/>
    <cellStyle name="40% - Accent5 4 6 2_Deferred Income Taxes" xfId="5855"/>
    <cellStyle name="40% - Accent5 4 6 3" xfId="5856"/>
    <cellStyle name="40% - Accent5 4 6 3 2" xfId="5857"/>
    <cellStyle name="40% - Accent5 4 6 3 2 2" xfId="5858"/>
    <cellStyle name="40% - Accent5 4 6 3_Deferred Income Taxes" xfId="5859"/>
    <cellStyle name="40% - Accent5 4 6 4" xfId="5860"/>
    <cellStyle name="40% - Accent5 4 6 4 2" xfId="5861"/>
    <cellStyle name="40% - Accent5 4 6_Deferred Income Taxes" xfId="5862"/>
    <cellStyle name="40% - Accent5 4 7" xfId="5863"/>
    <cellStyle name="40% - Accent5 4 7 2" xfId="5864"/>
    <cellStyle name="40% - Accent5 4 7 2 2" xfId="5865"/>
    <cellStyle name="40% - Accent5 4 7 2 2 2" xfId="5866"/>
    <cellStyle name="40% - Accent5 4 7 2_Deferred Income Taxes" xfId="5867"/>
    <cellStyle name="40% - Accent5 4 7 3" xfId="5868"/>
    <cellStyle name="40% - Accent5 4 7 3 2" xfId="5869"/>
    <cellStyle name="40% - Accent5 4 7_Deferred Income Taxes" xfId="5870"/>
    <cellStyle name="40% - Accent5 4 8" xfId="5871"/>
    <cellStyle name="40% - Accent5 4 8 2" xfId="5872"/>
    <cellStyle name="40% - Accent5 4 8 2 2" xfId="5873"/>
    <cellStyle name="40% - Accent5 4 8_Deferred Income Taxes" xfId="5874"/>
    <cellStyle name="40% - Accent5 4 9" xfId="5875"/>
    <cellStyle name="40% - Accent5 4 9 2" xfId="5876"/>
    <cellStyle name="40% - Accent5 4 9 2 2" xfId="5877"/>
    <cellStyle name="40% - Accent5 4 9_Deferred Income Taxes" xfId="5878"/>
    <cellStyle name="40% - Accent5 4_Deferred Income Taxes" xfId="5879"/>
    <cellStyle name="40% - Accent5 5" xfId="259"/>
    <cellStyle name="40% - Accent5 5 2" xfId="5880"/>
    <cellStyle name="40% - Accent5 5 2 2" xfId="5881"/>
    <cellStyle name="40% - Accent5 5 2 2 2" xfId="5882"/>
    <cellStyle name="40% - Accent5 5 2 2 2 2" xfId="5883"/>
    <cellStyle name="40% - Accent5 5 2 2_Deferred Income Taxes" xfId="5884"/>
    <cellStyle name="40% - Accent5 5 2 3" xfId="5885"/>
    <cellStyle name="40% - Accent5 5 2 3 2" xfId="5886"/>
    <cellStyle name="40% - Accent5 5 2_Deferred Income Taxes" xfId="5887"/>
    <cellStyle name="40% - Accent5 5 3" xfId="5888"/>
    <cellStyle name="40% - Accent5 5 3 2" xfId="5889"/>
    <cellStyle name="40% - Accent5 5 3 2 2" xfId="5890"/>
    <cellStyle name="40% - Accent5 5 3 2 2 2" xfId="5891"/>
    <cellStyle name="40% - Accent5 5 3 2_Deferred Income Taxes" xfId="5892"/>
    <cellStyle name="40% - Accent5 5 3 3" xfId="5893"/>
    <cellStyle name="40% - Accent5 5 3 3 2" xfId="5894"/>
    <cellStyle name="40% - Accent5 5 3_Deferred Income Taxes" xfId="5895"/>
    <cellStyle name="40% - Accent5 5 4" xfId="5896"/>
    <cellStyle name="40% - Accent5 5 4 2" xfId="5897"/>
    <cellStyle name="40% - Accent5 5 4 2 2" xfId="5898"/>
    <cellStyle name="40% - Accent5 5 4_Deferred Income Taxes" xfId="5899"/>
    <cellStyle name="40% - Accent5 5 5" xfId="5900"/>
    <cellStyle name="40% - Accent5 5 5 2" xfId="5901"/>
    <cellStyle name="40% - Accent5 5_Deferred Income Taxes" xfId="5902"/>
    <cellStyle name="40% - Accent5 6" xfId="260"/>
    <cellStyle name="40% - Accent5 6 2" xfId="5903"/>
    <cellStyle name="40% - Accent5 6 2 2" xfId="5904"/>
    <cellStyle name="40% - Accent5 6 2 2 2" xfId="5905"/>
    <cellStyle name="40% - Accent5 6 2_Deferred Income Taxes" xfId="5906"/>
    <cellStyle name="40% - Accent5 6 3" xfId="5907"/>
    <cellStyle name="40% - Accent5 6 3 2" xfId="5908"/>
    <cellStyle name="40% - Accent5 6_Deferred Income Taxes" xfId="5909"/>
    <cellStyle name="40% - Accent5 7" xfId="5910"/>
    <cellStyle name="40% - Accent5 7 2" xfId="5911"/>
    <cellStyle name="40% - Accent5 7 2 2" xfId="5912"/>
    <cellStyle name="40% - Accent5 7 2 2 2" xfId="5913"/>
    <cellStyle name="40% - Accent5 7 2_Deferred Income Taxes" xfId="5914"/>
    <cellStyle name="40% - Accent5 7 3" xfId="5915"/>
    <cellStyle name="40% - Accent5 7 3 2" xfId="5916"/>
    <cellStyle name="40% - Accent5 7_Deferred Income Taxes" xfId="5917"/>
    <cellStyle name="40% - Accent5 8" xfId="5918"/>
    <cellStyle name="40% - Accent5 8 2" xfId="5919"/>
    <cellStyle name="40% - Accent5 8 2 2" xfId="5920"/>
    <cellStyle name="40% - Accent5 8_Deferred Income Taxes" xfId="5921"/>
    <cellStyle name="40% - Accent5 9" xfId="5922"/>
    <cellStyle name="40% - Accent5 9 2" xfId="5923"/>
    <cellStyle name="40% - Accent5 9 2 2" xfId="5924"/>
    <cellStyle name="40% - Accent5 9_Deferred Income Taxes" xfId="5925"/>
    <cellStyle name="40% - Accent6 2" xfId="18"/>
    <cellStyle name="40% - Accent6 2 18" xfId="5926"/>
    <cellStyle name="40% - Accent6 2 2" xfId="5927"/>
    <cellStyle name="40% - Accent6 2 2 2" xfId="5928"/>
    <cellStyle name="40% - Accent6 2 2 2 2" xfId="5929"/>
    <cellStyle name="40% - Accent6 2 2_Deferred Income Taxes" xfId="5930"/>
    <cellStyle name="40% - Accent6 2 3" xfId="5931"/>
    <cellStyle name="40% - Accent6 2 3 2" xfId="5932"/>
    <cellStyle name="40% - Accent6 2 3 2 2" xfId="5933"/>
    <cellStyle name="40% - Accent6 2 3_Deferred Income Taxes" xfId="5934"/>
    <cellStyle name="40% - Accent6 2_Deferred Income Taxes" xfId="5935"/>
    <cellStyle name="40% - Accent6 3" xfId="261"/>
    <cellStyle name="40% - Accent6 3 2" xfId="5936"/>
    <cellStyle name="40% - Accent6 3 2 2" xfId="5937"/>
    <cellStyle name="40% - Accent6 3 2 2 2" xfId="5938"/>
    <cellStyle name="40% - Accent6 3 2 2 2 2" xfId="5939"/>
    <cellStyle name="40% - Accent6 3 2 2 2 2 2" xfId="5940"/>
    <cellStyle name="40% - Accent6 3 2 2 2 2 2 2" xfId="5941"/>
    <cellStyle name="40% - Accent6 3 2 2 2 2 2 2 2" xfId="5942"/>
    <cellStyle name="40% - Accent6 3 2 2 2 2 2_Deferred Income Taxes" xfId="5943"/>
    <cellStyle name="40% - Accent6 3 2 2 2 2 3" xfId="5944"/>
    <cellStyle name="40% - Accent6 3 2 2 2 2 3 2" xfId="5945"/>
    <cellStyle name="40% - Accent6 3 2 2 2 2_Deferred Income Taxes" xfId="5946"/>
    <cellStyle name="40% - Accent6 3 2 2 2 3" xfId="5947"/>
    <cellStyle name="40% - Accent6 3 2 2 2 3 2" xfId="5948"/>
    <cellStyle name="40% - Accent6 3 2 2 2 3 2 2" xfId="5949"/>
    <cellStyle name="40% - Accent6 3 2 2 2 3 2 2 2" xfId="5950"/>
    <cellStyle name="40% - Accent6 3 2 2 2 3 2_Deferred Income Taxes" xfId="5951"/>
    <cellStyle name="40% - Accent6 3 2 2 2 3 3" xfId="5952"/>
    <cellStyle name="40% - Accent6 3 2 2 2 3 3 2" xfId="5953"/>
    <cellStyle name="40% - Accent6 3 2 2 2 3_Deferred Income Taxes" xfId="5954"/>
    <cellStyle name="40% - Accent6 3 2 2 2 4" xfId="5955"/>
    <cellStyle name="40% - Accent6 3 2 2 2 4 2" xfId="5956"/>
    <cellStyle name="40% - Accent6 3 2 2 2 4 2 2" xfId="5957"/>
    <cellStyle name="40% - Accent6 3 2 2 2 4_Deferred Income Taxes" xfId="5958"/>
    <cellStyle name="40% - Accent6 3 2 2 2 5" xfId="5959"/>
    <cellStyle name="40% - Accent6 3 2 2 2 5 2" xfId="5960"/>
    <cellStyle name="40% - Accent6 3 2 2 2_Deferred Income Taxes" xfId="5961"/>
    <cellStyle name="40% - Accent6 3 2 2 3" xfId="5962"/>
    <cellStyle name="40% - Accent6 3 2 2 3 2" xfId="5963"/>
    <cellStyle name="40% - Accent6 3 2 2 3 2 2" xfId="5964"/>
    <cellStyle name="40% - Accent6 3 2 2 3 2 2 2" xfId="5965"/>
    <cellStyle name="40% - Accent6 3 2 2 3 2_Deferred Income Taxes" xfId="5966"/>
    <cellStyle name="40% - Accent6 3 2 2 3 3" xfId="5967"/>
    <cellStyle name="40% - Accent6 3 2 2 3 3 2" xfId="5968"/>
    <cellStyle name="40% - Accent6 3 2 2 3_Deferred Income Taxes" xfId="5969"/>
    <cellStyle name="40% - Accent6 3 2 2 4" xfId="5970"/>
    <cellStyle name="40% - Accent6 3 2 2 4 2" xfId="5971"/>
    <cellStyle name="40% - Accent6 3 2 2 4 2 2" xfId="5972"/>
    <cellStyle name="40% - Accent6 3 2 2 4 2 2 2" xfId="5973"/>
    <cellStyle name="40% - Accent6 3 2 2 4 2_Deferred Income Taxes" xfId="5974"/>
    <cellStyle name="40% - Accent6 3 2 2 4 3" xfId="5975"/>
    <cellStyle name="40% - Accent6 3 2 2 4 3 2" xfId="5976"/>
    <cellStyle name="40% - Accent6 3 2 2 4_Deferred Income Taxes" xfId="5977"/>
    <cellStyle name="40% - Accent6 3 2 2 5" xfId="5978"/>
    <cellStyle name="40% - Accent6 3 2 2 5 2" xfId="5979"/>
    <cellStyle name="40% - Accent6 3 2 2 5 2 2" xfId="5980"/>
    <cellStyle name="40% - Accent6 3 2 2 5_Deferred Income Taxes" xfId="5981"/>
    <cellStyle name="40% - Accent6 3 2 2 6" xfId="5982"/>
    <cellStyle name="40% - Accent6 3 2 2 6 2" xfId="5983"/>
    <cellStyle name="40% - Accent6 3 2 2_Deferred Income Taxes" xfId="5984"/>
    <cellStyle name="40% - Accent6 3 2 3" xfId="5985"/>
    <cellStyle name="40% - Accent6 3 2 3 2" xfId="5986"/>
    <cellStyle name="40% - Accent6 3 2 3 2 2" xfId="5987"/>
    <cellStyle name="40% - Accent6 3 2 3 2 2 2" xfId="5988"/>
    <cellStyle name="40% - Accent6 3 2 3 2 2 2 2" xfId="5989"/>
    <cellStyle name="40% - Accent6 3 2 3 2 2_Deferred Income Taxes" xfId="5990"/>
    <cellStyle name="40% - Accent6 3 2 3 2 3" xfId="5991"/>
    <cellStyle name="40% - Accent6 3 2 3 2 3 2" xfId="5992"/>
    <cellStyle name="40% - Accent6 3 2 3 2_Deferred Income Taxes" xfId="5993"/>
    <cellStyle name="40% - Accent6 3 2 3 3" xfId="5994"/>
    <cellStyle name="40% - Accent6 3 2 3 3 2" xfId="5995"/>
    <cellStyle name="40% - Accent6 3 2 3 3 2 2" xfId="5996"/>
    <cellStyle name="40% - Accent6 3 2 3 3 2 2 2" xfId="5997"/>
    <cellStyle name="40% - Accent6 3 2 3 3 2_Deferred Income Taxes" xfId="5998"/>
    <cellStyle name="40% - Accent6 3 2 3 3 3" xfId="5999"/>
    <cellStyle name="40% - Accent6 3 2 3 3 3 2" xfId="6000"/>
    <cellStyle name="40% - Accent6 3 2 3 3_Deferred Income Taxes" xfId="6001"/>
    <cellStyle name="40% - Accent6 3 2 3 4" xfId="6002"/>
    <cellStyle name="40% - Accent6 3 2 3 4 2" xfId="6003"/>
    <cellStyle name="40% - Accent6 3 2 3 4 2 2" xfId="6004"/>
    <cellStyle name="40% - Accent6 3 2 3 4_Deferred Income Taxes" xfId="6005"/>
    <cellStyle name="40% - Accent6 3 2 3 5" xfId="6006"/>
    <cellStyle name="40% - Accent6 3 2 3 5 2" xfId="6007"/>
    <cellStyle name="40% - Accent6 3 2 3_Deferred Income Taxes" xfId="6008"/>
    <cellStyle name="40% - Accent6 3 2 4" xfId="6009"/>
    <cellStyle name="40% - Accent6 3 2 4 2" xfId="6010"/>
    <cellStyle name="40% - Accent6 3 2 4 2 2" xfId="6011"/>
    <cellStyle name="40% - Accent6 3 2 4 2 2 2" xfId="6012"/>
    <cellStyle name="40% - Accent6 3 2 4 2_Deferred Income Taxes" xfId="6013"/>
    <cellStyle name="40% - Accent6 3 2 4 3" xfId="6014"/>
    <cellStyle name="40% - Accent6 3 2 4 3 2" xfId="6015"/>
    <cellStyle name="40% - Accent6 3 2 4_Deferred Income Taxes" xfId="6016"/>
    <cellStyle name="40% - Accent6 3 2 5" xfId="6017"/>
    <cellStyle name="40% - Accent6 3 2 5 2" xfId="6018"/>
    <cellStyle name="40% - Accent6 3 2 5 2 2" xfId="6019"/>
    <cellStyle name="40% - Accent6 3 2 5 2 2 2" xfId="6020"/>
    <cellStyle name="40% - Accent6 3 2 5 2_Deferred Income Taxes" xfId="6021"/>
    <cellStyle name="40% - Accent6 3 2 5 3" xfId="6022"/>
    <cellStyle name="40% - Accent6 3 2 5 3 2" xfId="6023"/>
    <cellStyle name="40% - Accent6 3 2 5_Deferred Income Taxes" xfId="6024"/>
    <cellStyle name="40% - Accent6 3 2 6" xfId="6025"/>
    <cellStyle name="40% - Accent6 3 2 6 2" xfId="6026"/>
    <cellStyle name="40% - Accent6 3 2 6 2 2" xfId="6027"/>
    <cellStyle name="40% - Accent6 3 2 6_Deferred Income Taxes" xfId="6028"/>
    <cellStyle name="40% - Accent6 3 2 7" xfId="6029"/>
    <cellStyle name="40% - Accent6 3 2 7 2" xfId="6030"/>
    <cellStyle name="40% - Accent6 3 2_Deferred Income Taxes" xfId="6031"/>
    <cellStyle name="40% - Accent6 3 3" xfId="6032"/>
    <cellStyle name="40% - Accent6 3 3 2" xfId="6033"/>
    <cellStyle name="40% - Accent6 3 3 2 2" xfId="6034"/>
    <cellStyle name="40% - Accent6 3 3 2 2 2" xfId="6035"/>
    <cellStyle name="40% - Accent6 3 3 2 2 2 2" xfId="6036"/>
    <cellStyle name="40% - Accent6 3 3 2 2 2 2 2" xfId="6037"/>
    <cellStyle name="40% - Accent6 3 3 2 2 2_Deferred Income Taxes" xfId="6038"/>
    <cellStyle name="40% - Accent6 3 3 2 2 3" xfId="6039"/>
    <cellStyle name="40% - Accent6 3 3 2 2 3 2" xfId="6040"/>
    <cellStyle name="40% - Accent6 3 3 2 2_Deferred Income Taxes" xfId="6041"/>
    <cellStyle name="40% - Accent6 3 3 2 3" xfId="6042"/>
    <cellStyle name="40% - Accent6 3 3 2 3 2" xfId="6043"/>
    <cellStyle name="40% - Accent6 3 3 2 3 2 2" xfId="6044"/>
    <cellStyle name="40% - Accent6 3 3 2 3 2 2 2" xfId="6045"/>
    <cellStyle name="40% - Accent6 3 3 2 3 2_Deferred Income Taxes" xfId="6046"/>
    <cellStyle name="40% - Accent6 3 3 2 3 3" xfId="6047"/>
    <cellStyle name="40% - Accent6 3 3 2 3 3 2" xfId="6048"/>
    <cellStyle name="40% - Accent6 3 3 2 3_Deferred Income Taxes" xfId="6049"/>
    <cellStyle name="40% - Accent6 3 3 2 4" xfId="6050"/>
    <cellStyle name="40% - Accent6 3 3 2 4 2" xfId="6051"/>
    <cellStyle name="40% - Accent6 3 3 2 4 2 2" xfId="6052"/>
    <cellStyle name="40% - Accent6 3 3 2 4_Deferred Income Taxes" xfId="6053"/>
    <cellStyle name="40% - Accent6 3 3 2 5" xfId="6054"/>
    <cellStyle name="40% - Accent6 3 3 2 5 2" xfId="6055"/>
    <cellStyle name="40% - Accent6 3 3 2_Deferred Income Taxes" xfId="6056"/>
    <cellStyle name="40% - Accent6 3 3 3" xfId="6057"/>
    <cellStyle name="40% - Accent6 3 3 3 2" xfId="6058"/>
    <cellStyle name="40% - Accent6 3 3 3 2 2" xfId="6059"/>
    <cellStyle name="40% - Accent6 3 3 3 2 2 2" xfId="6060"/>
    <cellStyle name="40% - Accent6 3 3 3 2_Deferred Income Taxes" xfId="6061"/>
    <cellStyle name="40% - Accent6 3 3 3 3" xfId="6062"/>
    <cellStyle name="40% - Accent6 3 3 3 3 2" xfId="6063"/>
    <cellStyle name="40% - Accent6 3 3 3_Deferred Income Taxes" xfId="6064"/>
    <cellStyle name="40% - Accent6 3 3 4" xfId="6065"/>
    <cellStyle name="40% - Accent6 3 3 4 2" xfId="6066"/>
    <cellStyle name="40% - Accent6 3 3 4 2 2" xfId="6067"/>
    <cellStyle name="40% - Accent6 3 3 4 2 2 2" xfId="6068"/>
    <cellStyle name="40% - Accent6 3 3 4 2_Deferred Income Taxes" xfId="6069"/>
    <cellStyle name="40% - Accent6 3 3 4 3" xfId="6070"/>
    <cellStyle name="40% - Accent6 3 3 4 3 2" xfId="6071"/>
    <cellStyle name="40% - Accent6 3 3 4_Deferred Income Taxes" xfId="6072"/>
    <cellStyle name="40% - Accent6 3 3 5" xfId="6073"/>
    <cellStyle name="40% - Accent6 3 3 5 2" xfId="6074"/>
    <cellStyle name="40% - Accent6 3 3 5 2 2" xfId="6075"/>
    <cellStyle name="40% - Accent6 3 3 5_Deferred Income Taxes" xfId="6076"/>
    <cellStyle name="40% - Accent6 3 3 6" xfId="6077"/>
    <cellStyle name="40% - Accent6 3 3 6 2" xfId="6078"/>
    <cellStyle name="40% - Accent6 3 3_Deferred Income Taxes" xfId="6079"/>
    <cellStyle name="40% - Accent6 3 4" xfId="6080"/>
    <cellStyle name="40% - Accent6 3 4 2" xfId="6081"/>
    <cellStyle name="40% - Accent6 3 4 2 2" xfId="6082"/>
    <cellStyle name="40% - Accent6 3 4 2 2 2" xfId="6083"/>
    <cellStyle name="40% - Accent6 3 4 2 2 2 2" xfId="6084"/>
    <cellStyle name="40% - Accent6 3 4 2 2_Deferred Income Taxes" xfId="6085"/>
    <cellStyle name="40% - Accent6 3 4 2 3" xfId="6086"/>
    <cellStyle name="40% - Accent6 3 4 2 3 2" xfId="6087"/>
    <cellStyle name="40% - Accent6 3 4 2_Deferred Income Taxes" xfId="6088"/>
    <cellStyle name="40% - Accent6 3 4 3" xfId="6089"/>
    <cellStyle name="40% - Accent6 3 4 3 2" xfId="6090"/>
    <cellStyle name="40% - Accent6 3 4 3 2 2" xfId="6091"/>
    <cellStyle name="40% - Accent6 3 4 3 2 2 2" xfId="6092"/>
    <cellStyle name="40% - Accent6 3 4 3 2_Deferred Income Taxes" xfId="6093"/>
    <cellStyle name="40% - Accent6 3 4 3 3" xfId="6094"/>
    <cellStyle name="40% - Accent6 3 4 3 3 2" xfId="6095"/>
    <cellStyle name="40% - Accent6 3 4 3_Deferred Income Taxes" xfId="6096"/>
    <cellStyle name="40% - Accent6 3 4 4" xfId="6097"/>
    <cellStyle name="40% - Accent6 3 4 4 2" xfId="6098"/>
    <cellStyle name="40% - Accent6 3 4 4 2 2" xfId="6099"/>
    <cellStyle name="40% - Accent6 3 4 4_Deferred Income Taxes" xfId="6100"/>
    <cellStyle name="40% - Accent6 3 4 5" xfId="6101"/>
    <cellStyle name="40% - Accent6 3 4 5 2" xfId="6102"/>
    <cellStyle name="40% - Accent6 3 4_Deferred Income Taxes" xfId="6103"/>
    <cellStyle name="40% - Accent6 3 5" xfId="6104"/>
    <cellStyle name="40% - Accent6 3 5 2" xfId="6105"/>
    <cellStyle name="40% - Accent6 3 5 2 2" xfId="6106"/>
    <cellStyle name="40% - Accent6 3 5 2 2 2" xfId="6107"/>
    <cellStyle name="40% - Accent6 3 5 2_Deferred Income Taxes" xfId="6108"/>
    <cellStyle name="40% - Accent6 3 5 3" xfId="6109"/>
    <cellStyle name="40% - Accent6 3 5 3 2" xfId="6110"/>
    <cellStyle name="40% - Accent6 3 5_Deferred Income Taxes" xfId="6111"/>
    <cellStyle name="40% - Accent6 3 6" xfId="6112"/>
    <cellStyle name="40% - Accent6 3 6 2" xfId="6113"/>
    <cellStyle name="40% - Accent6 3 6 2 2" xfId="6114"/>
    <cellStyle name="40% - Accent6 3 6 2 2 2" xfId="6115"/>
    <cellStyle name="40% - Accent6 3 6 2_Deferred Income Taxes" xfId="6116"/>
    <cellStyle name="40% - Accent6 3 6 3" xfId="6117"/>
    <cellStyle name="40% - Accent6 3 6 3 2" xfId="6118"/>
    <cellStyle name="40% - Accent6 3 6_Deferred Income Taxes" xfId="6119"/>
    <cellStyle name="40% - Accent6 3 7" xfId="6120"/>
    <cellStyle name="40% - Accent6 3 7 2" xfId="6121"/>
    <cellStyle name="40% - Accent6 3 7 2 2" xfId="6122"/>
    <cellStyle name="40% - Accent6 3 7_Deferred Income Taxes" xfId="6123"/>
    <cellStyle name="40% - Accent6 3 8" xfId="6124"/>
    <cellStyle name="40% - Accent6 3 9" xfId="6125"/>
    <cellStyle name="40% - Accent6 3 9 2" xfId="6126"/>
    <cellStyle name="40% - Accent6 3_Deferred Income Taxes" xfId="6127"/>
    <cellStyle name="40% - Accent6 4" xfId="262"/>
    <cellStyle name="40% - Accent6 4 2" xfId="6128"/>
    <cellStyle name="40% - Accent6 4 2 2" xfId="6129"/>
    <cellStyle name="40% - Accent6 4_Deferred Income Taxes" xfId="6130"/>
    <cellStyle name="40% - Accent6 5" xfId="263"/>
    <cellStyle name="40% - Accent6 5 10" xfId="6131"/>
    <cellStyle name="40% - Accent6 5 10 2" xfId="6132"/>
    <cellStyle name="40% - Accent6 5 2" xfId="6133"/>
    <cellStyle name="40% - Accent6 5 2 2" xfId="6134"/>
    <cellStyle name="40% - Accent6 5 2 2 2" xfId="6135"/>
    <cellStyle name="40% - Accent6 5 2 2 2 2" xfId="6136"/>
    <cellStyle name="40% - Accent6 5 2 2 2 2 2" xfId="6137"/>
    <cellStyle name="40% - Accent6 5 2 2 2 2 2 2" xfId="6138"/>
    <cellStyle name="40% - Accent6 5 2 2 2 2 2 2 2" xfId="6139"/>
    <cellStyle name="40% - Accent6 5 2 2 2 2 2 2 2 2" xfId="6140"/>
    <cellStyle name="40% - Accent6 5 2 2 2 2 2 2_Deferred Income Taxes" xfId="6141"/>
    <cellStyle name="40% - Accent6 5 2 2 2 2 2 3" xfId="6142"/>
    <cellStyle name="40% - Accent6 5 2 2 2 2 2 3 2" xfId="6143"/>
    <cellStyle name="40% - Accent6 5 2 2 2 2 2_Deferred Income Taxes" xfId="6144"/>
    <cellStyle name="40% - Accent6 5 2 2 2 2 3" xfId="6145"/>
    <cellStyle name="40% - Accent6 5 2 2 2 2 3 2" xfId="6146"/>
    <cellStyle name="40% - Accent6 5 2 2 2 2 3 2 2" xfId="6147"/>
    <cellStyle name="40% - Accent6 5 2 2 2 2 3 2 2 2" xfId="6148"/>
    <cellStyle name="40% - Accent6 5 2 2 2 2 3 2_Deferred Income Taxes" xfId="6149"/>
    <cellStyle name="40% - Accent6 5 2 2 2 2 3 3" xfId="6150"/>
    <cellStyle name="40% - Accent6 5 2 2 2 2 3 3 2" xfId="6151"/>
    <cellStyle name="40% - Accent6 5 2 2 2 2 3_Deferred Income Taxes" xfId="6152"/>
    <cellStyle name="40% - Accent6 5 2 2 2 2 4" xfId="6153"/>
    <cellStyle name="40% - Accent6 5 2 2 2 2 4 2" xfId="6154"/>
    <cellStyle name="40% - Accent6 5 2 2 2 2 4 2 2" xfId="6155"/>
    <cellStyle name="40% - Accent6 5 2 2 2 2 4_Deferred Income Taxes" xfId="6156"/>
    <cellStyle name="40% - Accent6 5 2 2 2 2 5" xfId="6157"/>
    <cellStyle name="40% - Accent6 5 2 2 2 2 5 2" xfId="6158"/>
    <cellStyle name="40% - Accent6 5 2 2 2 2_Deferred Income Taxes" xfId="6159"/>
    <cellStyle name="40% - Accent6 5 2 2 2 3" xfId="6160"/>
    <cellStyle name="40% - Accent6 5 2 2 2 3 2" xfId="6161"/>
    <cellStyle name="40% - Accent6 5 2 2 2 3 2 2" xfId="6162"/>
    <cellStyle name="40% - Accent6 5 2 2 2 3 2 2 2" xfId="6163"/>
    <cellStyle name="40% - Accent6 5 2 2 2 3 2_Deferred Income Taxes" xfId="6164"/>
    <cellStyle name="40% - Accent6 5 2 2 2 3 3" xfId="6165"/>
    <cellStyle name="40% - Accent6 5 2 2 2 3 3 2" xfId="6166"/>
    <cellStyle name="40% - Accent6 5 2 2 2 3_Deferred Income Taxes" xfId="6167"/>
    <cellStyle name="40% - Accent6 5 2 2 2 4" xfId="6168"/>
    <cellStyle name="40% - Accent6 5 2 2 2 4 2" xfId="6169"/>
    <cellStyle name="40% - Accent6 5 2 2 2 4 2 2" xfId="6170"/>
    <cellStyle name="40% - Accent6 5 2 2 2 4 2 2 2" xfId="6171"/>
    <cellStyle name="40% - Accent6 5 2 2 2 4 2_Deferred Income Taxes" xfId="6172"/>
    <cellStyle name="40% - Accent6 5 2 2 2 4 3" xfId="6173"/>
    <cellStyle name="40% - Accent6 5 2 2 2 4 3 2" xfId="6174"/>
    <cellStyle name="40% - Accent6 5 2 2 2 4_Deferred Income Taxes" xfId="6175"/>
    <cellStyle name="40% - Accent6 5 2 2 2 5" xfId="6176"/>
    <cellStyle name="40% - Accent6 5 2 2 2 5 2" xfId="6177"/>
    <cellStyle name="40% - Accent6 5 2 2 2 5 2 2" xfId="6178"/>
    <cellStyle name="40% - Accent6 5 2 2 2 5_Deferred Income Taxes" xfId="6179"/>
    <cellStyle name="40% - Accent6 5 2 2 2 6" xfId="6180"/>
    <cellStyle name="40% - Accent6 5 2 2 2 6 2" xfId="6181"/>
    <cellStyle name="40% - Accent6 5 2 2 2 6 2 2" xfId="6182"/>
    <cellStyle name="40% - Accent6 5 2 2 2 6_Deferred Income Taxes" xfId="6183"/>
    <cellStyle name="40% - Accent6 5 2 2 2 7" xfId="6184"/>
    <cellStyle name="40% - Accent6 5 2 2 2 7 2" xfId="6185"/>
    <cellStyle name="40% - Accent6 5 2 2 2_Deferred Income Taxes" xfId="6186"/>
    <cellStyle name="40% - Accent6 5 2 2 3" xfId="6187"/>
    <cellStyle name="40% - Accent6 5 2 2 3 2" xfId="6188"/>
    <cellStyle name="40% - Accent6 5 2 2 3 2 2" xfId="6189"/>
    <cellStyle name="40% - Accent6 5 2 2 3 2 2 2" xfId="6190"/>
    <cellStyle name="40% - Accent6 5 2 2 3 2 2 2 2" xfId="6191"/>
    <cellStyle name="40% - Accent6 5 2 2 3 2 2_Deferred Income Taxes" xfId="6192"/>
    <cellStyle name="40% - Accent6 5 2 2 3 2 3" xfId="6193"/>
    <cellStyle name="40% - Accent6 5 2 2 3 2 3 2" xfId="6194"/>
    <cellStyle name="40% - Accent6 5 2 2 3 2_Deferred Income Taxes" xfId="6195"/>
    <cellStyle name="40% - Accent6 5 2 2 3 3" xfId="6196"/>
    <cellStyle name="40% - Accent6 5 2 2 3 3 2" xfId="6197"/>
    <cellStyle name="40% - Accent6 5 2 2 3 3 2 2" xfId="6198"/>
    <cellStyle name="40% - Accent6 5 2 2 3 3 2 2 2" xfId="6199"/>
    <cellStyle name="40% - Accent6 5 2 2 3 3 2_Deferred Income Taxes" xfId="6200"/>
    <cellStyle name="40% - Accent6 5 2 2 3 3 3" xfId="6201"/>
    <cellStyle name="40% - Accent6 5 2 2 3 3 3 2" xfId="6202"/>
    <cellStyle name="40% - Accent6 5 2 2 3 3_Deferred Income Taxes" xfId="6203"/>
    <cellStyle name="40% - Accent6 5 2 2 3 4" xfId="6204"/>
    <cellStyle name="40% - Accent6 5 2 2 3 4 2" xfId="6205"/>
    <cellStyle name="40% - Accent6 5 2 2 3 4 2 2" xfId="6206"/>
    <cellStyle name="40% - Accent6 5 2 2 3 4_Deferred Income Taxes" xfId="6207"/>
    <cellStyle name="40% - Accent6 5 2 2 3 5" xfId="6208"/>
    <cellStyle name="40% - Accent6 5 2 2 3 5 2" xfId="6209"/>
    <cellStyle name="40% - Accent6 5 2 2 3_Deferred Income Taxes" xfId="6210"/>
    <cellStyle name="40% - Accent6 5 2 2 4" xfId="6211"/>
    <cellStyle name="40% - Accent6 5 2 2 4 2" xfId="6212"/>
    <cellStyle name="40% - Accent6 5 2 2 4 2 2" xfId="6213"/>
    <cellStyle name="40% - Accent6 5 2 2 4 2 2 2" xfId="6214"/>
    <cellStyle name="40% - Accent6 5 2 2 4 2_Deferred Income Taxes" xfId="6215"/>
    <cellStyle name="40% - Accent6 5 2 2 4 3" xfId="6216"/>
    <cellStyle name="40% - Accent6 5 2 2 4 3 2" xfId="6217"/>
    <cellStyle name="40% - Accent6 5 2 2 4_Deferred Income Taxes" xfId="6218"/>
    <cellStyle name="40% - Accent6 5 2 2 5" xfId="6219"/>
    <cellStyle name="40% - Accent6 5 2 2 5 2" xfId="6220"/>
    <cellStyle name="40% - Accent6 5 2 2 5 2 2" xfId="6221"/>
    <cellStyle name="40% - Accent6 5 2 2 5 2 2 2" xfId="6222"/>
    <cellStyle name="40% - Accent6 5 2 2 5 2_Deferred Income Taxes" xfId="6223"/>
    <cellStyle name="40% - Accent6 5 2 2 5 3" xfId="6224"/>
    <cellStyle name="40% - Accent6 5 2 2 5 3 2" xfId="6225"/>
    <cellStyle name="40% - Accent6 5 2 2 5_Deferred Income Taxes" xfId="6226"/>
    <cellStyle name="40% - Accent6 5 2 2 6" xfId="6227"/>
    <cellStyle name="40% - Accent6 5 2 2 6 2" xfId="6228"/>
    <cellStyle name="40% - Accent6 5 2 2 6 2 2" xfId="6229"/>
    <cellStyle name="40% - Accent6 5 2 2 6_Deferred Income Taxes" xfId="6230"/>
    <cellStyle name="40% - Accent6 5 2 2 7" xfId="6231"/>
    <cellStyle name="40% - Accent6 5 2 2 7 2" xfId="6232"/>
    <cellStyle name="40% - Accent6 5 2 2 7 2 2" xfId="6233"/>
    <cellStyle name="40% - Accent6 5 2 2 7_Deferred Income Taxes" xfId="6234"/>
    <cellStyle name="40% - Accent6 5 2 2 8" xfId="6235"/>
    <cellStyle name="40% - Accent6 5 2 2 8 2" xfId="6236"/>
    <cellStyle name="40% - Accent6 5 2 2_Deferred Income Taxes" xfId="6237"/>
    <cellStyle name="40% - Accent6 5 2 3" xfId="6238"/>
    <cellStyle name="40% - Accent6 5 2 3 2" xfId="6239"/>
    <cellStyle name="40% - Accent6 5 2 3 2 2" xfId="6240"/>
    <cellStyle name="40% - Accent6 5 2 3 2 2 2" xfId="6241"/>
    <cellStyle name="40% - Accent6 5 2 3 2 2 2 2" xfId="6242"/>
    <cellStyle name="40% - Accent6 5 2 3 2 2 2 2 2" xfId="6243"/>
    <cellStyle name="40% - Accent6 5 2 3 2 2 2_Deferred Income Taxes" xfId="6244"/>
    <cellStyle name="40% - Accent6 5 2 3 2 2 3" xfId="6245"/>
    <cellStyle name="40% - Accent6 5 2 3 2 2 3 2" xfId="6246"/>
    <cellStyle name="40% - Accent6 5 2 3 2 2_Deferred Income Taxes" xfId="6247"/>
    <cellStyle name="40% - Accent6 5 2 3 2 3" xfId="6248"/>
    <cellStyle name="40% - Accent6 5 2 3 2 3 2" xfId="6249"/>
    <cellStyle name="40% - Accent6 5 2 3 2 3 2 2" xfId="6250"/>
    <cellStyle name="40% - Accent6 5 2 3 2 3 2 2 2" xfId="6251"/>
    <cellStyle name="40% - Accent6 5 2 3 2 3 2_Deferred Income Taxes" xfId="6252"/>
    <cellStyle name="40% - Accent6 5 2 3 2 3 3" xfId="6253"/>
    <cellStyle name="40% - Accent6 5 2 3 2 3 3 2" xfId="6254"/>
    <cellStyle name="40% - Accent6 5 2 3 2 3_Deferred Income Taxes" xfId="6255"/>
    <cellStyle name="40% - Accent6 5 2 3 2 4" xfId="6256"/>
    <cellStyle name="40% - Accent6 5 2 3 2 4 2" xfId="6257"/>
    <cellStyle name="40% - Accent6 5 2 3 2 4 2 2" xfId="6258"/>
    <cellStyle name="40% - Accent6 5 2 3 2 4_Deferred Income Taxes" xfId="6259"/>
    <cellStyle name="40% - Accent6 5 2 3 2 5" xfId="6260"/>
    <cellStyle name="40% - Accent6 5 2 3 2 5 2" xfId="6261"/>
    <cellStyle name="40% - Accent6 5 2 3 2 5 2 2" xfId="6262"/>
    <cellStyle name="40% - Accent6 5 2 3 2 5_Deferred Income Taxes" xfId="6263"/>
    <cellStyle name="40% - Accent6 5 2 3 2 6" xfId="6264"/>
    <cellStyle name="40% - Accent6 5 2 3 2 6 2" xfId="6265"/>
    <cellStyle name="40% - Accent6 5 2 3 2_Deferred Income Taxes" xfId="6266"/>
    <cellStyle name="40% - Accent6 5 2 3 3" xfId="6267"/>
    <cellStyle name="40% - Accent6 5 2 3 3 2" xfId="6268"/>
    <cellStyle name="40% - Accent6 5 2 3 3 2 2" xfId="6269"/>
    <cellStyle name="40% - Accent6 5 2 3 3 2 2 2" xfId="6270"/>
    <cellStyle name="40% - Accent6 5 2 3 3 2_Deferred Income Taxes" xfId="6271"/>
    <cellStyle name="40% - Accent6 5 2 3 3 3" xfId="6272"/>
    <cellStyle name="40% - Accent6 5 2 3 3 3 2" xfId="6273"/>
    <cellStyle name="40% - Accent6 5 2 3 3_Deferred Income Taxes" xfId="6274"/>
    <cellStyle name="40% - Accent6 5 2 3 4" xfId="6275"/>
    <cellStyle name="40% - Accent6 5 2 3 4 2" xfId="6276"/>
    <cellStyle name="40% - Accent6 5 2 3 4 2 2" xfId="6277"/>
    <cellStyle name="40% - Accent6 5 2 3 4 2 2 2" xfId="6278"/>
    <cellStyle name="40% - Accent6 5 2 3 4 2_Deferred Income Taxes" xfId="6279"/>
    <cellStyle name="40% - Accent6 5 2 3 4 3" xfId="6280"/>
    <cellStyle name="40% - Accent6 5 2 3 4 3 2" xfId="6281"/>
    <cellStyle name="40% - Accent6 5 2 3 4_Deferred Income Taxes" xfId="6282"/>
    <cellStyle name="40% - Accent6 5 2 3 5" xfId="6283"/>
    <cellStyle name="40% - Accent6 5 2 3 5 2" xfId="6284"/>
    <cellStyle name="40% - Accent6 5 2 3 5 2 2" xfId="6285"/>
    <cellStyle name="40% - Accent6 5 2 3 5_Deferred Income Taxes" xfId="6286"/>
    <cellStyle name="40% - Accent6 5 2 3 6" xfId="6287"/>
    <cellStyle name="40% - Accent6 5 2 3 6 2" xfId="6288"/>
    <cellStyle name="40% - Accent6 5 2 3 6 2 2" xfId="6289"/>
    <cellStyle name="40% - Accent6 5 2 3 6_Deferred Income Taxes" xfId="6290"/>
    <cellStyle name="40% - Accent6 5 2 3 7" xfId="6291"/>
    <cellStyle name="40% - Accent6 5 2 3 7 2" xfId="6292"/>
    <cellStyle name="40% - Accent6 5 2 3_Deferred Income Taxes" xfId="6293"/>
    <cellStyle name="40% - Accent6 5 2 4" xfId="6294"/>
    <cellStyle name="40% - Accent6 5 2 4 2" xfId="6295"/>
    <cellStyle name="40% - Accent6 5 2 4 2 2" xfId="6296"/>
    <cellStyle name="40% - Accent6 5 2 4 2 2 2" xfId="6297"/>
    <cellStyle name="40% - Accent6 5 2 4 2 2 2 2" xfId="6298"/>
    <cellStyle name="40% - Accent6 5 2 4 2 2_Deferred Income Taxes" xfId="6299"/>
    <cellStyle name="40% - Accent6 5 2 4 2 3" xfId="6300"/>
    <cellStyle name="40% - Accent6 5 2 4 2 3 2" xfId="6301"/>
    <cellStyle name="40% - Accent6 5 2 4 2 3 2 2" xfId="6302"/>
    <cellStyle name="40% - Accent6 5 2 4 2 3_Deferred Income Taxes" xfId="6303"/>
    <cellStyle name="40% - Accent6 5 2 4 2 4" xfId="6304"/>
    <cellStyle name="40% - Accent6 5 2 4 2 4 2" xfId="6305"/>
    <cellStyle name="40% - Accent6 5 2 4 2_Deferred Income Taxes" xfId="6306"/>
    <cellStyle name="40% - Accent6 5 2 4 3" xfId="6307"/>
    <cellStyle name="40% - Accent6 5 2 4 3 2" xfId="6308"/>
    <cellStyle name="40% - Accent6 5 2 4 3 2 2" xfId="6309"/>
    <cellStyle name="40% - Accent6 5 2 4 3 2 2 2" xfId="6310"/>
    <cellStyle name="40% - Accent6 5 2 4 3 2_Deferred Income Taxes" xfId="6311"/>
    <cellStyle name="40% - Accent6 5 2 4 3 3" xfId="6312"/>
    <cellStyle name="40% - Accent6 5 2 4 3 3 2" xfId="6313"/>
    <cellStyle name="40% - Accent6 5 2 4 3_Deferred Income Taxes" xfId="6314"/>
    <cellStyle name="40% - Accent6 5 2 4 4" xfId="6315"/>
    <cellStyle name="40% - Accent6 5 2 4 4 2" xfId="6316"/>
    <cellStyle name="40% - Accent6 5 2 4 4 2 2" xfId="6317"/>
    <cellStyle name="40% - Accent6 5 2 4 4_Deferred Income Taxes" xfId="6318"/>
    <cellStyle name="40% - Accent6 5 2 4 5" xfId="6319"/>
    <cellStyle name="40% - Accent6 5 2 4 5 2" xfId="6320"/>
    <cellStyle name="40% - Accent6 5 2 4 5 2 2" xfId="6321"/>
    <cellStyle name="40% - Accent6 5 2 4 5_Deferred Income Taxes" xfId="6322"/>
    <cellStyle name="40% - Accent6 5 2 4 6" xfId="6323"/>
    <cellStyle name="40% - Accent6 5 2 4 6 2" xfId="6324"/>
    <cellStyle name="40% - Accent6 5 2 4_Deferred Income Taxes" xfId="6325"/>
    <cellStyle name="40% - Accent6 5 2 5" xfId="6326"/>
    <cellStyle name="40% - Accent6 5 2 5 2" xfId="6327"/>
    <cellStyle name="40% - Accent6 5 2 5 2 2" xfId="6328"/>
    <cellStyle name="40% - Accent6 5 2 5 2 2 2" xfId="6329"/>
    <cellStyle name="40% - Accent6 5 2 5 2_Deferred Income Taxes" xfId="6330"/>
    <cellStyle name="40% - Accent6 5 2 5 3" xfId="6331"/>
    <cellStyle name="40% - Accent6 5 2 5 3 2" xfId="6332"/>
    <cellStyle name="40% - Accent6 5 2 5 3 2 2" xfId="6333"/>
    <cellStyle name="40% - Accent6 5 2 5 3_Deferred Income Taxes" xfId="6334"/>
    <cellStyle name="40% - Accent6 5 2 5 4" xfId="6335"/>
    <cellStyle name="40% - Accent6 5 2 5 4 2" xfId="6336"/>
    <cellStyle name="40% - Accent6 5 2 5_Deferred Income Taxes" xfId="6337"/>
    <cellStyle name="40% - Accent6 5 2 6" xfId="6338"/>
    <cellStyle name="40% - Accent6 5 2 6 2" xfId="6339"/>
    <cellStyle name="40% - Accent6 5 2 6 2 2" xfId="6340"/>
    <cellStyle name="40% - Accent6 5 2 6 2 2 2" xfId="6341"/>
    <cellStyle name="40% - Accent6 5 2 6 2_Deferred Income Taxes" xfId="6342"/>
    <cellStyle name="40% - Accent6 5 2 6 3" xfId="6343"/>
    <cellStyle name="40% - Accent6 5 2 6 3 2" xfId="6344"/>
    <cellStyle name="40% - Accent6 5 2 6_Deferred Income Taxes" xfId="6345"/>
    <cellStyle name="40% - Accent6 5 2 7" xfId="6346"/>
    <cellStyle name="40% - Accent6 5 2 7 2" xfId="6347"/>
    <cellStyle name="40% - Accent6 5 2 7 2 2" xfId="6348"/>
    <cellStyle name="40% - Accent6 5 2 7_Deferred Income Taxes" xfId="6349"/>
    <cellStyle name="40% - Accent6 5 2 8" xfId="6350"/>
    <cellStyle name="40% - Accent6 5 2 8 2" xfId="6351"/>
    <cellStyle name="40% - Accent6 5 2 8 2 2" xfId="6352"/>
    <cellStyle name="40% - Accent6 5 2 8_Deferred Income Taxes" xfId="6353"/>
    <cellStyle name="40% - Accent6 5 2 9" xfId="6354"/>
    <cellStyle name="40% - Accent6 5 2 9 2" xfId="6355"/>
    <cellStyle name="40% - Accent6 5 2_Deferred Income Taxes" xfId="6356"/>
    <cellStyle name="40% - Accent6 5 3" xfId="6357"/>
    <cellStyle name="40% - Accent6 5 3 2" xfId="6358"/>
    <cellStyle name="40% - Accent6 5 3 2 2" xfId="6359"/>
    <cellStyle name="40% - Accent6 5 3 2 2 2" xfId="6360"/>
    <cellStyle name="40% - Accent6 5 3 2 2 2 2" xfId="6361"/>
    <cellStyle name="40% - Accent6 5 3 2 2 2 2 2" xfId="6362"/>
    <cellStyle name="40% - Accent6 5 3 2 2 2 2 2 2" xfId="6363"/>
    <cellStyle name="40% - Accent6 5 3 2 2 2 2_Deferred Income Taxes" xfId="6364"/>
    <cellStyle name="40% - Accent6 5 3 2 2 2 3" xfId="6365"/>
    <cellStyle name="40% - Accent6 5 3 2 2 2 3 2" xfId="6366"/>
    <cellStyle name="40% - Accent6 5 3 2 2 2_Deferred Income Taxes" xfId="6367"/>
    <cellStyle name="40% - Accent6 5 3 2 2 3" xfId="6368"/>
    <cellStyle name="40% - Accent6 5 3 2 2 3 2" xfId="6369"/>
    <cellStyle name="40% - Accent6 5 3 2 2 3 2 2" xfId="6370"/>
    <cellStyle name="40% - Accent6 5 3 2 2 3 2 2 2" xfId="6371"/>
    <cellStyle name="40% - Accent6 5 3 2 2 3 2_Deferred Income Taxes" xfId="6372"/>
    <cellStyle name="40% - Accent6 5 3 2 2 3 3" xfId="6373"/>
    <cellStyle name="40% - Accent6 5 3 2 2 3 3 2" xfId="6374"/>
    <cellStyle name="40% - Accent6 5 3 2 2 3_Deferred Income Taxes" xfId="6375"/>
    <cellStyle name="40% - Accent6 5 3 2 2 4" xfId="6376"/>
    <cellStyle name="40% - Accent6 5 3 2 2 4 2" xfId="6377"/>
    <cellStyle name="40% - Accent6 5 3 2 2 4 2 2" xfId="6378"/>
    <cellStyle name="40% - Accent6 5 3 2 2 4_Deferred Income Taxes" xfId="6379"/>
    <cellStyle name="40% - Accent6 5 3 2 2 5" xfId="6380"/>
    <cellStyle name="40% - Accent6 5 3 2 2 5 2" xfId="6381"/>
    <cellStyle name="40% - Accent6 5 3 2 2_Deferred Income Taxes" xfId="6382"/>
    <cellStyle name="40% - Accent6 5 3 2 3" xfId="6383"/>
    <cellStyle name="40% - Accent6 5 3 2 3 2" xfId="6384"/>
    <cellStyle name="40% - Accent6 5 3 2 3 2 2" xfId="6385"/>
    <cellStyle name="40% - Accent6 5 3 2 3 2 2 2" xfId="6386"/>
    <cellStyle name="40% - Accent6 5 3 2 3 2_Deferred Income Taxes" xfId="6387"/>
    <cellStyle name="40% - Accent6 5 3 2 3 3" xfId="6388"/>
    <cellStyle name="40% - Accent6 5 3 2 3 3 2" xfId="6389"/>
    <cellStyle name="40% - Accent6 5 3 2 3_Deferred Income Taxes" xfId="6390"/>
    <cellStyle name="40% - Accent6 5 3 2 4" xfId="6391"/>
    <cellStyle name="40% - Accent6 5 3 2 4 2" xfId="6392"/>
    <cellStyle name="40% - Accent6 5 3 2 4 2 2" xfId="6393"/>
    <cellStyle name="40% - Accent6 5 3 2 4 2 2 2" xfId="6394"/>
    <cellStyle name="40% - Accent6 5 3 2 4 2_Deferred Income Taxes" xfId="6395"/>
    <cellStyle name="40% - Accent6 5 3 2 4 3" xfId="6396"/>
    <cellStyle name="40% - Accent6 5 3 2 4 3 2" xfId="6397"/>
    <cellStyle name="40% - Accent6 5 3 2 4_Deferred Income Taxes" xfId="6398"/>
    <cellStyle name="40% - Accent6 5 3 2 5" xfId="6399"/>
    <cellStyle name="40% - Accent6 5 3 2 5 2" xfId="6400"/>
    <cellStyle name="40% - Accent6 5 3 2 5 2 2" xfId="6401"/>
    <cellStyle name="40% - Accent6 5 3 2 5_Deferred Income Taxes" xfId="6402"/>
    <cellStyle name="40% - Accent6 5 3 2 6" xfId="6403"/>
    <cellStyle name="40% - Accent6 5 3 2 6 2" xfId="6404"/>
    <cellStyle name="40% - Accent6 5 3 2 6 2 2" xfId="6405"/>
    <cellStyle name="40% - Accent6 5 3 2 6_Deferred Income Taxes" xfId="6406"/>
    <cellStyle name="40% - Accent6 5 3 2 7" xfId="6407"/>
    <cellStyle name="40% - Accent6 5 3 2 7 2" xfId="6408"/>
    <cellStyle name="40% - Accent6 5 3 2_Deferred Income Taxes" xfId="6409"/>
    <cellStyle name="40% - Accent6 5 3 3" xfId="6410"/>
    <cellStyle name="40% - Accent6 5 3 3 2" xfId="6411"/>
    <cellStyle name="40% - Accent6 5 3 3 2 2" xfId="6412"/>
    <cellStyle name="40% - Accent6 5 3 3 2 2 2" xfId="6413"/>
    <cellStyle name="40% - Accent6 5 3 3 2 2 2 2" xfId="6414"/>
    <cellStyle name="40% - Accent6 5 3 3 2 2_Deferred Income Taxes" xfId="6415"/>
    <cellStyle name="40% - Accent6 5 3 3 2 3" xfId="6416"/>
    <cellStyle name="40% - Accent6 5 3 3 2 3 2" xfId="6417"/>
    <cellStyle name="40% - Accent6 5 3 3 2_Deferred Income Taxes" xfId="6418"/>
    <cellStyle name="40% - Accent6 5 3 3 3" xfId="6419"/>
    <cellStyle name="40% - Accent6 5 3 3 3 2" xfId="6420"/>
    <cellStyle name="40% - Accent6 5 3 3 3 2 2" xfId="6421"/>
    <cellStyle name="40% - Accent6 5 3 3 3 2 2 2" xfId="6422"/>
    <cellStyle name="40% - Accent6 5 3 3 3 2_Deferred Income Taxes" xfId="6423"/>
    <cellStyle name="40% - Accent6 5 3 3 3 3" xfId="6424"/>
    <cellStyle name="40% - Accent6 5 3 3 3 3 2" xfId="6425"/>
    <cellStyle name="40% - Accent6 5 3 3 3_Deferred Income Taxes" xfId="6426"/>
    <cellStyle name="40% - Accent6 5 3 3 4" xfId="6427"/>
    <cellStyle name="40% - Accent6 5 3 3 4 2" xfId="6428"/>
    <cellStyle name="40% - Accent6 5 3 3 4 2 2" xfId="6429"/>
    <cellStyle name="40% - Accent6 5 3 3 4_Deferred Income Taxes" xfId="6430"/>
    <cellStyle name="40% - Accent6 5 3 3 5" xfId="6431"/>
    <cellStyle name="40% - Accent6 5 3 3 5 2" xfId="6432"/>
    <cellStyle name="40% - Accent6 5 3 3_Deferred Income Taxes" xfId="6433"/>
    <cellStyle name="40% - Accent6 5 3 4" xfId="6434"/>
    <cellStyle name="40% - Accent6 5 3 4 2" xfId="6435"/>
    <cellStyle name="40% - Accent6 5 3 4 2 2" xfId="6436"/>
    <cellStyle name="40% - Accent6 5 3 4 2 2 2" xfId="6437"/>
    <cellStyle name="40% - Accent6 5 3 4 2_Deferred Income Taxes" xfId="6438"/>
    <cellStyle name="40% - Accent6 5 3 4 3" xfId="6439"/>
    <cellStyle name="40% - Accent6 5 3 4 3 2" xfId="6440"/>
    <cellStyle name="40% - Accent6 5 3 4_Deferred Income Taxes" xfId="6441"/>
    <cellStyle name="40% - Accent6 5 3 5" xfId="6442"/>
    <cellStyle name="40% - Accent6 5 3 5 2" xfId="6443"/>
    <cellStyle name="40% - Accent6 5 3 5 2 2" xfId="6444"/>
    <cellStyle name="40% - Accent6 5 3 5 2 2 2" xfId="6445"/>
    <cellStyle name="40% - Accent6 5 3 5 2_Deferred Income Taxes" xfId="6446"/>
    <cellStyle name="40% - Accent6 5 3 5 3" xfId="6447"/>
    <cellStyle name="40% - Accent6 5 3 5 3 2" xfId="6448"/>
    <cellStyle name="40% - Accent6 5 3 5_Deferred Income Taxes" xfId="6449"/>
    <cellStyle name="40% - Accent6 5 3 6" xfId="6450"/>
    <cellStyle name="40% - Accent6 5 3 6 2" xfId="6451"/>
    <cellStyle name="40% - Accent6 5 3 6 2 2" xfId="6452"/>
    <cellStyle name="40% - Accent6 5 3 6_Deferred Income Taxes" xfId="6453"/>
    <cellStyle name="40% - Accent6 5 3 7" xfId="6454"/>
    <cellStyle name="40% - Accent6 5 3 7 2" xfId="6455"/>
    <cellStyle name="40% - Accent6 5 3 7 2 2" xfId="6456"/>
    <cellStyle name="40% - Accent6 5 3 7_Deferred Income Taxes" xfId="6457"/>
    <cellStyle name="40% - Accent6 5 3 8" xfId="6458"/>
    <cellStyle name="40% - Accent6 5 3 8 2" xfId="6459"/>
    <cellStyle name="40% - Accent6 5 3_Deferred Income Taxes" xfId="6460"/>
    <cellStyle name="40% - Accent6 5 4" xfId="6461"/>
    <cellStyle name="40% - Accent6 5 4 2" xfId="6462"/>
    <cellStyle name="40% - Accent6 5 4 2 2" xfId="6463"/>
    <cellStyle name="40% - Accent6 5 4 2 2 2" xfId="6464"/>
    <cellStyle name="40% - Accent6 5 4 2 2 2 2" xfId="6465"/>
    <cellStyle name="40% - Accent6 5 4 2 2 2 2 2" xfId="6466"/>
    <cellStyle name="40% - Accent6 5 4 2 2 2_Deferred Income Taxes" xfId="6467"/>
    <cellStyle name="40% - Accent6 5 4 2 2 3" xfId="6468"/>
    <cellStyle name="40% - Accent6 5 4 2 2 3 2" xfId="6469"/>
    <cellStyle name="40% - Accent6 5 4 2 2_Deferred Income Taxes" xfId="6470"/>
    <cellStyle name="40% - Accent6 5 4 2 3" xfId="6471"/>
    <cellStyle name="40% - Accent6 5 4 2 3 2" xfId="6472"/>
    <cellStyle name="40% - Accent6 5 4 2 3 2 2" xfId="6473"/>
    <cellStyle name="40% - Accent6 5 4 2 3 2 2 2" xfId="6474"/>
    <cellStyle name="40% - Accent6 5 4 2 3 2_Deferred Income Taxes" xfId="6475"/>
    <cellStyle name="40% - Accent6 5 4 2 3 3" xfId="6476"/>
    <cellStyle name="40% - Accent6 5 4 2 3 3 2" xfId="6477"/>
    <cellStyle name="40% - Accent6 5 4 2 3_Deferred Income Taxes" xfId="6478"/>
    <cellStyle name="40% - Accent6 5 4 2 4" xfId="6479"/>
    <cellStyle name="40% - Accent6 5 4 2 4 2" xfId="6480"/>
    <cellStyle name="40% - Accent6 5 4 2 4 2 2" xfId="6481"/>
    <cellStyle name="40% - Accent6 5 4 2 4_Deferred Income Taxes" xfId="6482"/>
    <cellStyle name="40% - Accent6 5 4 2 5" xfId="6483"/>
    <cellStyle name="40% - Accent6 5 4 2 5 2" xfId="6484"/>
    <cellStyle name="40% - Accent6 5 4 2 5 2 2" xfId="6485"/>
    <cellStyle name="40% - Accent6 5 4 2 5_Deferred Income Taxes" xfId="6486"/>
    <cellStyle name="40% - Accent6 5 4 2 6" xfId="6487"/>
    <cellStyle name="40% - Accent6 5 4 2 6 2" xfId="6488"/>
    <cellStyle name="40% - Accent6 5 4 2_Deferred Income Taxes" xfId="6489"/>
    <cellStyle name="40% - Accent6 5 4 3" xfId="6490"/>
    <cellStyle name="40% - Accent6 5 4 3 2" xfId="6491"/>
    <cellStyle name="40% - Accent6 5 4 3 2 2" xfId="6492"/>
    <cellStyle name="40% - Accent6 5 4 3 2 2 2" xfId="6493"/>
    <cellStyle name="40% - Accent6 5 4 3 2_Deferred Income Taxes" xfId="6494"/>
    <cellStyle name="40% - Accent6 5 4 3 3" xfId="6495"/>
    <cellStyle name="40% - Accent6 5 4 3 3 2" xfId="6496"/>
    <cellStyle name="40% - Accent6 5 4 3_Deferred Income Taxes" xfId="6497"/>
    <cellStyle name="40% - Accent6 5 4 4" xfId="6498"/>
    <cellStyle name="40% - Accent6 5 4 4 2" xfId="6499"/>
    <cellStyle name="40% - Accent6 5 4 4 2 2" xfId="6500"/>
    <cellStyle name="40% - Accent6 5 4 4 2 2 2" xfId="6501"/>
    <cellStyle name="40% - Accent6 5 4 4 2_Deferred Income Taxes" xfId="6502"/>
    <cellStyle name="40% - Accent6 5 4 4 3" xfId="6503"/>
    <cellStyle name="40% - Accent6 5 4 4 3 2" xfId="6504"/>
    <cellStyle name="40% - Accent6 5 4 4_Deferred Income Taxes" xfId="6505"/>
    <cellStyle name="40% - Accent6 5 4 5" xfId="6506"/>
    <cellStyle name="40% - Accent6 5 4 5 2" xfId="6507"/>
    <cellStyle name="40% - Accent6 5 4 5 2 2" xfId="6508"/>
    <cellStyle name="40% - Accent6 5 4 5_Deferred Income Taxes" xfId="6509"/>
    <cellStyle name="40% - Accent6 5 4 6" xfId="6510"/>
    <cellStyle name="40% - Accent6 5 4 6 2" xfId="6511"/>
    <cellStyle name="40% - Accent6 5 4 6 2 2" xfId="6512"/>
    <cellStyle name="40% - Accent6 5 4 6_Deferred Income Taxes" xfId="6513"/>
    <cellStyle name="40% - Accent6 5 4 7" xfId="6514"/>
    <cellStyle name="40% - Accent6 5 4 7 2" xfId="6515"/>
    <cellStyle name="40% - Accent6 5 4_Deferred Income Taxes" xfId="6516"/>
    <cellStyle name="40% - Accent6 5 5" xfId="6517"/>
    <cellStyle name="40% - Accent6 5 5 2" xfId="6518"/>
    <cellStyle name="40% - Accent6 5 5 2 2" xfId="6519"/>
    <cellStyle name="40% - Accent6 5 5 2 2 2" xfId="6520"/>
    <cellStyle name="40% - Accent6 5 5 2 2 2 2" xfId="6521"/>
    <cellStyle name="40% - Accent6 5 5 2 2_Deferred Income Taxes" xfId="6522"/>
    <cellStyle name="40% - Accent6 5 5 2 3" xfId="6523"/>
    <cellStyle name="40% - Accent6 5 5 2 3 2" xfId="6524"/>
    <cellStyle name="40% - Accent6 5 5 2 3 2 2" xfId="6525"/>
    <cellStyle name="40% - Accent6 5 5 2 3_Deferred Income Taxes" xfId="6526"/>
    <cellStyle name="40% - Accent6 5 5 2 4" xfId="6527"/>
    <cellStyle name="40% - Accent6 5 5 2 4 2" xfId="6528"/>
    <cellStyle name="40% - Accent6 5 5 2_Deferred Income Taxes" xfId="6529"/>
    <cellStyle name="40% - Accent6 5 5 3" xfId="6530"/>
    <cellStyle name="40% - Accent6 5 5 3 2" xfId="6531"/>
    <cellStyle name="40% - Accent6 5 5 3 2 2" xfId="6532"/>
    <cellStyle name="40% - Accent6 5 5 3 2 2 2" xfId="6533"/>
    <cellStyle name="40% - Accent6 5 5 3 2_Deferred Income Taxes" xfId="6534"/>
    <cellStyle name="40% - Accent6 5 5 3 3" xfId="6535"/>
    <cellStyle name="40% - Accent6 5 5 3 3 2" xfId="6536"/>
    <cellStyle name="40% - Accent6 5 5 3_Deferred Income Taxes" xfId="6537"/>
    <cellStyle name="40% - Accent6 5 5 4" xfId="6538"/>
    <cellStyle name="40% - Accent6 5 5 4 2" xfId="6539"/>
    <cellStyle name="40% - Accent6 5 5 4 2 2" xfId="6540"/>
    <cellStyle name="40% - Accent6 5 5 4_Deferred Income Taxes" xfId="6541"/>
    <cellStyle name="40% - Accent6 5 5 5" xfId="6542"/>
    <cellStyle name="40% - Accent6 5 5 5 2" xfId="6543"/>
    <cellStyle name="40% - Accent6 5 5 5 2 2" xfId="6544"/>
    <cellStyle name="40% - Accent6 5 5 5_Deferred Income Taxes" xfId="6545"/>
    <cellStyle name="40% - Accent6 5 5 6" xfId="6546"/>
    <cellStyle name="40% - Accent6 5 5 6 2" xfId="6547"/>
    <cellStyle name="40% - Accent6 5 5_Deferred Income Taxes" xfId="6548"/>
    <cellStyle name="40% - Accent6 5 6" xfId="6549"/>
    <cellStyle name="40% - Accent6 5 6 2" xfId="6550"/>
    <cellStyle name="40% - Accent6 5 6 2 2" xfId="6551"/>
    <cellStyle name="40% - Accent6 5 6 2 2 2" xfId="6552"/>
    <cellStyle name="40% - Accent6 5 6 2_Deferred Income Taxes" xfId="6553"/>
    <cellStyle name="40% - Accent6 5 6 3" xfId="6554"/>
    <cellStyle name="40% - Accent6 5 6 3 2" xfId="6555"/>
    <cellStyle name="40% - Accent6 5 6 3 2 2" xfId="6556"/>
    <cellStyle name="40% - Accent6 5 6 3_Deferred Income Taxes" xfId="6557"/>
    <cellStyle name="40% - Accent6 5 6 4" xfId="6558"/>
    <cellStyle name="40% - Accent6 5 6 4 2" xfId="6559"/>
    <cellStyle name="40% - Accent6 5 6_Deferred Income Taxes" xfId="6560"/>
    <cellStyle name="40% - Accent6 5 7" xfId="6561"/>
    <cellStyle name="40% - Accent6 5 7 2" xfId="6562"/>
    <cellStyle name="40% - Accent6 5 7 2 2" xfId="6563"/>
    <cellStyle name="40% - Accent6 5 7 2 2 2" xfId="6564"/>
    <cellStyle name="40% - Accent6 5 7 2_Deferred Income Taxes" xfId="6565"/>
    <cellStyle name="40% - Accent6 5 7 3" xfId="6566"/>
    <cellStyle name="40% - Accent6 5 7 3 2" xfId="6567"/>
    <cellStyle name="40% - Accent6 5 7_Deferred Income Taxes" xfId="6568"/>
    <cellStyle name="40% - Accent6 5 8" xfId="6569"/>
    <cellStyle name="40% - Accent6 5 8 2" xfId="6570"/>
    <cellStyle name="40% - Accent6 5 8 2 2" xfId="6571"/>
    <cellStyle name="40% - Accent6 5 8_Deferred Income Taxes" xfId="6572"/>
    <cellStyle name="40% - Accent6 5 9" xfId="6573"/>
    <cellStyle name="40% - Accent6 5 9 2" xfId="6574"/>
    <cellStyle name="40% - Accent6 5 9 2 2" xfId="6575"/>
    <cellStyle name="40% - Accent6 5 9_Deferred Income Taxes" xfId="6576"/>
    <cellStyle name="40% - Accent6 5_Deferred Income Taxes" xfId="6577"/>
    <cellStyle name="40% - Accent6 6" xfId="264"/>
    <cellStyle name="40% - Accent6 6 2" xfId="6578"/>
    <cellStyle name="40% - Accent6 6 2 2" xfId="6579"/>
    <cellStyle name="40% - Accent6 6_Deferred Income Taxes" xfId="6580"/>
    <cellStyle name="60% - Accent1 2" xfId="19"/>
    <cellStyle name="60% - Accent1 2 2" xfId="6581"/>
    <cellStyle name="60% - Accent1 2 3" xfId="6582"/>
    <cellStyle name="60% - Accent1 2_Deferred Income Taxes" xfId="6583"/>
    <cellStyle name="60% - Accent1 3" xfId="265"/>
    <cellStyle name="60% - Accent1 4" xfId="266"/>
    <cellStyle name="60% - Accent1 5" xfId="267"/>
    <cellStyle name="60% - Accent1 6" xfId="268"/>
    <cellStyle name="60% - Accent2 2" xfId="20"/>
    <cellStyle name="60% - Accent2 2 2" xfId="6584"/>
    <cellStyle name="60% - Accent2 2 3" xfId="6585"/>
    <cellStyle name="60% - Accent2 2_Deferred Income Taxes" xfId="6586"/>
    <cellStyle name="60% - Accent2 3" xfId="269"/>
    <cellStyle name="60% - Accent2 4" xfId="270"/>
    <cellStyle name="60% - Accent2 5" xfId="271"/>
    <cellStyle name="60% - Accent2 6" xfId="272"/>
    <cellStyle name="60% - Accent3 2" xfId="21"/>
    <cellStyle name="60% - Accent3 2 2" xfId="6587"/>
    <cellStyle name="60% - Accent3 2 3" xfId="6588"/>
    <cellStyle name="60% - Accent3 2_Deferred Income Taxes" xfId="6589"/>
    <cellStyle name="60% - Accent3 3" xfId="273"/>
    <cellStyle name="60% - Accent3 4" xfId="274"/>
    <cellStyle name="60% - Accent3 5" xfId="275"/>
    <cellStyle name="60% - Accent3 6" xfId="276"/>
    <cellStyle name="60% - Accent4 2" xfId="22"/>
    <cellStyle name="60% - Accent4 2 2" xfId="6590"/>
    <cellStyle name="60% - Accent4 2 3" xfId="6591"/>
    <cellStyle name="60% - Accent4 2_Deferred Income Taxes" xfId="6592"/>
    <cellStyle name="60% - Accent4 3" xfId="277"/>
    <cellStyle name="60% - Accent4 4" xfId="278"/>
    <cellStyle name="60% - Accent4 5" xfId="279"/>
    <cellStyle name="60% - Accent4 6" xfId="280"/>
    <cellStyle name="60% - Accent5 2" xfId="23"/>
    <cellStyle name="60% - Accent5 2 2" xfId="6593"/>
    <cellStyle name="60% - Accent5 2_Deferred Income Taxes" xfId="6594"/>
    <cellStyle name="60% - Accent5 3" xfId="281"/>
    <cellStyle name="60% - Accent5 4" xfId="282"/>
    <cellStyle name="60% - Accent5 5" xfId="283"/>
    <cellStyle name="60% - Accent5 6" xfId="284"/>
    <cellStyle name="60% - Accent6 2" xfId="24"/>
    <cellStyle name="60% - Accent6 2 2" xfId="6595"/>
    <cellStyle name="60% - Accent6 2 3" xfId="6596"/>
    <cellStyle name="60% - Accent6 2_Deferred Income Taxes" xfId="6597"/>
    <cellStyle name="60% - Accent6 3" xfId="285"/>
    <cellStyle name="60% - Accent6 4" xfId="286"/>
    <cellStyle name="60% - Accent6 5" xfId="287"/>
    <cellStyle name="60% - Accent6 6" xfId="288"/>
    <cellStyle name="Accent1 - 20%" xfId="25"/>
    <cellStyle name="Accent1 - 40%" xfId="26"/>
    <cellStyle name="Accent1 - 60%" xfId="27"/>
    <cellStyle name="Accent1 2" xfId="28"/>
    <cellStyle name="Accent1 2 2" xfId="6598"/>
    <cellStyle name="Accent1 2 3" xfId="6599"/>
    <cellStyle name="Accent1 2_Deferred Income Taxes" xfId="6600"/>
    <cellStyle name="Accent1 3" xfId="289"/>
    <cellStyle name="Accent1 4" xfId="290"/>
    <cellStyle name="Accent1 5" xfId="291"/>
    <cellStyle name="Accent1 6" xfId="292"/>
    <cellStyle name="Accent2 - 20%" xfId="29"/>
    <cellStyle name="Accent2 - 40%" xfId="30"/>
    <cellStyle name="Accent2 - 60%" xfId="31"/>
    <cellStyle name="Accent2 2" xfId="32"/>
    <cellStyle name="Accent2 2 2" xfId="6601"/>
    <cellStyle name="Accent2 2 3" xfId="6602"/>
    <cellStyle name="Accent2 2_Deferred Income Taxes" xfId="6603"/>
    <cellStyle name="Accent2 3" xfId="293"/>
    <cellStyle name="Accent2 4" xfId="294"/>
    <cellStyle name="Accent2 5" xfId="295"/>
    <cellStyle name="Accent2 6" xfId="296"/>
    <cellStyle name="Accent3 - 20%" xfId="33"/>
    <cellStyle name="Accent3 - 40%" xfId="34"/>
    <cellStyle name="Accent3 - 60%" xfId="35"/>
    <cellStyle name="Accent3 2" xfId="36"/>
    <cellStyle name="Accent3 2 2" xfId="6604"/>
    <cellStyle name="Accent3 2 3" xfId="6605"/>
    <cellStyle name="Accent3 2_Deferred Income Taxes" xfId="6606"/>
    <cellStyle name="Accent3 3" xfId="297"/>
    <cellStyle name="Accent3 4" xfId="298"/>
    <cellStyle name="Accent3 5" xfId="299"/>
    <cellStyle name="Accent3 6" xfId="300"/>
    <cellStyle name="Accent4 - 20%" xfId="37"/>
    <cellStyle name="Accent4 - 40%" xfId="38"/>
    <cellStyle name="Accent4 - 60%" xfId="39"/>
    <cellStyle name="Accent4 2" xfId="40"/>
    <cellStyle name="Accent4 2 2" xfId="6607"/>
    <cellStyle name="Accent4 2_Deferred Income Taxes" xfId="6608"/>
    <cellStyle name="Accent4 3" xfId="301"/>
    <cellStyle name="Accent4 4" xfId="302"/>
    <cellStyle name="Accent4 5" xfId="303"/>
    <cellStyle name="Accent4 6" xfId="304"/>
    <cellStyle name="Accent5 - 20%" xfId="41"/>
    <cellStyle name="Accent5 - 40%" xfId="42"/>
    <cellStyle name="Accent5 - 60%" xfId="43"/>
    <cellStyle name="Accent5 2" xfId="44"/>
    <cellStyle name="Accent5 2 2" xfId="6609"/>
    <cellStyle name="Accent5 3" xfId="305"/>
    <cellStyle name="Accent5 4" xfId="306"/>
    <cellStyle name="Accent5 5" xfId="307"/>
    <cellStyle name="Accent5 6" xfId="308"/>
    <cellStyle name="Accent6 - 20%" xfId="45"/>
    <cellStyle name="Accent6 - 40%" xfId="46"/>
    <cellStyle name="Accent6 - 60%" xfId="47"/>
    <cellStyle name="Accent6 2" xfId="48"/>
    <cellStyle name="Accent6 2 2" xfId="6610"/>
    <cellStyle name="Accent6 3" xfId="309"/>
    <cellStyle name="Accent6 4" xfId="310"/>
    <cellStyle name="Accent6 5" xfId="311"/>
    <cellStyle name="Accent6 6" xfId="312"/>
    <cellStyle name="args.style" xfId="6611"/>
    <cellStyle name="ArrayHeading" xfId="313"/>
    <cellStyle name="Bad 2" xfId="49"/>
    <cellStyle name="Bad 2 2" xfId="6612"/>
    <cellStyle name="Bad 2 3" xfId="6613"/>
    <cellStyle name="Bad 2_Deferred Income Taxes" xfId="6614"/>
    <cellStyle name="Bad 3" xfId="314"/>
    <cellStyle name="Bad 4" xfId="315"/>
    <cellStyle name="Bad 5" xfId="316"/>
    <cellStyle name="Bad 6" xfId="317"/>
    <cellStyle name="BetweenMacros" xfId="318"/>
    <cellStyle name="BlackStrike" xfId="6615"/>
    <cellStyle name="BlackText" xfId="6616"/>
    <cellStyle name="bld-li - Style4" xfId="6617"/>
    <cellStyle name="Blue" xfId="6618"/>
    <cellStyle name="BoldText" xfId="6619"/>
    <cellStyle name="BoldText 2" xfId="6620"/>
    <cellStyle name="Border Heavy" xfId="6621"/>
    <cellStyle name="Border Thin" xfId="6622"/>
    <cellStyle name="Bottom bold border" xfId="6623"/>
    <cellStyle name="Bottom single border" xfId="6624"/>
    <cellStyle name="Brand Align Left Text" xfId="6625"/>
    <cellStyle name="Brand Default" xfId="6626"/>
    <cellStyle name="Brand Percent" xfId="6627"/>
    <cellStyle name="Brand Source" xfId="6628"/>
    <cellStyle name="Brand Subtitle with Underline" xfId="6629"/>
    <cellStyle name="Brand Subtitle without Underline" xfId="6630"/>
    <cellStyle name="Brand Title" xfId="6631"/>
    <cellStyle name="Calc Currency (0)" xfId="6632"/>
    <cellStyle name="Calc Currency (0) 10" xfId="6633"/>
    <cellStyle name="Calc Currency (0) 11" xfId="6634"/>
    <cellStyle name="Calc Currency (0) 12" xfId="6635"/>
    <cellStyle name="Calc Currency (0) 13" xfId="6636"/>
    <cellStyle name="Calc Currency (0) 14" xfId="6637"/>
    <cellStyle name="Calc Currency (0) 2" xfId="6638"/>
    <cellStyle name="Calc Currency (0) 3" xfId="6639"/>
    <cellStyle name="Calc Currency (0) 4" xfId="6640"/>
    <cellStyle name="Calc Currency (0) 5" xfId="6641"/>
    <cellStyle name="Calc Currency (0) 6" xfId="6642"/>
    <cellStyle name="Calc Currency (0) 7" xfId="6643"/>
    <cellStyle name="Calc Currency (0) 8" xfId="6644"/>
    <cellStyle name="Calc Currency (0) 9" xfId="6645"/>
    <cellStyle name="Calc Currency (0)_Deferred Income Taxes" xfId="6646"/>
    <cellStyle name="Calculation 2" xfId="50"/>
    <cellStyle name="Calculation 2 2" xfId="6647"/>
    <cellStyle name="Calculation 2 3" xfId="6648"/>
    <cellStyle name="Calculation 2 4" xfId="6649"/>
    <cellStyle name="Calculation 2 5" xfId="6650"/>
    <cellStyle name="Calculation 2_Deferred Income Taxes" xfId="6651"/>
    <cellStyle name="Calculation 3" xfId="319"/>
    <cellStyle name="Calculation 3 2" xfId="6652"/>
    <cellStyle name="Calculation 3 3" xfId="6653"/>
    <cellStyle name="Calculation 3 4" xfId="6654"/>
    <cellStyle name="Calculation 4" xfId="320"/>
    <cellStyle name="Calculation 4 2" xfId="6655"/>
    <cellStyle name="Calculation 4 3" xfId="6656"/>
    <cellStyle name="Calculation 4 4" xfId="6657"/>
    <cellStyle name="Calculation 5" xfId="321"/>
    <cellStyle name="Calculation 5 2" xfId="6658"/>
    <cellStyle name="Calculation 5 3" xfId="6659"/>
    <cellStyle name="Calculation 5 4" xfId="6660"/>
    <cellStyle name="Calculation 6" xfId="322"/>
    <cellStyle name="Calculation 6 2" xfId="6661"/>
    <cellStyle name="Calculation 6 3" xfId="6662"/>
    <cellStyle name="Calculation 6 4" xfId="6663"/>
    <cellStyle name="Cancel" xfId="6664"/>
    <cellStyle name="Check Cell 2" xfId="51"/>
    <cellStyle name="Check Cell 2 2" xfId="6665"/>
    <cellStyle name="Check Cell 2_Deferred Income Taxes" xfId="6666"/>
    <cellStyle name="Check Cell 3" xfId="323"/>
    <cellStyle name="Check Cell 4" xfId="324"/>
    <cellStyle name="Check Cell 5" xfId="325"/>
    <cellStyle name="Check Cell 6" xfId="326"/>
    <cellStyle name="Co. Names" xfId="6667"/>
    <cellStyle name="Column total in dollars" xfId="327"/>
    <cellStyle name="Comma" xfId="1" builtinId="3"/>
    <cellStyle name="Comma  - Style1" xfId="52"/>
    <cellStyle name="Comma  - Style1 2" xfId="328"/>
    <cellStyle name="Comma  - Style1 3" xfId="329"/>
    <cellStyle name="Comma  - Style2" xfId="53"/>
    <cellStyle name="Comma  - Style2 2" xfId="330"/>
    <cellStyle name="Comma  - Style2 3" xfId="331"/>
    <cellStyle name="Comma  - Style3" xfId="54"/>
    <cellStyle name="Comma  - Style3 2" xfId="332"/>
    <cellStyle name="Comma  - Style3 3" xfId="333"/>
    <cellStyle name="Comma  - Style4" xfId="55"/>
    <cellStyle name="Comma  - Style4 2" xfId="334"/>
    <cellStyle name="Comma  - Style4 3" xfId="335"/>
    <cellStyle name="Comma  - Style5" xfId="56"/>
    <cellStyle name="Comma  - Style5 2" xfId="336"/>
    <cellStyle name="Comma  - Style5 3" xfId="337"/>
    <cellStyle name="Comma  - Style6" xfId="57"/>
    <cellStyle name="Comma  - Style6 2" xfId="338"/>
    <cellStyle name="Comma  - Style6 3" xfId="339"/>
    <cellStyle name="Comma  - Style7" xfId="58"/>
    <cellStyle name="Comma  - Style7 2" xfId="340"/>
    <cellStyle name="Comma  - Style7 3" xfId="341"/>
    <cellStyle name="Comma  - Style8" xfId="59"/>
    <cellStyle name="Comma  - Style8 2" xfId="342"/>
    <cellStyle name="Comma  - Style8 3" xfId="343"/>
    <cellStyle name="Comma (0)" xfId="344"/>
    <cellStyle name="Comma [0] 2" xfId="345"/>
    <cellStyle name="Comma [0] 2 2" xfId="346"/>
    <cellStyle name="Comma [0] 3" xfId="347"/>
    <cellStyle name="Comma [1]" xfId="6668"/>
    <cellStyle name="Comma [2]" xfId="6669"/>
    <cellStyle name="Comma [3]" xfId="6670"/>
    <cellStyle name="Comma 10" xfId="60"/>
    <cellStyle name="Comma 10 2" xfId="6671"/>
    <cellStyle name="Comma 10 2 2" xfId="6672"/>
    <cellStyle name="Comma 10 3" xfId="6673"/>
    <cellStyle name="Comma 10 3 2" xfId="6674"/>
    <cellStyle name="Comma 10 3 3" xfId="6675"/>
    <cellStyle name="Comma 10 3 4" xfId="6676"/>
    <cellStyle name="Comma 10 4" xfId="6677"/>
    <cellStyle name="Comma 10 4 2" xfId="6678"/>
    <cellStyle name="Comma 10 4 2 2" xfId="6679"/>
    <cellStyle name="Comma 10 4 3" xfId="6680"/>
    <cellStyle name="Comma 10 4 3 2" xfId="6681"/>
    <cellStyle name="Comma 10 4 4" xfId="6682"/>
    <cellStyle name="Comma 10 5" xfId="6683"/>
    <cellStyle name="Comma 10 5 2" xfId="6684"/>
    <cellStyle name="Comma 10 6" xfId="6685"/>
    <cellStyle name="Comma 10 6 2" xfId="6686"/>
    <cellStyle name="Comma 10 7" xfId="6687"/>
    <cellStyle name="Comma 10 7 2" xfId="6688"/>
    <cellStyle name="Comma 10 8" xfId="6689"/>
    <cellStyle name="Comma 10_Deferred Income Taxes" xfId="6690"/>
    <cellStyle name="Comma 100" xfId="6691"/>
    <cellStyle name="Comma 101" xfId="6692"/>
    <cellStyle name="Comma 102" xfId="6693"/>
    <cellStyle name="Comma 103" xfId="6694"/>
    <cellStyle name="Comma 104" xfId="6695"/>
    <cellStyle name="Comma 105" xfId="6696"/>
    <cellStyle name="Comma 106" xfId="6697"/>
    <cellStyle name="Comma 107" xfId="6698"/>
    <cellStyle name="Comma 108" xfId="6699"/>
    <cellStyle name="Comma 108 2" xfId="6700"/>
    <cellStyle name="Comma 109" xfId="6701"/>
    <cellStyle name="Comma 109 2" xfId="6702"/>
    <cellStyle name="Comma 11" xfId="348"/>
    <cellStyle name="Comma 11 2" xfId="6703"/>
    <cellStyle name="Comma 11 2 2" xfId="6704"/>
    <cellStyle name="Comma 11 2 3" xfId="6705"/>
    <cellStyle name="Comma 11 3" xfId="6706"/>
    <cellStyle name="Comma 11 4" xfId="6707"/>
    <cellStyle name="Comma 11 4 2" xfId="6708"/>
    <cellStyle name="Comma 11 5" xfId="6709"/>
    <cellStyle name="Comma 11 5 2" xfId="6710"/>
    <cellStyle name="Comma 11 6" xfId="6711"/>
    <cellStyle name="Comma 11 6 2" xfId="6712"/>
    <cellStyle name="Comma 11 7" xfId="6713"/>
    <cellStyle name="Comma 11_Deferred Income Taxes" xfId="6714"/>
    <cellStyle name="Comma 110" xfId="6715"/>
    <cellStyle name="Comma 110 2" xfId="6716"/>
    <cellStyle name="Comma 111" xfId="6717"/>
    <cellStyle name="Comma 111 2" xfId="6718"/>
    <cellStyle name="Comma 112" xfId="6719"/>
    <cellStyle name="Comma 112 2" xfId="6720"/>
    <cellStyle name="Comma 113" xfId="6721"/>
    <cellStyle name="Comma 113 2" xfId="6722"/>
    <cellStyle name="Comma 114" xfId="6723"/>
    <cellStyle name="Comma 114 2" xfId="6724"/>
    <cellStyle name="Comma 115" xfId="6725"/>
    <cellStyle name="Comma 115 2" xfId="6726"/>
    <cellStyle name="Comma 116" xfId="6727"/>
    <cellStyle name="Comma 116 2" xfId="6728"/>
    <cellStyle name="Comma 117" xfId="6729"/>
    <cellStyle name="Comma 118" xfId="15529"/>
    <cellStyle name="Comma 12" xfId="6730"/>
    <cellStyle name="Comma 12 2" xfId="6731"/>
    <cellStyle name="Comma 12 2 2" xfId="6732"/>
    <cellStyle name="Comma 12 2 3" xfId="6733"/>
    <cellStyle name="Comma 12 3" xfId="6734"/>
    <cellStyle name="Comma 12 3 2" xfId="6735"/>
    <cellStyle name="Comma 12 4" xfId="6736"/>
    <cellStyle name="Comma 12 4 2" xfId="6737"/>
    <cellStyle name="Comma 12 5" xfId="6738"/>
    <cellStyle name="Comma 12 5 2" xfId="6739"/>
    <cellStyle name="Comma 12 6" xfId="6740"/>
    <cellStyle name="Comma 12_Deferred Income Taxes" xfId="6741"/>
    <cellStyle name="Comma 13" xfId="6742"/>
    <cellStyle name="Comma 13 2" xfId="6743"/>
    <cellStyle name="Comma 13 2 2" xfId="6744"/>
    <cellStyle name="Comma 13 2 2 2" xfId="6745"/>
    <cellStyle name="Comma 13 2 3" xfId="6746"/>
    <cellStyle name="Comma 13 2 4" xfId="6747"/>
    <cellStyle name="Comma 13 3" xfId="6748"/>
    <cellStyle name="Comma 13 3 2" xfId="6749"/>
    <cellStyle name="Comma 13 4" xfId="6750"/>
    <cellStyle name="Comma 13 4 2" xfId="6751"/>
    <cellStyle name="Comma 13 5" xfId="6752"/>
    <cellStyle name="Comma 13 5 2" xfId="6753"/>
    <cellStyle name="Comma 13 6" xfId="6754"/>
    <cellStyle name="Comma 13_Deferred Income Taxes" xfId="6755"/>
    <cellStyle name="Comma 14" xfId="6756"/>
    <cellStyle name="Comma 14 2" xfId="6757"/>
    <cellStyle name="Comma 14 2 2" xfId="6758"/>
    <cellStyle name="Comma 14 3" xfId="6759"/>
    <cellStyle name="Comma 14 3 2" xfId="6760"/>
    <cellStyle name="Comma 14 4" xfId="6761"/>
    <cellStyle name="Comma 14 4 2" xfId="6762"/>
    <cellStyle name="Comma 14 5" xfId="6763"/>
    <cellStyle name="Comma 14 6" xfId="6764"/>
    <cellStyle name="Comma 14_Deferred Income Taxes" xfId="6765"/>
    <cellStyle name="Comma 15" xfId="6766"/>
    <cellStyle name="Comma 15 2" xfId="6767"/>
    <cellStyle name="Comma 15 2 2" xfId="6768"/>
    <cellStyle name="Comma 15 3" xfId="6769"/>
    <cellStyle name="Comma 15 3 2" xfId="6770"/>
    <cellStyle name="Comma 15 4" xfId="6771"/>
    <cellStyle name="Comma 15 4 2" xfId="6772"/>
    <cellStyle name="Comma 15 5" xfId="6773"/>
    <cellStyle name="Comma 15_Deferred Income Taxes" xfId="6774"/>
    <cellStyle name="Comma 16" xfId="6775"/>
    <cellStyle name="Comma 16 2" xfId="6776"/>
    <cellStyle name="Comma 16 2 2" xfId="6777"/>
    <cellStyle name="Comma 16 3" xfId="6778"/>
    <cellStyle name="Comma 16 3 2" xfId="6779"/>
    <cellStyle name="Comma 16 4" xfId="6780"/>
    <cellStyle name="Comma 16 4 2" xfId="6781"/>
    <cellStyle name="Comma 16 5" xfId="6782"/>
    <cellStyle name="Comma 16_Deferred Income Taxes" xfId="6783"/>
    <cellStyle name="Comma 17" xfId="6784"/>
    <cellStyle name="Comma 17 2" xfId="6785"/>
    <cellStyle name="Comma 17 2 2" xfId="6786"/>
    <cellStyle name="Comma 17 2 2 2" xfId="6787"/>
    <cellStyle name="Comma 17 2 3" xfId="6788"/>
    <cellStyle name="Comma 17 2 3 2" xfId="6789"/>
    <cellStyle name="Comma 17 2 4" xfId="6790"/>
    <cellStyle name="Comma 17 2 4 2" xfId="6791"/>
    <cellStyle name="Comma 17 2 5" xfId="6792"/>
    <cellStyle name="Comma 17 3" xfId="6793"/>
    <cellStyle name="Comma 17 3 2" xfId="6794"/>
    <cellStyle name="Comma 17 4" xfId="6795"/>
    <cellStyle name="Comma 17 4 2" xfId="6796"/>
    <cellStyle name="Comma 17 5" xfId="6797"/>
    <cellStyle name="Comma 17 5 2" xfId="6798"/>
    <cellStyle name="Comma 17 6" xfId="6799"/>
    <cellStyle name="Comma 17_Deferred Income Taxes" xfId="6800"/>
    <cellStyle name="Comma 18" xfId="6801"/>
    <cellStyle name="Comma 18 2" xfId="6802"/>
    <cellStyle name="Comma 18 2 2" xfId="6803"/>
    <cellStyle name="Comma 18 3" xfId="6804"/>
    <cellStyle name="Comma 18 3 2" xfId="6805"/>
    <cellStyle name="Comma 18 4" xfId="6806"/>
    <cellStyle name="Comma 18 4 2" xfId="6807"/>
    <cellStyle name="Comma 18 5" xfId="6808"/>
    <cellStyle name="Comma 18_Deferred Income Taxes" xfId="6809"/>
    <cellStyle name="Comma 19" xfId="6810"/>
    <cellStyle name="Comma 19 2" xfId="6811"/>
    <cellStyle name="Comma 19 2 2" xfId="6812"/>
    <cellStyle name="Comma 19 3" xfId="6813"/>
    <cellStyle name="Comma 19 3 2" xfId="6814"/>
    <cellStyle name="Comma 19 4" xfId="6815"/>
    <cellStyle name="Comma 19 4 2" xfId="6816"/>
    <cellStyle name="Comma 19 5" xfId="6817"/>
    <cellStyle name="Comma 19_Deferred Income Taxes" xfId="6818"/>
    <cellStyle name="Comma 2" xfId="61"/>
    <cellStyle name="Comma 2 10" xfId="6819"/>
    <cellStyle name="Comma 2 10 2" xfId="6820"/>
    <cellStyle name="Comma 2 11" xfId="6821"/>
    <cellStyle name="Comma 2 12" xfId="6822"/>
    <cellStyle name="Comma 2 13" xfId="6823"/>
    <cellStyle name="Comma 2 14" xfId="6824"/>
    <cellStyle name="Comma 2 15" xfId="6825"/>
    <cellStyle name="Comma 2 16" xfId="6826"/>
    <cellStyle name="Comma 2 17" xfId="6827"/>
    <cellStyle name="Comma 2 18" xfId="6828"/>
    <cellStyle name="Comma 2 19" xfId="6829"/>
    <cellStyle name="Comma 2 2" xfId="62"/>
    <cellStyle name="Comma 2 2 2" xfId="349"/>
    <cellStyle name="Comma 2 2 2 2" xfId="6830"/>
    <cellStyle name="Comma 2 2 3" xfId="6831"/>
    <cellStyle name="Comma 2 2 4" xfId="6832"/>
    <cellStyle name="Comma 2 2 5" xfId="6833"/>
    <cellStyle name="Comma 2 2 5 2" xfId="6834"/>
    <cellStyle name="Comma 2 2_Deferred Income Taxes" xfId="6835"/>
    <cellStyle name="Comma 2 20" xfId="6836"/>
    <cellStyle name="Comma 2 21" xfId="6837"/>
    <cellStyle name="Comma 2 22" xfId="6838"/>
    <cellStyle name="Comma 2 22 2" xfId="6839"/>
    <cellStyle name="Comma 2 3" xfId="63"/>
    <cellStyle name="Comma 2 3 2" xfId="6840"/>
    <cellStyle name="Comma 2 3 2 2" xfId="6841"/>
    <cellStyle name="Comma 2 3 2 2 2" xfId="6842"/>
    <cellStyle name="Comma 2 3 2 2 2 2" xfId="6843"/>
    <cellStyle name="Comma 2 3 2 2 2 2 2" xfId="6844"/>
    <cellStyle name="Comma 2 3 2 2 2 3" xfId="6845"/>
    <cellStyle name="Comma 2 3 2 2 2 3 2" xfId="6846"/>
    <cellStyle name="Comma 2 3 2 2 2 4" xfId="6847"/>
    <cellStyle name="Comma 2 3 2 2 3" xfId="6848"/>
    <cellStyle name="Comma 2 3 2 2 3 2" xfId="6849"/>
    <cellStyle name="Comma 2 3 2 2 3 2 2" xfId="6850"/>
    <cellStyle name="Comma 2 3 2 2 3 3" xfId="6851"/>
    <cellStyle name="Comma 2 3 2 2 3 3 2" xfId="6852"/>
    <cellStyle name="Comma 2 3 2 2 3 4" xfId="6853"/>
    <cellStyle name="Comma 2 3 2 2 4" xfId="6854"/>
    <cellStyle name="Comma 2 3 2 2 4 2" xfId="6855"/>
    <cellStyle name="Comma 2 3 2 2 5" xfId="6856"/>
    <cellStyle name="Comma 2 3 2 2 5 2" xfId="6857"/>
    <cellStyle name="Comma 2 3 2 2 6" xfId="6858"/>
    <cellStyle name="Comma 2 3 2 3" xfId="6859"/>
    <cellStyle name="Comma 2 3 2 3 2" xfId="6860"/>
    <cellStyle name="Comma 2 3 2 3 2 2" xfId="6861"/>
    <cellStyle name="Comma 2 3 2 3 2 2 2" xfId="6862"/>
    <cellStyle name="Comma 2 3 2 3 2 3" xfId="6863"/>
    <cellStyle name="Comma 2 3 2 3 2 3 2" xfId="6864"/>
    <cellStyle name="Comma 2 3 2 3 2 4" xfId="6865"/>
    <cellStyle name="Comma 2 3 2 3 3" xfId="6866"/>
    <cellStyle name="Comma 2 3 2 3 3 2" xfId="6867"/>
    <cellStyle name="Comma 2 3 2 3 4" xfId="6868"/>
    <cellStyle name="Comma 2 3 2 3 4 2" xfId="6869"/>
    <cellStyle name="Comma 2 3 2 3 5" xfId="6870"/>
    <cellStyle name="Comma 2 3 2 4" xfId="6871"/>
    <cellStyle name="Comma 2 3 2 4 2" xfId="6872"/>
    <cellStyle name="Comma 2 3 2 4 2 2" xfId="6873"/>
    <cellStyle name="Comma 2 3 2 4 3" xfId="6874"/>
    <cellStyle name="Comma 2 3 2 4 3 2" xfId="6875"/>
    <cellStyle name="Comma 2 3 2 4 4" xfId="6876"/>
    <cellStyle name="Comma 2 3 2 5" xfId="6877"/>
    <cellStyle name="Comma 2 3 2 5 2" xfId="6878"/>
    <cellStyle name="Comma 2 3 2 5 2 2" xfId="6879"/>
    <cellStyle name="Comma 2 3 2 5 3" xfId="6880"/>
    <cellStyle name="Comma 2 3 2 5 3 2" xfId="6881"/>
    <cellStyle name="Comma 2 3 2 5 4" xfId="6882"/>
    <cellStyle name="Comma 2 3 2 6" xfId="6883"/>
    <cellStyle name="Comma 2 3 2 6 2" xfId="6884"/>
    <cellStyle name="Comma 2 3 2 6 2 2" xfId="6885"/>
    <cellStyle name="Comma 2 3 2 6 3" xfId="6886"/>
    <cellStyle name="Comma 2 3 2 6 3 2" xfId="6887"/>
    <cellStyle name="Comma 2 3 2 6 4" xfId="6888"/>
    <cellStyle name="Comma 2 3 2 7" xfId="6889"/>
    <cellStyle name="Comma 2 3 2 7 2" xfId="6890"/>
    <cellStyle name="Comma 2 3 2 8" xfId="6891"/>
    <cellStyle name="Comma 2 3 2 8 2" xfId="6892"/>
    <cellStyle name="Comma 2 3 2 9" xfId="6893"/>
    <cellStyle name="Comma 2 3 3" xfId="6894"/>
    <cellStyle name="Comma 2 3 4" xfId="6895"/>
    <cellStyle name="Comma 2 3 4 2" xfId="6896"/>
    <cellStyle name="Comma 2 3 4 2 2" xfId="6897"/>
    <cellStyle name="Comma 2 3 4 2 2 2" xfId="6898"/>
    <cellStyle name="Comma 2 3 4 2 3" xfId="6899"/>
    <cellStyle name="Comma 2 3 4 2 3 2" xfId="6900"/>
    <cellStyle name="Comma 2 3 4 2 4" xfId="6901"/>
    <cellStyle name="Comma 2 3 4 3" xfId="6902"/>
    <cellStyle name="Comma 2 3 4 3 2" xfId="6903"/>
    <cellStyle name="Comma 2 3 4 3 2 2" xfId="6904"/>
    <cellStyle name="Comma 2 3 4 3 3" xfId="6905"/>
    <cellStyle name="Comma 2 3 4 3 3 2" xfId="6906"/>
    <cellStyle name="Comma 2 3 4 3 4" xfId="6907"/>
    <cellStyle name="Comma 2 3 4 4" xfId="6908"/>
    <cellStyle name="Comma 2 3 4 4 2" xfId="6909"/>
    <cellStyle name="Comma 2 3 4 4 2 2" xfId="6910"/>
    <cellStyle name="Comma 2 3 4 4 3" xfId="6911"/>
    <cellStyle name="Comma 2 3 4 4 3 2" xfId="6912"/>
    <cellStyle name="Comma 2 3 4 4 4" xfId="6913"/>
    <cellStyle name="Comma 2 3 4 5" xfId="6914"/>
    <cellStyle name="Comma 2 3 4 5 2" xfId="6915"/>
    <cellStyle name="Comma 2 3 4 6" xfId="6916"/>
    <cellStyle name="Comma 2 3 4 6 2" xfId="6917"/>
    <cellStyle name="Comma 2 3 4 7" xfId="6918"/>
    <cellStyle name="Comma 2 3 5" xfId="6919"/>
    <cellStyle name="Comma 2 3 5 2" xfId="6920"/>
    <cellStyle name="Comma 2 3 5 2 2" xfId="6921"/>
    <cellStyle name="Comma 2 3 5 2 2 2" xfId="6922"/>
    <cellStyle name="Comma 2 3 5 2 3" xfId="6923"/>
    <cellStyle name="Comma 2 3 5 2 3 2" xfId="6924"/>
    <cellStyle name="Comma 2 3 5 2 4" xfId="6925"/>
    <cellStyle name="Comma 2 3 5 3" xfId="6926"/>
    <cellStyle name="Comma 2 3 5 3 2" xfId="6927"/>
    <cellStyle name="Comma 2 3 5 4" xfId="6928"/>
    <cellStyle name="Comma 2 3 5 4 2" xfId="6929"/>
    <cellStyle name="Comma 2 3 5 5" xfId="6930"/>
    <cellStyle name="Comma 2 3 6" xfId="6931"/>
    <cellStyle name="Comma 2 3 6 2" xfId="6932"/>
    <cellStyle name="Comma 2 3 6 2 2" xfId="6933"/>
    <cellStyle name="Comma 2 3 6 3" xfId="6934"/>
    <cellStyle name="Comma 2 3 6 3 2" xfId="6935"/>
    <cellStyle name="Comma 2 3 6 4" xfId="6936"/>
    <cellStyle name="Comma 2 3 7" xfId="6937"/>
    <cellStyle name="Comma 2 3 7 2" xfId="6938"/>
    <cellStyle name="Comma 2 3 7 2 2" xfId="6939"/>
    <cellStyle name="Comma 2 3 7 3" xfId="6940"/>
    <cellStyle name="Comma 2 3 7 3 2" xfId="6941"/>
    <cellStyle name="Comma 2 3 7 4" xfId="6942"/>
    <cellStyle name="Comma 2 4" xfId="350"/>
    <cellStyle name="Comma 2 4 2" xfId="6943"/>
    <cellStyle name="Comma 2 4 2 2" xfId="6944"/>
    <cellStyle name="Comma 2 4 2 2 2" xfId="6945"/>
    <cellStyle name="Comma 2 4 2 2 2 2" xfId="6946"/>
    <cellStyle name="Comma 2 4 2 2 2 2 2" xfId="6947"/>
    <cellStyle name="Comma 2 4 2 2 2 2 2 2" xfId="6948"/>
    <cellStyle name="Comma 2 4 2 2 2 2_Deferred Income Taxes" xfId="6949"/>
    <cellStyle name="Comma 2 4 2 2 2 3" xfId="6950"/>
    <cellStyle name="Comma 2 4 2 2 2 3 2" xfId="6951"/>
    <cellStyle name="Comma 2 4 2 2 2_Deferred Income Taxes" xfId="6952"/>
    <cellStyle name="Comma 2 4 2 2 3" xfId="6953"/>
    <cellStyle name="Comma 2 4 2 2 3 2" xfId="6954"/>
    <cellStyle name="Comma 2 4 2 2 3 2 2" xfId="6955"/>
    <cellStyle name="Comma 2 4 2 2 3 2 2 2" xfId="6956"/>
    <cellStyle name="Comma 2 4 2 2 3 2_Deferred Income Taxes" xfId="6957"/>
    <cellStyle name="Comma 2 4 2 2 3 3" xfId="6958"/>
    <cellStyle name="Comma 2 4 2 2 3 3 2" xfId="6959"/>
    <cellStyle name="Comma 2 4 2 2 3_Deferred Income Taxes" xfId="6960"/>
    <cellStyle name="Comma 2 4 2 2 4" xfId="6961"/>
    <cellStyle name="Comma 2 4 2 2 4 2" xfId="6962"/>
    <cellStyle name="Comma 2 4 2 2 4 2 2" xfId="6963"/>
    <cellStyle name="Comma 2 4 2 2 4_Deferred Income Taxes" xfId="6964"/>
    <cellStyle name="Comma 2 4 2 2 5" xfId="6965"/>
    <cellStyle name="Comma 2 4 2 2 5 2" xfId="6966"/>
    <cellStyle name="Comma 2 4 2 2_Deferred Income Taxes" xfId="6967"/>
    <cellStyle name="Comma 2 4 2 3" xfId="6968"/>
    <cellStyle name="Comma 2 4 2 3 2" xfId="6969"/>
    <cellStyle name="Comma 2 4 2 3 2 2" xfId="6970"/>
    <cellStyle name="Comma 2 4 2 3 2 2 2" xfId="6971"/>
    <cellStyle name="Comma 2 4 2 3 2_Deferred Income Taxes" xfId="6972"/>
    <cellStyle name="Comma 2 4 2 3 3" xfId="6973"/>
    <cellStyle name="Comma 2 4 2 3 3 2" xfId="6974"/>
    <cellStyle name="Comma 2 4 2 3_Deferred Income Taxes" xfId="6975"/>
    <cellStyle name="Comma 2 4 2 4" xfId="6976"/>
    <cellStyle name="Comma 2 4 2 4 2" xfId="6977"/>
    <cellStyle name="Comma 2 4 2 4 2 2" xfId="6978"/>
    <cellStyle name="Comma 2 4 2 4 2 2 2" xfId="6979"/>
    <cellStyle name="Comma 2 4 2 4 2_Deferred Income Taxes" xfId="6980"/>
    <cellStyle name="Comma 2 4 2 4 3" xfId="6981"/>
    <cellStyle name="Comma 2 4 2 4 3 2" xfId="6982"/>
    <cellStyle name="Comma 2 4 2 4_Deferred Income Taxes" xfId="6983"/>
    <cellStyle name="Comma 2 4 2 5" xfId="6984"/>
    <cellStyle name="Comma 2 4 2 5 2" xfId="6985"/>
    <cellStyle name="Comma 2 4 2 5 2 2" xfId="6986"/>
    <cellStyle name="Comma 2 4 2 5_Deferred Income Taxes" xfId="6987"/>
    <cellStyle name="Comma 2 4 2 6" xfId="6988"/>
    <cellStyle name="Comma 2 4 2 6 2" xfId="6989"/>
    <cellStyle name="Comma 2 4 2_Deferred Income Taxes" xfId="6990"/>
    <cellStyle name="Comma 2 4 3" xfId="6991"/>
    <cellStyle name="Comma 2 4 3 2" xfId="6992"/>
    <cellStyle name="Comma 2 4 3 2 2" xfId="6993"/>
    <cellStyle name="Comma 2 4 3 2 2 2" xfId="6994"/>
    <cellStyle name="Comma 2 4 3 2 2 2 2" xfId="6995"/>
    <cellStyle name="Comma 2 4 3 2 2_Deferred Income Taxes" xfId="6996"/>
    <cellStyle name="Comma 2 4 3 2 3" xfId="6997"/>
    <cellStyle name="Comma 2 4 3 2 3 2" xfId="6998"/>
    <cellStyle name="Comma 2 4 3 2_Deferred Income Taxes" xfId="6999"/>
    <cellStyle name="Comma 2 4 3 3" xfId="7000"/>
    <cellStyle name="Comma 2 4 3 3 2" xfId="7001"/>
    <cellStyle name="Comma 2 4 3 3 2 2" xfId="7002"/>
    <cellStyle name="Comma 2 4 3 3 2 2 2" xfId="7003"/>
    <cellStyle name="Comma 2 4 3 3 2_Deferred Income Taxes" xfId="7004"/>
    <cellStyle name="Comma 2 4 3 3 3" xfId="7005"/>
    <cellStyle name="Comma 2 4 3 3 3 2" xfId="7006"/>
    <cellStyle name="Comma 2 4 3 3_Deferred Income Taxes" xfId="7007"/>
    <cellStyle name="Comma 2 4 3 4" xfId="7008"/>
    <cellStyle name="Comma 2 4 3 4 2" xfId="7009"/>
    <cellStyle name="Comma 2 4 3 4 2 2" xfId="7010"/>
    <cellStyle name="Comma 2 4 3 4_Deferred Income Taxes" xfId="7011"/>
    <cellStyle name="Comma 2 4 3 5" xfId="7012"/>
    <cellStyle name="Comma 2 4 3 5 2" xfId="7013"/>
    <cellStyle name="Comma 2 4 3_Deferred Income Taxes" xfId="7014"/>
    <cellStyle name="Comma 2 4 4" xfId="7015"/>
    <cellStyle name="Comma 2 4 4 2" xfId="7016"/>
    <cellStyle name="Comma 2 4 4 2 2" xfId="7017"/>
    <cellStyle name="Comma 2 4 4 2 2 2" xfId="7018"/>
    <cellStyle name="Comma 2 4 4 2_Deferred Income Taxes" xfId="7019"/>
    <cellStyle name="Comma 2 4 4 3" xfId="7020"/>
    <cellStyle name="Comma 2 4 4 3 2" xfId="7021"/>
    <cellStyle name="Comma 2 4 4_Deferred Income Taxes" xfId="7022"/>
    <cellStyle name="Comma 2 4 5" xfId="7023"/>
    <cellStyle name="Comma 2 4 5 2" xfId="7024"/>
    <cellStyle name="Comma 2 4 5 2 2" xfId="7025"/>
    <cellStyle name="Comma 2 4 5 2 2 2" xfId="7026"/>
    <cellStyle name="Comma 2 4 5 2_Deferred Income Taxes" xfId="7027"/>
    <cellStyle name="Comma 2 4 5 3" xfId="7028"/>
    <cellStyle name="Comma 2 4 5 3 2" xfId="7029"/>
    <cellStyle name="Comma 2 4 5_Deferred Income Taxes" xfId="7030"/>
    <cellStyle name="Comma 2 4 6" xfId="7031"/>
    <cellStyle name="Comma 2 4 6 2" xfId="7032"/>
    <cellStyle name="Comma 2 4 6 2 2" xfId="7033"/>
    <cellStyle name="Comma 2 4 6_Deferred Income Taxes" xfId="7034"/>
    <cellStyle name="Comma 2 4 7" xfId="7035"/>
    <cellStyle name="Comma 2 4 7 2" xfId="7036"/>
    <cellStyle name="Comma 2 4_Deferred Income Taxes" xfId="7037"/>
    <cellStyle name="Comma 2 5" xfId="351"/>
    <cellStyle name="Comma 2 5 2" xfId="7038"/>
    <cellStyle name="Comma 2 5 2 2" xfId="7039"/>
    <cellStyle name="Comma 2 5 2 2 2" xfId="7040"/>
    <cellStyle name="Comma 2 5 2 2 2 2" xfId="7041"/>
    <cellStyle name="Comma 2 5 2 2 2 2 2" xfId="7042"/>
    <cellStyle name="Comma 2 5 2 2 2_Deferred Income Taxes" xfId="7043"/>
    <cellStyle name="Comma 2 5 2 2 3" xfId="7044"/>
    <cellStyle name="Comma 2 5 2 2 3 2" xfId="7045"/>
    <cellStyle name="Comma 2 5 2 2 4" xfId="7046"/>
    <cellStyle name="Comma 2 5 2 2_Deferred Income Taxes" xfId="7047"/>
    <cellStyle name="Comma 2 5 2 3" xfId="7048"/>
    <cellStyle name="Comma 2 5 2 3 2" xfId="7049"/>
    <cellStyle name="Comma 2 5 2 3 2 2" xfId="7050"/>
    <cellStyle name="Comma 2 5 2 3 2 2 2" xfId="7051"/>
    <cellStyle name="Comma 2 5 2 3 2_Deferred Income Taxes" xfId="7052"/>
    <cellStyle name="Comma 2 5 2 3 3" xfId="7053"/>
    <cellStyle name="Comma 2 5 2 3 3 2" xfId="7054"/>
    <cellStyle name="Comma 2 5 2 3 4" xfId="7055"/>
    <cellStyle name="Comma 2 5 2 3_Deferred Income Taxes" xfId="7056"/>
    <cellStyle name="Comma 2 5 2 4" xfId="7057"/>
    <cellStyle name="Comma 2 5 2 4 2" xfId="7058"/>
    <cellStyle name="Comma 2 5 2 4 2 2" xfId="7059"/>
    <cellStyle name="Comma 2 5 2 4_Deferred Income Taxes" xfId="7060"/>
    <cellStyle name="Comma 2 5 2 5" xfId="7061"/>
    <cellStyle name="Comma 2 5 2 5 2" xfId="7062"/>
    <cellStyle name="Comma 2 5 2 6" xfId="7063"/>
    <cellStyle name="Comma 2 5 2_Deferred Income Taxes" xfId="7064"/>
    <cellStyle name="Comma 2 5 3" xfId="7065"/>
    <cellStyle name="Comma 2 5 3 2" xfId="7066"/>
    <cellStyle name="Comma 2 5 3 2 2" xfId="7067"/>
    <cellStyle name="Comma 2 5 3 2 2 2" xfId="7068"/>
    <cellStyle name="Comma 2 5 3 2 3" xfId="7069"/>
    <cellStyle name="Comma 2 5 3 2 3 2" xfId="7070"/>
    <cellStyle name="Comma 2 5 3 2 4" xfId="7071"/>
    <cellStyle name="Comma 2 5 3 2_Deferred Income Taxes" xfId="7072"/>
    <cellStyle name="Comma 2 5 3 3" xfId="7073"/>
    <cellStyle name="Comma 2 5 3 3 2" xfId="7074"/>
    <cellStyle name="Comma 2 5 3 4" xfId="7075"/>
    <cellStyle name="Comma 2 5 3 4 2" xfId="7076"/>
    <cellStyle name="Comma 2 5 3 5" xfId="7077"/>
    <cellStyle name="Comma 2 5 3_Deferred Income Taxes" xfId="7078"/>
    <cellStyle name="Comma 2 5 4" xfId="7079"/>
    <cellStyle name="Comma 2 5 4 2" xfId="7080"/>
    <cellStyle name="Comma 2 5 4 2 2" xfId="7081"/>
    <cellStyle name="Comma 2 5 4 2 2 2" xfId="7082"/>
    <cellStyle name="Comma 2 5 4 2_Deferred Income Taxes" xfId="7083"/>
    <cellStyle name="Comma 2 5 4 3" xfId="7084"/>
    <cellStyle name="Comma 2 5 4 3 2" xfId="7085"/>
    <cellStyle name="Comma 2 5 4 4" xfId="7086"/>
    <cellStyle name="Comma 2 5 4_Deferred Income Taxes" xfId="7087"/>
    <cellStyle name="Comma 2 5 5" xfId="7088"/>
    <cellStyle name="Comma 2 5 5 2" xfId="7089"/>
    <cellStyle name="Comma 2 5 5 2 2" xfId="7090"/>
    <cellStyle name="Comma 2 5 5 3" xfId="7091"/>
    <cellStyle name="Comma 2 5 5 3 2" xfId="7092"/>
    <cellStyle name="Comma 2 5 5 4" xfId="7093"/>
    <cellStyle name="Comma 2 5 5_Deferred Income Taxes" xfId="7094"/>
    <cellStyle name="Comma 2 5 6" xfId="7095"/>
    <cellStyle name="Comma 2 5 6 2" xfId="7096"/>
    <cellStyle name="Comma 2 5 6 2 2" xfId="7097"/>
    <cellStyle name="Comma 2 5 6 3" xfId="7098"/>
    <cellStyle name="Comma 2 5 6 3 2" xfId="7099"/>
    <cellStyle name="Comma 2 5 6 4" xfId="7100"/>
    <cellStyle name="Comma 2 5_Deferred Income Taxes" xfId="7101"/>
    <cellStyle name="Comma 2 6" xfId="352"/>
    <cellStyle name="Comma 2 6 2" xfId="7102"/>
    <cellStyle name="Comma 2 6 2 2" xfId="7103"/>
    <cellStyle name="Comma 2 6 2 2 2" xfId="7104"/>
    <cellStyle name="Comma 2 6 2 2 2 2" xfId="7105"/>
    <cellStyle name="Comma 2 6 2 2 3" xfId="7106"/>
    <cellStyle name="Comma 2 6 2 2 3 2" xfId="7107"/>
    <cellStyle name="Comma 2 6 2 2 4" xfId="7108"/>
    <cellStyle name="Comma 2 6 2 2_Deferred Income Taxes" xfId="7109"/>
    <cellStyle name="Comma 2 6 2 3" xfId="7110"/>
    <cellStyle name="Comma 2 6 2 3 2" xfId="7111"/>
    <cellStyle name="Comma 2 6 2 3 2 2" xfId="7112"/>
    <cellStyle name="Comma 2 6 2 3 3" xfId="7113"/>
    <cellStyle name="Comma 2 6 2 3 3 2" xfId="7114"/>
    <cellStyle name="Comma 2 6 2 3 4" xfId="7115"/>
    <cellStyle name="Comma 2 6 2 4" xfId="7116"/>
    <cellStyle name="Comma 2 6 2 4 2" xfId="7117"/>
    <cellStyle name="Comma 2 6 2 5" xfId="7118"/>
    <cellStyle name="Comma 2 6 2 5 2" xfId="7119"/>
    <cellStyle name="Comma 2 6 2 6" xfId="7120"/>
    <cellStyle name="Comma 2 6 2_Deferred Income Taxes" xfId="7121"/>
    <cellStyle name="Comma 2 6 3" xfId="7122"/>
    <cellStyle name="Comma 2 6 3 2" xfId="7123"/>
    <cellStyle name="Comma 2 6 3 2 2" xfId="7124"/>
    <cellStyle name="Comma 2 6 3 2 2 2" xfId="7125"/>
    <cellStyle name="Comma 2 6 3 2 3" xfId="7126"/>
    <cellStyle name="Comma 2 6 3 2 3 2" xfId="7127"/>
    <cellStyle name="Comma 2 6 3 2 4" xfId="7128"/>
    <cellStyle name="Comma 2 6 3 2_Deferred Income Taxes" xfId="7129"/>
    <cellStyle name="Comma 2 6 3 3" xfId="7130"/>
    <cellStyle name="Comma 2 6 3 3 2" xfId="7131"/>
    <cellStyle name="Comma 2 6 3 4" xfId="7132"/>
    <cellStyle name="Comma 2 6 3 4 2" xfId="7133"/>
    <cellStyle name="Comma 2 6 3 5" xfId="7134"/>
    <cellStyle name="Comma 2 6 3_Deferred Income Taxes" xfId="7135"/>
    <cellStyle name="Comma 2 6 4" xfId="7136"/>
    <cellStyle name="Comma 2 6 4 2" xfId="7137"/>
    <cellStyle name="Comma 2 6 4 2 2" xfId="7138"/>
    <cellStyle name="Comma 2 6 4 3" xfId="7139"/>
    <cellStyle name="Comma 2 6 4 3 2" xfId="7140"/>
    <cellStyle name="Comma 2 6 4 4" xfId="7141"/>
    <cellStyle name="Comma 2 6 4_Deferred Income Taxes" xfId="7142"/>
    <cellStyle name="Comma 2 6 5" xfId="7143"/>
    <cellStyle name="Comma 2 6 5 2" xfId="7144"/>
    <cellStyle name="Comma 2 6 5 2 2" xfId="7145"/>
    <cellStyle name="Comma 2 6 5 3" xfId="7146"/>
    <cellStyle name="Comma 2 6 5 3 2" xfId="7147"/>
    <cellStyle name="Comma 2 6 5 4" xfId="7148"/>
    <cellStyle name="Comma 2 6 6" xfId="7149"/>
    <cellStyle name="Comma 2 6 6 2" xfId="7150"/>
    <cellStyle name="Comma 2 6 6 2 2" xfId="7151"/>
    <cellStyle name="Comma 2 6 6 3" xfId="7152"/>
    <cellStyle name="Comma 2 6 6 3 2" xfId="7153"/>
    <cellStyle name="Comma 2 6 6 4" xfId="7154"/>
    <cellStyle name="Comma 2 6_Deferred Income Taxes" xfId="7155"/>
    <cellStyle name="Comma 2 7" xfId="7156"/>
    <cellStyle name="Comma 2 7 2" xfId="7157"/>
    <cellStyle name="Comma 2 7 2 2" xfId="7158"/>
    <cellStyle name="Comma 2 7 2 2 2" xfId="7159"/>
    <cellStyle name="Comma 2 7 2 3" xfId="7160"/>
    <cellStyle name="Comma 2 7 2 3 2" xfId="7161"/>
    <cellStyle name="Comma 2 7 2 4" xfId="7162"/>
    <cellStyle name="Comma 2 7 2_Deferred Income Taxes" xfId="7163"/>
    <cellStyle name="Comma 2 7 3" xfId="7164"/>
    <cellStyle name="Comma 2 7 3 2" xfId="7165"/>
    <cellStyle name="Comma 2 7 3 2 2" xfId="7166"/>
    <cellStyle name="Comma 2 7 3 3" xfId="7167"/>
    <cellStyle name="Comma 2 7 3 3 2" xfId="7168"/>
    <cellStyle name="Comma 2 7 3 4" xfId="7169"/>
    <cellStyle name="Comma 2 7 4" xfId="7170"/>
    <cellStyle name="Comma 2 7 4 2" xfId="7171"/>
    <cellStyle name="Comma 2 7 4 2 2" xfId="7172"/>
    <cellStyle name="Comma 2 7 4 3" xfId="7173"/>
    <cellStyle name="Comma 2 7 4 3 2" xfId="7174"/>
    <cellStyle name="Comma 2 7 4 4" xfId="7175"/>
    <cellStyle name="Comma 2 7_Deferred Income Taxes" xfId="7176"/>
    <cellStyle name="Comma 2 8" xfId="7177"/>
    <cellStyle name="Comma 2 8 2" xfId="7178"/>
    <cellStyle name="Comma 2 8 2 2" xfId="7179"/>
    <cellStyle name="Comma 2 8 2 2 2" xfId="7180"/>
    <cellStyle name="Comma 2 8 2_Deferred Income Taxes" xfId="7181"/>
    <cellStyle name="Comma 2 8 3" xfId="7182"/>
    <cellStyle name="Comma 2 8 3 2" xfId="7183"/>
    <cellStyle name="Comma 2 8_Deferred Income Taxes" xfId="7184"/>
    <cellStyle name="Comma 2 9" xfId="7185"/>
    <cellStyle name="Comma 2 9 2" xfId="7186"/>
    <cellStyle name="Comma 2 9 2 2" xfId="7187"/>
    <cellStyle name="Comma 2 9_Deferred Income Taxes" xfId="7188"/>
    <cellStyle name="Comma 2_Deferred Income Taxes" xfId="7189"/>
    <cellStyle name="Comma 20" xfId="7190"/>
    <cellStyle name="Comma 20 2" xfId="7191"/>
    <cellStyle name="Comma 20 2 2" xfId="7192"/>
    <cellStyle name="Comma 20 3" xfId="7193"/>
    <cellStyle name="Comma 20 3 2" xfId="7194"/>
    <cellStyle name="Comma 20 4" xfId="7195"/>
    <cellStyle name="Comma 20 4 2" xfId="7196"/>
    <cellStyle name="Comma 20 5" xfId="7197"/>
    <cellStyle name="Comma 20_Deferred Income Taxes" xfId="7198"/>
    <cellStyle name="Comma 21" xfId="7199"/>
    <cellStyle name="Comma 21 2" xfId="7200"/>
    <cellStyle name="Comma 21 2 2" xfId="7201"/>
    <cellStyle name="Comma 21 3" xfId="7202"/>
    <cellStyle name="Comma 21 3 2" xfId="7203"/>
    <cellStyle name="Comma 21 4" xfId="7204"/>
    <cellStyle name="Comma 21 4 2" xfId="7205"/>
    <cellStyle name="Comma 21 5" xfId="7206"/>
    <cellStyle name="Comma 22" xfId="7207"/>
    <cellStyle name="Comma 22 2" xfId="7208"/>
    <cellStyle name="Comma 22 2 2" xfId="7209"/>
    <cellStyle name="Comma 22 3" xfId="7210"/>
    <cellStyle name="Comma 22 3 2" xfId="7211"/>
    <cellStyle name="Comma 22 4" xfId="7212"/>
    <cellStyle name="Comma 22 4 2" xfId="7213"/>
    <cellStyle name="Comma 22 5" xfId="7214"/>
    <cellStyle name="Comma 23" xfId="7215"/>
    <cellStyle name="Comma 23 2" xfId="7216"/>
    <cellStyle name="Comma 23 2 2" xfId="7217"/>
    <cellStyle name="Comma 23 3" xfId="7218"/>
    <cellStyle name="Comma 23 3 2" xfId="7219"/>
    <cellStyle name="Comma 23 4" xfId="7220"/>
    <cellStyle name="Comma 23 4 2" xfId="7221"/>
    <cellStyle name="Comma 23 5" xfId="7222"/>
    <cellStyle name="Comma 24" xfId="7223"/>
    <cellStyle name="Comma 25" xfId="7224"/>
    <cellStyle name="Comma 26" xfId="7225"/>
    <cellStyle name="Comma 27" xfId="7226"/>
    <cellStyle name="Comma 28" xfId="7227"/>
    <cellStyle name="Comma 29" xfId="7228"/>
    <cellStyle name="Comma 3" xfId="64"/>
    <cellStyle name="Comma 3 10" xfId="7229"/>
    <cellStyle name="Comma 3 10 2" xfId="7230"/>
    <cellStyle name="Comma 3 10 2 2" xfId="7231"/>
    <cellStyle name="Comma 3 10 3" xfId="7232"/>
    <cellStyle name="Comma 3 10 3 2" xfId="7233"/>
    <cellStyle name="Comma 3 10 4" xfId="7234"/>
    <cellStyle name="Comma 3 11" xfId="7235"/>
    <cellStyle name="Comma 3 12" xfId="7236"/>
    <cellStyle name="Comma 3 12 2" xfId="7237"/>
    <cellStyle name="Comma 3 13" xfId="7238"/>
    <cellStyle name="Comma 3 13 2" xfId="7239"/>
    <cellStyle name="Comma 3 14" xfId="7240"/>
    <cellStyle name="Comma 3 14 2" xfId="7241"/>
    <cellStyle name="Comma 3 15" xfId="7242"/>
    <cellStyle name="Comma 3 2" xfId="65"/>
    <cellStyle name="Comma 3 2 2" xfId="7243"/>
    <cellStyle name="Comma 3 3" xfId="66"/>
    <cellStyle name="Comma 3 3 2" xfId="7244"/>
    <cellStyle name="Comma 3 3 3" xfId="7245"/>
    <cellStyle name="Comma 3 4" xfId="7246"/>
    <cellStyle name="Comma 3 4 2" xfId="7247"/>
    <cellStyle name="Comma 3 4 2 2" xfId="7248"/>
    <cellStyle name="Comma 3 4 3" xfId="7249"/>
    <cellStyle name="Comma 3 4 3 2" xfId="7250"/>
    <cellStyle name="Comma 3 4 4" xfId="7251"/>
    <cellStyle name="Comma 3 4 4 2" xfId="7252"/>
    <cellStyle name="Comma 3 4 5" xfId="7253"/>
    <cellStyle name="Comma 3 5" xfId="7254"/>
    <cellStyle name="Comma 3 5 2" xfId="7255"/>
    <cellStyle name="Comma 3 5 2 2" xfId="7256"/>
    <cellStyle name="Comma 3 5 2 2 2" xfId="7257"/>
    <cellStyle name="Comma 3 5 2 3" xfId="7258"/>
    <cellStyle name="Comma 3 5 2 3 2" xfId="7259"/>
    <cellStyle name="Comma 3 5 2 4" xfId="7260"/>
    <cellStyle name="Comma 3 5 3" xfId="7261"/>
    <cellStyle name="Comma 3 5 3 2" xfId="7262"/>
    <cellStyle name="Comma 3 5 3 2 2" xfId="7263"/>
    <cellStyle name="Comma 3 5 3 3" xfId="7264"/>
    <cellStyle name="Comma 3 5 3 3 2" xfId="7265"/>
    <cellStyle name="Comma 3 5 3 4" xfId="7266"/>
    <cellStyle name="Comma 3 5 4" xfId="7267"/>
    <cellStyle name="Comma 3 5 4 2" xfId="7268"/>
    <cellStyle name="Comma 3 5 4 2 2" xfId="7269"/>
    <cellStyle name="Comma 3 5 4 3" xfId="7270"/>
    <cellStyle name="Comma 3 5 4 3 2" xfId="7271"/>
    <cellStyle name="Comma 3 5 4 4" xfId="7272"/>
    <cellStyle name="Comma 3 5 5" xfId="7273"/>
    <cellStyle name="Comma 3 5 5 2" xfId="7274"/>
    <cellStyle name="Comma 3 5 6" xfId="7275"/>
    <cellStyle name="Comma 3 5 6 2" xfId="7276"/>
    <cellStyle name="Comma 3 5 7" xfId="7277"/>
    <cellStyle name="Comma 3 6" xfId="7278"/>
    <cellStyle name="Comma 3 6 2" xfId="7279"/>
    <cellStyle name="Comma 3 6 2 2" xfId="7280"/>
    <cellStyle name="Comma 3 6 2 2 2" xfId="7281"/>
    <cellStyle name="Comma 3 6 2 3" xfId="7282"/>
    <cellStyle name="Comma 3 6 2 3 2" xfId="7283"/>
    <cellStyle name="Comma 3 6 2 4" xfId="7284"/>
    <cellStyle name="Comma 3 6 3" xfId="7285"/>
    <cellStyle name="Comma 3 6 3 2" xfId="7286"/>
    <cellStyle name="Comma 3 6 4" xfId="7287"/>
    <cellStyle name="Comma 3 6 4 2" xfId="7288"/>
    <cellStyle name="Comma 3 6 5" xfId="7289"/>
    <cellStyle name="Comma 3 7" xfId="7290"/>
    <cellStyle name="Comma 3 7 2" xfId="7291"/>
    <cellStyle name="Comma 3 7 2 2" xfId="7292"/>
    <cellStyle name="Comma 3 7 3" xfId="7293"/>
    <cellStyle name="Comma 3 7 3 2" xfId="7294"/>
    <cellStyle name="Comma 3 7 4" xfId="7295"/>
    <cellStyle name="Comma 3 8" xfId="7296"/>
    <cellStyle name="Comma 3 8 2" xfId="7297"/>
    <cellStyle name="Comma 3 8 2 2" xfId="7298"/>
    <cellStyle name="Comma 3 8 3" xfId="7299"/>
    <cellStyle name="Comma 3 8 3 2" xfId="7300"/>
    <cellStyle name="Comma 3 8 4" xfId="7301"/>
    <cellStyle name="Comma 3 9" xfId="7302"/>
    <cellStyle name="Comma 3_Deferred Income Taxes" xfId="7303"/>
    <cellStyle name="Comma 30" xfId="7304"/>
    <cellStyle name="Comma 31" xfId="7305"/>
    <cellStyle name="Comma 32" xfId="7306"/>
    <cellStyle name="Comma 33" xfId="7307"/>
    <cellStyle name="Comma 34" xfId="7308"/>
    <cellStyle name="Comma 34 2" xfId="7309"/>
    <cellStyle name="Comma 34 2 2" xfId="7310"/>
    <cellStyle name="Comma 34 2 3" xfId="7311"/>
    <cellStyle name="Comma 34 3" xfId="7312"/>
    <cellStyle name="Comma 34 4" xfId="7313"/>
    <cellStyle name="Comma 34 4 2" xfId="7314"/>
    <cellStyle name="Comma 34 5" xfId="7315"/>
    <cellStyle name="Comma 34 5 2" xfId="7316"/>
    <cellStyle name="Comma 34 6" xfId="7317"/>
    <cellStyle name="Comma 34 6 2" xfId="7318"/>
    <cellStyle name="Comma 34 7" xfId="7319"/>
    <cellStyle name="Comma 35" xfId="7320"/>
    <cellStyle name="Comma 35 2" xfId="7321"/>
    <cellStyle name="Comma 35 2 2" xfId="7322"/>
    <cellStyle name="Comma 35 2 3" xfId="7323"/>
    <cellStyle name="Comma 35 3" xfId="7324"/>
    <cellStyle name="Comma 35 4" xfId="7325"/>
    <cellStyle name="Comma 35 5" xfId="7326"/>
    <cellStyle name="Comma 36" xfId="7327"/>
    <cellStyle name="Comma 36 2" xfId="7328"/>
    <cellStyle name="Comma 36 3" xfId="7329"/>
    <cellStyle name="Comma 36 4" xfId="7330"/>
    <cellStyle name="Comma 37" xfId="7331"/>
    <cellStyle name="Comma 37 2" xfId="7332"/>
    <cellStyle name="Comma 37 2 2" xfId="7333"/>
    <cellStyle name="Comma 37 3" xfId="7334"/>
    <cellStyle name="Comma 37 4" xfId="7335"/>
    <cellStyle name="Comma 38" xfId="7336"/>
    <cellStyle name="Comma 38 2" xfId="7337"/>
    <cellStyle name="Comma 38 2 2" xfId="7338"/>
    <cellStyle name="Comma 38 3" xfId="7339"/>
    <cellStyle name="Comma 38 4" xfId="7340"/>
    <cellStyle name="Comma 39" xfId="7341"/>
    <cellStyle name="Comma 39 2" xfId="7342"/>
    <cellStyle name="Comma 39 3" xfId="7343"/>
    <cellStyle name="Comma 4" xfId="67"/>
    <cellStyle name="Comma 4 2" xfId="353"/>
    <cellStyle name="Comma 4 2 2" xfId="7344"/>
    <cellStyle name="Comma 4 2 2 2" xfId="7345"/>
    <cellStyle name="Comma 4 2 2 2 2" xfId="7346"/>
    <cellStyle name="Comma 4 2 2 3" xfId="7347"/>
    <cellStyle name="Comma 4 2 2 3 2" xfId="7348"/>
    <cellStyle name="Comma 4 2 2 4" xfId="7349"/>
    <cellStyle name="Comma 4 2 2 4 2" xfId="7350"/>
    <cellStyle name="Comma 4 2 2 5" xfId="7351"/>
    <cellStyle name="Comma 4 2 3" xfId="7352"/>
    <cellStyle name="Comma 4 2 3 2" xfId="7353"/>
    <cellStyle name="Comma 4 2 4" xfId="7354"/>
    <cellStyle name="Comma 4 2 5" xfId="7355"/>
    <cellStyle name="Comma 4 3" xfId="7356"/>
    <cellStyle name="Comma 4 3 2" xfId="7357"/>
    <cellStyle name="Comma 4 3 2 2" xfId="7358"/>
    <cellStyle name="Comma 4 3 2 2 2" xfId="7359"/>
    <cellStyle name="Comma 4 3 2 2 2 2" xfId="7360"/>
    <cellStyle name="Comma 4 3 2 2 3" xfId="7361"/>
    <cellStyle name="Comma 4 3 2 2 3 2" xfId="7362"/>
    <cellStyle name="Comma 4 3 2 2 4" xfId="7363"/>
    <cellStyle name="Comma 4 3 2 3" xfId="7364"/>
    <cellStyle name="Comma 4 3 2 3 2" xfId="7365"/>
    <cellStyle name="Comma 4 3 2 3 2 2" xfId="7366"/>
    <cellStyle name="Comma 4 3 2 3 3" xfId="7367"/>
    <cellStyle name="Comma 4 3 2 3 3 2" xfId="7368"/>
    <cellStyle name="Comma 4 3 2 3 4" xfId="7369"/>
    <cellStyle name="Comma 4 3 2 4" xfId="7370"/>
    <cellStyle name="Comma 4 3 2 4 2" xfId="7371"/>
    <cellStyle name="Comma 4 3 2 5" xfId="7372"/>
    <cellStyle name="Comma 4 3 2 5 2" xfId="7373"/>
    <cellStyle name="Comma 4 3 2 6" xfId="7374"/>
    <cellStyle name="Comma 4 3 2 6 2" xfId="7375"/>
    <cellStyle name="Comma 4 3 3" xfId="7376"/>
    <cellStyle name="Comma 4 3 3 2" xfId="7377"/>
    <cellStyle name="Comma 4 3 3 2 2" xfId="7378"/>
    <cellStyle name="Comma 4 3 3 2 2 2" xfId="7379"/>
    <cellStyle name="Comma 4 3 3 2 3" xfId="7380"/>
    <cellStyle name="Comma 4 3 3 2 3 2" xfId="7381"/>
    <cellStyle name="Comma 4 3 3 2 4" xfId="7382"/>
    <cellStyle name="Comma 4 3 3 3" xfId="7383"/>
    <cellStyle name="Comma 4 3 3 3 2" xfId="7384"/>
    <cellStyle name="Comma 4 3 3 4" xfId="7385"/>
    <cellStyle name="Comma 4 3 3 4 2" xfId="7386"/>
    <cellStyle name="Comma 4 3 3 5" xfId="7387"/>
    <cellStyle name="Comma 4 3 4" xfId="7388"/>
    <cellStyle name="Comma 4 3 4 2" xfId="7389"/>
    <cellStyle name="Comma 4 3 4 2 2" xfId="7390"/>
    <cellStyle name="Comma 4 3 4 3" xfId="7391"/>
    <cellStyle name="Comma 4 3 4 3 2" xfId="7392"/>
    <cellStyle name="Comma 4 3 4 4" xfId="7393"/>
    <cellStyle name="Comma 4 3 5" xfId="7394"/>
    <cellStyle name="Comma 4 3 5 2" xfId="7395"/>
    <cellStyle name="Comma 4 3 5 2 2" xfId="7396"/>
    <cellStyle name="Comma 4 3 5 3" xfId="7397"/>
    <cellStyle name="Comma 4 3 5 3 2" xfId="7398"/>
    <cellStyle name="Comma 4 3 5 4" xfId="7399"/>
    <cellStyle name="Comma 4 3 6" xfId="7400"/>
    <cellStyle name="Comma 4 3 6 2" xfId="7401"/>
    <cellStyle name="Comma 4 3 6 2 2" xfId="7402"/>
    <cellStyle name="Comma 4 3 6 3" xfId="7403"/>
    <cellStyle name="Comma 4 3 6 3 2" xfId="7404"/>
    <cellStyle name="Comma 4 3 6 4" xfId="7405"/>
    <cellStyle name="Comma 4 3 7" xfId="7406"/>
    <cellStyle name="Comma 4 3 7 2" xfId="7407"/>
    <cellStyle name="Comma 4 3 7 2 2" xfId="7408"/>
    <cellStyle name="Comma 4 3 7 3" xfId="7409"/>
    <cellStyle name="Comma 4 3 7 3 2" xfId="7410"/>
    <cellStyle name="Comma 4 3 7 4" xfId="7411"/>
    <cellStyle name="Comma 4 4" xfId="7412"/>
    <cellStyle name="Comma 4 4 10" xfId="7413"/>
    <cellStyle name="Comma 4 4 2" xfId="7414"/>
    <cellStyle name="Comma 4 4 2 2" xfId="7415"/>
    <cellStyle name="Comma 4 4 2 2 2" xfId="7416"/>
    <cellStyle name="Comma 4 4 2 2 2 2" xfId="7417"/>
    <cellStyle name="Comma 4 4 2 2 3" xfId="7418"/>
    <cellStyle name="Comma 4 4 2 2 3 2" xfId="7419"/>
    <cellStyle name="Comma 4 4 2 2 4" xfId="7420"/>
    <cellStyle name="Comma 4 4 2 3" xfId="7421"/>
    <cellStyle name="Comma 4 4 2 3 2" xfId="7422"/>
    <cellStyle name="Comma 4 4 2 3 2 2" xfId="7423"/>
    <cellStyle name="Comma 4 4 2 3 3" xfId="7424"/>
    <cellStyle name="Comma 4 4 2 3 3 2" xfId="7425"/>
    <cellStyle name="Comma 4 4 2 3 4" xfId="7426"/>
    <cellStyle name="Comma 4 4 2 4" xfId="7427"/>
    <cellStyle name="Comma 4 4 2 4 2" xfId="7428"/>
    <cellStyle name="Comma 4 4 2 5" xfId="7429"/>
    <cellStyle name="Comma 4 4 2 5 2" xfId="7430"/>
    <cellStyle name="Comma 4 4 2 6" xfId="7431"/>
    <cellStyle name="Comma 4 4 3" xfId="7432"/>
    <cellStyle name="Comma 4 4 3 2" xfId="7433"/>
    <cellStyle name="Comma 4 4 3 2 2" xfId="7434"/>
    <cellStyle name="Comma 4 4 3 2 2 2" xfId="7435"/>
    <cellStyle name="Comma 4 4 3 2 3" xfId="7436"/>
    <cellStyle name="Comma 4 4 3 2 3 2" xfId="7437"/>
    <cellStyle name="Comma 4 4 3 2 4" xfId="7438"/>
    <cellStyle name="Comma 4 4 3 3" xfId="7439"/>
    <cellStyle name="Comma 4 4 3 3 2" xfId="7440"/>
    <cellStyle name="Comma 4 4 3 4" xfId="7441"/>
    <cellStyle name="Comma 4 4 3 4 2" xfId="7442"/>
    <cellStyle name="Comma 4 4 3 5" xfId="7443"/>
    <cellStyle name="Comma 4 4 4" xfId="7444"/>
    <cellStyle name="Comma 4 4 4 2" xfId="7445"/>
    <cellStyle name="Comma 4 4 4 2 2" xfId="7446"/>
    <cellStyle name="Comma 4 4 4 3" xfId="7447"/>
    <cellStyle name="Comma 4 4 4 3 2" xfId="7448"/>
    <cellStyle name="Comma 4 4 4 4" xfId="7449"/>
    <cellStyle name="Comma 4 4 5" xfId="7450"/>
    <cellStyle name="Comma 4 4 5 2" xfId="7451"/>
    <cellStyle name="Comma 4 4 5 2 2" xfId="7452"/>
    <cellStyle name="Comma 4 4 5 3" xfId="7453"/>
    <cellStyle name="Comma 4 4 5 3 2" xfId="7454"/>
    <cellStyle name="Comma 4 4 5 4" xfId="7455"/>
    <cellStyle name="Comma 4 4 6" xfId="7456"/>
    <cellStyle name="Comma 4 4 6 2" xfId="7457"/>
    <cellStyle name="Comma 4 4 6 2 2" xfId="7458"/>
    <cellStyle name="Comma 4 4 6 3" xfId="7459"/>
    <cellStyle name="Comma 4 4 6 3 2" xfId="7460"/>
    <cellStyle name="Comma 4 4 6 4" xfId="7461"/>
    <cellStyle name="Comma 4 4 7" xfId="7462"/>
    <cellStyle name="Comma 4 4 7 2" xfId="7463"/>
    <cellStyle name="Comma 4 4 8" xfId="7464"/>
    <cellStyle name="Comma 4 4 8 2" xfId="7465"/>
    <cellStyle name="Comma 4 4 9" xfId="7466"/>
    <cellStyle name="Comma 4 4 9 2" xfId="7467"/>
    <cellStyle name="Comma 4 5" xfId="7468"/>
    <cellStyle name="Comma 4 5 2" xfId="7469"/>
    <cellStyle name="Comma 4 5 2 2" xfId="7470"/>
    <cellStyle name="Comma 4 5 2 2 2" xfId="7471"/>
    <cellStyle name="Comma 4 5 2 2 2 2" xfId="7472"/>
    <cellStyle name="Comma 4 5 2 2 3" xfId="7473"/>
    <cellStyle name="Comma 4 5 2 2 3 2" xfId="7474"/>
    <cellStyle name="Comma 4 5 2 2 4" xfId="7475"/>
    <cellStyle name="Comma 4 5 2 3" xfId="7476"/>
    <cellStyle name="Comma 4 5 2 3 2" xfId="7477"/>
    <cellStyle name="Comma 4 5 2 4" xfId="7478"/>
    <cellStyle name="Comma 4 5 2 4 2" xfId="7479"/>
    <cellStyle name="Comma 4 5 2 5" xfId="7480"/>
    <cellStyle name="Comma 4 5 3" xfId="7481"/>
    <cellStyle name="Comma 4 5 3 2" xfId="7482"/>
    <cellStyle name="Comma 4 5 3 2 2" xfId="7483"/>
    <cellStyle name="Comma 4 5 3 3" xfId="7484"/>
    <cellStyle name="Comma 4 5 3 3 2" xfId="7485"/>
    <cellStyle name="Comma 4 5 3 4" xfId="7486"/>
    <cellStyle name="Comma 4 5 4" xfId="7487"/>
    <cellStyle name="Comma 4 5 4 2" xfId="7488"/>
    <cellStyle name="Comma 4 5 4 2 2" xfId="7489"/>
    <cellStyle name="Comma 4 5 4 3" xfId="7490"/>
    <cellStyle name="Comma 4 5 4 3 2" xfId="7491"/>
    <cellStyle name="Comma 4 5 4 4" xfId="7492"/>
    <cellStyle name="Comma 4 5 5" xfId="7493"/>
    <cellStyle name="Comma 4 5 5 2" xfId="7494"/>
    <cellStyle name="Comma 4 5 5 2 2" xfId="7495"/>
    <cellStyle name="Comma 4 5 5 3" xfId="7496"/>
    <cellStyle name="Comma 4 5 5 3 2" xfId="7497"/>
    <cellStyle name="Comma 4 5 5 4" xfId="7498"/>
    <cellStyle name="Comma 4 5 6" xfId="7499"/>
    <cellStyle name="Comma 4 5 6 2" xfId="7500"/>
    <cellStyle name="Comma 4 5 7" xfId="7501"/>
    <cellStyle name="Comma 4 5 7 2" xfId="7502"/>
    <cellStyle name="Comma 4 5 8" xfId="7503"/>
    <cellStyle name="Comma 4 6" xfId="7504"/>
    <cellStyle name="Comma 4 6 2" xfId="7505"/>
    <cellStyle name="Comma 4 6 2 2" xfId="7506"/>
    <cellStyle name="Comma 4 6 3" xfId="7507"/>
    <cellStyle name="Comma 4 6 3 2" xfId="7508"/>
    <cellStyle name="Comma 4 6 4" xfId="7509"/>
    <cellStyle name="Comma 4 7" xfId="7510"/>
    <cellStyle name="Comma 4 8" xfId="7511"/>
    <cellStyle name="Comma 4 9" xfId="7512"/>
    <cellStyle name="Comma 4_Deferred Income Taxes" xfId="7513"/>
    <cellStyle name="Comma 40" xfId="7514"/>
    <cellStyle name="Comma 41" xfId="7515"/>
    <cellStyle name="Comma 42" xfId="7516"/>
    <cellStyle name="Comma 43" xfId="7517"/>
    <cellStyle name="Comma 44" xfId="7518"/>
    <cellStyle name="Comma 45" xfId="7519"/>
    <cellStyle name="Comma 46" xfId="7520"/>
    <cellStyle name="Comma 47" xfId="7521"/>
    <cellStyle name="Comma 48" xfId="7522"/>
    <cellStyle name="Comma 49" xfId="7523"/>
    <cellStyle name="Comma 5" xfId="68"/>
    <cellStyle name="Comma 5 10" xfId="7524"/>
    <cellStyle name="Comma 5 10 2" xfId="7525"/>
    <cellStyle name="Comma 5 11" xfId="7526"/>
    <cellStyle name="Comma 5 11 2" xfId="7527"/>
    <cellStyle name="Comma 5 12" xfId="7528"/>
    <cellStyle name="Comma 5 12 2" xfId="7529"/>
    <cellStyle name="Comma 5 13" xfId="7530"/>
    <cellStyle name="Comma 5 15" xfId="15535"/>
    <cellStyle name="Comma 5 2" xfId="7531"/>
    <cellStyle name="Comma 5 2 2" xfId="7532"/>
    <cellStyle name="Comma 5 2 2 2" xfId="7533"/>
    <cellStyle name="Comma 5 2 2 2 2" xfId="7534"/>
    <cellStyle name="Comma 5 2 2 2 2 2" xfId="7535"/>
    <cellStyle name="Comma 5 2 2 2 3" xfId="7536"/>
    <cellStyle name="Comma 5 2 2 2 3 2" xfId="7537"/>
    <cellStyle name="Comma 5 2 2 2 4" xfId="7538"/>
    <cellStyle name="Comma 5 2 2 3" xfId="7539"/>
    <cellStyle name="Comma 5 2 2 3 2" xfId="7540"/>
    <cellStyle name="Comma 5 2 2 3 2 2" xfId="7541"/>
    <cellStyle name="Comma 5 2 2 3 3" xfId="7542"/>
    <cellStyle name="Comma 5 2 2 3 3 2" xfId="7543"/>
    <cellStyle name="Comma 5 2 2 3 4" xfId="7544"/>
    <cellStyle name="Comma 5 2 2 4" xfId="7545"/>
    <cellStyle name="Comma 5 2 2 4 2" xfId="7546"/>
    <cellStyle name="Comma 5 2 2 5" xfId="7547"/>
    <cellStyle name="Comma 5 2 2 5 2" xfId="7548"/>
    <cellStyle name="Comma 5 2 2 6" xfId="7549"/>
    <cellStyle name="Comma 5 2 3" xfId="7550"/>
    <cellStyle name="Comma 5 2 3 2" xfId="7551"/>
    <cellStyle name="Comma 5 2 3 2 2" xfId="7552"/>
    <cellStyle name="Comma 5 2 3 2 2 2" xfId="7553"/>
    <cellStyle name="Comma 5 2 3 2 3" xfId="7554"/>
    <cellStyle name="Comma 5 2 3 2 3 2" xfId="7555"/>
    <cellStyle name="Comma 5 2 3 2 4" xfId="7556"/>
    <cellStyle name="Comma 5 2 3 3" xfId="7557"/>
    <cellStyle name="Comma 5 2 3 3 2" xfId="7558"/>
    <cellStyle name="Comma 5 2 3 4" xfId="7559"/>
    <cellStyle name="Comma 5 2 3 4 2" xfId="7560"/>
    <cellStyle name="Comma 5 2 3 5" xfId="7561"/>
    <cellStyle name="Comma 5 2 4" xfId="7562"/>
    <cellStyle name="Comma 5 2 4 2" xfId="7563"/>
    <cellStyle name="Comma 5 2 4 2 2" xfId="7564"/>
    <cellStyle name="Comma 5 2 4 3" xfId="7565"/>
    <cellStyle name="Comma 5 2 4 3 2" xfId="7566"/>
    <cellStyle name="Comma 5 2 4 4" xfId="7567"/>
    <cellStyle name="Comma 5 2 5" xfId="7568"/>
    <cellStyle name="Comma 5 2 5 2" xfId="7569"/>
    <cellStyle name="Comma 5 2 5 2 2" xfId="7570"/>
    <cellStyle name="Comma 5 2 5 3" xfId="7571"/>
    <cellStyle name="Comma 5 2 5 3 2" xfId="7572"/>
    <cellStyle name="Comma 5 2 5 4" xfId="7573"/>
    <cellStyle name="Comma 5 2 6" xfId="7574"/>
    <cellStyle name="Comma 5 2 6 2" xfId="7575"/>
    <cellStyle name="Comma 5 2 6 2 2" xfId="7576"/>
    <cellStyle name="Comma 5 2 6 3" xfId="7577"/>
    <cellStyle name="Comma 5 2 6 3 2" xfId="7578"/>
    <cellStyle name="Comma 5 2 6 4" xfId="7579"/>
    <cellStyle name="Comma 5 2 7" xfId="7580"/>
    <cellStyle name="Comma 5 2 7 2" xfId="7581"/>
    <cellStyle name="Comma 5 2 7 2 2" xfId="7582"/>
    <cellStyle name="Comma 5 2 7 3" xfId="7583"/>
    <cellStyle name="Comma 5 2 7 3 2" xfId="7584"/>
    <cellStyle name="Comma 5 2 7 4" xfId="7585"/>
    <cellStyle name="Comma 5 3" xfId="7586"/>
    <cellStyle name="Comma 5 3 2" xfId="7587"/>
    <cellStyle name="Comma 5 3 2 2" xfId="7588"/>
    <cellStyle name="Comma 5 3 2 2 2" xfId="7589"/>
    <cellStyle name="Comma 5 3 2 3" xfId="7590"/>
    <cellStyle name="Comma 5 3 2 3 2" xfId="7591"/>
    <cellStyle name="Comma 5 3 2 4" xfId="7592"/>
    <cellStyle name="Comma 5 3 3" xfId="7593"/>
    <cellStyle name="Comma 5 3 4" xfId="7594"/>
    <cellStyle name="Comma 5 4" xfId="7595"/>
    <cellStyle name="Comma 5 4 2" xfId="7596"/>
    <cellStyle name="Comma 5 4 2 2" xfId="7597"/>
    <cellStyle name="Comma 5 4 2 2 2" xfId="7598"/>
    <cellStyle name="Comma 5 4 2 2 2 2" xfId="7599"/>
    <cellStyle name="Comma 5 4 2 2 3" xfId="7600"/>
    <cellStyle name="Comma 5 4 2 2 3 2" xfId="7601"/>
    <cellStyle name="Comma 5 4 2 2 4" xfId="7602"/>
    <cellStyle name="Comma 5 4 2 3" xfId="7603"/>
    <cellStyle name="Comma 5 4 2 3 2" xfId="7604"/>
    <cellStyle name="Comma 5 4 2 3 2 2" xfId="7605"/>
    <cellStyle name="Comma 5 4 2 3 3" xfId="7606"/>
    <cellStyle name="Comma 5 4 2 3 3 2" xfId="7607"/>
    <cellStyle name="Comma 5 4 2 3 4" xfId="7608"/>
    <cellStyle name="Comma 5 4 2 4" xfId="7609"/>
    <cellStyle name="Comma 5 4 2 4 2" xfId="7610"/>
    <cellStyle name="Comma 5 4 2 5" xfId="7611"/>
    <cellStyle name="Comma 5 4 2 5 2" xfId="7612"/>
    <cellStyle name="Comma 5 4 2 6" xfId="7613"/>
    <cellStyle name="Comma 5 4 3" xfId="7614"/>
    <cellStyle name="Comma 5 4 3 2" xfId="7615"/>
    <cellStyle name="Comma 5 4 3 2 2" xfId="7616"/>
    <cellStyle name="Comma 5 4 3 2 2 2" xfId="7617"/>
    <cellStyle name="Comma 5 4 3 2 3" xfId="7618"/>
    <cellStyle name="Comma 5 4 3 2 3 2" xfId="7619"/>
    <cellStyle name="Comma 5 4 3 2 4" xfId="7620"/>
    <cellStyle name="Comma 5 4 3 3" xfId="7621"/>
    <cellStyle name="Comma 5 4 3 3 2" xfId="7622"/>
    <cellStyle name="Comma 5 4 3 4" xfId="7623"/>
    <cellStyle name="Comma 5 4 3 4 2" xfId="7624"/>
    <cellStyle name="Comma 5 4 3 5" xfId="7625"/>
    <cellStyle name="Comma 5 4 4" xfId="7626"/>
    <cellStyle name="Comma 5 4 4 2" xfId="7627"/>
    <cellStyle name="Comma 5 4 4 2 2" xfId="7628"/>
    <cellStyle name="Comma 5 4 4 3" xfId="7629"/>
    <cellStyle name="Comma 5 4 4 3 2" xfId="7630"/>
    <cellStyle name="Comma 5 4 4 4" xfId="7631"/>
    <cellStyle name="Comma 5 4 5" xfId="7632"/>
    <cellStyle name="Comma 5 4 5 2" xfId="7633"/>
    <cellStyle name="Comma 5 4 5 2 2" xfId="7634"/>
    <cellStyle name="Comma 5 4 5 3" xfId="7635"/>
    <cellStyle name="Comma 5 4 5 3 2" xfId="7636"/>
    <cellStyle name="Comma 5 4 5 4" xfId="7637"/>
    <cellStyle name="Comma 5 4 6" xfId="7638"/>
    <cellStyle name="Comma 5 4 6 2" xfId="7639"/>
    <cellStyle name="Comma 5 4 6 2 2" xfId="7640"/>
    <cellStyle name="Comma 5 4 6 3" xfId="7641"/>
    <cellStyle name="Comma 5 4 6 3 2" xfId="7642"/>
    <cellStyle name="Comma 5 4 6 4" xfId="7643"/>
    <cellStyle name="Comma 5 4 7" xfId="7644"/>
    <cellStyle name="Comma 5 4 7 2" xfId="7645"/>
    <cellStyle name="Comma 5 4 8" xfId="7646"/>
    <cellStyle name="Comma 5 4 8 2" xfId="7647"/>
    <cellStyle name="Comma 5 4 9" xfId="7648"/>
    <cellStyle name="Comma 5 5" xfId="7649"/>
    <cellStyle name="Comma 5 5 2" xfId="7650"/>
    <cellStyle name="Comma 5 5 2 2" xfId="7651"/>
    <cellStyle name="Comma 5 5 2 2 2" xfId="7652"/>
    <cellStyle name="Comma 5 5 2 2 2 2" xfId="7653"/>
    <cellStyle name="Comma 5 5 2 2 3" xfId="7654"/>
    <cellStyle name="Comma 5 5 2 2 3 2" xfId="7655"/>
    <cellStyle name="Comma 5 5 2 2 4" xfId="7656"/>
    <cellStyle name="Comma 5 5 2 3" xfId="7657"/>
    <cellStyle name="Comma 5 5 2 3 2" xfId="7658"/>
    <cellStyle name="Comma 5 5 2 4" xfId="7659"/>
    <cellStyle name="Comma 5 5 2 4 2" xfId="7660"/>
    <cellStyle name="Comma 5 5 2 5" xfId="7661"/>
    <cellStyle name="Comma 5 5 3" xfId="7662"/>
    <cellStyle name="Comma 5 5 3 2" xfId="7663"/>
    <cellStyle name="Comma 5 5 3 2 2" xfId="7664"/>
    <cellStyle name="Comma 5 5 3 3" xfId="7665"/>
    <cellStyle name="Comma 5 5 3 3 2" xfId="7666"/>
    <cellStyle name="Comma 5 5 3 4" xfId="7667"/>
    <cellStyle name="Comma 5 5 4" xfId="7668"/>
    <cellStyle name="Comma 5 5 4 2" xfId="7669"/>
    <cellStyle name="Comma 5 5 4 2 2" xfId="7670"/>
    <cellStyle name="Comma 5 5 4 3" xfId="7671"/>
    <cellStyle name="Comma 5 5 4 3 2" xfId="7672"/>
    <cellStyle name="Comma 5 5 4 4" xfId="7673"/>
    <cellStyle name="Comma 5 5 5" xfId="7674"/>
    <cellStyle name="Comma 5 5 5 2" xfId="7675"/>
    <cellStyle name="Comma 5 5 5 2 2" xfId="7676"/>
    <cellStyle name="Comma 5 5 5 3" xfId="7677"/>
    <cellStyle name="Comma 5 5 5 3 2" xfId="7678"/>
    <cellStyle name="Comma 5 5 5 4" xfId="7679"/>
    <cellStyle name="Comma 5 5 6" xfId="7680"/>
    <cellStyle name="Comma 5 5 6 2" xfId="7681"/>
    <cellStyle name="Comma 5 5 7" xfId="7682"/>
    <cellStyle name="Comma 5 5 7 2" xfId="7683"/>
    <cellStyle name="Comma 5 5 8" xfId="7684"/>
    <cellStyle name="Comma 5 6" xfId="7685"/>
    <cellStyle name="Comma 5 7" xfId="7686"/>
    <cellStyle name="Comma 5 8" xfId="7687"/>
    <cellStyle name="Comma 5 8 2" xfId="7688"/>
    <cellStyle name="Comma 5 8 2 2" xfId="7689"/>
    <cellStyle name="Comma 5 8 3" xfId="7690"/>
    <cellStyle name="Comma 5 8 3 2" xfId="7691"/>
    <cellStyle name="Comma 5 8 4" xfId="7692"/>
    <cellStyle name="Comma 5 9" xfId="7693"/>
    <cellStyle name="Comma 5_Deferred Income Taxes" xfId="7694"/>
    <cellStyle name="Comma 50" xfId="7695"/>
    <cellStyle name="Comma 51" xfId="7696"/>
    <cellStyle name="Comma 52" xfId="7697"/>
    <cellStyle name="Comma 53" xfId="7698"/>
    <cellStyle name="Comma 54" xfId="7699"/>
    <cellStyle name="Comma 55" xfId="7700"/>
    <cellStyle name="Comma 56" xfId="7701"/>
    <cellStyle name="Comma 57" xfId="7702"/>
    <cellStyle name="Comma 57 2" xfId="7703"/>
    <cellStyle name="Comma 57 2 2" xfId="7704"/>
    <cellStyle name="Comma 57 2 2 2" xfId="7705"/>
    <cellStyle name="Comma 57 2 3" xfId="7706"/>
    <cellStyle name="Comma 57 2 3 2" xfId="7707"/>
    <cellStyle name="Comma 57 2 4" xfId="7708"/>
    <cellStyle name="Comma 57 3" xfId="7709"/>
    <cellStyle name="Comma 57 3 2" xfId="7710"/>
    <cellStyle name="Comma 57 4" xfId="7711"/>
    <cellStyle name="Comma 57 4 2" xfId="7712"/>
    <cellStyle name="Comma 57 5" xfId="7713"/>
    <cellStyle name="Comma 58" xfId="7714"/>
    <cellStyle name="Comma 59" xfId="7715"/>
    <cellStyle name="Comma 6" xfId="69"/>
    <cellStyle name="Comma 6 2" xfId="70"/>
    <cellStyle name="Comma 6 2 2" xfId="71"/>
    <cellStyle name="Comma 6 2 2 2" xfId="15530"/>
    <cellStyle name="Comma 6 2 3" xfId="72"/>
    <cellStyle name="Comma 6 2 3 2" xfId="7716"/>
    <cellStyle name="Comma 6 2 4" xfId="7717"/>
    <cellStyle name="Comma 6 2 4 2" xfId="7718"/>
    <cellStyle name="Comma 6 2 5" xfId="7719"/>
    <cellStyle name="Comma 6 2 5 2" xfId="7720"/>
    <cellStyle name="Comma 6 2 6" xfId="7721"/>
    <cellStyle name="Comma 6 3" xfId="73"/>
    <cellStyle name="Comma 6 3 2" xfId="7722"/>
    <cellStyle name="Comma 6 4" xfId="74"/>
    <cellStyle name="Comma 6 4 2" xfId="7723"/>
    <cellStyle name="Comma 6 4 2 2" xfId="7724"/>
    <cellStyle name="Comma 6 4 3" xfId="7725"/>
    <cellStyle name="Comma 6 4 3 2" xfId="7726"/>
    <cellStyle name="Comma 6 4 4" xfId="7727"/>
    <cellStyle name="Comma 6 5" xfId="7728"/>
    <cellStyle name="Comma 6 5 2" xfId="7729"/>
    <cellStyle name="Comma 6 6" xfId="7730"/>
    <cellStyle name="Comma 6 6 2" xfId="7731"/>
    <cellStyle name="Comma 6 7" xfId="7732"/>
    <cellStyle name="Comma 6 7 2" xfId="7733"/>
    <cellStyle name="Comma 6 8" xfId="7734"/>
    <cellStyle name="Comma 60" xfId="7735"/>
    <cellStyle name="Comma 61" xfId="7736"/>
    <cellStyle name="Comma 62" xfId="7737"/>
    <cellStyle name="Comma 63" xfId="7738"/>
    <cellStyle name="Comma 64" xfId="7739"/>
    <cellStyle name="Comma 65" xfId="7740"/>
    <cellStyle name="Comma 66" xfId="7741"/>
    <cellStyle name="Comma 67" xfId="7742"/>
    <cellStyle name="Comma 67 2" xfId="7743"/>
    <cellStyle name="Comma 68" xfId="7744"/>
    <cellStyle name="Comma 68 2" xfId="7745"/>
    <cellStyle name="Comma 69" xfId="7746"/>
    <cellStyle name="Comma 7" xfId="75"/>
    <cellStyle name="Comma 7 2" xfId="76"/>
    <cellStyle name="Comma 7 2 2" xfId="7747"/>
    <cellStyle name="Comma 7 2 2 2" xfId="7748"/>
    <cellStyle name="Comma 7 2 2 2 2" xfId="7749"/>
    <cellStyle name="Comma 7 2 2 2 2 2" xfId="7750"/>
    <cellStyle name="Comma 7 2 2 2 2 2 2" xfId="7751"/>
    <cellStyle name="Comma 7 2 2 2 2 2 2 2" xfId="7752"/>
    <cellStyle name="Comma 7 2 2 2 2 2_Deferred Income Taxes" xfId="7753"/>
    <cellStyle name="Comma 7 2 2 2 2 3" xfId="7754"/>
    <cellStyle name="Comma 7 2 2 2 2 3 2" xfId="7755"/>
    <cellStyle name="Comma 7 2 2 2 2_Deferred Income Taxes" xfId="7756"/>
    <cellStyle name="Comma 7 2 2 2 3" xfId="7757"/>
    <cellStyle name="Comma 7 2 2 2 3 2" xfId="7758"/>
    <cellStyle name="Comma 7 2 2 2 3 2 2" xfId="7759"/>
    <cellStyle name="Comma 7 2 2 2 3 2 2 2" xfId="7760"/>
    <cellStyle name="Comma 7 2 2 2 3 2_Deferred Income Taxes" xfId="7761"/>
    <cellStyle name="Comma 7 2 2 2 3 3" xfId="7762"/>
    <cellStyle name="Comma 7 2 2 2 3 3 2" xfId="7763"/>
    <cellStyle name="Comma 7 2 2 2 3_Deferred Income Taxes" xfId="7764"/>
    <cellStyle name="Comma 7 2 2 2 4" xfId="7765"/>
    <cellStyle name="Comma 7 2 2 2 4 2" xfId="7766"/>
    <cellStyle name="Comma 7 2 2 2 4 2 2" xfId="7767"/>
    <cellStyle name="Comma 7 2 2 2 4_Deferred Income Taxes" xfId="7768"/>
    <cellStyle name="Comma 7 2 2 2 5" xfId="7769"/>
    <cellStyle name="Comma 7 2 2 2 5 2" xfId="7770"/>
    <cellStyle name="Comma 7 2 2 2_Deferred Income Taxes" xfId="7771"/>
    <cellStyle name="Comma 7 2 2 3" xfId="7772"/>
    <cellStyle name="Comma 7 2 2 3 2" xfId="7773"/>
    <cellStyle name="Comma 7 2 2 3 2 2" xfId="7774"/>
    <cellStyle name="Comma 7 2 2 3 2 2 2" xfId="7775"/>
    <cellStyle name="Comma 7 2 2 3 2_Deferred Income Taxes" xfId="7776"/>
    <cellStyle name="Comma 7 2 2 3 3" xfId="7777"/>
    <cellStyle name="Comma 7 2 2 3 3 2" xfId="7778"/>
    <cellStyle name="Comma 7 2 2 3_Deferred Income Taxes" xfId="7779"/>
    <cellStyle name="Comma 7 2 2 4" xfId="7780"/>
    <cellStyle name="Comma 7 2 2 4 2" xfId="7781"/>
    <cellStyle name="Comma 7 2 2 4 2 2" xfId="7782"/>
    <cellStyle name="Comma 7 2 2 4 2 2 2" xfId="7783"/>
    <cellStyle name="Comma 7 2 2 4 2_Deferred Income Taxes" xfId="7784"/>
    <cellStyle name="Comma 7 2 2 4 3" xfId="7785"/>
    <cellStyle name="Comma 7 2 2 4 3 2" xfId="7786"/>
    <cellStyle name="Comma 7 2 2 4_Deferred Income Taxes" xfId="7787"/>
    <cellStyle name="Comma 7 2 2 5" xfId="7788"/>
    <cellStyle name="Comma 7 2 2 5 2" xfId="7789"/>
    <cellStyle name="Comma 7 2 2 5 2 2" xfId="7790"/>
    <cellStyle name="Comma 7 2 2 5_Deferred Income Taxes" xfId="7791"/>
    <cellStyle name="Comma 7 2 2 6" xfId="7792"/>
    <cellStyle name="Comma 7 2 2 6 2" xfId="7793"/>
    <cellStyle name="Comma 7 2 2_Deferred Income Taxes" xfId="7794"/>
    <cellStyle name="Comma 7 2 3" xfId="7795"/>
    <cellStyle name="Comma 7 2 3 2" xfId="7796"/>
    <cellStyle name="Comma 7 2 3 2 2" xfId="7797"/>
    <cellStyle name="Comma 7 2 3 2 2 2" xfId="7798"/>
    <cellStyle name="Comma 7 2 3 2 2 2 2" xfId="7799"/>
    <cellStyle name="Comma 7 2 3 2 2_Deferred Income Taxes" xfId="7800"/>
    <cellStyle name="Comma 7 2 3 2 3" xfId="7801"/>
    <cellStyle name="Comma 7 2 3 2 3 2" xfId="7802"/>
    <cellStyle name="Comma 7 2 3 2_Deferred Income Taxes" xfId="7803"/>
    <cellStyle name="Comma 7 2 3 3" xfId="7804"/>
    <cellStyle name="Comma 7 2 3 3 2" xfId="7805"/>
    <cellStyle name="Comma 7 2 3 3 2 2" xfId="7806"/>
    <cellStyle name="Comma 7 2 3 3 2 2 2" xfId="7807"/>
    <cellStyle name="Comma 7 2 3 3 2_Deferred Income Taxes" xfId="7808"/>
    <cellStyle name="Comma 7 2 3 3 3" xfId="7809"/>
    <cellStyle name="Comma 7 2 3 3 3 2" xfId="7810"/>
    <cellStyle name="Comma 7 2 3 3_Deferred Income Taxes" xfId="7811"/>
    <cellStyle name="Comma 7 2 3 4" xfId="7812"/>
    <cellStyle name="Comma 7 2 3 4 2" xfId="7813"/>
    <cellStyle name="Comma 7 2 3 4 2 2" xfId="7814"/>
    <cellStyle name="Comma 7 2 3 4_Deferred Income Taxes" xfId="7815"/>
    <cellStyle name="Comma 7 2 3 5" xfId="7816"/>
    <cellStyle name="Comma 7 2 3 5 2" xfId="7817"/>
    <cellStyle name="Comma 7 2 3_Deferred Income Taxes" xfId="7818"/>
    <cellStyle name="Comma 7 2 4" xfId="7819"/>
    <cellStyle name="Comma 7 2 4 2" xfId="7820"/>
    <cellStyle name="Comma 7 2 4 2 2" xfId="7821"/>
    <cellStyle name="Comma 7 2 4 2 2 2" xfId="7822"/>
    <cellStyle name="Comma 7 2 4 2_Deferred Income Taxes" xfId="7823"/>
    <cellStyle name="Comma 7 2 4 3" xfId="7824"/>
    <cellStyle name="Comma 7 2 4 3 2" xfId="7825"/>
    <cellStyle name="Comma 7 2 4_Deferred Income Taxes" xfId="7826"/>
    <cellStyle name="Comma 7 2 5" xfId="7827"/>
    <cellStyle name="Comma 7 2 5 2" xfId="7828"/>
    <cellStyle name="Comma 7 2 5 2 2" xfId="7829"/>
    <cellStyle name="Comma 7 2 5 2 2 2" xfId="7830"/>
    <cellStyle name="Comma 7 2 5 2_Deferred Income Taxes" xfId="7831"/>
    <cellStyle name="Comma 7 2 5 3" xfId="7832"/>
    <cellStyle name="Comma 7 2 5 3 2" xfId="7833"/>
    <cellStyle name="Comma 7 2 5_Deferred Income Taxes" xfId="7834"/>
    <cellStyle name="Comma 7 2 6" xfId="7835"/>
    <cellStyle name="Comma 7 2 6 2" xfId="7836"/>
    <cellStyle name="Comma 7 2 6 2 2" xfId="7837"/>
    <cellStyle name="Comma 7 2 6_Deferred Income Taxes" xfId="7838"/>
    <cellStyle name="Comma 7 2 7" xfId="7839"/>
    <cellStyle name="Comma 7 2 7 2" xfId="7840"/>
    <cellStyle name="Comma 7 2_Deferred Income Taxes" xfId="7841"/>
    <cellStyle name="Comma 7 3" xfId="77"/>
    <cellStyle name="Comma 7 3 2" xfId="7842"/>
    <cellStyle name="Comma 7 3 2 2" xfId="7843"/>
    <cellStyle name="Comma 7 3 2 2 2" xfId="7844"/>
    <cellStyle name="Comma 7 3 2 2 2 2" xfId="7845"/>
    <cellStyle name="Comma 7 3 2 2 2 2 2" xfId="7846"/>
    <cellStyle name="Comma 7 3 2 2 2_Deferred Income Taxes" xfId="7847"/>
    <cellStyle name="Comma 7 3 2 2 3" xfId="7848"/>
    <cellStyle name="Comma 7 3 2 2 3 2" xfId="7849"/>
    <cellStyle name="Comma 7 3 2 2_Deferred Income Taxes" xfId="7850"/>
    <cellStyle name="Comma 7 3 2 3" xfId="7851"/>
    <cellStyle name="Comma 7 3 2 3 2" xfId="7852"/>
    <cellStyle name="Comma 7 3 2 3 2 2" xfId="7853"/>
    <cellStyle name="Comma 7 3 2 3 2 2 2" xfId="7854"/>
    <cellStyle name="Comma 7 3 2 3 2_Deferred Income Taxes" xfId="7855"/>
    <cellStyle name="Comma 7 3 2 3 3" xfId="7856"/>
    <cellStyle name="Comma 7 3 2 3 3 2" xfId="7857"/>
    <cellStyle name="Comma 7 3 2 3_Deferred Income Taxes" xfId="7858"/>
    <cellStyle name="Comma 7 3 2 4" xfId="7859"/>
    <cellStyle name="Comma 7 3 2 4 2" xfId="7860"/>
    <cellStyle name="Comma 7 3 2 4 2 2" xfId="7861"/>
    <cellStyle name="Comma 7 3 2 4_Deferred Income Taxes" xfId="7862"/>
    <cellStyle name="Comma 7 3 2 5" xfId="7863"/>
    <cellStyle name="Comma 7 3 2 5 2" xfId="7864"/>
    <cellStyle name="Comma 7 3 2_Deferred Income Taxes" xfId="7865"/>
    <cellStyle name="Comma 7 3 3" xfId="7866"/>
    <cellStyle name="Comma 7 3 3 2" xfId="7867"/>
    <cellStyle name="Comma 7 3 3 2 2" xfId="7868"/>
    <cellStyle name="Comma 7 3 3 2 2 2" xfId="7869"/>
    <cellStyle name="Comma 7 3 3 2_Deferred Income Taxes" xfId="7870"/>
    <cellStyle name="Comma 7 3 3 3" xfId="7871"/>
    <cellStyle name="Comma 7 3 3 3 2" xfId="7872"/>
    <cellStyle name="Comma 7 3 3_Deferred Income Taxes" xfId="7873"/>
    <cellStyle name="Comma 7 3 4" xfId="7874"/>
    <cellStyle name="Comma 7 3 4 2" xfId="7875"/>
    <cellStyle name="Comma 7 3 4 2 2" xfId="7876"/>
    <cellStyle name="Comma 7 3 4 2 2 2" xfId="7877"/>
    <cellStyle name="Comma 7 3 4 2_Deferred Income Taxes" xfId="7878"/>
    <cellStyle name="Comma 7 3 4 3" xfId="7879"/>
    <cellStyle name="Comma 7 3 4 3 2" xfId="7880"/>
    <cellStyle name="Comma 7 3 4_Deferred Income Taxes" xfId="7881"/>
    <cellStyle name="Comma 7 3 5" xfId="7882"/>
    <cellStyle name="Comma 7 3 5 2" xfId="7883"/>
    <cellStyle name="Comma 7 3 5 2 2" xfId="7884"/>
    <cellStyle name="Comma 7 3 5_Deferred Income Taxes" xfId="7885"/>
    <cellStyle name="Comma 7 3 6" xfId="7886"/>
    <cellStyle name="Comma 7 3 6 2" xfId="7887"/>
    <cellStyle name="Comma 7 3_Deferred Income Taxes" xfId="7888"/>
    <cellStyle name="Comma 7 4" xfId="7889"/>
    <cellStyle name="Comma 7 4 2" xfId="7890"/>
    <cellStyle name="Comma 7 4 2 2" xfId="7891"/>
    <cellStyle name="Comma 7 4 2 2 2" xfId="7892"/>
    <cellStyle name="Comma 7 4 2 2 2 2" xfId="7893"/>
    <cellStyle name="Comma 7 4 2 2_Deferred Income Taxes" xfId="7894"/>
    <cellStyle name="Comma 7 4 2 3" xfId="7895"/>
    <cellStyle name="Comma 7 4 2 3 2" xfId="7896"/>
    <cellStyle name="Comma 7 4 2_Deferred Income Taxes" xfId="7897"/>
    <cellStyle name="Comma 7 4 3" xfId="7898"/>
    <cellStyle name="Comma 7 4 3 2" xfId="7899"/>
    <cellStyle name="Comma 7 4 3 2 2" xfId="7900"/>
    <cellStyle name="Comma 7 4 3 2 2 2" xfId="7901"/>
    <cellStyle name="Comma 7 4 3 2_Deferred Income Taxes" xfId="7902"/>
    <cellStyle name="Comma 7 4 3 3" xfId="7903"/>
    <cellStyle name="Comma 7 4 3 3 2" xfId="7904"/>
    <cellStyle name="Comma 7 4 3_Deferred Income Taxes" xfId="7905"/>
    <cellStyle name="Comma 7 4 4" xfId="7906"/>
    <cellStyle name="Comma 7 4 4 2" xfId="7907"/>
    <cellStyle name="Comma 7 4 4 2 2" xfId="7908"/>
    <cellStyle name="Comma 7 4 4_Deferred Income Taxes" xfId="7909"/>
    <cellStyle name="Comma 7 4 5" xfId="7910"/>
    <cellStyle name="Comma 7 4 5 2" xfId="7911"/>
    <cellStyle name="Comma 7 4_Deferred Income Taxes" xfId="7912"/>
    <cellStyle name="Comma 7 5" xfId="7913"/>
    <cellStyle name="Comma 7 5 2" xfId="7914"/>
    <cellStyle name="Comma 7 5 2 2" xfId="7915"/>
    <cellStyle name="Comma 7 5 2 2 2" xfId="7916"/>
    <cellStyle name="Comma 7 5 2_Deferred Income Taxes" xfId="7917"/>
    <cellStyle name="Comma 7 5 3" xfId="7918"/>
    <cellStyle name="Comma 7 5 3 2" xfId="7919"/>
    <cellStyle name="Comma 7 5_Deferred Income Taxes" xfId="7920"/>
    <cellStyle name="Comma 7 6" xfId="7921"/>
    <cellStyle name="Comma 7 6 2" xfId="7922"/>
    <cellStyle name="Comma 7 6 2 2" xfId="7923"/>
    <cellStyle name="Comma 7 6 2 2 2" xfId="7924"/>
    <cellStyle name="Comma 7 6 2_Deferred Income Taxes" xfId="7925"/>
    <cellStyle name="Comma 7 6 3" xfId="7926"/>
    <cellStyle name="Comma 7 6 3 2" xfId="7927"/>
    <cellStyle name="Comma 7 6_Deferred Income Taxes" xfId="7928"/>
    <cellStyle name="Comma 7 7" xfId="7929"/>
    <cellStyle name="Comma 7 7 2" xfId="7930"/>
    <cellStyle name="Comma 7 7 2 2" xfId="7931"/>
    <cellStyle name="Comma 7 7_Deferred Income Taxes" xfId="7932"/>
    <cellStyle name="Comma 7 8" xfId="7933"/>
    <cellStyle name="Comma 7 9" xfId="7934"/>
    <cellStyle name="Comma 7 9 2" xfId="7935"/>
    <cellStyle name="Comma 7_Deferred Income Taxes" xfId="7936"/>
    <cellStyle name="Comma 70" xfId="7937"/>
    <cellStyle name="Comma 71" xfId="7938"/>
    <cellStyle name="Comma 72" xfId="7939"/>
    <cellStyle name="Comma 73" xfId="7940"/>
    <cellStyle name="Comma 74" xfId="7941"/>
    <cellStyle name="Comma 75" xfId="7942"/>
    <cellStyle name="Comma 76" xfId="7943"/>
    <cellStyle name="Comma 77" xfId="7944"/>
    <cellStyle name="Comma 78" xfId="7945"/>
    <cellStyle name="Comma 79" xfId="7946"/>
    <cellStyle name="Comma 8" xfId="78"/>
    <cellStyle name="Comma 8 2" xfId="7947"/>
    <cellStyle name="Comma 8 2 2" xfId="7948"/>
    <cellStyle name="Comma 8 2 3" xfId="7949"/>
    <cellStyle name="Comma 8 3" xfId="7950"/>
    <cellStyle name="Comma 8 3 2" xfId="7951"/>
    <cellStyle name="Comma 8 4" xfId="7952"/>
    <cellStyle name="Comma 8 4 2" xfId="7953"/>
    <cellStyle name="Comma 8 4 2 2" xfId="7954"/>
    <cellStyle name="Comma 8 4 3" xfId="7955"/>
    <cellStyle name="Comma 8 4 3 2" xfId="7956"/>
    <cellStyle name="Comma 8 4 4" xfId="7957"/>
    <cellStyle name="Comma 8 5" xfId="7958"/>
    <cellStyle name="Comma 8 5 2" xfId="7959"/>
    <cellStyle name="Comma 8 6" xfId="7960"/>
    <cellStyle name="Comma 8 6 2" xfId="7961"/>
    <cellStyle name="Comma 8 7" xfId="7962"/>
    <cellStyle name="Comma 8 7 2" xfId="7963"/>
    <cellStyle name="Comma 8 8" xfId="7964"/>
    <cellStyle name="Comma 8_Deferred Income Taxes" xfId="7965"/>
    <cellStyle name="Comma 80" xfId="7966"/>
    <cellStyle name="Comma 81" xfId="7967"/>
    <cellStyle name="Comma 82" xfId="7968"/>
    <cellStyle name="Comma 83" xfId="7969"/>
    <cellStyle name="Comma 84" xfId="7970"/>
    <cellStyle name="Comma 85" xfId="7971"/>
    <cellStyle name="Comma 86" xfId="7972"/>
    <cellStyle name="Comma 87" xfId="7973"/>
    <cellStyle name="Comma 88" xfId="7974"/>
    <cellStyle name="Comma 89" xfId="7975"/>
    <cellStyle name="Comma 9" xfId="79"/>
    <cellStyle name="Comma 9 2" xfId="7976"/>
    <cellStyle name="Comma 9 2 2" xfId="7977"/>
    <cellStyle name="Comma 9 2 3" xfId="7978"/>
    <cellStyle name="Comma 9 3" xfId="7979"/>
    <cellStyle name="Comma 9 3 2" xfId="7980"/>
    <cellStyle name="Comma 9 4" xfId="7981"/>
    <cellStyle name="Comma 9 4 2" xfId="7982"/>
    <cellStyle name="Comma 9 5" xfId="7983"/>
    <cellStyle name="Comma 9 5 2" xfId="7984"/>
    <cellStyle name="Comma 9 6" xfId="7985"/>
    <cellStyle name="Comma 9 6 2" xfId="7986"/>
    <cellStyle name="Comma 9 7" xfId="7987"/>
    <cellStyle name="Comma 9_Deferred Income Taxes" xfId="7988"/>
    <cellStyle name="Comma 90" xfId="7989"/>
    <cellStyle name="Comma 91" xfId="7990"/>
    <cellStyle name="Comma 92" xfId="7991"/>
    <cellStyle name="Comma 93" xfId="7992"/>
    <cellStyle name="Comma 94" xfId="7993"/>
    <cellStyle name="Comma 95" xfId="7994"/>
    <cellStyle name="Comma 96" xfId="7995"/>
    <cellStyle name="Comma 97" xfId="7996"/>
    <cellStyle name="Comma 98" xfId="7997"/>
    <cellStyle name="Comma 99" xfId="7998"/>
    <cellStyle name="Comma_Preliminary Actual NPC Mapping - Nov08_2009 02 12 - FERC Codes, test" xfId="7999"/>
    <cellStyle name="Comma0" xfId="80"/>
    <cellStyle name="Comma0 - Style1" xfId="354"/>
    <cellStyle name="Comma0 - Style2" xfId="355"/>
    <cellStyle name="Comma0 - Style3" xfId="356"/>
    <cellStyle name="Comma0 - Style4" xfId="357"/>
    <cellStyle name="Comma0 10" xfId="8000"/>
    <cellStyle name="Comma0 11" xfId="8001"/>
    <cellStyle name="Comma0 12" xfId="8002"/>
    <cellStyle name="Comma0 13" xfId="8003"/>
    <cellStyle name="Comma0 14" xfId="8004"/>
    <cellStyle name="Comma0 15" xfId="8005"/>
    <cellStyle name="Comma0 16" xfId="8006"/>
    <cellStyle name="Comma0 17" xfId="8007"/>
    <cellStyle name="Comma0 18" xfId="8008"/>
    <cellStyle name="Comma0 19" xfId="8009"/>
    <cellStyle name="Comma0 2" xfId="8010"/>
    <cellStyle name="Comma0 2 16 2" xfId="8011"/>
    <cellStyle name="Comma0 2 2" xfId="8012"/>
    <cellStyle name="Comma0 2 2 2" xfId="8013"/>
    <cellStyle name="Comma0 20" xfId="8014"/>
    <cellStyle name="Comma0 21" xfId="8015"/>
    <cellStyle name="Comma0 22" xfId="8016"/>
    <cellStyle name="Comma0 23" xfId="8017"/>
    <cellStyle name="Comma0 24" xfId="8018"/>
    <cellStyle name="Comma0 25" xfId="8019"/>
    <cellStyle name="Comma0 26" xfId="8020"/>
    <cellStyle name="Comma0 27" xfId="8021"/>
    <cellStyle name="Comma0 28" xfId="8022"/>
    <cellStyle name="Comma0 29" xfId="8023"/>
    <cellStyle name="Comma0 3" xfId="8024"/>
    <cellStyle name="Comma0 30" xfId="8025"/>
    <cellStyle name="Comma0 31" xfId="8026"/>
    <cellStyle name="Comma0 32" xfId="8027"/>
    <cellStyle name="Comma0 33" xfId="8028"/>
    <cellStyle name="Comma0 34" xfId="8029"/>
    <cellStyle name="Comma0 4" xfId="8030"/>
    <cellStyle name="Comma0 5" xfId="8031"/>
    <cellStyle name="Comma0 6" xfId="8032"/>
    <cellStyle name="Comma0 7" xfId="8033"/>
    <cellStyle name="Comma0 8" xfId="8034"/>
    <cellStyle name="Comma0 9" xfId="8035"/>
    <cellStyle name="Comma0_108 2 MEHC Request 108 Reconcilation of Capex" xfId="8036"/>
    <cellStyle name="Comma1 - Style1" xfId="358"/>
    <cellStyle name="Copied" xfId="8037"/>
    <cellStyle name="Curren - Style2" xfId="359"/>
    <cellStyle name="Curren - Style3" xfId="360"/>
    <cellStyle name="Currency" xfId="2" builtinId="4"/>
    <cellStyle name="Currency [0] 2" xfId="8038"/>
    <cellStyle name="Currency [0] 2 10" xfId="8039"/>
    <cellStyle name="Currency [0] 2 10 2" xfId="8040"/>
    <cellStyle name="Currency [0] 2 2" xfId="8041"/>
    <cellStyle name="Currency [0] 2 2 2" xfId="8042"/>
    <cellStyle name="Currency [0] 2 2 2 2" xfId="8043"/>
    <cellStyle name="Currency [0] 2 2 2 2 2" xfId="8044"/>
    <cellStyle name="Currency [0] 2 2 2 2 2 2" xfId="8045"/>
    <cellStyle name="Currency [0] 2 2 2 2 2 2 2" xfId="8046"/>
    <cellStyle name="Currency [0] 2 2 2 2 2 2 2 2" xfId="8047"/>
    <cellStyle name="Currency [0] 2 2 2 2 2 2 2 2 2" xfId="8048"/>
    <cellStyle name="Currency [0] 2 2 2 2 2 2 2_Deferred Income Taxes" xfId="8049"/>
    <cellStyle name="Currency [0] 2 2 2 2 2 2 3" xfId="8050"/>
    <cellStyle name="Currency [0] 2 2 2 2 2 2 3 2" xfId="8051"/>
    <cellStyle name="Currency [0] 2 2 2 2 2 2_Deferred Income Taxes" xfId="8052"/>
    <cellStyle name="Currency [0] 2 2 2 2 2 3" xfId="8053"/>
    <cellStyle name="Currency [0] 2 2 2 2 2 3 2" xfId="8054"/>
    <cellStyle name="Currency [0] 2 2 2 2 2 3 2 2" xfId="8055"/>
    <cellStyle name="Currency [0] 2 2 2 2 2 3 2 2 2" xfId="8056"/>
    <cellStyle name="Currency [0] 2 2 2 2 2 3 2_Deferred Income Taxes" xfId="8057"/>
    <cellStyle name="Currency [0] 2 2 2 2 2 3 3" xfId="8058"/>
    <cellStyle name="Currency [0] 2 2 2 2 2 3 3 2" xfId="8059"/>
    <cellStyle name="Currency [0] 2 2 2 2 2 3_Deferred Income Taxes" xfId="8060"/>
    <cellStyle name="Currency [0] 2 2 2 2 2 4" xfId="8061"/>
    <cellStyle name="Currency [0] 2 2 2 2 2 4 2" xfId="8062"/>
    <cellStyle name="Currency [0] 2 2 2 2 2 4 2 2" xfId="8063"/>
    <cellStyle name="Currency [0] 2 2 2 2 2 4_Deferred Income Taxes" xfId="8064"/>
    <cellStyle name="Currency [0] 2 2 2 2 2 5" xfId="8065"/>
    <cellStyle name="Currency [0] 2 2 2 2 2 5 2" xfId="8066"/>
    <cellStyle name="Currency [0] 2 2 2 2 2_Deferred Income Taxes" xfId="8067"/>
    <cellStyle name="Currency [0] 2 2 2 2 3" xfId="8068"/>
    <cellStyle name="Currency [0] 2 2 2 2 3 2" xfId="8069"/>
    <cellStyle name="Currency [0] 2 2 2 2 3 2 2" xfId="8070"/>
    <cellStyle name="Currency [0] 2 2 2 2 3 2 2 2" xfId="8071"/>
    <cellStyle name="Currency [0] 2 2 2 2 3 2_Deferred Income Taxes" xfId="8072"/>
    <cellStyle name="Currency [0] 2 2 2 2 3 3" xfId="8073"/>
    <cellStyle name="Currency [0] 2 2 2 2 3 3 2" xfId="8074"/>
    <cellStyle name="Currency [0] 2 2 2 2 3_Deferred Income Taxes" xfId="8075"/>
    <cellStyle name="Currency [0] 2 2 2 2 4" xfId="8076"/>
    <cellStyle name="Currency [0] 2 2 2 2 4 2" xfId="8077"/>
    <cellStyle name="Currency [0] 2 2 2 2 4 2 2" xfId="8078"/>
    <cellStyle name="Currency [0] 2 2 2 2 4 2 2 2" xfId="8079"/>
    <cellStyle name="Currency [0] 2 2 2 2 4 2_Deferred Income Taxes" xfId="8080"/>
    <cellStyle name="Currency [0] 2 2 2 2 4 3" xfId="8081"/>
    <cellStyle name="Currency [0] 2 2 2 2 4 3 2" xfId="8082"/>
    <cellStyle name="Currency [0] 2 2 2 2 4_Deferred Income Taxes" xfId="8083"/>
    <cellStyle name="Currency [0] 2 2 2 2 5" xfId="8084"/>
    <cellStyle name="Currency [0] 2 2 2 2 5 2" xfId="8085"/>
    <cellStyle name="Currency [0] 2 2 2 2 5 2 2" xfId="8086"/>
    <cellStyle name="Currency [0] 2 2 2 2 5_Deferred Income Taxes" xfId="8087"/>
    <cellStyle name="Currency [0] 2 2 2 2 6" xfId="8088"/>
    <cellStyle name="Currency [0] 2 2 2 2 6 2" xfId="8089"/>
    <cellStyle name="Currency [0] 2 2 2 2 6 2 2" xfId="8090"/>
    <cellStyle name="Currency [0] 2 2 2 2 6_Deferred Income Taxes" xfId="8091"/>
    <cellStyle name="Currency [0] 2 2 2 2 7" xfId="8092"/>
    <cellStyle name="Currency [0] 2 2 2 2 7 2" xfId="8093"/>
    <cellStyle name="Currency [0] 2 2 2 2_Deferred Income Taxes" xfId="8094"/>
    <cellStyle name="Currency [0] 2 2 2 3" xfId="8095"/>
    <cellStyle name="Currency [0] 2 2 2 3 2" xfId="8096"/>
    <cellStyle name="Currency [0] 2 2 2 3 2 2" xfId="8097"/>
    <cellStyle name="Currency [0] 2 2 2 3 2 2 2" xfId="8098"/>
    <cellStyle name="Currency [0] 2 2 2 3 2 2 2 2" xfId="8099"/>
    <cellStyle name="Currency [0] 2 2 2 3 2 2_Deferred Income Taxes" xfId="8100"/>
    <cellStyle name="Currency [0] 2 2 2 3 2 3" xfId="8101"/>
    <cellStyle name="Currency [0] 2 2 2 3 2 3 2" xfId="8102"/>
    <cellStyle name="Currency [0] 2 2 2 3 2_Deferred Income Taxes" xfId="8103"/>
    <cellStyle name="Currency [0] 2 2 2 3 3" xfId="8104"/>
    <cellStyle name="Currency [0] 2 2 2 3 3 2" xfId="8105"/>
    <cellStyle name="Currency [0] 2 2 2 3 3 2 2" xfId="8106"/>
    <cellStyle name="Currency [0] 2 2 2 3 3 2 2 2" xfId="8107"/>
    <cellStyle name="Currency [0] 2 2 2 3 3 2_Deferred Income Taxes" xfId="8108"/>
    <cellStyle name="Currency [0] 2 2 2 3 3 3" xfId="8109"/>
    <cellStyle name="Currency [0] 2 2 2 3 3 3 2" xfId="8110"/>
    <cellStyle name="Currency [0] 2 2 2 3 3_Deferred Income Taxes" xfId="8111"/>
    <cellStyle name="Currency [0] 2 2 2 3 4" xfId="8112"/>
    <cellStyle name="Currency [0] 2 2 2 3 4 2" xfId="8113"/>
    <cellStyle name="Currency [0] 2 2 2 3 4 2 2" xfId="8114"/>
    <cellStyle name="Currency [0] 2 2 2 3 4_Deferred Income Taxes" xfId="8115"/>
    <cellStyle name="Currency [0] 2 2 2 3 5" xfId="8116"/>
    <cellStyle name="Currency [0] 2 2 2 3 5 2" xfId="8117"/>
    <cellStyle name="Currency [0] 2 2 2 3_Deferred Income Taxes" xfId="8118"/>
    <cellStyle name="Currency [0] 2 2 2 4" xfId="8119"/>
    <cellStyle name="Currency [0] 2 2 2 4 2" xfId="8120"/>
    <cellStyle name="Currency [0] 2 2 2 4 2 2" xfId="8121"/>
    <cellStyle name="Currency [0] 2 2 2 4 2 2 2" xfId="8122"/>
    <cellStyle name="Currency [0] 2 2 2 4 2_Deferred Income Taxes" xfId="8123"/>
    <cellStyle name="Currency [0] 2 2 2 4 3" xfId="8124"/>
    <cellStyle name="Currency [0] 2 2 2 4 3 2" xfId="8125"/>
    <cellStyle name="Currency [0] 2 2 2 4_Deferred Income Taxes" xfId="8126"/>
    <cellStyle name="Currency [0] 2 2 2 5" xfId="8127"/>
    <cellStyle name="Currency [0] 2 2 2 5 2" xfId="8128"/>
    <cellStyle name="Currency [0] 2 2 2 5 2 2" xfId="8129"/>
    <cellStyle name="Currency [0] 2 2 2 5 2 2 2" xfId="8130"/>
    <cellStyle name="Currency [0] 2 2 2 5 2_Deferred Income Taxes" xfId="8131"/>
    <cellStyle name="Currency [0] 2 2 2 5 3" xfId="8132"/>
    <cellStyle name="Currency [0] 2 2 2 5 3 2" xfId="8133"/>
    <cellStyle name="Currency [0] 2 2 2 5_Deferred Income Taxes" xfId="8134"/>
    <cellStyle name="Currency [0] 2 2 2 6" xfId="8135"/>
    <cellStyle name="Currency [0] 2 2 2 6 2" xfId="8136"/>
    <cellStyle name="Currency [0] 2 2 2 6 2 2" xfId="8137"/>
    <cellStyle name="Currency [0] 2 2 2 6_Deferred Income Taxes" xfId="8138"/>
    <cellStyle name="Currency [0] 2 2 2 7" xfId="8139"/>
    <cellStyle name="Currency [0] 2 2 2 7 2" xfId="8140"/>
    <cellStyle name="Currency [0] 2 2 2 7 2 2" xfId="8141"/>
    <cellStyle name="Currency [0] 2 2 2 7_Deferred Income Taxes" xfId="8142"/>
    <cellStyle name="Currency [0] 2 2 2 8" xfId="8143"/>
    <cellStyle name="Currency [0] 2 2 2 8 2" xfId="8144"/>
    <cellStyle name="Currency [0] 2 2 2_Deferred Income Taxes" xfId="8145"/>
    <cellStyle name="Currency [0] 2 2 3" xfId="8146"/>
    <cellStyle name="Currency [0] 2 2 3 2" xfId="8147"/>
    <cellStyle name="Currency [0] 2 2 3 2 2" xfId="8148"/>
    <cellStyle name="Currency [0] 2 2 3 2 2 2" xfId="8149"/>
    <cellStyle name="Currency [0] 2 2 3 2 2 2 2" xfId="8150"/>
    <cellStyle name="Currency [0] 2 2 3 2 2 2 2 2" xfId="8151"/>
    <cellStyle name="Currency [0] 2 2 3 2 2 2_Deferred Income Taxes" xfId="8152"/>
    <cellStyle name="Currency [0] 2 2 3 2 2 3" xfId="8153"/>
    <cellStyle name="Currency [0] 2 2 3 2 2 3 2" xfId="8154"/>
    <cellStyle name="Currency [0] 2 2 3 2 2_Deferred Income Taxes" xfId="8155"/>
    <cellStyle name="Currency [0] 2 2 3 2 3" xfId="8156"/>
    <cellStyle name="Currency [0] 2 2 3 2 3 2" xfId="8157"/>
    <cellStyle name="Currency [0] 2 2 3 2 3 2 2" xfId="8158"/>
    <cellStyle name="Currency [0] 2 2 3 2 3 2 2 2" xfId="8159"/>
    <cellStyle name="Currency [0] 2 2 3 2 3 2_Deferred Income Taxes" xfId="8160"/>
    <cellStyle name="Currency [0] 2 2 3 2 3 3" xfId="8161"/>
    <cellStyle name="Currency [0] 2 2 3 2 3 3 2" xfId="8162"/>
    <cellStyle name="Currency [0] 2 2 3 2 3_Deferred Income Taxes" xfId="8163"/>
    <cellStyle name="Currency [0] 2 2 3 2 4" xfId="8164"/>
    <cellStyle name="Currency [0] 2 2 3 2 4 2" xfId="8165"/>
    <cellStyle name="Currency [0] 2 2 3 2 4 2 2" xfId="8166"/>
    <cellStyle name="Currency [0] 2 2 3 2 4_Deferred Income Taxes" xfId="8167"/>
    <cellStyle name="Currency [0] 2 2 3 2 5" xfId="8168"/>
    <cellStyle name="Currency [0] 2 2 3 2 5 2" xfId="8169"/>
    <cellStyle name="Currency [0] 2 2 3 2 5 2 2" xfId="8170"/>
    <cellStyle name="Currency [0] 2 2 3 2 5_Deferred Income Taxes" xfId="8171"/>
    <cellStyle name="Currency [0] 2 2 3 2 6" xfId="8172"/>
    <cellStyle name="Currency [0] 2 2 3 2 6 2" xfId="8173"/>
    <cellStyle name="Currency [0] 2 2 3 2_Deferred Income Taxes" xfId="8174"/>
    <cellStyle name="Currency [0] 2 2 3 3" xfId="8175"/>
    <cellStyle name="Currency [0] 2 2 3 3 2" xfId="8176"/>
    <cellStyle name="Currency [0] 2 2 3 3 2 2" xfId="8177"/>
    <cellStyle name="Currency [0] 2 2 3 3 2 2 2" xfId="8178"/>
    <cellStyle name="Currency [0] 2 2 3 3 2_Deferred Income Taxes" xfId="8179"/>
    <cellStyle name="Currency [0] 2 2 3 3 3" xfId="8180"/>
    <cellStyle name="Currency [0] 2 2 3 3 3 2" xfId="8181"/>
    <cellStyle name="Currency [0] 2 2 3 3_Deferred Income Taxes" xfId="8182"/>
    <cellStyle name="Currency [0] 2 2 3 4" xfId="8183"/>
    <cellStyle name="Currency [0] 2 2 3 4 2" xfId="8184"/>
    <cellStyle name="Currency [0] 2 2 3 4 2 2" xfId="8185"/>
    <cellStyle name="Currency [0] 2 2 3 4 2 2 2" xfId="8186"/>
    <cellStyle name="Currency [0] 2 2 3 4 2_Deferred Income Taxes" xfId="8187"/>
    <cellStyle name="Currency [0] 2 2 3 4 3" xfId="8188"/>
    <cellStyle name="Currency [0] 2 2 3 4 3 2" xfId="8189"/>
    <cellStyle name="Currency [0] 2 2 3 4_Deferred Income Taxes" xfId="8190"/>
    <cellStyle name="Currency [0] 2 2 3 5" xfId="8191"/>
    <cellStyle name="Currency [0] 2 2 3 5 2" xfId="8192"/>
    <cellStyle name="Currency [0] 2 2 3 5 2 2" xfId="8193"/>
    <cellStyle name="Currency [0] 2 2 3 5_Deferred Income Taxes" xfId="8194"/>
    <cellStyle name="Currency [0] 2 2 3 6" xfId="8195"/>
    <cellStyle name="Currency [0] 2 2 3 6 2" xfId="8196"/>
    <cellStyle name="Currency [0] 2 2 3 6 2 2" xfId="8197"/>
    <cellStyle name="Currency [0] 2 2 3 6_Deferred Income Taxes" xfId="8198"/>
    <cellStyle name="Currency [0] 2 2 3 7" xfId="8199"/>
    <cellStyle name="Currency [0] 2 2 3 7 2" xfId="8200"/>
    <cellStyle name="Currency [0] 2 2 3_Deferred Income Taxes" xfId="8201"/>
    <cellStyle name="Currency [0] 2 2 4" xfId="8202"/>
    <cellStyle name="Currency [0] 2 2 4 2" xfId="8203"/>
    <cellStyle name="Currency [0] 2 2 4 2 2" xfId="8204"/>
    <cellStyle name="Currency [0] 2 2 4 2 2 2" xfId="8205"/>
    <cellStyle name="Currency [0] 2 2 4 2 2 2 2" xfId="8206"/>
    <cellStyle name="Currency [0] 2 2 4 2 2_Deferred Income Taxes" xfId="8207"/>
    <cellStyle name="Currency [0] 2 2 4 2 3" xfId="8208"/>
    <cellStyle name="Currency [0] 2 2 4 2 3 2" xfId="8209"/>
    <cellStyle name="Currency [0] 2 2 4 2 3 2 2" xfId="8210"/>
    <cellStyle name="Currency [0] 2 2 4 2 3_Deferred Income Taxes" xfId="8211"/>
    <cellStyle name="Currency [0] 2 2 4 2 4" xfId="8212"/>
    <cellStyle name="Currency [0] 2 2 4 2 4 2" xfId="8213"/>
    <cellStyle name="Currency [0] 2 2 4 2_Deferred Income Taxes" xfId="8214"/>
    <cellStyle name="Currency [0] 2 2 4 3" xfId="8215"/>
    <cellStyle name="Currency [0] 2 2 4 3 2" xfId="8216"/>
    <cellStyle name="Currency [0] 2 2 4 3 2 2" xfId="8217"/>
    <cellStyle name="Currency [0] 2 2 4 3 2 2 2" xfId="8218"/>
    <cellStyle name="Currency [0] 2 2 4 3 2_Deferred Income Taxes" xfId="8219"/>
    <cellStyle name="Currency [0] 2 2 4 3 3" xfId="8220"/>
    <cellStyle name="Currency [0] 2 2 4 3 3 2" xfId="8221"/>
    <cellStyle name="Currency [0] 2 2 4 3_Deferred Income Taxes" xfId="8222"/>
    <cellStyle name="Currency [0] 2 2 4 4" xfId="8223"/>
    <cellStyle name="Currency [0] 2 2 4 4 2" xfId="8224"/>
    <cellStyle name="Currency [0] 2 2 4 4 2 2" xfId="8225"/>
    <cellStyle name="Currency [0] 2 2 4 4_Deferred Income Taxes" xfId="8226"/>
    <cellStyle name="Currency [0] 2 2 4 5" xfId="8227"/>
    <cellStyle name="Currency [0] 2 2 4 5 2" xfId="8228"/>
    <cellStyle name="Currency [0] 2 2 4 5 2 2" xfId="8229"/>
    <cellStyle name="Currency [0] 2 2 4 5_Deferred Income Taxes" xfId="8230"/>
    <cellStyle name="Currency [0] 2 2 4 6" xfId="8231"/>
    <cellStyle name="Currency [0] 2 2 4 6 2" xfId="8232"/>
    <cellStyle name="Currency [0] 2 2 4_Deferred Income Taxes" xfId="8233"/>
    <cellStyle name="Currency [0] 2 2 5" xfId="8234"/>
    <cellStyle name="Currency [0] 2 2 5 2" xfId="8235"/>
    <cellStyle name="Currency [0] 2 2 5 2 2" xfId="8236"/>
    <cellStyle name="Currency [0] 2 2 5 2 2 2" xfId="8237"/>
    <cellStyle name="Currency [0] 2 2 5 2_Deferred Income Taxes" xfId="8238"/>
    <cellStyle name="Currency [0] 2 2 5 3" xfId="8239"/>
    <cellStyle name="Currency [0] 2 2 5 3 2" xfId="8240"/>
    <cellStyle name="Currency [0] 2 2 5 3 2 2" xfId="8241"/>
    <cellStyle name="Currency [0] 2 2 5 3_Deferred Income Taxes" xfId="8242"/>
    <cellStyle name="Currency [0] 2 2 5 4" xfId="8243"/>
    <cellStyle name="Currency [0] 2 2 5 4 2" xfId="8244"/>
    <cellStyle name="Currency [0] 2 2 5_Deferred Income Taxes" xfId="8245"/>
    <cellStyle name="Currency [0] 2 2 6" xfId="8246"/>
    <cellStyle name="Currency [0] 2 2 6 2" xfId="8247"/>
    <cellStyle name="Currency [0] 2 2 6 2 2" xfId="8248"/>
    <cellStyle name="Currency [0] 2 2 6 2 2 2" xfId="8249"/>
    <cellStyle name="Currency [0] 2 2 6 2_Deferred Income Taxes" xfId="8250"/>
    <cellStyle name="Currency [0] 2 2 6 3" xfId="8251"/>
    <cellStyle name="Currency [0] 2 2 6 3 2" xfId="8252"/>
    <cellStyle name="Currency [0] 2 2 6_Deferred Income Taxes" xfId="8253"/>
    <cellStyle name="Currency [0] 2 2 7" xfId="8254"/>
    <cellStyle name="Currency [0] 2 2 7 2" xfId="8255"/>
    <cellStyle name="Currency [0] 2 2 7 2 2" xfId="8256"/>
    <cellStyle name="Currency [0] 2 2 7_Deferred Income Taxes" xfId="8257"/>
    <cellStyle name="Currency [0] 2 2 8" xfId="8258"/>
    <cellStyle name="Currency [0] 2 2 8 2" xfId="8259"/>
    <cellStyle name="Currency [0] 2 2 8 2 2" xfId="8260"/>
    <cellStyle name="Currency [0] 2 2 8_Deferred Income Taxes" xfId="8261"/>
    <cellStyle name="Currency [0] 2 2 9" xfId="8262"/>
    <cellStyle name="Currency [0] 2 2 9 2" xfId="8263"/>
    <cellStyle name="Currency [0] 2 2_Deferred Income Taxes" xfId="8264"/>
    <cellStyle name="Currency [0] 2 3" xfId="8265"/>
    <cellStyle name="Currency [0] 2 3 2" xfId="8266"/>
    <cellStyle name="Currency [0] 2 3 2 2" xfId="8267"/>
    <cellStyle name="Currency [0] 2 3 2 2 2" xfId="8268"/>
    <cellStyle name="Currency [0] 2 3 2 2 2 2" xfId="8269"/>
    <cellStyle name="Currency [0] 2 3 2 2 2 2 2" xfId="8270"/>
    <cellStyle name="Currency [0] 2 3 2 2 2 2 2 2" xfId="8271"/>
    <cellStyle name="Currency [0] 2 3 2 2 2 2_Deferred Income Taxes" xfId="8272"/>
    <cellStyle name="Currency [0] 2 3 2 2 2 3" xfId="8273"/>
    <cellStyle name="Currency [0] 2 3 2 2 2 3 2" xfId="8274"/>
    <cellStyle name="Currency [0] 2 3 2 2 2_Deferred Income Taxes" xfId="8275"/>
    <cellStyle name="Currency [0] 2 3 2 2 3" xfId="8276"/>
    <cellStyle name="Currency [0] 2 3 2 2 3 2" xfId="8277"/>
    <cellStyle name="Currency [0] 2 3 2 2 3 2 2" xfId="8278"/>
    <cellStyle name="Currency [0] 2 3 2 2 3 2 2 2" xfId="8279"/>
    <cellStyle name="Currency [0] 2 3 2 2 3 2_Deferred Income Taxes" xfId="8280"/>
    <cellStyle name="Currency [0] 2 3 2 2 3 3" xfId="8281"/>
    <cellStyle name="Currency [0] 2 3 2 2 3 3 2" xfId="8282"/>
    <cellStyle name="Currency [0] 2 3 2 2 3_Deferred Income Taxes" xfId="8283"/>
    <cellStyle name="Currency [0] 2 3 2 2 4" xfId="8284"/>
    <cellStyle name="Currency [0] 2 3 2 2 4 2" xfId="8285"/>
    <cellStyle name="Currency [0] 2 3 2 2 4 2 2" xfId="8286"/>
    <cellStyle name="Currency [0] 2 3 2 2 4_Deferred Income Taxes" xfId="8287"/>
    <cellStyle name="Currency [0] 2 3 2 2 5" xfId="8288"/>
    <cellStyle name="Currency [0] 2 3 2 2 5 2" xfId="8289"/>
    <cellStyle name="Currency [0] 2 3 2 2_Deferred Income Taxes" xfId="8290"/>
    <cellStyle name="Currency [0] 2 3 2 3" xfId="8291"/>
    <cellStyle name="Currency [0] 2 3 2 3 2" xfId="8292"/>
    <cellStyle name="Currency [0] 2 3 2 3 2 2" xfId="8293"/>
    <cellStyle name="Currency [0] 2 3 2 3 2 2 2" xfId="8294"/>
    <cellStyle name="Currency [0] 2 3 2 3 2_Deferred Income Taxes" xfId="8295"/>
    <cellStyle name="Currency [0] 2 3 2 3 3" xfId="8296"/>
    <cellStyle name="Currency [0] 2 3 2 3 3 2" xfId="8297"/>
    <cellStyle name="Currency [0] 2 3 2 3_Deferred Income Taxes" xfId="8298"/>
    <cellStyle name="Currency [0] 2 3 2 4" xfId="8299"/>
    <cellStyle name="Currency [0] 2 3 2 4 2" xfId="8300"/>
    <cellStyle name="Currency [0] 2 3 2 4 2 2" xfId="8301"/>
    <cellStyle name="Currency [0] 2 3 2 4 2 2 2" xfId="8302"/>
    <cellStyle name="Currency [0] 2 3 2 4 2_Deferred Income Taxes" xfId="8303"/>
    <cellStyle name="Currency [0] 2 3 2 4 3" xfId="8304"/>
    <cellStyle name="Currency [0] 2 3 2 4 3 2" xfId="8305"/>
    <cellStyle name="Currency [0] 2 3 2 4_Deferred Income Taxes" xfId="8306"/>
    <cellStyle name="Currency [0] 2 3 2 5" xfId="8307"/>
    <cellStyle name="Currency [0] 2 3 2 5 2" xfId="8308"/>
    <cellStyle name="Currency [0] 2 3 2 5 2 2" xfId="8309"/>
    <cellStyle name="Currency [0] 2 3 2 5_Deferred Income Taxes" xfId="8310"/>
    <cellStyle name="Currency [0] 2 3 2 6" xfId="8311"/>
    <cellStyle name="Currency [0] 2 3 2 6 2" xfId="8312"/>
    <cellStyle name="Currency [0] 2 3 2 6 2 2" xfId="8313"/>
    <cellStyle name="Currency [0] 2 3 2 6_Deferred Income Taxes" xfId="8314"/>
    <cellStyle name="Currency [0] 2 3 2 7" xfId="8315"/>
    <cellStyle name="Currency [0] 2 3 2 7 2" xfId="8316"/>
    <cellStyle name="Currency [0] 2 3 2_Deferred Income Taxes" xfId="8317"/>
    <cellStyle name="Currency [0] 2 3 3" xfId="8318"/>
    <cellStyle name="Currency [0] 2 3 3 2" xfId="8319"/>
    <cellStyle name="Currency [0] 2 3 3 2 2" xfId="8320"/>
    <cellStyle name="Currency [0] 2 3 3 2 2 2" xfId="8321"/>
    <cellStyle name="Currency [0] 2 3 3 2 2 2 2" xfId="8322"/>
    <cellStyle name="Currency [0] 2 3 3 2 2_Deferred Income Taxes" xfId="8323"/>
    <cellStyle name="Currency [0] 2 3 3 2 3" xfId="8324"/>
    <cellStyle name="Currency [0] 2 3 3 2 3 2" xfId="8325"/>
    <cellStyle name="Currency [0] 2 3 3 2_Deferred Income Taxes" xfId="8326"/>
    <cellStyle name="Currency [0] 2 3 3 3" xfId="8327"/>
    <cellStyle name="Currency [0] 2 3 3 3 2" xfId="8328"/>
    <cellStyle name="Currency [0] 2 3 3 3 2 2" xfId="8329"/>
    <cellStyle name="Currency [0] 2 3 3 3 2 2 2" xfId="8330"/>
    <cellStyle name="Currency [0] 2 3 3 3 2_Deferred Income Taxes" xfId="8331"/>
    <cellStyle name="Currency [0] 2 3 3 3 3" xfId="8332"/>
    <cellStyle name="Currency [0] 2 3 3 3 3 2" xfId="8333"/>
    <cellStyle name="Currency [0] 2 3 3 3_Deferred Income Taxes" xfId="8334"/>
    <cellStyle name="Currency [0] 2 3 3 4" xfId="8335"/>
    <cellStyle name="Currency [0] 2 3 3 4 2" xfId="8336"/>
    <cellStyle name="Currency [0] 2 3 3 4 2 2" xfId="8337"/>
    <cellStyle name="Currency [0] 2 3 3 4_Deferred Income Taxes" xfId="8338"/>
    <cellStyle name="Currency [0] 2 3 3 5" xfId="8339"/>
    <cellStyle name="Currency [0] 2 3 3 5 2" xfId="8340"/>
    <cellStyle name="Currency [0] 2 3 3_Deferred Income Taxes" xfId="8341"/>
    <cellStyle name="Currency [0] 2 3 4" xfId="8342"/>
    <cellStyle name="Currency [0] 2 3 4 2" xfId="8343"/>
    <cellStyle name="Currency [0] 2 3 4 2 2" xfId="8344"/>
    <cellStyle name="Currency [0] 2 3 4 2 2 2" xfId="8345"/>
    <cellStyle name="Currency [0] 2 3 4 2_Deferred Income Taxes" xfId="8346"/>
    <cellStyle name="Currency [0] 2 3 4 3" xfId="8347"/>
    <cellStyle name="Currency [0] 2 3 4 3 2" xfId="8348"/>
    <cellStyle name="Currency [0] 2 3 4_Deferred Income Taxes" xfId="8349"/>
    <cellStyle name="Currency [0] 2 3 5" xfId="8350"/>
    <cellStyle name="Currency [0] 2 3 5 2" xfId="8351"/>
    <cellStyle name="Currency [0] 2 3 5 2 2" xfId="8352"/>
    <cellStyle name="Currency [0] 2 3 5 2 2 2" xfId="8353"/>
    <cellStyle name="Currency [0] 2 3 5 2_Deferred Income Taxes" xfId="8354"/>
    <cellStyle name="Currency [0] 2 3 5 3" xfId="8355"/>
    <cellStyle name="Currency [0] 2 3 5 3 2" xfId="8356"/>
    <cellStyle name="Currency [0] 2 3 5_Deferred Income Taxes" xfId="8357"/>
    <cellStyle name="Currency [0] 2 3 6" xfId="8358"/>
    <cellStyle name="Currency [0] 2 3 6 2" xfId="8359"/>
    <cellStyle name="Currency [0] 2 3 6 2 2" xfId="8360"/>
    <cellStyle name="Currency [0] 2 3 6_Deferred Income Taxes" xfId="8361"/>
    <cellStyle name="Currency [0] 2 3 7" xfId="8362"/>
    <cellStyle name="Currency [0] 2 3 7 2" xfId="8363"/>
    <cellStyle name="Currency [0] 2 3 7 2 2" xfId="8364"/>
    <cellStyle name="Currency [0] 2 3 7_Deferred Income Taxes" xfId="8365"/>
    <cellStyle name="Currency [0] 2 3 8" xfId="8366"/>
    <cellStyle name="Currency [0] 2 3 8 2" xfId="8367"/>
    <cellStyle name="Currency [0] 2 3_Deferred Income Taxes" xfId="8368"/>
    <cellStyle name="Currency [0] 2 4" xfId="8369"/>
    <cellStyle name="Currency [0] 2 4 2" xfId="8370"/>
    <cellStyle name="Currency [0] 2 4 2 2" xfId="8371"/>
    <cellStyle name="Currency [0] 2 4 2 2 2" xfId="8372"/>
    <cellStyle name="Currency [0] 2 4 2 2 2 2" xfId="8373"/>
    <cellStyle name="Currency [0] 2 4 2 2 2 2 2" xfId="8374"/>
    <cellStyle name="Currency [0] 2 4 2 2 2_Deferred Income Taxes" xfId="8375"/>
    <cellStyle name="Currency [0] 2 4 2 2 3" xfId="8376"/>
    <cellStyle name="Currency [0] 2 4 2 2 3 2" xfId="8377"/>
    <cellStyle name="Currency [0] 2 4 2 2_Deferred Income Taxes" xfId="8378"/>
    <cellStyle name="Currency [0] 2 4 2 3" xfId="8379"/>
    <cellStyle name="Currency [0] 2 4 2 3 2" xfId="8380"/>
    <cellStyle name="Currency [0] 2 4 2 3 2 2" xfId="8381"/>
    <cellStyle name="Currency [0] 2 4 2 3 2 2 2" xfId="8382"/>
    <cellStyle name="Currency [0] 2 4 2 3 2_Deferred Income Taxes" xfId="8383"/>
    <cellStyle name="Currency [0] 2 4 2 3 3" xfId="8384"/>
    <cellStyle name="Currency [0] 2 4 2 3 3 2" xfId="8385"/>
    <cellStyle name="Currency [0] 2 4 2 3_Deferred Income Taxes" xfId="8386"/>
    <cellStyle name="Currency [0] 2 4 2 4" xfId="8387"/>
    <cellStyle name="Currency [0] 2 4 2 4 2" xfId="8388"/>
    <cellStyle name="Currency [0] 2 4 2 4 2 2" xfId="8389"/>
    <cellStyle name="Currency [0] 2 4 2 4_Deferred Income Taxes" xfId="8390"/>
    <cellStyle name="Currency [0] 2 4 2 5" xfId="8391"/>
    <cellStyle name="Currency [0] 2 4 2 5 2" xfId="8392"/>
    <cellStyle name="Currency [0] 2 4 2 5 2 2" xfId="8393"/>
    <cellStyle name="Currency [0] 2 4 2 5_Deferred Income Taxes" xfId="8394"/>
    <cellStyle name="Currency [0] 2 4 2 6" xfId="8395"/>
    <cellStyle name="Currency [0] 2 4 2 6 2" xfId="8396"/>
    <cellStyle name="Currency [0] 2 4 2_Deferred Income Taxes" xfId="8397"/>
    <cellStyle name="Currency [0] 2 4 3" xfId="8398"/>
    <cellStyle name="Currency [0] 2 4 3 2" xfId="8399"/>
    <cellStyle name="Currency [0] 2 4 3 2 2" xfId="8400"/>
    <cellStyle name="Currency [0] 2 4 3 2 2 2" xfId="8401"/>
    <cellStyle name="Currency [0] 2 4 3 2_Deferred Income Taxes" xfId="8402"/>
    <cellStyle name="Currency [0] 2 4 3 3" xfId="8403"/>
    <cellStyle name="Currency [0] 2 4 3 3 2" xfId="8404"/>
    <cellStyle name="Currency [0] 2 4 3_Deferred Income Taxes" xfId="8405"/>
    <cellStyle name="Currency [0] 2 4 4" xfId="8406"/>
    <cellStyle name="Currency [0] 2 4 4 2" xfId="8407"/>
    <cellStyle name="Currency [0] 2 4 4 2 2" xfId="8408"/>
    <cellStyle name="Currency [0] 2 4 4 2 2 2" xfId="8409"/>
    <cellStyle name="Currency [0] 2 4 4 2_Deferred Income Taxes" xfId="8410"/>
    <cellStyle name="Currency [0] 2 4 4 3" xfId="8411"/>
    <cellStyle name="Currency [0] 2 4 4 3 2" xfId="8412"/>
    <cellStyle name="Currency [0] 2 4 4_Deferred Income Taxes" xfId="8413"/>
    <cellStyle name="Currency [0] 2 4 5" xfId="8414"/>
    <cellStyle name="Currency [0] 2 4 5 2" xfId="8415"/>
    <cellStyle name="Currency [0] 2 4 5 2 2" xfId="8416"/>
    <cellStyle name="Currency [0] 2 4 5_Deferred Income Taxes" xfId="8417"/>
    <cellStyle name="Currency [0] 2 4 6" xfId="8418"/>
    <cellStyle name="Currency [0] 2 4 6 2" xfId="8419"/>
    <cellStyle name="Currency [0] 2 4 6 2 2" xfId="8420"/>
    <cellStyle name="Currency [0] 2 4 6_Deferred Income Taxes" xfId="8421"/>
    <cellStyle name="Currency [0] 2 4 7" xfId="8422"/>
    <cellStyle name="Currency [0] 2 4 7 2" xfId="8423"/>
    <cellStyle name="Currency [0] 2 4_Deferred Income Taxes" xfId="8424"/>
    <cellStyle name="Currency [0] 2 5" xfId="8425"/>
    <cellStyle name="Currency [0] 2 5 2" xfId="8426"/>
    <cellStyle name="Currency [0] 2 5 2 2" xfId="8427"/>
    <cellStyle name="Currency [0] 2 5 2 2 2" xfId="8428"/>
    <cellStyle name="Currency [0] 2 5 2 2 2 2" xfId="8429"/>
    <cellStyle name="Currency [0] 2 5 2 2_Deferred Income Taxes" xfId="8430"/>
    <cellStyle name="Currency [0] 2 5 2 3" xfId="8431"/>
    <cellStyle name="Currency [0] 2 5 2 3 2" xfId="8432"/>
    <cellStyle name="Currency [0] 2 5 2 3 2 2" xfId="8433"/>
    <cellStyle name="Currency [0] 2 5 2 3_Deferred Income Taxes" xfId="8434"/>
    <cellStyle name="Currency [0] 2 5 2 4" xfId="8435"/>
    <cellStyle name="Currency [0] 2 5 2 4 2" xfId="8436"/>
    <cellStyle name="Currency [0] 2 5 2_Deferred Income Taxes" xfId="8437"/>
    <cellStyle name="Currency [0] 2 5 3" xfId="8438"/>
    <cellStyle name="Currency [0] 2 5 3 2" xfId="8439"/>
    <cellStyle name="Currency [0] 2 5 3 2 2" xfId="8440"/>
    <cellStyle name="Currency [0] 2 5 3 2 2 2" xfId="8441"/>
    <cellStyle name="Currency [0] 2 5 3 2_Deferred Income Taxes" xfId="8442"/>
    <cellStyle name="Currency [0] 2 5 3 3" xfId="8443"/>
    <cellStyle name="Currency [0] 2 5 3 3 2" xfId="8444"/>
    <cellStyle name="Currency [0] 2 5 3_Deferred Income Taxes" xfId="8445"/>
    <cellStyle name="Currency [0] 2 5 4" xfId="8446"/>
    <cellStyle name="Currency [0] 2 5 4 2" xfId="8447"/>
    <cellStyle name="Currency [0] 2 5 4 2 2" xfId="8448"/>
    <cellStyle name="Currency [0] 2 5 4_Deferred Income Taxes" xfId="8449"/>
    <cellStyle name="Currency [0] 2 5 5" xfId="8450"/>
    <cellStyle name="Currency [0] 2 5 5 2" xfId="8451"/>
    <cellStyle name="Currency [0] 2 5 5 2 2" xfId="8452"/>
    <cellStyle name="Currency [0] 2 5 5_Deferred Income Taxes" xfId="8453"/>
    <cellStyle name="Currency [0] 2 5 6" xfId="8454"/>
    <cellStyle name="Currency [0] 2 5 6 2" xfId="8455"/>
    <cellStyle name="Currency [0] 2 5_Deferred Income Taxes" xfId="8456"/>
    <cellStyle name="Currency [0] 2 6" xfId="8457"/>
    <cellStyle name="Currency [0] 2 6 2" xfId="8458"/>
    <cellStyle name="Currency [0] 2 6 2 2" xfId="8459"/>
    <cellStyle name="Currency [0] 2 6 2 2 2" xfId="8460"/>
    <cellStyle name="Currency [0] 2 6 2_Deferred Income Taxes" xfId="8461"/>
    <cellStyle name="Currency [0] 2 6 3" xfId="8462"/>
    <cellStyle name="Currency [0] 2 6 3 2" xfId="8463"/>
    <cellStyle name="Currency [0] 2 6 3 2 2" xfId="8464"/>
    <cellStyle name="Currency [0] 2 6 3_Deferred Income Taxes" xfId="8465"/>
    <cellStyle name="Currency [0] 2 6 4" xfId="8466"/>
    <cellStyle name="Currency [0] 2 6 4 2" xfId="8467"/>
    <cellStyle name="Currency [0] 2 6_Deferred Income Taxes" xfId="8468"/>
    <cellStyle name="Currency [0] 2 7" xfId="8469"/>
    <cellStyle name="Currency [0] 2 7 2" xfId="8470"/>
    <cellStyle name="Currency [0] 2 7 2 2" xfId="8471"/>
    <cellStyle name="Currency [0] 2 7 2 2 2" xfId="8472"/>
    <cellStyle name="Currency [0] 2 7 2_Deferred Income Taxes" xfId="8473"/>
    <cellStyle name="Currency [0] 2 7 3" xfId="8474"/>
    <cellStyle name="Currency [0] 2 7 3 2" xfId="8475"/>
    <cellStyle name="Currency [0] 2 7_Deferred Income Taxes" xfId="8476"/>
    <cellStyle name="Currency [0] 2 8" xfId="8477"/>
    <cellStyle name="Currency [0] 2 8 2" xfId="8478"/>
    <cellStyle name="Currency [0] 2 8 2 2" xfId="8479"/>
    <cellStyle name="Currency [0] 2 8_Deferred Income Taxes" xfId="8480"/>
    <cellStyle name="Currency [0] 2 9" xfId="8481"/>
    <cellStyle name="Currency [0] 2 9 2" xfId="8482"/>
    <cellStyle name="Currency [0] 2 9 2 2" xfId="8483"/>
    <cellStyle name="Currency [0] 2 9_Deferred Income Taxes" xfId="8484"/>
    <cellStyle name="Currency [0] 2_Deferred Income Taxes" xfId="8485"/>
    <cellStyle name="Currency [1]" xfId="8486"/>
    <cellStyle name="Currency [2]" xfId="8487"/>
    <cellStyle name="Currency [3]" xfId="8488"/>
    <cellStyle name="Currency 10" xfId="8489"/>
    <cellStyle name="Currency 11" xfId="8490"/>
    <cellStyle name="Currency 12" xfId="8491"/>
    <cellStyle name="Currency 12 2" xfId="8492"/>
    <cellStyle name="Currency 13" xfId="8493"/>
    <cellStyle name="Currency 13 2" xfId="8494"/>
    <cellStyle name="Currency 14" xfId="15528"/>
    <cellStyle name="Currency 2" xfId="81"/>
    <cellStyle name="Currency 2 10" xfId="8495"/>
    <cellStyle name="Currency 2 10 2" xfId="8496"/>
    <cellStyle name="Currency 2 10 2 2" xfId="8497"/>
    <cellStyle name="Currency 2 10 3" xfId="8498"/>
    <cellStyle name="Currency 2 10 3 2" xfId="8499"/>
    <cellStyle name="Currency 2 10 4" xfId="8500"/>
    <cellStyle name="Currency 2 11" xfId="8501"/>
    <cellStyle name="Currency 2 11 2" xfId="8502"/>
    <cellStyle name="Currency 2 12" xfId="8503"/>
    <cellStyle name="Currency 2 12 2" xfId="8504"/>
    <cellStyle name="Currency 2 12 2 2" xfId="8505"/>
    <cellStyle name="Currency 2 12 3" xfId="8506"/>
    <cellStyle name="Currency 2 12 3 2" xfId="8507"/>
    <cellStyle name="Currency 2 12 4" xfId="8508"/>
    <cellStyle name="Currency 2 13" xfId="8509"/>
    <cellStyle name="Currency 2 14" xfId="8510"/>
    <cellStyle name="Currency 2 15" xfId="8511"/>
    <cellStyle name="Currency 2 16" xfId="8512"/>
    <cellStyle name="Currency 2 17" xfId="8513"/>
    <cellStyle name="Currency 2 18" xfId="8514"/>
    <cellStyle name="Currency 2 19" xfId="8515"/>
    <cellStyle name="Currency 2 2" xfId="4"/>
    <cellStyle name="Currency 2 2 2" xfId="361"/>
    <cellStyle name="Currency 2 2 3" xfId="8516"/>
    <cellStyle name="Currency 2 2 3 2" xfId="8517"/>
    <cellStyle name="Currency 2 20" xfId="8518"/>
    <cellStyle name="Currency 2 21" xfId="8519"/>
    <cellStyle name="Currency 2 22" xfId="8520"/>
    <cellStyle name="Currency 2 22 2" xfId="8521"/>
    <cellStyle name="Currency 2 3" xfId="8522"/>
    <cellStyle name="Currency 2 4" xfId="8523"/>
    <cellStyle name="Currency 2 4 2" xfId="8524"/>
    <cellStyle name="Currency 2 4 2 2" xfId="8525"/>
    <cellStyle name="Currency 2 4 2 2 2" xfId="8526"/>
    <cellStyle name="Currency 2 4 2 2 2 2" xfId="8527"/>
    <cellStyle name="Currency 2 4 2 2 3" xfId="8528"/>
    <cellStyle name="Currency 2 4 2 2 3 2" xfId="8529"/>
    <cellStyle name="Currency 2 4 2 2 4" xfId="8530"/>
    <cellStyle name="Currency 2 4 2 3" xfId="8531"/>
    <cellStyle name="Currency 2 4 2 3 2" xfId="8532"/>
    <cellStyle name="Currency 2 4 2 3 2 2" xfId="8533"/>
    <cellStyle name="Currency 2 4 2 3 3" xfId="8534"/>
    <cellStyle name="Currency 2 4 2 3 3 2" xfId="8535"/>
    <cellStyle name="Currency 2 4 2 3 4" xfId="8536"/>
    <cellStyle name="Currency 2 4 2 4" xfId="8537"/>
    <cellStyle name="Currency 2 4 2 4 2" xfId="8538"/>
    <cellStyle name="Currency 2 4 2 5" xfId="8539"/>
    <cellStyle name="Currency 2 4 2 5 2" xfId="8540"/>
    <cellStyle name="Currency 2 4 2 6" xfId="8541"/>
    <cellStyle name="Currency 2 4 3" xfId="8542"/>
    <cellStyle name="Currency 2 4 3 2" xfId="8543"/>
    <cellStyle name="Currency 2 4 3 2 2" xfId="8544"/>
    <cellStyle name="Currency 2 4 3 2 2 2" xfId="8545"/>
    <cellStyle name="Currency 2 4 3 2 3" xfId="8546"/>
    <cellStyle name="Currency 2 4 3 2 3 2" xfId="8547"/>
    <cellStyle name="Currency 2 4 3 2 4" xfId="8548"/>
    <cellStyle name="Currency 2 4 3 3" xfId="8549"/>
    <cellStyle name="Currency 2 4 3 3 2" xfId="8550"/>
    <cellStyle name="Currency 2 4 3 4" xfId="8551"/>
    <cellStyle name="Currency 2 4 3 4 2" xfId="8552"/>
    <cellStyle name="Currency 2 4 3 5" xfId="8553"/>
    <cellStyle name="Currency 2 4 4" xfId="8554"/>
    <cellStyle name="Currency 2 4 4 2" xfId="8555"/>
    <cellStyle name="Currency 2 4 4 2 2" xfId="8556"/>
    <cellStyle name="Currency 2 4 4 3" xfId="8557"/>
    <cellStyle name="Currency 2 4 4 3 2" xfId="8558"/>
    <cellStyle name="Currency 2 4 4 4" xfId="8559"/>
    <cellStyle name="Currency 2 4 5" xfId="8560"/>
    <cellStyle name="Currency 2 4 5 2" xfId="8561"/>
    <cellStyle name="Currency 2 4 5 2 2" xfId="8562"/>
    <cellStyle name="Currency 2 4 5 3" xfId="8563"/>
    <cellStyle name="Currency 2 4 5 3 2" xfId="8564"/>
    <cellStyle name="Currency 2 4 5 4" xfId="8565"/>
    <cellStyle name="Currency 2 4 6" xfId="8566"/>
    <cellStyle name="Currency 2 4 6 2" xfId="8567"/>
    <cellStyle name="Currency 2 4 6 2 2" xfId="8568"/>
    <cellStyle name="Currency 2 4 6 3" xfId="8569"/>
    <cellStyle name="Currency 2 4 6 3 2" xfId="8570"/>
    <cellStyle name="Currency 2 4 6 4" xfId="8571"/>
    <cellStyle name="Currency 2 4 7" xfId="8572"/>
    <cellStyle name="Currency 2 4 7 2" xfId="8573"/>
    <cellStyle name="Currency 2 4 8" xfId="8574"/>
    <cellStyle name="Currency 2 4 8 2" xfId="8575"/>
    <cellStyle name="Currency 2 4 9" xfId="8576"/>
    <cellStyle name="Currency 2 5" xfId="8577"/>
    <cellStyle name="Currency 2 5 2" xfId="8578"/>
    <cellStyle name="Currency 2 5 2 2" xfId="8579"/>
    <cellStyle name="Currency 2 5 2 2 2" xfId="8580"/>
    <cellStyle name="Currency 2 5 2 2 2 2" xfId="8581"/>
    <cellStyle name="Currency 2 5 2 2 3" xfId="8582"/>
    <cellStyle name="Currency 2 5 2 2 3 2" xfId="8583"/>
    <cellStyle name="Currency 2 5 2 2 4" xfId="8584"/>
    <cellStyle name="Currency 2 5 2 3" xfId="8585"/>
    <cellStyle name="Currency 2 5 2 3 2" xfId="8586"/>
    <cellStyle name="Currency 2 5 2 4" xfId="8587"/>
    <cellStyle name="Currency 2 5 2 4 2" xfId="8588"/>
    <cellStyle name="Currency 2 5 2 5" xfId="8589"/>
    <cellStyle name="Currency 2 5 3" xfId="8590"/>
    <cellStyle name="Currency 2 5 3 2" xfId="8591"/>
    <cellStyle name="Currency 2 5 3 2 2" xfId="8592"/>
    <cellStyle name="Currency 2 5 3 3" xfId="8593"/>
    <cellStyle name="Currency 2 5 3 3 2" xfId="8594"/>
    <cellStyle name="Currency 2 5 3 4" xfId="8595"/>
    <cellStyle name="Currency 2 5 4" xfId="8596"/>
    <cellStyle name="Currency 2 5 4 2" xfId="8597"/>
    <cellStyle name="Currency 2 5 4 2 2" xfId="8598"/>
    <cellStyle name="Currency 2 5 4 3" xfId="8599"/>
    <cellStyle name="Currency 2 5 4 3 2" xfId="8600"/>
    <cellStyle name="Currency 2 5 4 4" xfId="8601"/>
    <cellStyle name="Currency 2 5 5" xfId="8602"/>
    <cellStyle name="Currency 2 5 5 2" xfId="8603"/>
    <cellStyle name="Currency 2 5 5 2 2" xfId="8604"/>
    <cellStyle name="Currency 2 5 5 3" xfId="8605"/>
    <cellStyle name="Currency 2 5 5 3 2" xfId="8606"/>
    <cellStyle name="Currency 2 5 5 4" xfId="8607"/>
    <cellStyle name="Currency 2 5 6" xfId="8608"/>
    <cellStyle name="Currency 2 5 6 2" xfId="8609"/>
    <cellStyle name="Currency 2 5 7" xfId="8610"/>
    <cellStyle name="Currency 2 5 7 2" xfId="8611"/>
    <cellStyle name="Currency 2 5 8" xfId="8612"/>
    <cellStyle name="Currency 2 6" xfId="8613"/>
    <cellStyle name="Currency 2 6 2" xfId="8614"/>
    <cellStyle name="Currency 2 6 2 2" xfId="8615"/>
    <cellStyle name="Currency 2 6 2 2 2" xfId="8616"/>
    <cellStyle name="Currency 2 6 2 3" xfId="8617"/>
    <cellStyle name="Currency 2 6 2 3 2" xfId="8618"/>
    <cellStyle name="Currency 2 6 2 4" xfId="8619"/>
    <cellStyle name="Currency 2 6 3" xfId="8620"/>
    <cellStyle name="Currency 2 6 3 2" xfId="8621"/>
    <cellStyle name="Currency 2 6 3 2 2" xfId="8622"/>
    <cellStyle name="Currency 2 6 3 3" xfId="8623"/>
    <cellStyle name="Currency 2 6 3 3 2" xfId="8624"/>
    <cellStyle name="Currency 2 6 3 4" xfId="8625"/>
    <cellStyle name="Currency 2 6 4" xfId="8626"/>
    <cellStyle name="Currency 2 6 4 2" xfId="8627"/>
    <cellStyle name="Currency 2 6 4 2 2" xfId="8628"/>
    <cellStyle name="Currency 2 6 4 3" xfId="8629"/>
    <cellStyle name="Currency 2 6 4 3 2" xfId="8630"/>
    <cellStyle name="Currency 2 6 4 4" xfId="8631"/>
    <cellStyle name="Currency 2 6 5" xfId="8632"/>
    <cellStyle name="Currency 2 6 5 2" xfId="8633"/>
    <cellStyle name="Currency 2 6 6" xfId="8634"/>
    <cellStyle name="Currency 2 6 6 2" xfId="8635"/>
    <cellStyle name="Currency 2 6 7" xfId="8636"/>
    <cellStyle name="Currency 2 7" xfId="8637"/>
    <cellStyle name="Currency 2 7 2" xfId="8638"/>
    <cellStyle name="Currency 2 7 2 2" xfId="8639"/>
    <cellStyle name="Currency 2 7 2 2 2" xfId="8640"/>
    <cellStyle name="Currency 2 7 2 3" xfId="8641"/>
    <cellStyle name="Currency 2 7 2 3 2" xfId="8642"/>
    <cellStyle name="Currency 2 7 2 4" xfId="8643"/>
    <cellStyle name="Currency 2 7 3" xfId="8644"/>
    <cellStyle name="Currency 2 7 3 2" xfId="8645"/>
    <cellStyle name="Currency 2 7 4" xfId="8646"/>
    <cellStyle name="Currency 2 7 4 2" xfId="8647"/>
    <cellStyle name="Currency 2 7 5" xfId="8648"/>
    <cellStyle name="Currency 2 8" xfId="8649"/>
    <cellStyle name="Currency 2 8 2" xfId="8650"/>
    <cellStyle name="Currency 2 8 2 2" xfId="8651"/>
    <cellStyle name="Currency 2 8 3" xfId="8652"/>
    <cellStyle name="Currency 2 8 3 2" xfId="8653"/>
    <cellStyle name="Currency 2 8 4" xfId="8654"/>
    <cellStyle name="Currency 2 9" xfId="8655"/>
    <cellStyle name="Currency 2 9 2" xfId="8656"/>
    <cellStyle name="Currency 2 9 2 2" xfId="8657"/>
    <cellStyle name="Currency 2 9 3" xfId="8658"/>
    <cellStyle name="Currency 2 9 3 2" xfId="8659"/>
    <cellStyle name="Currency 2 9 4" xfId="8660"/>
    <cellStyle name="Currency 2_Deferred Income Taxes" xfId="8661"/>
    <cellStyle name="Currency 20" xfId="8662"/>
    <cellStyle name="Currency 3" xfId="82"/>
    <cellStyle name="Currency 3 10" xfId="8663"/>
    <cellStyle name="Currency 3 10 2" xfId="8664"/>
    <cellStyle name="Currency 3 2" xfId="83"/>
    <cellStyle name="Currency 3 2 2" xfId="84"/>
    <cellStyle name="Currency 3 2 3" xfId="85"/>
    <cellStyle name="Currency 3 2 4" xfId="8665"/>
    <cellStyle name="Currency 3 2 4 2" xfId="8666"/>
    <cellStyle name="Currency 3 2 4 2 2" xfId="8667"/>
    <cellStyle name="Currency 3 2 4 3" xfId="8668"/>
    <cellStyle name="Currency 3 2 4 3 2" xfId="8669"/>
    <cellStyle name="Currency 3 2 4 4" xfId="8670"/>
    <cellStyle name="Currency 3 3" xfId="86"/>
    <cellStyle name="Currency 3 3 10" xfId="8671"/>
    <cellStyle name="Currency 3 3 2" xfId="8672"/>
    <cellStyle name="Currency 3 3 2 2" xfId="8673"/>
    <cellStyle name="Currency 3 3 2 2 2" xfId="8674"/>
    <cellStyle name="Currency 3 3 2 2 2 2" xfId="8675"/>
    <cellStyle name="Currency 3 3 2 2 3" xfId="8676"/>
    <cellStyle name="Currency 3 3 2 2 3 2" xfId="8677"/>
    <cellStyle name="Currency 3 3 2 2 4" xfId="8678"/>
    <cellStyle name="Currency 3 3 2 3" xfId="8679"/>
    <cellStyle name="Currency 3 3 2 3 2" xfId="8680"/>
    <cellStyle name="Currency 3 3 2 3 2 2" xfId="8681"/>
    <cellStyle name="Currency 3 3 2 3 3" xfId="8682"/>
    <cellStyle name="Currency 3 3 2 3 3 2" xfId="8683"/>
    <cellStyle name="Currency 3 3 2 3 4" xfId="8684"/>
    <cellStyle name="Currency 3 3 2 4" xfId="8685"/>
    <cellStyle name="Currency 3 3 2 4 2" xfId="8686"/>
    <cellStyle name="Currency 3 3 2 5" xfId="8687"/>
    <cellStyle name="Currency 3 3 2 5 2" xfId="8688"/>
    <cellStyle name="Currency 3 3 2 6" xfId="8689"/>
    <cellStyle name="Currency 3 3 3" xfId="8690"/>
    <cellStyle name="Currency 3 3 3 2" xfId="8691"/>
    <cellStyle name="Currency 3 3 3 2 2" xfId="8692"/>
    <cellStyle name="Currency 3 3 3 2 2 2" xfId="8693"/>
    <cellStyle name="Currency 3 3 3 2 3" xfId="8694"/>
    <cellStyle name="Currency 3 3 3 2 3 2" xfId="8695"/>
    <cellStyle name="Currency 3 3 3 2 4" xfId="8696"/>
    <cellStyle name="Currency 3 3 3 3" xfId="8697"/>
    <cellStyle name="Currency 3 3 3 3 2" xfId="8698"/>
    <cellStyle name="Currency 3 3 3 4" xfId="8699"/>
    <cellStyle name="Currency 3 3 3 4 2" xfId="8700"/>
    <cellStyle name="Currency 3 3 3 5" xfId="8701"/>
    <cellStyle name="Currency 3 3 4" xfId="8702"/>
    <cellStyle name="Currency 3 3 4 2" xfId="8703"/>
    <cellStyle name="Currency 3 3 4 2 2" xfId="8704"/>
    <cellStyle name="Currency 3 3 4 3" xfId="8705"/>
    <cellStyle name="Currency 3 3 4 3 2" xfId="8706"/>
    <cellStyle name="Currency 3 3 4 4" xfId="8707"/>
    <cellStyle name="Currency 3 3 5" xfId="8708"/>
    <cellStyle name="Currency 3 3 5 2" xfId="8709"/>
    <cellStyle name="Currency 3 3 5 2 2" xfId="8710"/>
    <cellStyle name="Currency 3 3 5 3" xfId="8711"/>
    <cellStyle name="Currency 3 3 5 3 2" xfId="8712"/>
    <cellStyle name="Currency 3 3 5 4" xfId="8713"/>
    <cellStyle name="Currency 3 3 6" xfId="8714"/>
    <cellStyle name="Currency 3 3 6 2" xfId="8715"/>
    <cellStyle name="Currency 3 3 6 2 2" xfId="8716"/>
    <cellStyle name="Currency 3 3 6 3" xfId="8717"/>
    <cellStyle name="Currency 3 3 6 3 2" xfId="8718"/>
    <cellStyle name="Currency 3 3 6 4" xfId="8719"/>
    <cellStyle name="Currency 3 3 7" xfId="8720"/>
    <cellStyle name="Currency 3 3 7 2" xfId="8721"/>
    <cellStyle name="Currency 3 3 7 2 2" xfId="8722"/>
    <cellStyle name="Currency 3 3 7 3" xfId="8723"/>
    <cellStyle name="Currency 3 3 7 3 2" xfId="8724"/>
    <cellStyle name="Currency 3 3 7 4" xfId="8725"/>
    <cellStyle name="Currency 3 3 8" xfId="8726"/>
    <cellStyle name="Currency 3 3 8 2" xfId="8727"/>
    <cellStyle name="Currency 3 3 9" xfId="8728"/>
    <cellStyle name="Currency 3 3 9 2" xfId="8729"/>
    <cellStyle name="Currency 3 4" xfId="87"/>
    <cellStyle name="Currency 3 4 2" xfId="8730"/>
    <cellStyle name="Currency 3 4 2 2" xfId="8731"/>
    <cellStyle name="Currency 3 4 2 2 2" xfId="8732"/>
    <cellStyle name="Currency 3 4 2 2 2 2" xfId="8733"/>
    <cellStyle name="Currency 3 4 2 2 3" xfId="8734"/>
    <cellStyle name="Currency 3 4 2 2 3 2" xfId="8735"/>
    <cellStyle name="Currency 3 4 2 2 4" xfId="8736"/>
    <cellStyle name="Currency 3 4 2 3" xfId="8737"/>
    <cellStyle name="Currency 3 4 2 3 2" xfId="8738"/>
    <cellStyle name="Currency 3 4 2 3 2 2" xfId="8739"/>
    <cellStyle name="Currency 3 4 2 3 3" xfId="8740"/>
    <cellStyle name="Currency 3 4 2 3 3 2" xfId="8741"/>
    <cellStyle name="Currency 3 4 2 3 4" xfId="8742"/>
    <cellStyle name="Currency 3 4 2 4" xfId="8743"/>
    <cellStyle name="Currency 3 4 2 4 2" xfId="8744"/>
    <cellStyle name="Currency 3 4 2 5" xfId="8745"/>
    <cellStyle name="Currency 3 4 2 5 2" xfId="8746"/>
    <cellStyle name="Currency 3 4 2 6" xfId="8747"/>
    <cellStyle name="Currency 3 4 3" xfId="8748"/>
    <cellStyle name="Currency 3 4 3 2" xfId="8749"/>
    <cellStyle name="Currency 3 4 3 2 2" xfId="8750"/>
    <cellStyle name="Currency 3 4 3 2 2 2" xfId="8751"/>
    <cellStyle name="Currency 3 4 3 2 3" xfId="8752"/>
    <cellStyle name="Currency 3 4 3 2 3 2" xfId="8753"/>
    <cellStyle name="Currency 3 4 3 2 4" xfId="8754"/>
    <cellStyle name="Currency 3 4 3 3" xfId="8755"/>
    <cellStyle name="Currency 3 4 3 3 2" xfId="8756"/>
    <cellStyle name="Currency 3 4 3 4" xfId="8757"/>
    <cellStyle name="Currency 3 4 3 4 2" xfId="8758"/>
    <cellStyle name="Currency 3 4 3 5" xfId="8759"/>
    <cellStyle name="Currency 3 4 4" xfId="8760"/>
    <cellStyle name="Currency 3 4 4 2" xfId="8761"/>
    <cellStyle name="Currency 3 4 4 2 2" xfId="8762"/>
    <cellStyle name="Currency 3 4 4 3" xfId="8763"/>
    <cellStyle name="Currency 3 4 4 3 2" xfId="8764"/>
    <cellStyle name="Currency 3 4 4 4" xfId="8765"/>
    <cellStyle name="Currency 3 4 5" xfId="8766"/>
    <cellStyle name="Currency 3 4 5 2" xfId="8767"/>
    <cellStyle name="Currency 3 4 5 2 2" xfId="8768"/>
    <cellStyle name="Currency 3 4 5 3" xfId="8769"/>
    <cellStyle name="Currency 3 4 5 3 2" xfId="8770"/>
    <cellStyle name="Currency 3 4 5 4" xfId="8771"/>
    <cellStyle name="Currency 3 4 6" xfId="8772"/>
    <cellStyle name="Currency 3 4 6 2" xfId="8773"/>
    <cellStyle name="Currency 3 4 6 2 2" xfId="8774"/>
    <cellStyle name="Currency 3 4 6 3" xfId="8775"/>
    <cellStyle name="Currency 3 4 6 3 2" xfId="8776"/>
    <cellStyle name="Currency 3 4 6 4" xfId="8777"/>
    <cellStyle name="Currency 3 4 7" xfId="8778"/>
    <cellStyle name="Currency 3 4 7 2" xfId="8779"/>
    <cellStyle name="Currency 3 4 8" xfId="8780"/>
    <cellStyle name="Currency 3 4 8 2" xfId="8781"/>
    <cellStyle name="Currency 3 4 9" xfId="8782"/>
    <cellStyle name="Currency 3 5" xfId="8783"/>
    <cellStyle name="Currency 3 5 2" xfId="8784"/>
    <cellStyle name="Currency 3 5 2 2" xfId="8785"/>
    <cellStyle name="Currency 3 5 2 2 2" xfId="8786"/>
    <cellStyle name="Currency 3 5 2 2 2 2" xfId="8787"/>
    <cellStyle name="Currency 3 5 2 2 3" xfId="8788"/>
    <cellStyle name="Currency 3 5 2 2 3 2" xfId="8789"/>
    <cellStyle name="Currency 3 5 2 2 4" xfId="8790"/>
    <cellStyle name="Currency 3 5 2 3" xfId="8791"/>
    <cellStyle name="Currency 3 5 2 3 2" xfId="8792"/>
    <cellStyle name="Currency 3 5 2 4" xfId="8793"/>
    <cellStyle name="Currency 3 5 2 4 2" xfId="8794"/>
    <cellStyle name="Currency 3 5 2 5" xfId="8795"/>
    <cellStyle name="Currency 3 5 3" xfId="8796"/>
    <cellStyle name="Currency 3 5 3 2" xfId="8797"/>
    <cellStyle name="Currency 3 5 3 2 2" xfId="8798"/>
    <cellStyle name="Currency 3 5 3 3" xfId="8799"/>
    <cellStyle name="Currency 3 5 3 3 2" xfId="8800"/>
    <cellStyle name="Currency 3 5 3 4" xfId="8801"/>
    <cellStyle name="Currency 3 5 4" xfId="8802"/>
    <cellStyle name="Currency 3 5 4 2" xfId="8803"/>
    <cellStyle name="Currency 3 5 4 2 2" xfId="8804"/>
    <cellStyle name="Currency 3 5 4 3" xfId="8805"/>
    <cellStyle name="Currency 3 5 4 3 2" xfId="8806"/>
    <cellStyle name="Currency 3 5 4 4" xfId="8807"/>
    <cellStyle name="Currency 3 5 5" xfId="8808"/>
    <cellStyle name="Currency 3 5 5 2" xfId="8809"/>
    <cellStyle name="Currency 3 5 5 2 2" xfId="8810"/>
    <cellStyle name="Currency 3 5 5 3" xfId="8811"/>
    <cellStyle name="Currency 3 5 5 3 2" xfId="8812"/>
    <cellStyle name="Currency 3 5 5 4" xfId="8813"/>
    <cellStyle name="Currency 3 5 6" xfId="8814"/>
    <cellStyle name="Currency 3 5 6 2" xfId="8815"/>
    <cellStyle name="Currency 3 5 7" xfId="8816"/>
    <cellStyle name="Currency 3 5 7 2" xfId="8817"/>
    <cellStyle name="Currency 3 5 8" xfId="8818"/>
    <cellStyle name="Currency 3 6" xfId="8819"/>
    <cellStyle name="Currency 3 6 2" xfId="8820"/>
    <cellStyle name="Currency 3 6 2 2" xfId="8821"/>
    <cellStyle name="Currency 3 6 3" xfId="8822"/>
    <cellStyle name="Currency 3 6 3 2" xfId="8823"/>
    <cellStyle name="Currency 3 6 4" xfId="8824"/>
    <cellStyle name="Currency 3 7" xfId="8825"/>
    <cellStyle name="Currency 3 8" xfId="8826"/>
    <cellStyle name="Currency 3 8 2" xfId="8827"/>
    <cellStyle name="Currency 3 9" xfId="8828"/>
    <cellStyle name="Currency 3 9 2" xfId="8829"/>
    <cellStyle name="Currency 4" xfId="88"/>
    <cellStyle name="Currency 4 10" xfId="8830"/>
    <cellStyle name="Currency 4 10 2" xfId="8831"/>
    <cellStyle name="Currency 4 10 2 2" xfId="8832"/>
    <cellStyle name="Currency 4 10 3" xfId="8833"/>
    <cellStyle name="Currency 4 10 3 2" xfId="8834"/>
    <cellStyle name="Currency 4 10 4" xfId="8835"/>
    <cellStyle name="Currency 4 11" xfId="8836"/>
    <cellStyle name="Currency 4 12" xfId="8837"/>
    <cellStyle name="Currency 4 12 2" xfId="8838"/>
    <cellStyle name="Currency 4 13" xfId="8839"/>
    <cellStyle name="Currency 4 13 2" xfId="8840"/>
    <cellStyle name="Currency 4 14" xfId="8841"/>
    <cellStyle name="Currency 4 14 2" xfId="8842"/>
    <cellStyle name="Currency 4 15" xfId="8843"/>
    <cellStyle name="Currency 4 2" xfId="8844"/>
    <cellStyle name="Currency 4 2 10" xfId="8845"/>
    <cellStyle name="Currency 4 2 10 2" xfId="8846"/>
    <cellStyle name="Currency 4 2 11" xfId="8847"/>
    <cellStyle name="Currency 4 2 2" xfId="8848"/>
    <cellStyle name="Currency 4 2 2 2" xfId="8849"/>
    <cellStyle name="Currency 4 2 2 2 2" xfId="8850"/>
    <cellStyle name="Currency 4 2 2 2 2 2" xfId="8851"/>
    <cellStyle name="Currency 4 2 2 2 3" xfId="8852"/>
    <cellStyle name="Currency 4 2 2 2 3 2" xfId="8853"/>
    <cellStyle name="Currency 4 2 2 2 4" xfId="8854"/>
    <cellStyle name="Currency 4 2 2 3" xfId="8855"/>
    <cellStyle name="Currency 4 2 2 3 2" xfId="8856"/>
    <cellStyle name="Currency 4 2 2 3 2 2" xfId="8857"/>
    <cellStyle name="Currency 4 2 2 3 3" xfId="8858"/>
    <cellStyle name="Currency 4 2 2 3 3 2" xfId="8859"/>
    <cellStyle name="Currency 4 2 2 3 4" xfId="8860"/>
    <cellStyle name="Currency 4 2 2 4" xfId="8861"/>
    <cellStyle name="Currency 4 2 2 4 2" xfId="8862"/>
    <cellStyle name="Currency 4 2 2 5" xfId="8863"/>
    <cellStyle name="Currency 4 2 2 5 2" xfId="8864"/>
    <cellStyle name="Currency 4 2 2 6" xfId="8865"/>
    <cellStyle name="Currency 4 2 3" xfId="8866"/>
    <cellStyle name="Currency 4 2 3 2" xfId="8867"/>
    <cellStyle name="Currency 4 2 3 2 2" xfId="8868"/>
    <cellStyle name="Currency 4 2 3 2 2 2" xfId="8869"/>
    <cellStyle name="Currency 4 2 3 2 3" xfId="8870"/>
    <cellStyle name="Currency 4 2 3 2 3 2" xfId="8871"/>
    <cellStyle name="Currency 4 2 3 2 4" xfId="8872"/>
    <cellStyle name="Currency 4 2 3 3" xfId="8873"/>
    <cellStyle name="Currency 4 2 3 3 2" xfId="8874"/>
    <cellStyle name="Currency 4 2 3 4" xfId="8875"/>
    <cellStyle name="Currency 4 2 3 4 2" xfId="8876"/>
    <cellStyle name="Currency 4 2 3 5" xfId="8877"/>
    <cellStyle name="Currency 4 2 4" xfId="8878"/>
    <cellStyle name="Currency 4 2 4 2" xfId="8879"/>
    <cellStyle name="Currency 4 2 4 2 2" xfId="8880"/>
    <cellStyle name="Currency 4 2 4 3" xfId="8881"/>
    <cellStyle name="Currency 4 2 4 3 2" xfId="8882"/>
    <cellStyle name="Currency 4 2 4 4" xfId="8883"/>
    <cellStyle name="Currency 4 2 5" xfId="8884"/>
    <cellStyle name="Currency 4 2 5 2" xfId="8885"/>
    <cellStyle name="Currency 4 2 5 2 2" xfId="8886"/>
    <cellStyle name="Currency 4 2 5 3" xfId="8887"/>
    <cellStyle name="Currency 4 2 5 3 2" xfId="8888"/>
    <cellStyle name="Currency 4 2 5 4" xfId="8889"/>
    <cellStyle name="Currency 4 2 6" xfId="8890"/>
    <cellStyle name="Currency 4 2 6 2" xfId="8891"/>
    <cellStyle name="Currency 4 2 6 2 2" xfId="8892"/>
    <cellStyle name="Currency 4 2 6 3" xfId="8893"/>
    <cellStyle name="Currency 4 2 6 3 2" xfId="8894"/>
    <cellStyle name="Currency 4 2 6 4" xfId="8895"/>
    <cellStyle name="Currency 4 2 7" xfId="8896"/>
    <cellStyle name="Currency 4 2 7 2" xfId="8897"/>
    <cellStyle name="Currency 4 2 7 2 2" xfId="8898"/>
    <cellStyle name="Currency 4 2 7 3" xfId="8899"/>
    <cellStyle name="Currency 4 2 7 3 2" xfId="8900"/>
    <cellStyle name="Currency 4 2 7 4" xfId="8901"/>
    <cellStyle name="Currency 4 2 8" xfId="8902"/>
    <cellStyle name="Currency 4 2 8 2" xfId="8903"/>
    <cellStyle name="Currency 4 2 9" xfId="8904"/>
    <cellStyle name="Currency 4 2 9 2" xfId="8905"/>
    <cellStyle name="Currency 4 3" xfId="8906"/>
    <cellStyle name="Currency 4 3 10" xfId="8907"/>
    <cellStyle name="Currency 4 3 2" xfId="8908"/>
    <cellStyle name="Currency 4 3 2 2" xfId="8909"/>
    <cellStyle name="Currency 4 3 2 2 2" xfId="8910"/>
    <cellStyle name="Currency 4 3 2 2 2 2" xfId="8911"/>
    <cellStyle name="Currency 4 3 2 2 3" xfId="8912"/>
    <cellStyle name="Currency 4 3 2 2 3 2" xfId="8913"/>
    <cellStyle name="Currency 4 3 2 2 4" xfId="8914"/>
    <cellStyle name="Currency 4 3 2 3" xfId="8915"/>
    <cellStyle name="Currency 4 3 2 3 2" xfId="8916"/>
    <cellStyle name="Currency 4 3 2 3 2 2" xfId="8917"/>
    <cellStyle name="Currency 4 3 2 3 3" xfId="8918"/>
    <cellStyle name="Currency 4 3 2 3 3 2" xfId="8919"/>
    <cellStyle name="Currency 4 3 2 3 4" xfId="8920"/>
    <cellStyle name="Currency 4 3 2 4" xfId="8921"/>
    <cellStyle name="Currency 4 3 2 4 2" xfId="8922"/>
    <cellStyle name="Currency 4 3 2 5" xfId="8923"/>
    <cellStyle name="Currency 4 3 2 5 2" xfId="8924"/>
    <cellStyle name="Currency 4 3 2 6" xfId="8925"/>
    <cellStyle name="Currency 4 3 3" xfId="8926"/>
    <cellStyle name="Currency 4 3 3 2" xfId="8927"/>
    <cellStyle name="Currency 4 3 3 2 2" xfId="8928"/>
    <cellStyle name="Currency 4 3 3 2 2 2" xfId="8929"/>
    <cellStyle name="Currency 4 3 3 2 3" xfId="8930"/>
    <cellStyle name="Currency 4 3 3 2 3 2" xfId="8931"/>
    <cellStyle name="Currency 4 3 3 2 4" xfId="8932"/>
    <cellStyle name="Currency 4 3 3 3" xfId="8933"/>
    <cellStyle name="Currency 4 3 3 3 2" xfId="8934"/>
    <cellStyle name="Currency 4 3 3 4" xfId="8935"/>
    <cellStyle name="Currency 4 3 3 4 2" xfId="8936"/>
    <cellStyle name="Currency 4 3 3 5" xfId="8937"/>
    <cellStyle name="Currency 4 3 4" xfId="8938"/>
    <cellStyle name="Currency 4 3 4 2" xfId="8939"/>
    <cellStyle name="Currency 4 3 4 2 2" xfId="8940"/>
    <cellStyle name="Currency 4 3 4 3" xfId="8941"/>
    <cellStyle name="Currency 4 3 4 3 2" xfId="8942"/>
    <cellStyle name="Currency 4 3 4 4" xfId="8943"/>
    <cellStyle name="Currency 4 3 5" xfId="8944"/>
    <cellStyle name="Currency 4 3 5 2" xfId="8945"/>
    <cellStyle name="Currency 4 3 5 2 2" xfId="8946"/>
    <cellStyle name="Currency 4 3 5 3" xfId="8947"/>
    <cellStyle name="Currency 4 3 5 3 2" xfId="8948"/>
    <cellStyle name="Currency 4 3 5 4" xfId="8949"/>
    <cellStyle name="Currency 4 3 6" xfId="8950"/>
    <cellStyle name="Currency 4 3 6 2" xfId="8951"/>
    <cellStyle name="Currency 4 3 6 2 2" xfId="8952"/>
    <cellStyle name="Currency 4 3 6 3" xfId="8953"/>
    <cellStyle name="Currency 4 3 6 3 2" xfId="8954"/>
    <cellStyle name="Currency 4 3 6 4" xfId="8955"/>
    <cellStyle name="Currency 4 3 7" xfId="8956"/>
    <cellStyle name="Currency 4 3 7 2" xfId="8957"/>
    <cellStyle name="Currency 4 3 7 2 2" xfId="8958"/>
    <cellStyle name="Currency 4 3 7 3" xfId="8959"/>
    <cellStyle name="Currency 4 3 7 3 2" xfId="8960"/>
    <cellStyle name="Currency 4 3 7 4" xfId="8961"/>
    <cellStyle name="Currency 4 3 8" xfId="8962"/>
    <cellStyle name="Currency 4 3 8 2" xfId="8963"/>
    <cellStyle name="Currency 4 3 9" xfId="8964"/>
    <cellStyle name="Currency 4 3 9 2" xfId="8965"/>
    <cellStyle name="Currency 4 4" xfId="8966"/>
    <cellStyle name="Currency 4 4 2" xfId="8967"/>
    <cellStyle name="Currency 4 4 2 2" xfId="8968"/>
    <cellStyle name="Currency 4 4 2 2 2" xfId="8969"/>
    <cellStyle name="Currency 4 4 2 2 2 2" xfId="8970"/>
    <cellStyle name="Currency 4 4 2 2 3" xfId="8971"/>
    <cellStyle name="Currency 4 4 2 2 3 2" xfId="8972"/>
    <cellStyle name="Currency 4 4 2 2 4" xfId="8973"/>
    <cellStyle name="Currency 4 4 2 3" xfId="8974"/>
    <cellStyle name="Currency 4 4 2 3 2" xfId="8975"/>
    <cellStyle name="Currency 4 4 2 4" xfId="8976"/>
    <cellStyle name="Currency 4 4 2 4 2" xfId="8977"/>
    <cellStyle name="Currency 4 4 2 5" xfId="8978"/>
    <cellStyle name="Currency 4 4 3" xfId="8979"/>
    <cellStyle name="Currency 4 4 3 2" xfId="8980"/>
    <cellStyle name="Currency 4 4 3 2 2" xfId="8981"/>
    <cellStyle name="Currency 4 4 3 3" xfId="8982"/>
    <cellStyle name="Currency 4 4 3 3 2" xfId="8983"/>
    <cellStyle name="Currency 4 4 3 4" xfId="8984"/>
    <cellStyle name="Currency 4 4 4" xfId="8985"/>
    <cellStyle name="Currency 4 4 4 2" xfId="8986"/>
    <cellStyle name="Currency 4 4 4 2 2" xfId="8987"/>
    <cellStyle name="Currency 4 4 4 3" xfId="8988"/>
    <cellStyle name="Currency 4 4 4 3 2" xfId="8989"/>
    <cellStyle name="Currency 4 4 4 4" xfId="8990"/>
    <cellStyle name="Currency 4 4 5" xfId="8991"/>
    <cellStyle name="Currency 4 4 5 2" xfId="8992"/>
    <cellStyle name="Currency 4 4 5 2 2" xfId="8993"/>
    <cellStyle name="Currency 4 4 5 3" xfId="8994"/>
    <cellStyle name="Currency 4 4 5 3 2" xfId="8995"/>
    <cellStyle name="Currency 4 4 5 4" xfId="8996"/>
    <cellStyle name="Currency 4 4 6" xfId="8997"/>
    <cellStyle name="Currency 4 4 6 2" xfId="8998"/>
    <cellStyle name="Currency 4 4 7" xfId="8999"/>
    <cellStyle name="Currency 4 4 7 2" xfId="9000"/>
    <cellStyle name="Currency 4 4 8" xfId="9001"/>
    <cellStyle name="Currency 4 5" xfId="9002"/>
    <cellStyle name="Currency 4 5 2" xfId="9003"/>
    <cellStyle name="Currency 4 5 2 2" xfId="9004"/>
    <cellStyle name="Currency 4 5 2 2 2" xfId="9005"/>
    <cellStyle name="Currency 4 5 2 3" xfId="9006"/>
    <cellStyle name="Currency 4 5 2 3 2" xfId="9007"/>
    <cellStyle name="Currency 4 5 2 4" xfId="9008"/>
    <cellStyle name="Currency 4 5 3" xfId="9009"/>
    <cellStyle name="Currency 4 5 3 2" xfId="9010"/>
    <cellStyle name="Currency 4 5 3 2 2" xfId="9011"/>
    <cellStyle name="Currency 4 5 3 3" xfId="9012"/>
    <cellStyle name="Currency 4 5 3 3 2" xfId="9013"/>
    <cellStyle name="Currency 4 5 3 4" xfId="9014"/>
    <cellStyle name="Currency 4 5 4" xfId="9015"/>
    <cellStyle name="Currency 4 5 4 2" xfId="9016"/>
    <cellStyle name="Currency 4 5 5" xfId="9017"/>
    <cellStyle name="Currency 4 5 5 2" xfId="9018"/>
    <cellStyle name="Currency 4 5 6" xfId="9019"/>
    <cellStyle name="Currency 4 6" xfId="9020"/>
    <cellStyle name="Currency 4 6 2" xfId="9021"/>
    <cellStyle name="Currency 4 6 2 2" xfId="9022"/>
    <cellStyle name="Currency 4 6 2 2 2" xfId="9023"/>
    <cellStyle name="Currency 4 6 2 3" xfId="9024"/>
    <cellStyle name="Currency 4 6 2 3 2" xfId="9025"/>
    <cellStyle name="Currency 4 6 2 4" xfId="9026"/>
    <cellStyle name="Currency 4 6 3" xfId="9027"/>
    <cellStyle name="Currency 4 6 3 2" xfId="9028"/>
    <cellStyle name="Currency 4 6 4" xfId="9029"/>
    <cellStyle name="Currency 4 6 4 2" xfId="9030"/>
    <cellStyle name="Currency 4 6 5" xfId="9031"/>
    <cellStyle name="Currency 4 7" xfId="9032"/>
    <cellStyle name="Currency 4 7 2" xfId="9033"/>
    <cellStyle name="Currency 4 7 2 2" xfId="9034"/>
    <cellStyle name="Currency 4 7 3" xfId="9035"/>
    <cellStyle name="Currency 4 7 3 2" xfId="9036"/>
    <cellStyle name="Currency 4 7 4" xfId="9037"/>
    <cellStyle name="Currency 4 8" xfId="9038"/>
    <cellStyle name="Currency 4 8 2" xfId="9039"/>
    <cellStyle name="Currency 4 8 2 2" xfId="9040"/>
    <cellStyle name="Currency 4 8 3" xfId="9041"/>
    <cellStyle name="Currency 4 8 3 2" xfId="9042"/>
    <cellStyle name="Currency 4 8 4" xfId="9043"/>
    <cellStyle name="Currency 4 9" xfId="9044"/>
    <cellStyle name="Currency 4 9 2" xfId="9045"/>
    <cellStyle name="Currency 4 9 2 2" xfId="9046"/>
    <cellStyle name="Currency 4 9 3" xfId="9047"/>
    <cellStyle name="Currency 4 9 3 2" xfId="9048"/>
    <cellStyle name="Currency 4 9 4" xfId="9049"/>
    <cellStyle name="Currency 5" xfId="362"/>
    <cellStyle name="Currency 5 10" xfId="15533"/>
    <cellStyle name="Currency 5 2" xfId="9050"/>
    <cellStyle name="Currency 5 2 2" xfId="9051"/>
    <cellStyle name="Currency 5 2 3" xfId="9052"/>
    <cellStyle name="Currency 5 3" xfId="9053"/>
    <cellStyle name="Currency 5 4" xfId="9054"/>
    <cellStyle name="Currency 5 5" xfId="9055"/>
    <cellStyle name="Currency 5 5 2" xfId="9056"/>
    <cellStyle name="Currency 5 5 2 2" xfId="9057"/>
    <cellStyle name="Currency 5 5 3" xfId="9058"/>
    <cellStyle name="Currency 5 5 3 2" xfId="9059"/>
    <cellStyle name="Currency 5 5 4" xfId="9060"/>
    <cellStyle name="Currency 5 6" xfId="9061"/>
    <cellStyle name="Currency 5 6 2" xfId="9062"/>
    <cellStyle name="Currency 5 7" xfId="9063"/>
    <cellStyle name="Currency 5 7 2" xfId="9064"/>
    <cellStyle name="Currency 5 8" xfId="9065"/>
    <cellStyle name="Currency 5 8 2" xfId="9066"/>
    <cellStyle name="Currency 5 9" xfId="9067"/>
    <cellStyle name="Currency 6" xfId="363"/>
    <cellStyle name="Currency 6 2" xfId="9068"/>
    <cellStyle name="Currency 6 2 2" xfId="9069"/>
    <cellStyle name="Currency 6 2 2 2" xfId="9070"/>
    <cellStyle name="Currency 6 2 3" xfId="9071"/>
    <cellStyle name="Currency 6 2 3 2" xfId="9072"/>
    <cellStyle name="Currency 6 2 4" xfId="9073"/>
    <cellStyle name="Currency 6 3" xfId="9074"/>
    <cellStyle name="Currency 6 3 2" xfId="9075"/>
    <cellStyle name="Currency 6 4" xfId="9076"/>
    <cellStyle name="Currency 6 4 2" xfId="9077"/>
    <cellStyle name="Currency 6 5" xfId="9078"/>
    <cellStyle name="Currency 6 5 2" xfId="9079"/>
    <cellStyle name="Currency 6 6" xfId="9080"/>
    <cellStyle name="Currency 7" xfId="364"/>
    <cellStyle name="Currency 7 2" xfId="9081"/>
    <cellStyle name="Currency 7 2 2" xfId="9082"/>
    <cellStyle name="Currency 7 2 2 2" xfId="9083"/>
    <cellStyle name="Currency 7 2 3" xfId="9084"/>
    <cellStyle name="Currency 7 2 3 2" xfId="9085"/>
    <cellStyle name="Currency 7 2 4" xfId="9086"/>
    <cellStyle name="Currency 7 3" xfId="9087"/>
    <cellStyle name="Currency 7 3 2" xfId="9088"/>
    <cellStyle name="Currency 7 4" xfId="9089"/>
    <cellStyle name="Currency 7 4 2" xfId="9090"/>
    <cellStyle name="Currency 7 5" xfId="9091"/>
    <cellStyle name="Currency 7 5 2" xfId="9092"/>
    <cellStyle name="Currency 7 6" xfId="9093"/>
    <cellStyle name="Currency 8" xfId="365"/>
    <cellStyle name="Currency 8 2" xfId="9094"/>
    <cellStyle name="Currency 8 2 2" xfId="9095"/>
    <cellStyle name="Currency 8 2 2 2" xfId="9096"/>
    <cellStyle name="Currency 8 2 3" xfId="9097"/>
    <cellStyle name="Currency 8 2 3 2" xfId="9098"/>
    <cellStyle name="Currency 8 2 4" xfId="9099"/>
    <cellStyle name="Currency 8 3" xfId="9100"/>
    <cellStyle name="Currency 8 4" xfId="9101"/>
    <cellStyle name="Currency 9" xfId="9102"/>
    <cellStyle name="Currency 9 2" xfId="9103"/>
    <cellStyle name="Currency 9 3" xfId="9104"/>
    <cellStyle name="Currency No Comma" xfId="89"/>
    <cellStyle name="Currency(0)" xfId="366"/>
    <cellStyle name="Currency0" xfId="90"/>
    <cellStyle name="Currency0 2" xfId="9105"/>
    <cellStyle name="Currency0 2 16 2" xfId="9106"/>
    <cellStyle name="Currency0 2 2" xfId="9107"/>
    <cellStyle name="Currency0 2 2 2" xfId="9108"/>
    <cellStyle name="Currency0 3" xfId="9109"/>
    <cellStyle name="Currency0 4" xfId="9110"/>
    <cellStyle name="Currency0 5" xfId="9111"/>
    <cellStyle name="Currency0_Deferred Income Taxes" xfId="9112"/>
    <cellStyle name="Currsmall" xfId="9113"/>
    <cellStyle name="Custom - Style8" xfId="9114"/>
    <cellStyle name="Data   - Style2" xfId="9115"/>
    <cellStyle name="Data   - Style2 2" xfId="9116"/>
    <cellStyle name="Data   - Style2 3" xfId="9117"/>
    <cellStyle name="Data   - Style2 4" xfId="9118"/>
    <cellStyle name="Data Link" xfId="9119"/>
    <cellStyle name="Date" xfId="91"/>
    <cellStyle name="Date - Style1" xfId="367"/>
    <cellStyle name="Date - Style3" xfId="368"/>
    <cellStyle name="Date (mm/dd/yy)" xfId="9120"/>
    <cellStyle name="Date (mm/yy)" xfId="9121"/>
    <cellStyle name="Date (mmm/yy)" xfId="9122"/>
    <cellStyle name="Date (Mon, Tues, etc)" xfId="9123"/>
    <cellStyle name="Date (Monday, Tuesday, etc)" xfId="9124"/>
    <cellStyle name="Date 10" xfId="9125"/>
    <cellStyle name="Date 11" xfId="9126"/>
    <cellStyle name="Date 12" xfId="9127"/>
    <cellStyle name="Date 13" xfId="9128"/>
    <cellStyle name="Date 14" xfId="9129"/>
    <cellStyle name="Date 15" xfId="9130"/>
    <cellStyle name="Date 16" xfId="9131"/>
    <cellStyle name="Date 17" xfId="9132"/>
    <cellStyle name="Date 18" xfId="9133"/>
    <cellStyle name="Date 19" xfId="9134"/>
    <cellStyle name="Date 2" xfId="9135"/>
    <cellStyle name="Date 2 2" xfId="9136"/>
    <cellStyle name="Date 20" xfId="9137"/>
    <cellStyle name="Date 21" xfId="9138"/>
    <cellStyle name="Date 22" xfId="9139"/>
    <cellStyle name="Date 23" xfId="9140"/>
    <cellStyle name="Date 24" xfId="9141"/>
    <cellStyle name="Date 25" xfId="9142"/>
    <cellStyle name="Date 26" xfId="9143"/>
    <cellStyle name="Date 27" xfId="9144"/>
    <cellStyle name="Date 28" xfId="9145"/>
    <cellStyle name="Date 29" xfId="9146"/>
    <cellStyle name="Date 3" xfId="9147"/>
    <cellStyle name="Date 30" xfId="9148"/>
    <cellStyle name="Date 31" xfId="9149"/>
    <cellStyle name="Date 32" xfId="9150"/>
    <cellStyle name="Date 33" xfId="9151"/>
    <cellStyle name="Date 34" xfId="9152"/>
    <cellStyle name="Date 4" xfId="9153"/>
    <cellStyle name="Date 5" xfId="9154"/>
    <cellStyle name="Date 6" xfId="9155"/>
    <cellStyle name="Date 7" xfId="9156"/>
    <cellStyle name="Date 8" xfId="9157"/>
    <cellStyle name="Date 9" xfId="9158"/>
    <cellStyle name="Date_0609_CapEx_Escalation_v2" xfId="9159"/>
    <cellStyle name="drp-sh - Style2" xfId="9160"/>
    <cellStyle name="Entered" xfId="9161"/>
    <cellStyle name="Euro" xfId="9162"/>
    <cellStyle name="Explanatory Text 2" xfId="92"/>
    <cellStyle name="Explanatory Text 2 2" xfId="9163"/>
    <cellStyle name="Explanatory Text 2_Deferred Income Taxes" xfId="9164"/>
    <cellStyle name="Explanatory Text 3" xfId="369"/>
    <cellStyle name="Explanatory Text 4" xfId="370"/>
    <cellStyle name="Explanatory Text 5" xfId="371"/>
    <cellStyle name="Explanatory Text 6" xfId="372"/>
    <cellStyle name="F2" xfId="9165"/>
    <cellStyle name="F3" xfId="9166"/>
    <cellStyle name="F4" xfId="9167"/>
    <cellStyle name="F5" xfId="9168"/>
    <cellStyle name="F6" xfId="9169"/>
    <cellStyle name="F7" xfId="9170"/>
    <cellStyle name="F8" xfId="9171"/>
    <cellStyle name="fabcd" xfId="9172"/>
    <cellStyle name="fabcd 2" xfId="9173"/>
    <cellStyle name="fabcd 2 2" xfId="9174"/>
    <cellStyle name="fCurHigh" xfId="9175"/>
    <cellStyle name="fCurHigh 2" xfId="9176"/>
    <cellStyle name="fCurHigh 2 2" xfId="9177"/>
    <cellStyle name="fCurHigh 2 3" xfId="9178"/>
    <cellStyle name="fCurrency" xfId="9179"/>
    <cellStyle name="fCurrency 2" xfId="9180"/>
    <cellStyle name="fCurrency 2 2" xfId="9181"/>
    <cellStyle name="fCurrency 2 3" xfId="9182"/>
    <cellStyle name="fheader" xfId="9183"/>
    <cellStyle name="Fixed" xfId="93"/>
    <cellStyle name="Fixed 2" xfId="9184"/>
    <cellStyle name="Fixed 2 2" xfId="9185"/>
    <cellStyle name="Fixed 3" xfId="9186"/>
    <cellStyle name="Fixed 4" xfId="9187"/>
    <cellStyle name="Fixed 5" xfId="9188"/>
    <cellStyle name="Fixed2 - Style2" xfId="373"/>
    <cellStyle name="Fixlong" xfId="9189"/>
    <cellStyle name="Formula" xfId="9190"/>
    <cellStyle name="fPercent" xfId="9191"/>
    <cellStyle name="fPercent 2" xfId="9192"/>
    <cellStyle name="fPercent 2 2" xfId="9193"/>
    <cellStyle name="fThreeDec" xfId="9194"/>
    <cellStyle name="fThreeDec 2" xfId="9195"/>
    <cellStyle name="fThreeDec 2 2" xfId="9196"/>
    <cellStyle name="General" xfId="94"/>
    <cellStyle name="Good 2" xfId="95"/>
    <cellStyle name="Good 2 2" xfId="9197"/>
    <cellStyle name="Good 2 3" xfId="9198"/>
    <cellStyle name="Good 2_Deferred Income Taxes" xfId="9199"/>
    <cellStyle name="Good 3" xfId="374"/>
    <cellStyle name="Good 4" xfId="375"/>
    <cellStyle name="Good 5" xfId="376"/>
    <cellStyle name="Good 6" xfId="377"/>
    <cellStyle name="Grey" xfId="96"/>
    <cellStyle name="Grey 10" xfId="9200"/>
    <cellStyle name="Grey 11" xfId="9201"/>
    <cellStyle name="Grey 12" xfId="9202"/>
    <cellStyle name="Grey 13" xfId="9203"/>
    <cellStyle name="Grey 14" xfId="9204"/>
    <cellStyle name="Grey 2" xfId="378"/>
    <cellStyle name="Grey 25" xfId="9205"/>
    <cellStyle name="Grey 3" xfId="379"/>
    <cellStyle name="Grey 4" xfId="9206"/>
    <cellStyle name="Grey 5" xfId="9207"/>
    <cellStyle name="Grey 6" xfId="9208"/>
    <cellStyle name="Grey 7" xfId="9209"/>
    <cellStyle name="Grey 8" xfId="9210"/>
    <cellStyle name="Grey 9" xfId="9211"/>
    <cellStyle name="Grey_Deferred Income Taxes" xfId="9212"/>
    <cellStyle name="g-tota - Style7" xfId="9213"/>
    <cellStyle name="header" xfId="97"/>
    <cellStyle name="Header1" xfId="98"/>
    <cellStyle name="Header2" xfId="99"/>
    <cellStyle name="Header2 2" xfId="9214"/>
    <cellStyle name="Header2 2 2" xfId="9215"/>
    <cellStyle name="Header2 2 3" xfId="9216"/>
    <cellStyle name="Heading" xfId="9217"/>
    <cellStyle name="Heading 1 10" xfId="9218"/>
    <cellStyle name="Heading 1 2" xfId="100"/>
    <cellStyle name="Heading 1 2 10" xfId="9219"/>
    <cellStyle name="Heading 1 2 2" xfId="9220"/>
    <cellStyle name="Heading 1 2 3" xfId="9221"/>
    <cellStyle name="Heading 1 2_Deferred Income Taxes" xfId="9222"/>
    <cellStyle name="Heading 1 3" xfId="9223"/>
    <cellStyle name="Heading 1 4" xfId="9224"/>
    <cellStyle name="Heading 1 6" xfId="9225"/>
    <cellStyle name="Heading 2 10" xfId="9226"/>
    <cellStyle name="Heading 2 2" xfId="101"/>
    <cellStyle name="Heading 2 2 10" xfId="9227"/>
    <cellStyle name="Heading 2 2 2" xfId="9228"/>
    <cellStyle name="Heading 2 2 3" xfId="9229"/>
    <cellStyle name="Heading 2 2_Deferred Income Taxes" xfId="9230"/>
    <cellStyle name="Heading 2 3" xfId="9231"/>
    <cellStyle name="Heading 2 4" xfId="9232"/>
    <cellStyle name="Heading 2 5" xfId="9233"/>
    <cellStyle name="Heading 2 6" xfId="9234"/>
    <cellStyle name="Heading 3 2" xfId="102"/>
    <cellStyle name="Heading 3 2 2" xfId="9235"/>
    <cellStyle name="Heading 3 2 3" xfId="9236"/>
    <cellStyle name="Heading 3 2_Deferred Income Taxes" xfId="9237"/>
    <cellStyle name="Heading 3 3" xfId="380"/>
    <cellStyle name="Heading 3 4" xfId="381"/>
    <cellStyle name="Heading 3 5" xfId="382"/>
    <cellStyle name="Heading 3 6" xfId="383"/>
    <cellStyle name="Heading 4 2" xfId="103"/>
    <cellStyle name="Heading 4 2 2" xfId="9238"/>
    <cellStyle name="Heading 4 2 3" xfId="9239"/>
    <cellStyle name="Heading 4 2_Deferred Income Taxes" xfId="9240"/>
    <cellStyle name="Heading 4 3" xfId="384"/>
    <cellStyle name="Heading 4 4" xfId="385"/>
    <cellStyle name="Heading 4 5" xfId="386"/>
    <cellStyle name="Heading 4 6" xfId="387"/>
    <cellStyle name="Heading1" xfId="388"/>
    <cellStyle name="Heading2" xfId="389"/>
    <cellStyle name="Heading2 2" xfId="9241"/>
    <cellStyle name="Heading2_Deferred Income Taxes" xfId="9242"/>
    <cellStyle name="heading3" xfId="9243"/>
    <cellStyle name="HEADINGS" xfId="9244"/>
    <cellStyle name="HEADINGSTOP" xfId="9245"/>
    <cellStyle name="Hyperlink 2" xfId="104"/>
    <cellStyle name="Hyperlink 2 2" xfId="390"/>
    <cellStyle name="Hyperlink 2 3" xfId="391"/>
    <cellStyle name="Hyperlink 3" xfId="105"/>
    <cellStyle name="Hyperlink 3 2" xfId="9246"/>
    <cellStyle name="Hyperlink 3_Deferred Income Taxes" xfId="9247"/>
    <cellStyle name="Hyperlink 4" xfId="392"/>
    <cellStyle name="Input [yellow]" xfId="106"/>
    <cellStyle name="Input [yellow] 10" xfId="9248"/>
    <cellStyle name="Input [yellow] 11" xfId="9249"/>
    <cellStyle name="Input [yellow] 12" xfId="9250"/>
    <cellStyle name="Input [yellow] 13" xfId="9251"/>
    <cellStyle name="Input [yellow] 14" xfId="9252"/>
    <cellStyle name="Input [yellow] 2" xfId="393"/>
    <cellStyle name="Input [yellow] 25" xfId="9253"/>
    <cellStyle name="Input [yellow] 3" xfId="394"/>
    <cellStyle name="Input [yellow] 4" xfId="9254"/>
    <cellStyle name="Input [yellow] 5" xfId="9255"/>
    <cellStyle name="Input [yellow] 6" xfId="9256"/>
    <cellStyle name="Input [yellow] 7" xfId="9257"/>
    <cellStyle name="Input [yellow] 8" xfId="9258"/>
    <cellStyle name="Input [yellow] 9" xfId="9259"/>
    <cellStyle name="Input [yellow]_Deferred Income Taxes" xfId="9260"/>
    <cellStyle name="Input 10" xfId="9261"/>
    <cellStyle name="Input 11" xfId="9262"/>
    <cellStyle name="Input 12" xfId="9263"/>
    <cellStyle name="Input 13" xfId="9264"/>
    <cellStyle name="Input 14" xfId="9265"/>
    <cellStyle name="Input 15" xfId="9266"/>
    <cellStyle name="Input 16" xfId="9267"/>
    <cellStyle name="Input 17" xfId="9268"/>
    <cellStyle name="Input 18" xfId="9269"/>
    <cellStyle name="Input 19" xfId="9270"/>
    <cellStyle name="Input 2" xfId="107"/>
    <cellStyle name="Input 2 2" xfId="9271"/>
    <cellStyle name="Input 2 3" xfId="9272"/>
    <cellStyle name="Input 2_Deferred Income Taxes" xfId="9273"/>
    <cellStyle name="Input 20" xfId="9274"/>
    <cellStyle name="Input 3" xfId="108"/>
    <cellStyle name="Input 3 2" xfId="9275"/>
    <cellStyle name="Input 4" xfId="9276"/>
    <cellStyle name="Input 5" xfId="9277"/>
    <cellStyle name="Input 6" xfId="9278"/>
    <cellStyle name="Input 7" xfId="9279"/>
    <cellStyle name="Input 7 2" xfId="9280"/>
    <cellStyle name="Input 7_Deferred Income Taxes" xfId="9281"/>
    <cellStyle name="Input 8" xfId="9282"/>
    <cellStyle name="Input 9" xfId="9283"/>
    <cellStyle name="Input box" xfId="9284"/>
    <cellStyle name="Input screen" xfId="9285"/>
    <cellStyle name="Input1" xfId="9286"/>
    <cellStyle name="Input2" xfId="9287"/>
    <cellStyle name="Inputs" xfId="9288"/>
    <cellStyle name="Inst. Sections" xfId="395"/>
    <cellStyle name="Inst. Subheading" xfId="396"/>
    <cellStyle name="Labels - Style3" xfId="9289"/>
    <cellStyle name="Labels - Style3 2" xfId="9290"/>
    <cellStyle name="Labels - Style3 3" xfId="9291"/>
    <cellStyle name="Labels - Style3 4" xfId="9292"/>
    <cellStyle name="line b - Style6" xfId="9293"/>
    <cellStyle name="Linked Cell 2" xfId="109"/>
    <cellStyle name="Linked Cell 2 2" xfId="9294"/>
    <cellStyle name="Linked Cell 2 3" xfId="9295"/>
    <cellStyle name="Linked Cell 2_Deferred Income Taxes" xfId="9296"/>
    <cellStyle name="Linked Cell 3" xfId="397"/>
    <cellStyle name="Linked Cell 4" xfId="398"/>
    <cellStyle name="Linked Cell 5" xfId="399"/>
    <cellStyle name="Linked Cell 6" xfId="400"/>
    <cellStyle name="Macro" xfId="401"/>
    <cellStyle name="macro descr" xfId="402"/>
    <cellStyle name="Macro_2010WkPlCamas" xfId="9297"/>
    <cellStyle name="MacroText" xfId="403"/>
    <cellStyle name="Marathon" xfId="404"/>
    <cellStyle name="MCP" xfId="110"/>
    <cellStyle name="Millares [0]_2AV_M_M " xfId="9298"/>
    <cellStyle name="Millares_2AV_M_M " xfId="9299"/>
    <cellStyle name="Moneda [0]_2AV_M_M " xfId="9300"/>
    <cellStyle name="Moneda_2AV_M_M " xfId="9301"/>
    <cellStyle name="Multiple" xfId="9302"/>
    <cellStyle name="Multiple [1]" xfId="9303"/>
    <cellStyle name="Multiple_10_21 A&amp;G Review" xfId="9304"/>
    <cellStyle name="Neutral 2" xfId="111"/>
    <cellStyle name="Neutral 2 2" xfId="9305"/>
    <cellStyle name="Neutral 2 3" xfId="9306"/>
    <cellStyle name="Neutral 2_Deferred Income Taxes" xfId="9307"/>
    <cellStyle name="Neutral 3" xfId="405"/>
    <cellStyle name="Neutral 4" xfId="406"/>
    <cellStyle name="Neutral 5" xfId="407"/>
    <cellStyle name="Neutral 6" xfId="408"/>
    <cellStyle name="nONE" xfId="112"/>
    <cellStyle name="none 10" xfId="9308"/>
    <cellStyle name="nONE 2" xfId="9309"/>
    <cellStyle name="nONE_Deferred Income Taxes" xfId="9310"/>
    <cellStyle name="noninput" xfId="113"/>
    <cellStyle name="noninput 2" xfId="409"/>
    <cellStyle name="noninput 3" xfId="410"/>
    <cellStyle name="noninput 4" xfId="9311"/>
    <cellStyle name="Normal" xfId="0" builtinId="0"/>
    <cellStyle name="Normal - Style1" xfId="114"/>
    <cellStyle name="Normal - Style1 10" xfId="9312"/>
    <cellStyle name="Normal - Style1 11" xfId="9313"/>
    <cellStyle name="Normal - Style1 12" xfId="9314"/>
    <cellStyle name="Normal - Style1 13" xfId="9315"/>
    <cellStyle name="Normal - Style1 14" xfId="9316"/>
    <cellStyle name="Normal - Style1 15" xfId="9317"/>
    <cellStyle name="Normal - Style1 15 2" xfId="9318"/>
    <cellStyle name="Normal - Style1 15 3" xfId="9319"/>
    <cellStyle name="Normal - Style1 16" xfId="9320"/>
    <cellStyle name="Normal - Style1 2" xfId="411"/>
    <cellStyle name="Normal - Style1 3" xfId="412"/>
    <cellStyle name="Normal - Style1 4" xfId="9321"/>
    <cellStyle name="Normal - Style1 5" xfId="9322"/>
    <cellStyle name="Normal - Style1 6" xfId="9323"/>
    <cellStyle name="Normal - Style1 7" xfId="9324"/>
    <cellStyle name="Normal - Style1 8" xfId="9325"/>
    <cellStyle name="Normal - Style1 9" xfId="9326"/>
    <cellStyle name="Normal - Style1_Deferred Income Taxes" xfId="9327"/>
    <cellStyle name="Normal - Style2" xfId="9328"/>
    <cellStyle name="Normal - Style3" xfId="9329"/>
    <cellStyle name="Normal - Style4" xfId="9330"/>
    <cellStyle name="Normal - Style5" xfId="9331"/>
    <cellStyle name="Normal - Style6" xfId="9332"/>
    <cellStyle name="Normal - Style7" xfId="9333"/>
    <cellStyle name="Normal - Style8" xfId="9334"/>
    <cellStyle name="Normal 10" xfId="115"/>
    <cellStyle name="Normal 10 10" xfId="9335"/>
    <cellStyle name="Normal 10 10 2" xfId="9336"/>
    <cellStyle name="Normal 10 2" xfId="9337"/>
    <cellStyle name="Normal 10 2 2" xfId="9338"/>
    <cellStyle name="Normal 10 2 2 2" xfId="9339"/>
    <cellStyle name="Normal 10 2 2 2 2" xfId="9340"/>
    <cellStyle name="Normal 10 2 2 3" xfId="9341"/>
    <cellStyle name="Normal 10 2 2 3 2" xfId="9342"/>
    <cellStyle name="Normal 10 2 2 4" xfId="9343"/>
    <cellStyle name="Normal 10 2 2 4 2" xfId="9344"/>
    <cellStyle name="Normal 10 2 3" xfId="9345"/>
    <cellStyle name="Normal 10 2 3 2" xfId="9346"/>
    <cellStyle name="Normal 10 2 3 2 2" xfId="9347"/>
    <cellStyle name="Normal 10 2 3 3" xfId="9348"/>
    <cellStyle name="Normal 10 2 3 3 2" xfId="9349"/>
    <cellStyle name="Normal 10 2 3 4" xfId="9350"/>
    <cellStyle name="Normal 10 2 3 4 2" xfId="9351"/>
    <cellStyle name="Normal 10 2 3 5" xfId="9352"/>
    <cellStyle name="Normal 10 2 4" xfId="9353"/>
    <cellStyle name="Normal 10 2 4 2" xfId="9354"/>
    <cellStyle name="Normal 10 2 5" xfId="9355"/>
    <cellStyle name="Normal 10 3" xfId="9356"/>
    <cellStyle name="Normal 10 3 2" xfId="9357"/>
    <cellStyle name="Normal 10 3 2 2" xfId="9358"/>
    <cellStyle name="Normal 10 3 2 2 2" xfId="9359"/>
    <cellStyle name="Normal 10 3 2 3" xfId="9360"/>
    <cellStyle name="Normal 10 3 2 3 2" xfId="9361"/>
    <cellStyle name="Normal 10 3 2 4" xfId="9362"/>
    <cellStyle name="Normal 10 3 3" xfId="9363"/>
    <cellStyle name="Normal 10 3 3 2" xfId="9364"/>
    <cellStyle name="Normal 10 3 3 2 2" xfId="9365"/>
    <cellStyle name="Normal 10 3 3 3" xfId="9366"/>
    <cellStyle name="Normal 10 3 3 3 2" xfId="9367"/>
    <cellStyle name="Normal 10 3 3 4" xfId="9368"/>
    <cellStyle name="Normal 10 3 4" xfId="9369"/>
    <cellStyle name="Normal 10 3 4 2" xfId="9370"/>
    <cellStyle name="Normal 10 3 4 2 2" xfId="9371"/>
    <cellStyle name="Normal 10 3 4 3" xfId="9372"/>
    <cellStyle name="Normal 10 3 4 3 2" xfId="9373"/>
    <cellStyle name="Normal 10 3 4 4" xfId="9374"/>
    <cellStyle name="Normal 10 3 5" xfId="9375"/>
    <cellStyle name="Normal 10 3 5 2" xfId="9376"/>
    <cellStyle name="Normal 10 3 6" xfId="9377"/>
    <cellStyle name="Normal 10 3 6 2" xfId="9378"/>
    <cellStyle name="Normal 10 3 7" xfId="9379"/>
    <cellStyle name="Normal 10 3 7 2" xfId="9380"/>
    <cellStyle name="Normal 10 3 8" xfId="9381"/>
    <cellStyle name="Normal 10 4" xfId="9382"/>
    <cellStyle name="Normal 10 4 2" xfId="9383"/>
    <cellStyle name="Normal 10 4 2 2" xfId="9384"/>
    <cellStyle name="Normal 10 4 2 2 2" xfId="9385"/>
    <cellStyle name="Normal 10 4 2 3" xfId="9386"/>
    <cellStyle name="Normal 10 4 2 3 2" xfId="9387"/>
    <cellStyle name="Normal 10 4 2 4" xfId="9388"/>
    <cellStyle name="Normal 10 4 3" xfId="9389"/>
    <cellStyle name="Normal 10 4 3 2" xfId="9390"/>
    <cellStyle name="Normal 10 4 4" xfId="9391"/>
    <cellStyle name="Normal 10 4 4 2" xfId="9392"/>
    <cellStyle name="Normal 10 4 5" xfId="9393"/>
    <cellStyle name="Normal 10 4 5 2" xfId="9394"/>
    <cellStyle name="Normal 10 4 6" xfId="9395"/>
    <cellStyle name="Normal 10 5" xfId="9396"/>
    <cellStyle name="Normal 10 5 2" xfId="9397"/>
    <cellStyle name="Normal 10 5 2 2" xfId="9398"/>
    <cellStyle name="Normal 10 5 3" xfId="9399"/>
    <cellStyle name="Normal 10 5 3 2" xfId="9400"/>
    <cellStyle name="Normal 10 5 4" xfId="9401"/>
    <cellStyle name="Normal 10 6" xfId="9402"/>
    <cellStyle name="Normal 10 6 2" xfId="9403"/>
    <cellStyle name="Normal 10 6 2 2" xfId="9404"/>
    <cellStyle name="Normal 10 6 3" xfId="9405"/>
    <cellStyle name="Normal 10 6 3 2" xfId="9406"/>
    <cellStyle name="Normal 10 6 4" xfId="9407"/>
    <cellStyle name="Normal 10 7" xfId="9408"/>
    <cellStyle name="Normal 10 8" xfId="9409"/>
    <cellStyle name="Normal 10 8 2" xfId="9410"/>
    <cellStyle name="Normal 10 9" xfId="9411"/>
    <cellStyle name="Normal 10 9 2" xfId="9412"/>
    <cellStyle name="Normal 10_Deferred Income Taxes" xfId="9413"/>
    <cellStyle name="Normal 100" xfId="9414"/>
    <cellStyle name="Normal 100 2" xfId="9415"/>
    <cellStyle name="Normal 100 2 2" xfId="9416"/>
    <cellStyle name="Normal 100 3" xfId="9417"/>
    <cellStyle name="Normal 100 3 2" xfId="9418"/>
    <cellStyle name="Normal 100 4" xfId="9419"/>
    <cellStyle name="Normal 100 4 2" xfId="9420"/>
    <cellStyle name="Normal 100 5" xfId="9421"/>
    <cellStyle name="Normal 100 6" xfId="15531"/>
    <cellStyle name="Normal 101" xfId="9422"/>
    <cellStyle name="Normal 101 2" xfId="9423"/>
    <cellStyle name="Normal 101 2 2" xfId="9424"/>
    <cellStyle name="Normal 101 3" xfId="9425"/>
    <cellStyle name="Normal 101 3 2" xfId="9426"/>
    <cellStyle name="Normal 101 4" xfId="9427"/>
    <cellStyle name="Normal 101 4 2" xfId="9428"/>
    <cellStyle name="Normal 101 5" xfId="9429"/>
    <cellStyle name="Normal 102" xfId="9430"/>
    <cellStyle name="Normal 102 2" xfId="9431"/>
    <cellStyle name="Normal 102 2 2" xfId="9432"/>
    <cellStyle name="Normal 102 3" xfId="9433"/>
    <cellStyle name="Normal 102 3 2" xfId="9434"/>
    <cellStyle name="Normal 102 4" xfId="9435"/>
    <cellStyle name="Normal 102 4 2" xfId="9436"/>
    <cellStyle name="Normal 102 5" xfId="9437"/>
    <cellStyle name="Normal 103" xfId="9438"/>
    <cellStyle name="Normal 103 2" xfId="9439"/>
    <cellStyle name="Normal 103 2 2" xfId="9440"/>
    <cellStyle name="Normal 103 3" xfId="9441"/>
    <cellStyle name="Normal 103 3 2" xfId="9442"/>
    <cellStyle name="Normal 103 4" xfId="9443"/>
    <cellStyle name="Normal 103 4 2" xfId="9444"/>
    <cellStyle name="Normal 103 5" xfId="9445"/>
    <cellStyle name="Normal 104" xfId="9446"/>
    <cellStyle name="Normal 104 2" xfId="9447"/>
    <cellStyle name="Normal 104 2 2" xfId="9448"/>
    <cellStyle name="Normal 104 3" xfId="9449"/>
    <cellStyle name="Normal 104 3 2" xfId="9450"/>
    <cellStyle name="Normal 104 4" xfId="9451"/>
    <cellStyle name="Normal 104 4 2" xfId="9452"/>
    <cellStyle name="Normal 104 5" xfId="9453"/>
    <cellStyle name="Normal 105" xfId="9454"/>
    <cellStyle name="Normal 105 2" xfId="9455"/>
    <cellStyle name="Normal 105 2 2" xfId="9456"/>
    <cellStyle name="Normal 105 3" xfId="9457"/>
    <cellStyle name="Normal 105 3 2" xfId="9458"/>
    <cellStyle name="Normal 105 4" xfId="9459"/>
    <cellStyle name="Normal 105 4 2" xfId="9460"/>
    <cellStyle name="Normal 105 5" xfId="9461"/>
    <cellStyle name="Normal 106" xfId="9462"/>
    <cellStyle name="Normal 106 2" xfId="9463"/>
    <cellStyle name="Normal 106 2 2" xfId="9464"/>
    <cellStyle name="Normal 106 3" xfId="9465"/>
    <cellStyle name="Normal 106 3 2" xfId="9466"/>
    <cellStyle name="Normal 106 4" xfId="9467"/>
    <cellStyle name="Normal 106 4 2" xfId="9468"/>
    <cellStyle name="Normal 106 5" xfId="9469"/>
    <cellStyle name="Normal 107" xfId="9470"/>
    <cellStyle name="Normal 107 2" xfId="9471"/>
    <cellStyle name="Normal 107 2 2" xfId="9472"/>
    <cellStyle name="Normal 107 3" xfId="9473"/>
    <cellStyle name="Normal 107 3 2" xfId="9474"/>
    <cellStyle name="Normal 107 4" xfId="9475"/>
    <cellStyle name="Normal 107 4 2" xfId="9476"/>
    <cellStyle name="Normal 107 5" xfId="9477"/>
    <cellStyle name="Normal 108" xfId="9478"/>
    <cellStyle name="Normal 108 2" xfId="9479"/>
    <cellStyle name="Normal 108 2 2" xfId="9480"/>
    <cellStyle name="Normal 108 3" xfId="9481"/>
    <cellStyle name="Normal 108 3 2" xfId="9482"/>
    <cellStyle name="Normal 108 4" xfId="9483"/>
    <cellStyle name="Normal 108 4 2" xfId="9484"/>
    <cellStyle name="Normal 108 5" xfId="9485"/>
    <cellStyle name="Normal 109" xfId="9486"/>
    <cellStyle name="Normal 109 2" xfId="9487"/>
    <cellStyle name="Normal 109 2 2" xfId="9488"/>
    <cellStyle name="Normal 109 3" xfId="9489"/>
    <cellStyle name="Normal 109 3 2" xfId="9490"/>
    <cellStyle name="Normal 109 4" xfId="9491"/>
    <cellStyle name="Normal 109 4 2" xfId="9492"/>
    <cellStyle name="Normal 109 5" xfId="9493"/>
    <cellStyle name="Normal 11" xfId="116"/>
    <cellStyle name="Normal 11 10" xfId="15536"/>
    <cellStyle name="Normal 11 18" xfId="15532"/>
    <cellStyle name="Normal 11 2" xfId="9494"/>
    <cellStyle name="Normal 11 2 2" xfId="9495"/>
    <cellStyle name="Normal 11 2 2 2" xfId="9496"/>
    <cellStyle name="Normal 11 2 2 2 2" xfId="9497"/>
    <cellStyle name="Normal 11 2 2 2 2 2" xfId="9498"/>
    <cellStyle name="Normal 11 2 2 2 2 2 2" xfId="9499"/>
    <cellStyle name="Normal 11 2 2 2 2 2 2 2" xfId="9500"/>
    <cellStyle name="Normal 11 2 2 2 2 2_Deferred Income Taxes" xfId="9501"/>
    <cellStyle name="Normal 11 2 2 2 2 3" xfId="9502"/>
    <cellStyle name="Normal 11 2 2 2 2 3 2" xfId="9503"/>
    <cellStyle name="Normal 11 2 2 2 2_Deferred Income Taxes" xfId="9504"/>
    <cellStyle name="Normal 11 2 2 2 3" xfId="9505"/>
    <cellStyle name="Normal 11 2 2 2 3 2" xfId="9506"/>
    <cellStyle name="Normal 11 2 2 2 3 2 2" xfId="9507"/>
    <cellStyle name="Normal 11 2 2 2 3 2 2 2" xfId="9508"/>
    <cellStyle name="Normal 11 2 2 2 3 2_Deferred Income Taxes" xfId="9509"/>
    <cellStyle name="Normal 11 2 2 2 3 3" xfId="9510"/>
    <cellStyle name="Normal 11 2 2 2 3 3 2" xfId="9511"/>
    <cellStyle name="Normal 11 2 2 2 3_Deferred Income Taxes" xfId="9512"/>
    <cellStyle name="Normal 11 2 2 2 4" xfId="9513"/>
    <cellStyle name="Normal 11 2 2 2 4 2" xfId="9514"/>
    <cellStyle name="Normal 11 2 2 2 4 2 2" xfId="9515"/>
    <cellStyle name="Normal 11 2 2 2 4_Deferred Income Taxes" xfId="9516"/>
    <cellStyle name="Normal 11 2 2 2 5" xfId="9517"/>
    <cellStyle name="Normal 11 2 2 2 5 2" xfId="9518"/>
    <cellStyle name="Normal 11 2 2 2_Deferred Income Taxes" xfId="9519"/>
    <cellStyle name="Normal 11 2 2 3" xfId="9520"/>
    <cellStyle name="Normal 11 2 2 3 2" xfId="9521"/>
    <cellStyle name="Normal 11 2 2 3 2 2" xfId="9522"/>
    <cellStyle name="Normal 11 2 2 3 2 2 2" xfId="9523"/>
    <cellStyle name="Normal 11 2 2 3 2_Deferred Income Taxes" xfId="9524"/>
    <cellStyle name="Normal 11 2 2 3 3" xfId="9525"/>
    <cellStyle name="Normal 11 2 2 3 3 2" xfId="9526"/>
    <cellStyle name="Normal 11 2 2 3 4" xfId="9527"/>
    <cellStyle name="Normal 11 2 2 3_Deferred Income Taxes" xfId="9528"/>
    <cellStyle name="Normal 11 2 2 4" xfId="9529"/>
    <cellStyle name="Normal 11 2 2 4 2" xfId="9530"/>
    <cellStyle name="Normal 11 2 2 4 2 2" xfId="9531"/>
    <cellStyle name="Normal 11 2 2 4 2 2 2" xfId="9532"/>
    <cellStyle name="Normal 11 2 2 4 2_Deferred Income Taxes" xfId="9533"/>
    <cellStyle name="Normal 11 2 2 4 3" xfId="9534"/>
    <cellStyle name="Normal 11 2 2 4 3 2" xfId="9535"/>
    <cellStyle name="Normal 11 2 2 4_Deferred Income Taxes" xfId="9536"/>
    <cellStyle name="Normal 11 2 2 5" xfId="9537"/>
    <cellStyle name="Normal 11 2 2 5 2" xfId="9538"/>
    <cellStyle name="Normal 11 2 2 5 2 2" xfId="9539"/>
    <cellStyle name="Normal 11 2 2 5_Deferred Income Taxes" xfId="9540"/>
    <cellStyle name="Normal 11 2 2 6" xfId="9541"/>
    <cellStyle name="Normal 11 2 2 6 2" xfId="9542"/>
    <cellStyle name="Normal 11 2 2 7" xfId="9543"/>
    <cellStyle name="Normal 11 2 2_Deferred Income Taxes" xfId="9544"/>
    <cellStyle name="Normal 11 2 3" xfId="9545"/>
    <cellStyle name="Normal 11 2 3 2" xfId="9546"/>
    <cellStyle name="Normal 11 2 3 2 2" xfId="9547"/>
    <cellStyle name="Normal 11 2 3 2 2 2" xfId="9548"/>
    <cellStyle name="Normal 11 2 3 2 2 2 2" xfId="9549"/>
    <cellStyle name="Normal 11 2 3 2 2_Deferred Income Taxes" xfId="9550"/>
    <cellStyle name="Normal 11 2 3 2 3" xfId="9551"/>
    <cellStyle name="Normal 11 2 3 2 3 2" xfId="9552"/>
    <cellStyle name="Normal 11 2 3 2 4" xfId="9553"/>
    <cellStyle name="Normal 11 2 3 2_Deferred Income Taxes" xfId="9554"/>
    <cellStyle name="Normal 11 2 3 3" xfId="9555"/>
    <cellStyle name="Normal 11 2 3 3 2" xfId="9556"/>
    <cellStyle name="Normal 11 2 3 3 2 2" xfId="9557"/>
    <cellStyle name="Normal 11 2 3 3 2 2 2" xfId="9558"/>
    <cellStyle name="Normal 11 2 3 3 2_Deferred Income Taxes" xfId="9559"/>
    <cellStyle name="Normal 11 2 3 3 3" xfId="9560"/>
    <cellStyle name="Normal 11 2 3 3 3 2" xfId="9561"/>
    <cellStyle name="Normal 11 2 3 3_Deferred Income Taxes" xfId="9562"/>
    <cellStyle name="Normal 11 2 3 4" xfId="9563"/>
    <cellStyle name="Normal 11 2 3 4 2" xfId="9564"/>
    <cellStyle name="Normal 11 2 3 4 2 2" xfId="9565"/>
    <cellStyle name="Normal 11 2 3 4_Deferred Income Taxes" xfId="9566"/>
    <cellStyle name="Normal 11 2 3 5" xfId="9567"/>
    <cellStyle name="Normal 11 2 3 5 2" xfId="9568"/>
    <cellStyle name="Normal 11 2 3_Deferred Income Taxes" xfId="9569"/>
    <cellStyle name="Normal 11 2 4" xfId="9570"/>
    <cellStyle name="Normal 11 2 4 2" xfId="9571"/>
    <cellStyle name="Normal 11 2 4 2 2" xfId="9572"/>
    <cellStyle name="Normal 11 2 4 2 2 2" xfId="9573"/>
    <cellStyle name="Normal 11 2 4 2_Deferred Income Taxes" xfId="9574"/>
    <cellStyle name="Normal 11 2 4 3" xfId="9575"/>
    <cellStyle name="Normal 11 2 4 3 2" xfId="9576"/>
    <cellStyle name="Normal 11 2 4 4" xfId="9577"/>
    <cellStyle name="Normal 11 2 4_Deferred Income Taxes" xfId="9578"/>
    <cellStyle name="Normal 11 2 5" xfId="9579"/>
    <cellStyle name="Normal 11 2 5 2" xfId="9580"/>
    <cellStyle name="Normal 11 2 5 2 2" xfId="9581"/>
    <cellStyle name="Normal 11 2 5 2 2 2" xfId="9582"/>
    <cellStyle name="Normal 11 2 5 2_Deferred Income Taxes" xfId="9583"/>
    <cellStyle name="Normal 11 2 5 3" xfId="9584"/>
    <cellStyle name="Normal 11 2 5 3 2" xfId="9585"/>
    <cellStyle name="Normal 11 2 5 4" xfId="9586"/>
    <cellStyle name="Normal 11 2 5_Deferred Income Taxes" xfId="9587"/>
    <cellStyle name="Normal 11 2 6" xfId="9588"/>
    <cellStyle name="Normal 11 2 6 2" xfId="9589"/>
    <cellStyle name="Normal 11 2 6 2 2" xfId="9590"/>
    <cellStyle name="Normal 11 2 6 3" xfId="9591"/>
    <cellStyle name="Normal 11 2 6 3 2" xfId="9592"/>
    <cellStyle name="Normal 11 2 6 4" xfId="9593"/>
    <cellStyle name="Normal 11 2 6_Deferred Income Taxes" xfId="9594"/>
    <cellStyle name="Normal 11 2 7" xfId="9595"/>
    <cellStyle name="Normal 11 2 7 2" xfId="9596"/>
    <cellStyle name="Normal 11 2 8" xfId="9597"/>
    <cellStyle name="Normal 11 2_Deferred Income Taxes" xfId="9598"/>
    <cellStyle name="Normal 11 3" xfId="9599"/>
    <cellStyle name="Normal 11 3 2" xfId="9600"/>
    <cellStyle name="Normal 11 3 2 2" xfId="9601"/>
    <cellStyle name="Normal 11 3 2 2 2" xfId="9602"/>
    <cellStyle name="Normal 11 3 2 2 2 2" xfId="9603"/>
    <cellStyle name="Normal 11 3 2 2 2 2 2" xfId="9604"/>
    <cellStyle name="Normal 11 3 2 2 2_Deferred Income Taxes" xfId="9605"/>
    <cellStyle name="Normal 11 3 2 2 3" xfId="9606"/>
    <cellStyle name="Normal 11 3 2 2 3 2" xfId="9607"/>
    <cellStyle name="Normal 11 3 2 2_Deferred Income Taxes" xfId="9608"/>
    <cellStyle name="Normal 11 3 2 3" xfId="9609"/>
    <cellStyle name="Normal 11 3 2 3 2" xfId="9610"/>
    <cellStyle name="Normal 11 3 2 3 2 2" xfId="9611"/>
    <cellStyle name="Normal 11 3 2 3 2 2 2" xfId="9612"/>
    <cellStyle name="Normal 11 3 2 3 2_Deferred Income Taxes" xfId="9613"/>
    <cellStyle name="Normal 11 3 2 3 3" xfId="9614"/>
    <cellStyle name="Normal 11 3 2 3 3 2" xfId="9615"/>
    <cellStyle name="Normal 11 3 2 3_Deferred Income Taxes" xfId="9616"/>
    <cellStyle name="Normal 11 3 2 4" xfId="9617"/>
    <cellStyle name="Normal 11 3 2 4 2" xfId="9618"/>
    <cellStyle name="Normal 11 3 2 4 2 2" xfId="9619"/>
    <cellStyle name="Normal 11 3 2 4_Deferred Income Taxes" xfId="9620"/>
    <cellStyle name="Normal 11 3 2 5" xfId="9621"/>
    <cellStyle name="Normal 11 3 2 5 2" xfId="9622"/>
    <cellStyle name="Normal 11 3 2_Deferred Income Taxes" xfId="9623"/>
    <cellStyle name="Normal 11 3 3" xfId="9624"/>
    <cellStyle name="Normal 11 3 3 2" xfId="9625"/>
    <cellStyle name="Normal 11 3 3 2 2" xfId="9626"/>
    <cellStyle name="Normal 11 3 3 2 2 2" xfId="9627"/>
    <cellStyle name="Normal 11 3 3 2_Deferred Income Taxes" xfId="9628"/>
    <cellStyle name="Normal 11 3 3 3" xfId="9629"/>
    <cellStyle name="Normal 11 3 3 3 2" xfId="9630"/>
    <cellStyle name="Normal 11 3 3_Deferred Income Taxes" xfId="9631"/>
    <cellStyle name="Normal 11 3 4" xfId="9632"/>
    <cellStyle name="Normal 11 3 4 2" xfId="9633"/>
    <cellStyle name="Normal 11 3 4 2 2" xfId="9634"/>
    <cellStyle name="Normal 11 3 4 2 2 2" xfId="9635"/>
    <cellStyle name="Normal 11 3 4 2_Deferred Income Taxes" xfId="9636"/>
    <cellStyle name="Normal 11 3 4 3" xfId="9637"/>
    <cellStyle name="Normal 11 3 4 3 2" xfId="9638"/>
    <cellStyle name="Normal 11 3 4_Deferred Income Taxes" xfId="9639"/>
    <cellStyle name="Normal 11 3 5" xfId="9640"/>
    <cellStyle name="Normal 11 3 5 2" xfId="9641"/>
    <cellStyle name="Normal 11 3 5 2 2" xfId="9642"/>
    <cellStyle name="Normal 11 3 5_Deferred Income Taxes" xfId="9643"/>
    <cellStyle name="Normal 11 3 6" xfId="9644"/>
    <cellStyle name="Normal 11 3 6 2" xfId="9645"/>
    <cellStyle name="Normal 11 3_Deferred Income Taxes" xfId="9646"/>
    <cellStyle name="Normal 11 31" xfId="15537"/>
    <cellStyle name="Normal 11 4" xfId="9647"/>
    <cellStyle name="Normal 11 4 2" xfId="9648"/>
    <cellStyle name="Normal 11 4 2 2" xfId="9649"/>
    <cellStyle name="Normal 11 4 2 2 2" xfId="9650"/>
    <cellStyle name="Normal 11 4 2 2 2 2" xfId="9651"/>
    <cellStyle name="Normal 11 4 2 2_Deferred Income Taxes" xfId="9652"/>
    <cellStyle name="Normal 11 4 2 3" xfId="9653"/>
    <cellStyle name="Normal 11 4 2 3 2" xfId="9654"/>
    <cellStyle name="Normal 11 4 2_Deferred Income Taxes" xfId="9655"/>
    <cellStyle name="Normal 11 4 3" xfId="9656"/>
    <cellStyle name="Normal 11 4 3 2" xfId="9657"/>
    <cellStyle name="Normal 11 4 3 2 2" xfId="9658"/>
    <cellStyle name="Normal 11 4 3 2 2 2" xfId="9659"/>
    <cellStyle name="Normal 11 4 3 2_Deferred Income Taxes" xfId="9660"/>
    <cellStyle name="Normal 11 4 3 3" xfId="9661"/>
    <cellStyle name="Normal 11 4 3 3 2" xfId="9662"/>
    <cellStyle name="Normal 11 4 3_Deferred Income Taxes" xfId="9663"/>
    <cellStyle name="Normal 11 4 4" xfId="9664"/>
    <cellStyle name="Normal 11 4 4 2" xfId="9665"/>
    <cellStyle name="Normal 11 4 4 2 2" xfId="9666"/>
    <cellStyle name="Normal 11 4 4_Deferred Income Taxes" xfId="9667"/>
    <cellStyle name="Normal 11 4 5" xfId="9668"/>
    <cellStyle name="Normal 11 4 5 2" xfId="9669"/>
    <cellStyle name="Normal 11 4_Deferred Income Taxes" xfId="9670"/>
    <cellStyle name="Normal 11 5" xfId="9671"/>
    <cellStyle name="Normal 11 5 2" xfId="9672"/>
    <cellStyle name="Normal 11 5 2 2" xfId="9673"/>
    <cellStyle name="Normal 11 5 2 2 2" xfId="9674"/>
    <cellStyle name="Normal 11 5 2_Deferred Income Taxes" xfId="9675"/>
    <cellStyle name="Normal 11 5 3" xfId="9676"/>
    <cellStyle name="Normal 11 5 3 2" xfId="9677"/>
    <cellStyle name="Normal 11 5_Deferred Income Taxes" xfId="9678"/>
    <cellStyle name="Normal 11 6" xfId="9679"/>
    <cellStyle name="Normal 11 6 2" xfId="9680"/>
    <cellStyle name="Normal 11 6 2 2" xfId="9681"/>
    <cellStyle name="Normal 11 6 2 2 2" xfId="9682"/>
    <cellStyle name="Normal 11 6 2_Deferred Income Taxes" xfId="9683"/>
    <cellStyle name="Normal 11 6 3" xfId="9684"/>
    <cellStyle name="Normal 11 6 3 2" xfId="9685"/>
    <cellStyle name="Normal 11 6_Deferred Income Taxes" xfId="9686"/>
    <cellStyle name="Normal 11 7" xfId="9687"/>
    <cellStyle name="Normal 11 7 2" xfId="9688"/>
    <cellStyle name="Normal 11 7 2 2" xfId="9689"/>
    <cellStyle name="Normal 11 7_Deferred Income Taxes" xfId="9690"/>
    <cellStyle name="Normal 11 8" xfId="9691"/>
    <cellStyle name="Normal 11 8 2" xfId="9692"/>
    <cellStyle name="Normal 11 9" xfId="9693"/>
    <cellStyle name="Normal 11 9 2" xfId="9694"/>
    <cellStyle name="Normal 11_Deferred Income Taxes" xfId="9695"/>
    <cellStyle name="Normal 110" xfId="9696"/>
    <cellStyle name="Normal 110 2" xfId="9697"/>
    <cellStyle name="Normal 110 2 2" xfId="9698"/>
    <cellStyle name="Normal 110 3" xfId="9699"/>
    <cellStyle name="Normal 110 3 2" xfId="9700"/>
    <cellStyle name="Normal 110 4" xfId="9701"/>
    <cellStyle name="Normal 110 4 2" xfId="9702"/>
    <cellStyle name="Normal 110 5" xfId="9703"/>
    <cellStyle name="Normal 111" xfId="9704"/>
    <cellStyle name="Normal 111 2" xfId="9705"/>
    <cellStyle name="Normal 111 2 2" xfId="9706"/>
    <cellStyle name="Normal 111 3" xfId="9707"/>
    <cellStyle name="Normal 111 3 2" xfId="9708"/>
    <cellStyle name="Normal 111 4" xfId="9709"/>
    <cellStyle name="Normal 111 4 2" xfId="9710"/>
    <cellStyle name="Normal 111 5" xfId="9711"/>
    <cellStyle name="Normal 112" xfId="9712"/>
    <cellStyle name="Normal 112 2" xfId="9713"/>
    <cellStyle name="Normal 112 2 2" xfId="9714"/>
    <cellStyle name="Normal 112 3" xfId="9715"/>
    <cellStyle name="Normal 112 3 2" xfId="9716"/>
    <cellStyle name="Normal 112 4" xfId="9717"/>
    <cellStyle name="Normal 112 4 2" xfId="9718"/>
    <cellStyle name="Normal 112 5" xfId="9719"/>
    <cellStyle name="Normal 113" xfId="9720"/>
    <cellStyle name="Normal 113 2" xfId="9721"/>
    <cellStyle name="Normal 113 2 2" xfId="9722"/>
    <cellStyle name="Normal 113 3" xfId="9723"/>
    <cellStyle name="Normal 113 3 2" xfId="9724"/>
    <cellStyle name="Normal 113 4" xfId="9725"/>
    <cellStyle name="Normal 113 4 2" xfId="9726"/>
    <cellStyle name="Normal 113 5" xfId="9727"/>
    <cellStyle name="Normal 114" xfId="9728"/>
    <cellStyle name="Normal 114 2" xfId="9729"/>
    <cellStyle name="Normal 114 2 2" xfId="9730"/>
    <cellStyle name="Normal 114 2 3" xfId="9731"/>
    <cellStyle name="Normal 114 3" xfId="9732"/>
    <cellStyle name="Normal 114 3 2" xfId="9733"/>
    <cellStyle name="Normal 114 4" xfId="9734"/>
    <cellStyle name="Normal 114 4 2" xfId="9735"/>
    <cellStyle name="Normal 114 5" xfId="9736"/>
    <cellStyle name="Normal 114 5 2" xfId="9737"/>
    <cellStyle name="Normal 114 6" xfId="9738"/>
    <cellStyle name="Normal 115" xfId="9739"/>
    <cellStyle name="Normal 115 2" xfId="9740"/>
    <cellStyle name="Normal 115 2 2" xfId="9741"/>
    <cellStyle name="Normal 115 3" xfId="9742"/>
    <cellStyle name="Normal 115 3 2" xfId="9743"/>
    <cellStyle name="Normal 115 4" xfId="9744"/>
    <cellStyle name="Normal 115 4 2" xfId="9745"/>
    <cellStyle name="Normal 115 5" xfId="9746"/>
    <cellStyle name="Normal 116" xfId="9747"/>
    <cellStyle name="Normal 116 2" xfId="9748"/>
    <cellStyle name="Normal 116 2 2" xfId="9749"/>
    <cellStyle name="Normal 116 3" xfId="9750"/>
    <cellStyle name="Normal 116 3 2" xfId="9751"/>
    <cellStyle name="Normal 116 4" xfId="9752"/>
    <cellStyle name="Normal 116 4 2" xfId="9753"/>
    <cellStyle name="Normal 116 5" xfId="9754"/>
    <cellStyle name="Normal 117" xfId="413"/>
    <cellStyle name="Normal 117 2" xfId="9755"/>
    <cellStyle name="Normal 117 2 2" xfId="9756"/>
    <cellStyle name="Normal 117 3" xfId="9757"/>
    <cellStyle name="Normal 117 3 2" xfId="9758"/>
    <cellStyle name="Normal 117 4" xfId="9759"/>
    <cellStyle name="Normal 117 4 2" xfId="9760"/>
    <cellStyle name="Normal 117 5" xfId="9761"/>
    <cellStyle name="Normal 118" xfId="9762"/>
    <cellStyle name="Normal 118 2" xfId="9763"/>
    <cellStyle name="Normal 118 2 2" xfId="9764"/>
    <cellStyle name="Normal 118 3" xfId="9765"/>
    <cellStyle name="Normal 118 3 2" xfId="9766"/>
    <cellStyle name="Normal 118 4" xfId="9767"/>
    <cellStyle name="Normal 118 4 2" xfId="9768"/>
    <cellStyle name="Normal 118 5" xfId="9769"/>
    <cellStyle name="Normal 119" xfId="9770"/>
    <cellStyle name="Normal 119 2" xfId="9771"/>
    <cellStyle name="Normal 119 2 2" xfId="9772"/>
    <cellStyle name="Normal 119 3" xfId="9773"/>
    <cellStyle name="Normal 119 3 2" xfId="9774"/>
    <cellStyle name="Normal 119 4" xfId="9775"/>
    <cellStyle name="Normal 119 4 2" xfId="9776"/>
    <cellStyle name="Normal 119 5" xfId="9777"/>
    <cellStyle name="Normal 12" xfId="213"/>
    <cellStyle name="Normal 12 2" xfId="9778"/>
    <cellStyle name="Normal 12 3" xfId="9779"/>
    <cellStyle name="Normal 12 3 2" xfId="9780"/>
    <cellStyle name="Normal 12 4" xfId="9781"/>
    <cellStyle name="Normal 12 4 2" xfId="9782"/>
    <cellStyle name="Normal 12 5" xfId="9783"/>
    <cellStyle name="Normal 12 5 2" xfId="9784"/>
    <cellStyle name="Normal 120" xfId="9785"/>
    <cellStyle name="Normal 120 2" xfId="9786"/>
    <cellStyle name="Normal 120 2 2" xfId="9787"/>
    <cellStyle name="Normal 120 3" xfId="9788"/>
    <cellStyle name="Normal 120 3 2" xfId="9789"/>
    <cellStyle name="Normal 120 4" xfId="9790"/>
    <cellStyle name="Normal 120 4 2" xfId="9791"/>
    <cellStyle name="Normal 120 5" xfId="9792"/>
    <cellStyle name="Normal 121" xfId="9793"/>
    <cellStyle name="Normal 121 2" xfId="9794"/>
    <cellStyle name="Normal 121 2 2" xfId="9795"/>
    <cellStyle name="Normal 121 3" xfId="9796"/>
    <cellStyle name="Normal 121 3 2" xfId="9797"/>
    <cellStyle name="Normal 121 4" xfId="9798"/>
    <cellStyle name="Normal 121 4 2" xfId="9799"/>
    <cellStyle name="Normal 121 5" xfId="9800"/>
    <cellStyle name="Normal 122" xfId="414"/>
    <cellStyle name="Normal 122 2" xfId="9801"/>
    <cellStyle name="Normal 122 2 2" xfId="9802"/>
    <cellStyle name="Normal 122 3" xfId="9803"/>
    <cellStyle name="Normal 122 3 2" xfId="9804"/>
    <cellStyle name="Normal 122 4" xfId="9805"/>
    <cellStyle name="Normal 122 4 2" xfId="9806"/>
    <cellStyle name="Normal 122 5" xfId="9807"/>
    <cellStyle name="Normal 123" xfId="9808"/>
    <cellStyle name="Normal 123 2" xfId="9809"/>
    <cellStyle name="Normal 123 2 2" xfId="9810"/>
    <cellStyle name="Normal 123 3" xfId="9811"/>
    <cellStyle name="Normal 123 3 2" xfId="9812"/>
    <cellStyle name="Normal 123 4" xfId="9813"/>
    <cellStyle name="Normal 123 4 2" xfId="9814"/>
    <cellStyle name="Normal 123 5" xfId="9815"/>
    <cellStyle name="Normal 124" xfId="9816"/>
    <cellStyle name="Normal 124 2" xfId="9817"/>
    <cellStyle name="Normal 124 2 2" xfId="9818"/>
    <cellStyle name="Normal 124 3" xfId="9819"/>
    <cellStyle name="Normal 124 3 2" xfId="9820"/>
    <cellStyle name="Normal 124 4" xfId="9821"/>
    <cellStyle name="Normal 124 4 2" xfId="9822"/>
    <cellStyle name="Normal 124 5" xfId="9823"/>
    <cellStyle name="Normal 125" xfId="9824"/>
    <cellStyle name="Normal 125 2" xfId="9825"/>
    <cellStyle name="Normal 125 2 2" xfId="9826"/>
    <cellStyle name="Normal 125 3" xfId="9827"/>
    <cellStyle name="Normal 125 3 2" xfId="9828"/>
    <cellStyle name="Normal 125 4" xfId="9829"/>
    <cellStyle name="Normal 125 4 2" xfId="9830"/>
    <cellStyle name="Normal 125 5" xfId="9831"/>
    <cellStyle name="Normal 126" xfId="9832"/>
    <cellStyle name="Normal 126 2" xfId="9833"/>
    <cellStyle name="Normal 126 2 2" xfId="9834"/>
    <cellStyle name="Normal 126 3" xfId="9835"/>
    <cellStyle name="Normal 126 3 2" xfId="9836"/>
    <cellStyle name="Normal 126 4" xfId="9837"/>
    <cellStyle name="Normal 126 4 2" xfId="9838"/>
    <cellStyle name="Normal 126 5" xfId="9839"/>
    <cellStyle name="Normal 127" xfId="9840"/>
    <cellStyle name="Normal 127 2" xfId="9841"/>
    <cellStyle name="Normal 127 2 2" xfId="9842"/>
    <cellStyle name="Normal 127 3" xfId="9843"/>
    <cellStyle name="Normal 127 3 2" xfId="9844"/>
    <cellStyle name="Normal 127 4" xfId="9845"/>
    <cellStyle name="Normal 127 4 2" xfId="9846"/>
    <cellStyle name="Normal 127 5" xfId="9847"/>
    <cellStyle name="Normal 128" xfId="9848"/>
    <cellStyle name="Normal 128 2" xfId="9849"/>
    <cellStyle name="Normal 128 2 2" xfId="9850"/>
    <cellStyle name="Normal 128 3" xfId="9851"/>
    <cellStyle name="Normal 128 3 2" xfId="9852"/>
    <cellStyle name="Normal 128 4" xfId="9853"/>
    <cellStyle name="Normal 128 4 2" xfId="9854"/>
    <cellStyle name="Normal 128 5" xfId="9855"/>
    <cellStyle name="Normal 129" xfId="9856"/>
    <cellStyle name="Normal 129 2" xfId="9857"/>
    <cellStyle name="Normal 129 2 2" xfId="9858"/>
    <cellStyle name="Normal 129 3" xfId="9859"/>
    <cellStyle name="Normal 129 3 2" xfId="9860"/>
    <cellStyle name="Normal 129 4" xfId="9861"/>
    <cellStyle name="Normal 129 4 2" xfId="9862"/>
    <cellStyle name="Normal 129 5" xfId="9863"/>
    <cellStyle name="Normal 13" xfId="415"/>
    <cellStyle name="Normal 13 2" xfId="9864"/>
    <cellStyle name="Normal 13 2 2" xfId="9865"/>
    <cellStyle name="Normal 13 2 2 3" xfId="9866"/>
    <cellStyle name="Normal 13 3" xfId="9867"/>
    <cellStyle name="Normal 13 3 2" xfId="9868"/>
    <cellStyle name="Normal 13 4" xfId="9869"/>
    <cellStyle name="Normal 13 4 2" xfId="9870"/>
    <cellStyle name="Normal 13 5" xfId="9871"/>
    <cellStyle name="Normal 13 5 2" xfId="9872"/>
    <cellStyle name="Normal 13_Deferred Income Taxes" xfId="9873"/>
    <cellStyle name="Normal 130" xfId="9874"/>
    <cellStyle name="Normal 130 2" xfId="9875"/>
    <cellStyle name="Normal 130 2 2" xfId="9876"/>
    <cellStyle name="Normal 130 3" xfId="9877"/>
    <cellStyle name="Normal 130 3 2" xfId="9878"/>
    <cellStyle name="Normal 130 4" xfId="9879"/>
    <cellStyle name="Normal 130 4 2" xfId="9880"/>
    <cellStyle name="Normal 130 5" xfId="9881"/>
    <cellStyle name="Normal 131" xfId="9882"/>
    <cellStyle name="Normal 131 2" xfId="9883"/>
    <cellStyle name="Normal 131 2 2" xfId="9884"/>
    <cellStyle name="Normal 131 3" xfId="9885"/>
    <cellStyle name="Normal 131 3 2" xfId="9886"/>
    <cellStyle name="Normal 131 4" xfId="9887"/>
    <cellStyle name="Normal 131 4 2" xfId="9888"/>
    <cellStyle name="Normal 131 5" xfId="9889"/>
    <cellStyle name="Normal 132" xfId="9890"/>
    <cellStyle name="Normal 132 2" xfId="9891"/>
    <cellStyle name="Normal 132 2 2" xfId="9892"/>
    <cellStyle name="Normal 132 3" xfId="9893"/>
    <cellStyle name="Normal 132 3 2" xfId="9894"/>
    <cellStyle name="Normal 132 4" xfId="9895"/>
    <cellStyle name="Normal 132 4 2" xfId="9896"/>
    <cellStyle name="Normal 132 5" xfId="9897"/>
    <cellStyle name="Normal 133" xfId="9898"/>
    <cellStyle name="Normal 133 2" xfId="9899"/>
    <cellStyle name="Normal 133 2 2" xfId="9900"/>
    <cellStyle name="Normal 133 3" xfId="9901"/>
    <cellStyle name="Normal 133 3 2" xfId="9902"/>
    <cellStyle name="Normal 133 4" xfId="9903"/>
    <cellStyle name="Normal 133 4 2" xfId="9904"/>
    <cellStyle name="Normal 133 5" xfId="9905"/>
    <cellStyle name="Normal 134" xfId="9906"/>
    <cellStyle name="Normal 134 2" xfId="9907"/>
    <cellStyle name="Normal 134 2 2" xfId="9908"/>
    <cellStyle name="Normal 134 3" xfId="9909"/>
    <cellStyle name="Normal 134 3 2" xfId="9910"/>
    <cellStyle name="Normal 134 4" xfId="9911"/>
    <cellStyle name="Normal 134 4 2" xfId="9912"/>
    <cellStyle name="Normal 134 5" xfId="9913"/>
    <cellStyle name="Normal 135" xfId="9914"/>
    <cellStyle name="Normal 135 2" xfId="9915"/>
    <cellStyle name="Normal 135 2 2" xfId="9916"/>
    <cellStyle name="Normal 135 3" xfId="9917"/>
    <cellStyle name="Normal 135 3 2" xfId="9918"/>
    <cellStyle name="Normal 135 4" xfId="9919"/>
    <cellStyle name="Normal 135 4 2" xfId="9920"/>
    <cellStyle name="Normal 135 5" xfId="9921"/>
    <cellStyle name="Normal 136" xfId="9922"/>
    <cellStyle name="Normal 136 2" xfId="9923"/>
    <cellStyle name="Normal 136 2 2" xfId="9924"/>
    <cellStyle name="Normal 136 3" xfId="9925"/>
    <cellStyle name="Normal 136 3 2" xfId="9926"/>
    <cellStyle name="Normal 136 4" xfId="9927"/>
    <cellStyle name="Normal 136 4 2" xfId="9928"/>
    <cellStyle name="Normal 136 5" xfId="9929"/>
    <cellStyle name="Normal 137" xfId="9930"/>
    <cellStyle name="Normal 137 2" xfId="9931"/>
    <cellStyle name="Normal 137 2 2" xfId="9932"/>
    <cellStyle name="Normal 137 3" xfId="9933"/>
    <cellStyle name="Normal 137 3 2" xfId="9934"/>
    <cellStyle name="Normal 137 4" xfId="9935"/>
    <cellStyle name="Normal 137 4 2" xfId="9936"/>
    <cellStyle name="Normal 137 5" xfId="9937"/>
    <cellStyle name="Normal 138" xfId="9938"/>
    <cellStyle name="Normal 138 2" xfId="9939"/>
    <cellStyle name="Normal 138 2 2" xfId="9940"/>
    <cellStyle name="Normal 138 3" xfId="9941"/>
    <cellStyle name="Normal 138 3 2" xfId="9942"/>
    <cellStyle name="Normal 138 4" xfId="9943"/>
    <cellStyle name="Normal 138 4 2" xfId="9944"/>
    <cellStyle name="Normal 138 5" xfId="9945"/>
    <cellStyle name="Normal 139" xfId="9946"/>
    <cellStyle name="Normal 139 2" xfId="9947"/>
    <cellStyle name="Normal 139 2 2" xfId="9948"/>
    <cellStyle name="Normal 139 3" xfId="9949"/>
    <cellStyle name="Normal 139 3 2" xfId="9950"/>
    <cellStyle name="Normal 139 4" xfId="9951"/>
    <cellStyle name="Normal 139 4 2" xfId="9952"/>
    <cellStyle name="Normal 139 5" xfId="9953"/>
    <cellStyle name="Normal 14" xfId="416"/>
    <cellStyle name="Normal 14 2" xfId="9954"/>
    <cellStyle name="Normal 14 2 2" xfId="9955"/>
    <cellStyle name="Normal 14 2 2 2" xfId="9956"/>
    <cellStyle name="Normal 14 2 3" xfId="9957"/>
    <cellStyle name="Normal 14 2 4" xfId="9958"/>
    <cellStyle name="Normal 14 2_Deferred Income Taxes" xfId="9959"/>
    <cellStyle name="Normal 14 3" xfId="9960"/>
    <cellStyle name="Normal 14 3 2" xfId="9961"/>
    <cellStyle name="Normal 14 3 2 2" xfId="9962"/>
    <cellStyle name="Normal 14 3_Deferred Income Taxes" xfId="9963"/>
    <cellStyle name="Normal 14 4" xfId="9964"/>
    <cellStyle name="Normal 14 4 2" xfId="9965"/>
    <cellStyle name="Normal 14 5" xfId="9966"/>
    <cellStyle name="Normal 14 5 2" xfId="9967"/>
    <cellStyle name="Normal 14 6" xfId="9968"/>
    <cellStyle name="Normal 14_Deferred Income Taxes" xfId="9969"/>
    <cellStyle name="Normal 140" xfId="9970"/>
    <cellStyle name="Normal 140 2" xfId="9971"/>
    <cellStyle name="Normal 140 2 2" xfId="9972"/>
    <cellStyle name="Normal 140 3" xfId="9973"/>
    <cellStyle name="Normal 140 3 2" xfId="9974"/>
    <cellStyle name="Normal 140 4" xfId="9975"/>
    <cellStyle name="Normal 140 4 2" xfId="9976"/>
    <cellStyle name="Normal 140 5" xfId="9977"/>
    <cellStyle name="Normal 141" xfId="9978"/>
    <cellStyle name="Normal 141 2" xfId="9979"/>
    <cellStyle name="Normal 141 2 2" xfId="9980"/>
    <cellStyle name="Normal 141 3" xfId="9981"/>
    <cellStyle name="Normal 141 3 2" xfId="9982"/>
    <cellStyle name="Normal 141 4" xfId="9983"/>
    <cellStyle name="Normal 141 4 2" xfId="9984"/>
    <cellStyle name="Normal 141 5" xfId="9985"/>
    <cellStyle name="Normal 142" xfId="9986"/>
    <cellStyle name="Normal 142 2" xfId="9987"/>
    <cellStyle name="Normal 142 2 2" xfId="9988"/>
    <cellStyle name="Normal 142 3" xfId="9989"/>
    <cellStyle name="Normal 142 3 2" xfId="9990"/>
    <cellStyle name="Normal 142 4" xfId="9991"/>
    <cellStyle name="Normal 142 4 2" xfId="9992"/>
    <cellStyle name="Normal 142 5" xfId="9993"/>
    <cellStyle name="Normal 143" xfId="9994"/>
    <cellStyle name="Normal 143 2" xfId="9995"/>
    <cellStyle name="Normal 143 2 2" xfId="9996"/>
    <cellStyle name="Normal 143 3" xfId="9997"/>
    <cellStyle name="Normal 143 3 2" xfId="9998"/>
    <cellStyle name="Normal 143 4" xfId="9999"/>
    <cellStyle name="Normal 143 4 2" xfId="10000"/>
    <cellStyle name="Normal 143 5" xfId="10001"/>
    <cellStyle name="Normal 144" xfId="10002"/>
    <cellStyle name="Normal 144 2" xfId="10003"/>
    <cellStyle name="Normal 144 2 2" xfId="10004"/>
    <cellStyle name="Normal 144 3" xfId="10005"/>
    <cellStyle name="Normal 144 3 2" xfId="10006"/>
    <cellStyle name="Normal 144 4" xfId="10007"/>
    <cellStyle name="Normal 144 4 2" xfId="10008"/>
    <cellStyle name="Normal 144 5" xfId="10009"/>
    <cellStyle name="Normal 145" xfId="10010"/>
    <cellStyle name="Normal 145 2" xfId="10011"/>
    <cellStyle name="Normal 145 2 2" xfId="10012"/>
    <cellStyle name="Normal 145 3" xfId="10013"/>
    <cellStyle name="Normal 145 3 2" xfId="10014"/>
    <cellStyle name="Normal 145 4" xfId="10015"/>
    <cellStyle name="Normal 145 4 2" xfId="10016"/>
    <cellStyle name="Normal 145 5" xfId="10017"/>
    <cellStyle name="Normal 146" xfId="10018"/>
    <cellStyle name="Normal 146 2" xfId="10019"/>
    <cellStyle name="Normal 146 2 2" xfId="10020"/>
    <cellStyle name="Normal 146 3" xfId="10021"/>
    <cellStyle name="Normal 146 3 2" xfId="10022"/>
    <cellStyle name="Normal 146 4" xfId="10023"/>
    <cellStyle name="Normal 146 4 2" xfId="10024"/>
    <cellStyle name="Normal 146 5" xfId="10025"/>
    <cellStyle name="Normal 147" xfId="10026"/>
    <cellStyle name="Normal 147 2" xfId="10027"/>
    <cellStyle name="Normal 147 2 2" xfId="10028"/>
    <cellStyle name="Normal 147 3" xfId="10029"/>
    <cellStyle name="Normal 147 3 2" xfId="10030"/>
    <cellStyle name="Normal 147 4" xfId="10031"/>
    <cellStyle name="Normal 147 4 2" xfId="10032"/>
    <cellStyle name="Normal 147 5" xfId="10033"/>
    <cellStyle name="Normal 148" xfId="10034"/>
    <cellStyle name="Normal 148 2" xfId="10035"/>
    <cellStyle name="Normal 148 2 2" xfId="10036"/>
    <cellStyle name="Normal 148 3" xfId="10037"/>
    <cellStyle name="Normal 148 3 2" xfId="10038"/>
    <cellStyle name="Normal 148 4" xfId="10039"/>
    <cellStyle name="Normal 148 4 2" xfId="10040"/>
    <cellStyle name="Normal 148 5" xfId="10041"/>
    <cellStyle name="Normal 149" xfId="10042"/>
    <cellStyle name="Normal 149 2" xfId="10043"/>
    <cellStyle name="Normal 149 2 2" xfId="10044"/>
    <cellStyle name="Normal 149 3" xfId="10045"/>
    <cellStyle name="Normal 149 3 2" xfId="10046"/>
    <cellStyle name="Normal 149 4" xfId="10047"/>
    <cellStyle name="Normal 149 4 2" xfId="10048"/>
    <cellStyle name="Normal 149 5" xfId="10049"/>
    <cellStyle name="Normal 15" xfId="417"/>
    <cellStyle name="Normal 15 2" xfId="10050"/>
    <cellStyle name="Normal 15 3" xfId="10051"/>
    <cellStyle name="Normal 15 3 2" xfId="10052"/>
    <cellStyle name="Normal 15 3 3" xfId="10053"/>
    <cellStyle name="Normal 15 4" xfId="10054"/>
    <cellStyle name="Normal 15 4 2" xfId="10055"/>
    <cellStyle name="Normal 15 5" xfId="10056"/>
    <cellStyle name="Normal 15 5 2" xfId="10057"/>
    <cellStyle name="Normal 15 6" xfId="10058"/>
    <cellStyle name="Normal 15 6 2" xfId="10059"/>
    <cellStyle name="Normal 15 7" xfId="10060"/>
    <cellStyle name="Normal 150" xfId="10061"/>
    <cellStyle name="Normal 150 2" xfId="10062"/>
    <cellStyle name="Normal 150 2 2" xfId="10063"/>
    <cellStyle name="Normal 150 3" xfId="10064"/>
    <cellStyle name="Normal 150 3 2" xfId="10065"/>
    <cellStyle name="Normal 150 4" xfId="10066"/>
    <cellStyle name="Normal 150 4 2" xfId="10067"/>
    <cellStyle name="Normal 150 5" xfId="10068"/>
    <cellStyle name="Normal 151" xfId="10069"/>
    <cellStyle name="Normal 151 2" xfId="10070"/>
    <cellStyle name="Normal 151 2 2" xfId="10071"/>
    <cellStyle name="Normal 151 3" xfId="10072"/>
    <cellStyle name="Normal 151 3 2" xfId="10073"/>
    <cellStyle name="Normal 151 4" xfId="10074"/>
    <cellStyle name="Normal 151 4 2" xfId="10075"/>
    <cellStyle name="Normal 151 5" xfId="10076"/>
    <cellStyle name="Normal 152" xfId="10077"/>
    <cellStyle name="Normal 152 2" xfId="10078"/>
    <cellStyle name="Normal 152 2 2" xfId="10079"/>
    <cellStyle name="Normal 152 3" xfId="10080"/>
    <cellStyle name="Normal 152 3 2" xfId="10081"/>
    <cellStyle name="Normal 152 4" xfId="10082"/>
    <cellStyle name="Normal 152 4 2" xfId="10083"/>
    <cellStyle name="Normal 152 5" xfId="10084"/>
    <cellStyle name="Normal 153" xfId="10085"/>
    <cellStyle name="Normal 153 2" xfId="10086"/>
    <cellStyle name="Normal 153 2 2" xfId="10087"/>
    <cellStyle name="Normal 153 3" xfId="10088"/>
    <cellStyle name="Normal 153 3 2" xfId="10089"/>
    <cellStyle name="Normal 153 4" xfId="10090"/>
    <cellStyle name="Normal 153 4 2" xfId="10091"/>
    <cellStyle name="Normal 153 5" xfId="10092"/>
    <cellStyle name="Normal 154" xfId="10093"/>
    <cellStyle name="Normal 154 2" xfId="10094"/>
    <cellStyle name="Normal 154 2 2" xfId="10095"/>
    <cellStyle name="Normal 154 3" xfId="10096"/>
    <cellStyle name="Normal 154 3 2" xfId="10097"/>
    <cellStyle name="Normal 154 4" xfId="10098"/>
    <cellStyle name="Normal 154 4 2" xfId="10099"/>
    <cellStyle name="Normal 154 5" xfId="10100"/>
    <cellStyle name="Normal 155" xfId="10101"/>
    <cellStyle name="Normal 155 2" xfId="10102"/>
    <cellStyle name="Normal 155 2 2" xfId="10103"/>
    <cellStyle name="Normal 155 3" xfId="10104"/>
    <cellStyle name="Normal 155 3 2" xfId="10105"/>
    <cellStyle name="Normal 155 4" xfId="10106"/>
    <cellStyle name="Normal 155 4 2" xfId="10107"/>
    <cellStyle name="Normal 155 5" xfId="10108"/>
    <cellStyle name="Normal 156" xfId="10109"/>
    <cellStyle name="Normal 156 2" xfId="10110"/>
    <cellStyle name="Normal 156 2 2" xfId="10111"/>
    <cellStyle name="Normal 156 3" xfId="10112"/>
    <cellStyle name="Normal 156 3 2" xfId="10113"/>
    <cellStyle name="Normal 156 4" xfId="10114"/>
    <cellStyle name="Normal 156 4 2" xfId="10115"/>
    <cellStyle name="Normal 156 5" xfId="10116"/>
    <cellStyle name="Normal 157" xfId="10117"/>
    <cellStyle name="Normal 157 2" xfId="10118"/>
    <cellStyle name="Normal 157 2 2" xfId="10119"/>
    <cellStyle name="Normal 157 3" xfId="10120"/>
    <cellStyle name="Normal 157 3 2" xfId="10121"/>
    <cellStyle name="Normal 157 4" xfId="10122"/>
    <cellStyle name="Normal 157 4 2" xfId="10123"/>
    <cellStyle name="Normal 157 5" xfId="10124"/>
    <cellStyle name="Normal 158" xfId="10125"/>
    <cellStyle name="Normal 158 2" xfId="10126"/>
    <cellStyle name="Normal 158 2 2" xfId="10127"/>
    <cellStyle name="Normal 158 3" xfId="10128"/>
    <cellStyle name="Normal 158 3 2" xfId="10129"/>
    <cellStyle name="Normal 158 4" xfId="10130"/>
    <cellStyle name="Normal 158 4 2" xfId="10131"/>
    <cellStyle name="Normal 158 5" xfId="10132"/>
    <cellStyle name="Normal 159" xfId="10133"/>
    <cellStyle name="Normal 159 2" xfId="10134"/>
    <cellStyle name="Normal 159 2 2" xfId="10135"/>
    <cellStyle name="Normal 159 3" xfId="10136"/>
    <cellStyle name="Normal 159 3 2" xfId="10137"/>
    <cellStyle name="Normal 159 4" xfId="10138"/>
    <cellStyle name="Normal 159 4 2" xfId="10139"/>
    <cellStyle name="Normal 159 5" xfId="10140"/>
    <cellStyle name="Normal 16" xfId="418"/>
    <cellStyle name="Normal 16 2" xfId="10141"/>
    <cellStyle name="Normal 16 2 2" xfId="10142"/>
    <cellStyle name="Normal 16 2 3" xfId="10143"/>
    <cellStyle name="Normal 16 3" xfId="10144"/>
    <cellStyle name="Normal 16 3 2" xfId="10145"/>
    <cellStyle name="Normal 16 4" xfId="10146"/>
    <cellStyle name="Normal 16 4 2" xfId="10147"/>
    <cellStyle name="Normal 16 5" xfId="10148"/>
    <cellStyle name="Normal 16 5 2" xfId="10149"/>
    <cellStyle name="Normal 16 6" xfId="10150"/>
    <cellStyle name="Normal 160" xfId="10151"/>
    <cellStyle name="Normal 160 2" xfId="10152"/>
    <cellStyle name="Normal 160 2 2" xfId="10153"/>
    <cellStyle name="Normal 160 3" xfId="10154"/>
    <cellStyle name="Normal 160 3 2" xfId="10155"/>
    <cellStyle name="Normal 160 4" xfId="10156"/>
    <cellStyle name="Normal 160 4 2" xfId="10157"/>
    <cellStyle name="Normal 160 5" xfId="10158"/>
    <cellStyle name="Normal 161" xfId="10159"/>
    <cellStyle name="Normal 161 2" xfId="10160"/>
    <cellStyle name="Normal 161 2 2" xfId="10161"/>
    <cellStyle name="Normal 161 3" xfId="10162"/>
    <cellStyle name="Normal 161 3 2" xfId="10163"/>
    <cellStyle name="Normal 161 4" xfId="10164"/>
    <cellStyle name="Normal 161 4 2" xfId="10165"/>
    <cellStyle name="Normal 161 5" xfId="10166"/>
    <cellStyle name="Normal 162" xfId="10167"/>
    <cellStyle name="Normal 162 2" xfId="10168"/>
    <cellStyle name="Normal 162 2 2" xfId="10169"/>
    <cellStyle name="Normal 162 3" xfId="10170"/>
    <cellStyle name="Normal 162 3 2" xfId="10171"/>
    <cellStyle name="Normal 162 4" xfId="10172"/>
    <cellStyle name="Normal 162 4 2" xfId="10173"/>
    <cellStyle name="Normal 162 5" xfId="10174"/>
    <cellStyle name="Normal 163" xfId="10175"/>
    <cellStyle name="Normal 163 2" xfId="10176"/>
    <cellStyle name="Normal 163 2 2" xfId="10177"/>
    <cellStyle name="Normal 163 3" xfId="10178"/>
    <cellStyle name="Normal 163 3 2" xfId="10179"/>
    <cellStyle name="Normal 163 4" xfId="10180"/>
    <cellStyle name="Normal 163 4 2" xfId="10181"/>
    <cellStyle name="Normal 163 5" xfId="10182"/>
    <cellStyle name="Normal 164" xfId="10183"/>
    <cellStyle name="Normal 164 2" xfId="10184"/>
    <cellStyle name="Normal 164 2 2" xfId="10185"/>
    <cellStyle name="Normal 164 3" xfId="10186"/>
    <cellStyle name="Normal 164 3 2" xfId="10187"/>
    <cellStyle name="Normal 164 4" xfId="10188"/>
    <cellStyle name="Normal 164 4 2" xfId="10189"/>
    <cellStyle name="Normal 164 5" xfId="10190"/>
    <cellStyle name="Normal 165" xfId="10191"/>
    <cellStyle name="Normal 165 2" xfId="10192"/>
    <cellStyle name="Normal 165 2 2" xfId="10193"/>
    <cellStyle name="Normal 165 3" xfId="10194"/>
    <cellStyle name="Normal 165 3 2" xfId="10195"/>
    <cellStyle name="Normal 165 4" xfId="10196"/>
    <cellStyle name="Normal 165 4 2" xfId="10197"/>
    <cellStyle name="Normal 165 5" xfId="10198"/>
    <cellStyle name="Normal 166" xfId="10199"/>
    <cellStyle name="Normal 166 2" xfId="10200"/>
    <cellStyle name="Normal 166 2 2" xfId="10201"/>
    <cellStyle name="Normal 166 3" xfId="10202"/>
    <cellStyle name="Normal 166 3 2" xfId="10203"/>
    <cellStyle name="Normal 166 4" xfId="10204"/>
    <cellStyle name="Normal 166 4 2" xfId="10205"/>
    <cellStyle name="Normal 166 5" xfId="10206"/>
    <cellStyle name="Normal 167" xfId="10207"/>
    <cellStyle name="Normal 167 2" xfId="10208"/>
    <cellStyle name="Normal 167 2 2" xfId="10209"/>
    <cellStyle name="Normal 167 3" xfId="10210"/>
    <cellStyle name="Normal 167 3 2" xfId="10211"/>
    <cellStyle name="Normal 167 4" xfId="10212"/>
    <cellStyle name="Normal 167 4 2" xfId="10213"/>
    <cellStyle name="Normal 167 5" xfId="10214"/>
    <cellStyle name="Normal 168" xfId="10215"/>
    <cellStyle name="Normal 168 2" xfId="10216"/>
    <cellStyle name="Normal 168 2 2" xfId="10217"/>
    <cellStyle name="Normal 168 3" xfId="10218"/>
    <cellStyle name="Normal 168 3 2" xfId="10219"/>
    <cellStyle name="Normal 168 4" xfId="10220"/>
    <cellStyle name="Normal 168 4 2" xfId="10221"/>
    <cellStyle name="Normal 168 5" xfId="10222"/>
    <cellStyle name="Normal 169" xfId="10223"/>
    <cellStyle name="Normal 169 2" xfId="10224"/>
    <cellStyle name="Normal 169 2 2" xfId="10225"/>
    <cellStyle name="Normal 169 3" xfId="10226"/>
    <cellStyle name="Normal 169 3 2" xfId="10227"/>
    <cellStyle name="Normal 169 4" xfId="10228"/>
    <cellStyle name="Normal 169 4 2" xfId="10229"/>
    <cellStyle name="Normal 169 5" xfId="10230"/>
    <cellStyle name="Normal 17" xfId="419"/>
    <cellStyle name="Normal 17 2" xfId="10231"/>
    <cellStyle name="Normal 17 2 2" xfId="10232"/>
    <cellStyle name="Normal 17 2 3" xfId="10233"/>
    <cellStyle name="Normal 17 3" xfId="10234"/>
    <cellStyle name="Normal 17 3 2" xfId="10235"/>
    <cellStyle name="Normal 17 4" xfId="10236"/>
    <cellStyle name="Normal 17 4 2" xfId="10237"/>
    <cellStyle name="Normal 17 5" xfId="10238"/>
    <cellStyle name="Normal 17 5 2" xfId="10239"/>
    <cellStyle name="Normal 17 6" xfId="10240"/>
    <cellStyle name="Normal 170" xfId="10241"/>
    <cellStyle name="Normal 170 2" xfId="10242"/>
    <cellStyle name="Normal 170 2 2" xfId="10243"/>
    <cellStyle name="Normal 170 3" xfId="10244"/>
    <cellStyle name="Normal 170 3 2" xfId="10245"/>
    <cellStyle name="Normal 170 4" xfId="10246"/>
    <cellStyle name="Normal 170 4 2" xfId="10247"/>
    <cellStyle name="Normal 170 5" xfId="10248"/>
    <cellStyle name="Normal 171" xfId="10249"/>
    <cellStyle name="Normal 171 2" xfId="10250"/>
    <cellStyle name="Normal 171 2 2" xfId="10251"/>
    <cellStyle name="Normal 171 3" xfId="10252"/>
    <cellStyle name="Normal 171 3 2" xfId="10253"/>
    <cellStyle name="Normal 171 4" xfId="10254"/>
    <cellStyle name="Normal 171 4 2" xfId="10255"/>
    <cellStyle name="Normal 171 5" xfId="10256"/>
    <cellStyle name="Normal 172" xfId="10257"/>
    <cellStyle name="Normal 172 2" xfId="10258"/>
    <cellStyle name="Normal 172 2 2" xfId="10259"/>
    <cellStyle name="Normal 172 3" xfId="10260"/>
    <cellStyle name="Normal 172 3 2" xfId="10261"/>
    <cellStyle name="Normal 172 4" xfId="10262"/>
    <cellStyle name="Normal 172 4 2" xfId="10263"/>
    <cellStyle name="Normal 172 5" xfId="10264"/>
    <cellStyle name="Normal 173" xfId="10265"/>
    <cellStyle name="Normal 173 2" xfId="10266"/>
    <cellStyle name="Normal 173 2 2" xfId="10267"/>
    <cellStyle name="Normal 173 3" xfId="10268"/>
    <cellStyle name="Normal 173 3 2" xfId="10269"/>
    <cellStyle name="Normal 173 4" xfId="10270"/>
    <cellStyle name="Normal 173 4 2" xfId="10271"/>
    <cellStyle name="Normal 173 5" xfId="10272"/>
    <cellStyle name="Normal 174" xfId="10273"/>
    <cellStyle name="Normal 174 2" xfId="10274"/>
    <cellStyle name="Normal 174 2 2" xfId="10275"/>
    <cellStyle name="Normal 174 3" xfId="10276"/>
    <cellStyle name="Normal 174 3 2" xfId="10277"/>
    <cellStyle name="Normal 174 4" xfId="10278"/>
    <cellStyle name="Normal 174 4 2" xfId="10279"/>
    <cellStyle name="Normal 174 5" xfId="10280"/>
    <cellStyle name="Normal 175" xfId="10281"/>
    <cellStyle name="Normal 175 2" xfId="10282"/>
    <cellStyle name="Normal 175 2 2" xfId="10283"/>
    <cellStyle name="Normal 175 3" xfId="10284"/>
    <cellStyle name="Normal 175 3 2" xfId="10285"/>
    <cellStyle name="Normal 175 4" xfId="10286"/>
    <cellStyle name="Normal 175 4 2" xfId="10287"/>
    <cellStyle name="Normal 175 5" xfId="10288"/>
    <cellStyle name="Normal 176" xfId="10289"/>
    <cellStyle name="Normal 176 2" xfId="10290"/>
    <cellStyle name="Normal 176 2 2" xfId="10291"/>
    <cellStyle name="Normal 176 3" xfId="10292"/>
    <cellStyle name="Normal 176 3 2" xfId="10293"/>
    <cellStyle name="Normal 176 4" xfId="10294"/>
    <cellStyle name="Normal 176 4 2" xfId="10295"/>
    <cellStyle name="Normal 176 5" xfId="10296"/>
    <cellStyle name="Normal 177" xfId="10297"/>
    <cellStyle name="Normal 177 2" xfId="10298"/>
    <cellStyle name="Normal 177 2 2" xfId="10299"/>
    <cellStyle name="Normal 177 3" xfId="10300"/>
    <cellStyle name="Normal 177 3 2" xfId="10301"/>
    <cellStyle name="Normal 177 4" xfId="10302"/>
    <cellStyle name="Normal 177 4 2" xfId="10303"/>
    <cellStyle name="Normal 177 5" xfId="10304"/>
    <cellStyle name="Normal 178" xfId="10305"/>
    <cellStyle name="Normal 178 2" xfId="10306"/>
    <cellStyle name="Normal 178 2 2" xfId="10307"/>
    <cellStyle name="Normal 178 3" xfId="10308"/>
    <cellStyle name="Normal 178 3 2" xfId="10309"/>
    <cellStyle name="Normal 178 4" xfId="10310"/>
    <cellStyle name="Normal 178 4 2" xfId="10311"/>
    <cellStyle name="Normal 178 5" xfId="10312"/>
    <cellStyle name="Normal 179" xfId="10313"/>
    <cellStyle name="Normal 179 2" xfId="10314"/>
    <cellStyle name="Normal 179 2 2" xfId="10315"/>
    <cellStyle name="Normal 179 3" xfId="10316"/>
    <cellStyle name="Normal 179 3 2" xfId="10317"/>
    <cellStyle name="Normal 179 4" xfId="10318"/>
    <cellStyle name="Normal 179 4 2" xfId="10319"/>
    <cellStyle name="Normal 179 5" xfId="10320"/>
    <cellStyle name="Normal 18" xfId="420"/>
    <cellStyle name="Normal 18 2" xfId="10321"/>
    <cellStyle name="Normal 18 2 2" xfId="10322"/>
    <cellStyle name="Normal 18 2 2 2" xfId="10323"/>
    <cellStyle name="Normal 18 2 3" xfId="10324"/>
    <cellStyle name="Normal 18 2 3 2" xfId="10325"/>
    <cellStyle name="Normal 18 2 4" xfId="10326"/>
    <cellStyle name="Normal 18 2 4 2" xfId="10327"/>
    <cellStyle name="Normal 18 2 5" xfId="10328"/>
    <cellStyle name="Normal 18 3" xfId="10329"/>
    <cellStyle name="Normal 18 3 2" xfId="10330"/>
    <cellStyle name="Normal 18 4" xfId="10331"/>
    <cellStyle name="Normal 18 4 2" xfId="10332"/>
    <cellStyle name="Normal 18 5" xfId="10333"/>
    <cellStyle name="Normal 18 5 2" xfId="10334"/>
    <cellStyle name="Normal 18 6" xfId="10335"/>
    <cellStyle name="Normal 18_Deferred Income Taxes" xfId="10336"/>
    <cellStyle name="Normal 180" xfId="10337"/>
    <cellStyle name="Normal 180 2" xfId="10338"/>
    <cellStyle name="Normal 180 2 2" xfId="10339"/>
    <cellStyle name="Normal 180 3" xfId="10340"/>
    <cellStyle name="Normal 180 3 2" xfId="10341"/>
    <cellStyle name="Normal 180 4" xfId="10342"/>
    <cellStyle name="Normal 180 4 2" xfId="10343"/>
    <cellStyle name="Normal 180 5" xfId="10344"/>
    <cellStyle name="Normal 181" xfId="10345"/>
    <cellStyle name="Normal 181 2" xfId="10346"/>
    <cellStyle name="Normal 181 2 2" xfId="10347"/>
    <cellStyle name="Normal 181 3" xfId="10348"/>
    <cellStyle name="Normal 181 3 2" xfId="10349"/>
    <cellStyle name="Normal 181 4" xfId="10350"/>
    <cellStyle name="Normal 181 4 2" xfId="10351"/>
    <cellStyle name="Normal 181 5" xfId="10352"/>
    <cellStyle name="Normal 182" xfId="10353"/>
    <cellStyle name="Normal 182 2" xfId="10354"/>
    <cellStyle name="Normal 182 2 2" xfId="10355"/>
    <cellStyle name="Normal 182 3" xfId="10356"/>
    <cellStyle name="Normal 182 3 2" xfId="10357"/>
    <cellStyle name="Normal 182 4" xfId="10358"/>
    <cellStyle name="Normal 182 4 2" xfId="10359"/>
    <cellStyle name="Normal 182 5" xfId="10360"/>
    <cellStyle name="Normal 183" xfId="10361"/>
    <cellStyle name="Normal 183 2" xfId="10362"/>
    <cellStyle name="Normal 183 2 2" xfId="10363"/>
    <cellStyle name="Normal 183 3" xfId="10364"/>
    <cellStyle name="Normal 183 3 2" xfId="10365"/>
    <cellStyle name="Normal 183 4" xfId="10366"/>
    <cellStyle name="Normal 183 4 2" xfId="10367"/>
    <cellStyle name="Normal 183 5" xfId="10368"/>
    <cellStyle name="Normal 184" xfId="10369"/>
    <cellStyle name="Normal 184 2" xfId="10370"/>
    <cellStyle name="Normal 184 2 2" xfId="10371"/>
    <cellStyle name="Normal 184 3" xfId="10372"/>
    <cellStyle name="Normal 184 3 2" xfId="10373"/>
    <cellStyle name="Normal 184 4" xfId="10374"/>
    <cellStyle name="Normal 184 4 2" xfId="10375"/>
    <cellStyle name="Normal 184 5" xfId="10376"/>
    <cellStyle name="Normal 185" xfId="10377"/>
    <cellStyle name="Normal 185 2" xfId="10378"/>
    <cellStyle name="Normal 185 2 2" xfId="10379"/>
    <cellStyle name="Normal 185 3" xfId="10380"/>
    <cellStyle name="Normal 185 3 2" xfId="10381"/>
    <cellStyle name="Normal 185 4" xfId="10382"/>
    <cellStyle name="Normal 185 4 2" xfId="10383"/>
    <cellStyle name="Normal 185 5" xfId="10384"/>
    <cellStyle name="Normal 186" xfId="10385"/>
    <cellStyle name="Normal 186 2" xfId="10386"/>
    <cellStyle name="Normal 186 2 2" xfId="10387"/>
    <cellStyle name="Normal 186 3" xfId="10388"/>
    <cellStyle name="Normal 186 3 2" xfId="10389"/>
    <cellStyle name="Normal 186 4" xfId="10390"/>
    <cellStyle name="Normal 186 4 2" xfId="10391"/>
    <cellStyle name="Normal 186 5" xfId="10392"/>
    <cellStyle name="Normal 187" xfId="10393"/>
    <cellStyle name="Normal 187 2" xfId="10394"/>
    <cellStyle name="Normal 187 2 2" xfId="10395"/>
    <cellStyle name="Normal 187 3" xfId="10396"/>
    <cellStyle name="Normal 187 3 2" xfId="10397"/>
    <cellStyle name="Normal 187 4" xfId="10398"/>
    <cellStyle name="Normal 187 4 2" xfId="10399"/>
    <cellStyle name="Normal 187 5" xfId="10400"/>
    <cellStyle name="Normal 188" xfId="10401"/>
    <cellStyle name="Normal 188 2" xfId="10402"/>
    <cellStyle name="Normal 188 2 2" xfId="10403"/>
    <cellStyle name="Normal 188 3" xfId="10404"/>
    <cellStyle name="Normal 188 3 2" xfId="10405"/>
    <cellStyle name="Normal 188 4" xfId="10406"/>
    <cellStyle name="Normal 188 4 2" xfId="10407"/>
    <cellStyle name="Normal 188 5" xfId="10408"/>
    <cellStyle name="Normal 189" xfId="10409"/>
    <cellStyle name="Normal 189 2" xfId="10410"/>
    <cellStyle name="Normal 189 2 2" xfId="10411"/>
    <cellStyle name="Normal 189 3" xfId="10412"/>
    <cellStyle name="Normal 189 3 2" xfId="10413"/>
    <cellStyle name="Normal 189 4" xfId="10414"/>
    <cellStyle name="Normal 189 4 2" xfId="10415"/>
    <cellStyle name="Normal 189 5" xfId="10416"/>
    <cellStyle name="Normal 19" xfId="421"/>
    <cellStyle name="Normal 19 2" xfId="10417"/>
    <cellStyle name="Normal 19 2 2" xfId="10418"/>
    <cellStyle name="Normal 19 2 3" xfId="10419"/>
    <cellStyle name="Normal 19 3" xfId="10420"/>
    <cellStyle name="Normal 19 3 2" xfId="10421"/>
    <cellStyle name="Normal 19 4" xfId="10422"/>
    <cellStyle name="Normal 19 4 2" xfId="10423"/>
    <cellStyle name="Normal 19 5" xfId="10424"/>
    <cellStyle name="Normal 19 5 2" xfId="10425"/>
    <cellStyle name="Normal 19 6" xfId="10426"/>
    <cellStyle name="Normal 190" xfId="10427"/>
    <cellStyle name="Normal 190 2" xfId="10428"/>
    <cellStyle name="Normal 190 2 2" xfId="10429"/>
    <cellStyle name="Normal 190 3" xfId="10430"/>
    <cellStyle name="Normal 190 3 2" xfId="10431"/>
    <cellStyle name="Normal 190 4" xfId="10432"/>
    <cellStyle name="Normal 190 4 2" xfId="10433"/>
    <cellStyle name="Normal 190 5" xfId="10434"/>
    <cellStyle name="Normal 191" xfId="10435"/>
    <cellStyle name="Normal 191 2" xfId="10436"/>
    <cellStyle name="Normal 191 2 2" xfId="10437"/>
    <cellStyle name="Normal 191 3" xfId="10438"/>
    <cellStyle name="Normal 191 3 2" xfId="10439"/>
    <cellStyle name="Normal 191 4" xfId="10440"/>
    <cellStyle name="Normal 191 4 2" xfId="10441"/>
    <cellStyle name="Normal 191 5" xfId="10442"/>
    <cellStyle name="Normal 192" xfId="10443"/>
    <cellStyle name="Normal 192 2" xfId="10444"/>
    <cellStyle name="Normal 192 2 2" xfId="10445"/>
    <cellStyle name="Normal 192 3" xfId="10446"/>
    <cellStyle name="Normal 192 3 2" xfId="10447"/>
    <cellStyle name="Normal 192 4" xfId="10448"/>
    <cellStyle name="Normal 192 4 2" xfId="10449"/>
    <cellStyle name="Normal 192 5" xfId="10450"/>
    <cellStyle name="Normal 193" xfId="10451"/>
    <cellStyle name="Normal 193 2" xfId="10452"/>
    <cellStyle name="Normal 193 2 2" xfId="10453"/>
    <cellStyle name="Normal 193 3" xfId="10454"/>
    <cellStyle name="Normal 193 3 2" xfId="10455"/>
    <cellStyle name="Normal 193 4" xfId="10456"/>
    <cellStyle name="Normal 193 4 2" xfId="10457"/>
    <cellStyle name="Normal 193 5" xfId="10458"/>
    <cellStyle name="Normal 194" xfId="10459"/>
    <cellStyle name="Normal 194 2" xfId="10460"/>
    <cellStyle name="Normal 194 2 2" xfId="10461"/>
    <cellStyle name="Normal 194 3" xfId="10462"/>
    <cellStyle name="Normal 194 3 2" xfId="10463"/>
    <cellStyle name="Normal 194 4" xfId="10464"/>
    <cellStyle name="Normal 194 4 2" xfId="10465"/>
    <cellStyle name="Normal 194 5" xfId="10466"/>
    <cellStyle name="Normal 195" xfId="10467"/>
    <cellStyle name="Normal 195 2" xfId="10468"/>
    <cellStyle name="Normal 195 2 2" xfId="10469"/>
    <cellStyle name="Normal 195 3" xfId="10470"/>
    <cellStyle name="Normal 195 3 2" xfId="10471"/>
    <cellStyle name="Normal 195 4" xfId="10472"/>
    <cellStyle name="Normal 195 4 2" xfId="10473"/>
    <cellStyle name="Normal 195 5" xfId="10474"/>
    <cellStyle name="Normal 196" xfId="10475"/>
    <cellStyle name="Normal 196 2" xfId="10476"/>
    <cellStyle name="Normal 196 2 2" xfId="10477"/>
    <cellStyle name="Normal 196 3" xfId="10478"/>
    <cellStyle name="Normal 196 3 2" xfId="10479"/>
    <cellStyle name="Normal 196 4" xfId="10480"/>
    <cellStyle name="Normal 196 4 2" xfId="10481"/>
    <cellStyle name="Normal 196 5" xfId="10482"/>
    <cellStyle name="Normal 197" xfId="10483"/>
    <cellStyle name="Normal 197 2" xfId="10484"/>
    <cellStyle name="Normal 197 2 2" xfId="10485"/>
    <cellStyle name="Normal 197 3" xfId="10486"/>
    <cellStyle name="Normal 197 3 2" xfId="10487"/>
    <cellStyle name="Normal 197 4" xfId="10488"/>
    <cellStyle name="Normal 197 4 2" xfId="10489"/>
    <cellStyle name="Normal 197 5" xfId="10490"/>
    <cellStyle name="Normal 198" xfId="10491"/>
    <cellStyle name="Normal 198 2" xfId="10492"/>
    <cellStyle name="Normal 198 2 2" xfId="10493"/>
    <cellStyle name="Normal 198 3" xfId="10494"/>
    <cellStyle name="Normal 198 3 2" xfId="10495"/>
    <cellStyle name="Normal 198 4" xfId="10496"/>
    <cellStyle name="Normal 198 4 2" xfId="10497"/>
    <cellStyle name="Normal 198 5" xfId="10498"/>
    <cellStyle name="Normal 199" xfId="10499"/>
    <cellStyle name="Normal 199 2" xfId="10500"/>
    <cellStyle name="Normal 199 2 2" xfId="10501"/>
    <cellStyle name="Normal 199 3" xfId="10502"/>
    <cellStyle name="Normal 199 3 2" xfId="10503"/>
    <cellStyle name="Normal 199 4" xfId="10504"/>
    <cellStyle name="Normal 199 4 2" xfId="10505"/>
    <cellStyle name="Normal 199 5" xfId="10506"/>
    <cellStyle name="Normal 2" xfId="117"/>
    <cellStyle name="Normal 2 10" xfId="10507"/>
    <cellStyle name="Normal 2 10 2" xfId="10508"/>
    <cellStyle name="Normal 2 10 2 2" xfId="10509"/>
    <cellStyle name="Normal 2 10 2 2 2" xfId="10510"/>
    <cellStyle name="Normal 2 10 2 2 2 3" xfId="10511"/>
    <cellStyle name="Normal 2 10 2 3" xfId="10512"/>
    <cellStyle name="Normal 2 10 2 4" xfId="10513"/>
    <cellStyle name="Normal 2 10 3" xfId="10514"/>
    <cellStyle name="Normal 2 10 3 2" xfId="10515"/>
    <cellStyle name="Normal 2 10 4" xfId="10516"/>
    <cellStyle name="Normal 2 10_Deferred Income Taxes" xfId="10517"/>
    <cellStyle name="Normal 2 11" xfId="10518"/>
    <cellStyle name="Normal 2 11 2" xfId="10519"/>
    <cellStyle name="Normal 2 12" xfId="10520"/>
    <cellStyle name="Normal 2 12 2" xfId="10521"/>
    <cellStyle name="Normal 2 12 2 2" xfId="10522"/>
    <cellStyle name="Normal 2 12 3" xfId="10523"/>
    <cellStyle name="Normal 2 12 3 2" xfId="10524"/>
    <cellStyle name="Normal 2 12 4" xfId="10525"/>
    <cellStyle name="Normal 2 13" xfId="10526"/>
    <cellStyle name="Normal 2 13 2" xfId="10527"/>
    <cellStyle name="Normal 2 13 2 2" xfId="10528"/>
    <cellStyle name="Normal 2 13 3" xfId="10529"/>
    <cellStyle name="Normal 2 13 3 2" xfId="10530"/>
    <cellStyle name="Normal 2 13 4" xfId="10531"/>
    <cellStyle name="Normal 2 14" xfId="10532"/>
    <cellStyle name="Normal 2 14 2" xfId="10533"/>
    <cellStyle name="Normal 2 15" xfId="10534"/>
    <cellStyle name="Normal 2 16" xfId="10535"/>
    <cellStyle name="Normal 2 16 3" xfId="10536"/>
    <cellStyle name="Normal 2 17" xfId="10537"/>
    <cellStyle name="Normal 2 18" xfId="10538"/>
    <cellStyle name="Normal 2 19" xfId="10539"/>
    <cellStyle name="Normal 2 2" xfId="118"/>
    <cellStyle name="Normal 2 2 10" xfId="10540"/>
    <cellStyle name="Normal 2 2 10 2" xfId="10541"/>
    <cellStyle name="Normal 2 2 2" xfId="422"/>
    <cellStyle name="Normal 2 2 2 2" xfId="10542"/>
    <cellStyle name="Normal 2 2 2 2 10" xfId="10543"/>
    <cellStyle name="Normal 2 2 2 2 2" xfId="10544"/>
    <cellStyle name="Normal 2 2 2 2 2 2" xfId="10545"/>
    <cellStyle name="Normal 2 2 2 2 2 2 2" xfId="10546"/>
    <cellStyle name="Normal 2 2 2 2 2 2 2 2" xfId="10547"/>
    <cellStyle name="Normal 2 2 2 2 2 2 3" xfId="10548"/>
    <cellStyle name="Normal 2 2 2 2 2 2 3 2" xfId="10549"/>
    <cellStyle name="Normal 2 2 2 2 2 2 4" xfId="10550"/>
    <cellStyle name="Normal 2 2 2 2 2 3" xfId="10551"/>
    <cellStyle name="Normal 2 2 2 2 2 3 2" xfId="10552"/>
    <cellStyle name="Normal 2 2 2 2 2 3 2 2" xfId="10553"/>
    <cellStyle name="Normal 2 2 2 2 2 3 3" xfId="10554"/>
    <cellStyle name="Normal 2 2 2 2 2 3 3 2" xfId="10555"/>
    <cellStyle name="Normal 2 2 2 2 2 3 4" xfId="10556"/>
    <cellStyle name="Normal 2 2 2 2 2 4" xfId="10557"/>
    <cellStyle name="Normal 2 2 2 2 2 4 2" xfId="10558"/>
    <cellStyle name="Normal 2 2 2 2 2 5" xfId="10559"/>
    <cellStyle name="Normal 2 2 2 2 2 5 2" xfId="10560"/>
    <cellStyle name="Normal 2 2 2 2 2 6" xfId="10561"/>
    <cellStyle name="Normal 2 2 2 2 3" xfId="10562"/>
    <cellStyle name="Normal 2 2 2 2 3 2" xfId="10563"/>
    <cellStyle name="Normal 2 2 2 2 3 2 2" xfId="10564"/>
    <cellStyle name="Normal 2 2 2 2 3 2 2 2" xfId="10565"/>
    <cellStyle name="Normal 2 2 2 2 3 2 3" xfId="10566"/>
    <cellStyle name="Normal 2 2 2 2 3 2 3 2" xfId="10567"/>
    <cellStyle name="Normal 2 2 2 2 3 2 4" xfId="10568"/>
    <cellStyle name="Normal 2 2 2 2 3 3" xfId="10569"/>
    <cellStyle name="Normal 2 2 2 2 3 3 2" xfId="10570"/>
    <cellStyle name="Normal 2 2 2 2 3 4" xfId="10571"/>
    <cellStyle name="Normal 2 2 2 2 3 4 2" xfId="10572"/>
    <cellStyle name="Normal 2 2 2 2 3 5" xfId="10573"/>
    <cellStyle name="Normal 2 2 2 2 4" xfId="10574"/>
    <cellStyle name="Normal 2 2 2 2 4 2" xfId="10575"/>
    <cellStyle name="Normal 2 2 2 2 4 2 2" xfId="10576"/>
    <cellStyle name="Normal 2 2 2 2 4 3" xfId="10577"/>
    <cellStyle name="Normal 2 2 2 2 4 3 2" xfId="10578"/>
    <cellStyle name="Normal 2 2 2 2 4 4" xfId="10579"/>
    <cellStyle name="Normal 2 2 2 2 5" xfId="10580"/>
    <cellStyle name="Normal 2 2 2 2 5 2" xfId="10581"/>
    <cellStyle name="Normal 2 2 2 2 5 2 2" xfId="10582"/>
    <cellStyle name="Normal 2 2 2 2 5 3" xfId="10583"/>
    <cellStyle name="Normal 2 2 2 2 5 3 2" xfId="10584"/>
    <cellStyle name="Normal 2 2 2 2 5 4" xfId="10585"/>
    <cellStyle name="Normal 2 2 2 2 6" xfId="10586"/>
    <cellStyle name="Normal 2 2 2 2 6 2" xfId="10587"/>
    <cellStyle name="Normal 2 2 2 2 6 2 2" xfId="10588"/>
    <cellStyle name="Normal 2 2 2 2 6 3" xfId="10589"/>
    <cellStyle name="Normal 2 2 2 2 6 3 2" xfId="10590"/>
    <cellStyle name="Normal 2 2 2 2 6 4" xfId="10591"/>
    <cellStyle name="Normal 2 2 2 2 7" xfId="10592"/>
    <cellStyle name="Normal 2 2 2 2 8" xfId="10593"/>
    <cellStyle name="Normal 2 2 2 2 8 2" xfId="10594"/>
    <cellStyle name="Normal 2 2 2 2 9" xfId="10595"/>
    <cellStyle name="Normal 2 2 2 2 9 2" xfId="10596"/>
    <cellStyle name="Normal 2 2 2 3" xfId="10597"/>
    <cellStyle name="Normal 2 2 2 4" xfId="10598"/>
    <cellStyle name="Normal 2 2 3" xfId="423"/>
    <cellStyle name="Normal 2 2 3 2" xfId="10599"/>
    <cellStyle name="Normal 2 2 3 2 2" xfId="10600"/>
    <cellStyle name="Normal 2 2 3 2 2 2" xfId="10601"/>
    <cellStyle name="Normal 2 2 3 2 2 2 2" xfId="10602"/>
    <cellStyle name="Normal 2 2 3 2 2 2 2 2" xfId="10603"/>
    <cellStyle name="Normal 2 2 3 2 2 2 2 2 2" xfId="10604"/>
    <cellStyle name="Normal 2 2 3 2 2 2 2_Deferred Income Taxes" xfId="10605"/>
    <cellStyle name="Normal 2 2 3 2 2 2 3" xfId="10606"/>
    <cellStyle name="Normal 2 2 3 2 2 2 3 2" xfId="10607"/>
    <cellStyle name="Normal 2 2 3 2 2 2_Deferred Income Taxes" xfId="10608"/>
    <cellStyle name="Normal 2 2 3 2 2 3" xfId="10609"/>
    <cellStyle name="Normal 2 2 3 2 2 3 2" xfId="10610"/>
    <cellStyle name="Normal 2 2 3 2 2 3 2 2" xfId="10611"/>
    <cellStyle name="Normal 2 2 3 2 2 3 2 2 2" xfId="10612"/>
    <cellStyle name="Normal 2 2 3 2 2 3 2_Deferred Income Taxes" xfId="10613"/>
    <cellStyle name="Normal 2 2 3 2 2 3 3" xfId="10614"/>
    <cellStyle name="Normal 2 2 3 2 2 3 3 2" xfId="10615"/>
    <cellStyle name="Normal 2 2 3 2 2 3_Deferred Income Taxes" xfId="10616"/>
    <cellStyle name="Normal 2 2 3 2 2 4" xfId="10617"/>
    <cellStyle name="Normal 2 2 3 2 2 4 2" xfId="10618"/>
    <cellStyle name="Normal 2 2 3 2 2 4 2 2" xfId="10619"/>
    <cellStyle name="Normal 2 2 3 2 2 4_Deferred Income Taxes" xfId="10620"/>
    <cellStyle name="Normal 2 2 3 2 2 5" xfId="10621"/>
    <cellStyle name="Normal 2 2 3 2 2 5 2" xfId="10622"/>
    <cellStyle name="Normal 2 2 3 2 2_Deferred Income Taxes" xfId="10623"/>
    <cellStyle name="Normal 2 2 3 2 3" xfId="10624"/>
    <cellStyle name="Normal 2 2 3 2 3 2" xfId="10625"/>
    <cellStyle name="Normal 2 2 3 2 3 2 2" xfId="10626"/>
    <cellStyle name="Normal 2 2 3 2 3 2 2 2" xfId="10627"/>
    <cellStyle name="Normal 2 2 3 2 3 2_Deferred Income Taxes" xfId="10628"/>
    <cellStyle name="Normal 2 2 3 2 3 3" xfId="10629"/>
    <cellStyle name="Normal 2 2 3 2 3 3 2" xfId="10630"/>
    <cellStyle name="Normal 2 2 3 2 3_Deferred Income Taxes" xfId="10631"/>
    <cellStyle name="Normal 2 2 3 2 4" xfId="10632"/>
    <cellStyle name="Normal 2 2 3 2 4 2" xfId="10633"/>
    <cellStyle name="Normal 2 2 3 2 4 2 2" xfId="10634"/>
    <cellStyle name="Normal 2 2 3 2 4 2 2 2" xfId="10635"/>
    <cellStyle name="Normal 2 2 3 2 4 2_Deferred Income Taxes" xfId="10636"/>
    <cellStyle name="Normal 2 2 3 2 4 3" xfId="10637"/>
    <cellStyle name="Normal 2 2 3 2 4 3 2" xfId="10638"/>
    <cellStyle name="Normal 2 2 3 2 4_Deferred Income Taxes" xfId="10639"/>
    <cellStyle name="Normal 2 2 3 2 5" xfId="10640"/>
    <cellStyle name="Normal 2 2 3 2 5 2" xfId="10641"/>
    <cellStyle name="Normal 2 2 3 2 5 2 2" xfId="10642"/>
    <cellStyle name="Normal 2 2 3 2 5_Deferred Income Taxes" xfId="10643"/>
    <cellStyle name="Normal 2 2 3 2 6" xfId="10644"/>
    <cellStyle name="Normal 2 2 3 2 6 2" xfId="10645"/>
    <cellStyle name="Normal 2 2 3 2 6 2 2" xfId="10646"/>
    <cellStyle name="Normal 2 2 3 2 6_Deferred Income Taxes" xfId="10647"/>
    <cellStyle name="Normal 2 2 3 2 7" xfId="10648"/>
    <cellStyle name="Normal 2 2 3 2 7 2" xfId="10649"/>
    <cellStyle name="Normal 2 2 3 2_Deferred Income Taxes" xfId="10650"/>
    <cellStyle name="Normal 2 2 3 3" xfId="10651"/>
    <cellStyle name="Normal 2 2 3 3 2" xfId="10652"/>
    <cellStyle name="Normal 2 2 3 3 2 2" xfId="10653"/>
    <cellStyle name="Normal 2 2 3 3 2 2 2" xfId="10654"/>
    <cellStyle name="Normal 2 2 3 3 2 2 2 2" xfId="10655"/>
    <cellStyle name="Normal 2 2 3 3 2 2_Deferred Income Taxes" xfId="10656"/>
    <cellStyle name="Normal 2 2 3 3 2 3" xfId="10657"/>
    <cellStyle name="Normal 2 2 3 3 2 3 2" xfId="10658"/>
    <cellStyle name="Normal 2 2 3 3 2_Deferred Income Taxes" xfId="10659"/>
    <cellStyle name="Normal 2 2 3 3 3" xfId="10660"/>
    <cellStyle name="Normal 2 2 3 3 3 2" xfId="10661"/>
    <cellStyle name="Normal 2 2 3 3 3 2 2" xfId="10662"/>
    <cellStyle name="Normal 2 2 3 3 3 2 2 2" xfId="10663"/>
    <cellStyle name="Normal 2 2 3 3 3 2_Deferred Income Taxes" xfId="10664"/>
    <cellStyle name="Normal 2 2 3 3 3 3" xfId="10665"/>
    <cellStyle name="Normal 2 2 3 3 3 3 2" xfId="10666"/>
    <cellStyle name="Normal 2 2 3 3 3_Deferred Income Taxes" xfId="10667"/>
    <cellStyle name="Normal 2 2 3 3 4" xfId="10668"/>
    <cellStyle name="Normal 2 2 3 3 4 2" xfId="10669"/>
    <cellStyle name="Normal 2 2 3 3 4 2 2" xfId="10670"/>
    <cellStyle name="Normal 2 2 3 3 4_Deferred Income Taxes" xfId="10671"/>
    <cellStyle name="Normal 2 2 3 3 5" xfId="10672"/>
    <cellStyle name="Normal 2 2 3 3 5 2" xfId="10673"/>
    <cellStyle name="Normal 2 2 3 3_Deferred Income Taxes" xfId="10674"/>
    <cellStyle name="Normal 2 2 3 4" xfId="10675"/>
    <cellStyle name="Normal 2 2 3 4 2" xfId="10676"/>
    <cellStyle name="Normal 2 2 3 4 2 2" xfId="10677"/>
    <cellStyle name="Normal 2 2 3 4 2 2 2" xfId="10678"/>
    <cellStyle name="Normal 2 2 3 4 2_Deferred Income Taxes" xfId="10679"/>
    <cellStyle name="Normal 2 2 3 4 3" xfId="10680"/>
    <cellStyle name="Normal 2 2 3 4 3 2" xfId="10681"/>
    <cellStyle name="Normal 2 2 3 4_Deferred Income Taxes" xfId="10682"/>
    <cellStyle name="Normal 2 2 3 5" xfId="10683"/>
    <cellStyle name="Normal 2 2 3 5 2" xfId="10684"/>
    <cellStyle name="Normal 2 2 3 5 2 2" xfId="10685"/>
    <cellStyle name="Normal 2 2 3 5 2 2 2" xfId="10686"/>
    <cellStyle name="Normal 2 2 3 5 2_Deferred Income Taxes" xfId="10687"/>
    <cellStyle name="Normal 2 2 3 5 3" xfId="10688"/>
    <cellStyle name="Normal 2 2 3 5 3 2" xfId="10689"/>
    <cellStyle name="Normal 2 2 3 5_Deferred Income Taxes" xfId="10690"/>
    <cellStyle name="Normal 2 2 3 6" xfId="10691"/>
    <cellStyle name="Normal 2 2 3 6 2" xfId="10692"/>
    <cellStyle name="Normal 2 2 3 6 2 2" xfId="10693"/>
    <cellStyle name="Normal 2 2 3 6_Deferred Income Taxes" xfId="10694"/>
    <cellStyle name="Normal 2 2 3 7" xfId="10695"/>
    <cellStyle name="Normal 2 2 3 7 2" xfId="10696"/>
    <cellStyle name="Normal 2 2 3 7 2 2" xfId="10697"/>
    <cellStyle name="Normal 2 2 3 7_Deferred Income Taxes" xfId="10698"/>
    <cellStyle name="Normal 2 2 3 8" xfId="10699"/>
    <cellStyle name="Normal 2 2 3 8 2" xfId="10700"/>
    <cellStyle name="Normal 2 2 3_Deferred Income Taxes" xfId="10701"/>
    <cellStyle name="Normal 2 2 4" xfId="10702"/>
    <cellStyle name="Normal 2 2 4 2" xfId="10703"/>
    <cellStyle name="Normal 2 2 4 2 2" xfId="10704"/>
    <cellStyle name="Normal 2 2 4 2 2 2" xfId="10705"/>
    <cellStyle name="Normal 2 2 4 2 2 2 2" xfId="10706"/>
    <cellStyle name="Normal 2 2 4 2 2 2 2 2" xfId="10707"/>
    <cellStyle name="Normal 2 2 4 2 2 2_Deferred Income Taxes" xfId="10708"/>
    <cellStyle name="Normal 2 2 4 2 2 3" xfId="10709"/>
    <cellStyle name="Normal 2 2 4 2 2 3 2" xfId="10710"/>
    <cellStyle name="Normal 2 2 4 2 2_Deferred Income Taxes" xfId="10711"/>
    <cellStyle name="Normal 2 2 4 2 3" xfId="10712"/>
    <cellStyle name="Normal 2 2 4 2 3 2" xfId="10713"/>
    <cellStyle name="Normal 2 2 4 2 3 2 2" xfId="10714"/>
    <cellStyle name="Normal 2 2 4 2 3 2 2 2" xfId="10715"/>
    <cellStyle name="Normal 2 2 4 2 3 2_Deferred Income Taxes" xfId="10716"/>
    <cellStyle name="Normal 2 2 4 2 3 3" xfId="10717"/>
    <cellStyle name="Normal 2 2 4 2 3 3 2" xfId="10718"/>
    <cellStyle name="Normal 2 2 4 2 3_Deferred Income Taxes" xfId="10719"/>
    <cellStyle name="Normal 2 2 4 2 4" xfId="10720"/>
    <cellStyle name="Normal 2 2 4 2 4 2" xfId="10721"/>
    <cellStyle name="Normal 2 2 4 2 4 2 2" xfId="10722"/>
    <cellStyle name="Normal 2 2 4 2 4_Deferred Income Taxes" xfId="10723"/>
    <cellStyle name="Normal 2 2 4 2 5" xfId="10724"/>
    <cellStyle name="Normal 2 2 4 2 5 2" xfId="10725"/>
    <cellStyle name="Normal 2 2 4 2 5 2 2" xfId="10726"/>
    <cellStyle name="Normal 2 2 4 2 5_Deferred Income Taxes" xfId="10727"/>
    <cellStyle name="Normal 2 2 4 2 6" xfId="10728"/>
    <cellStyle name="Normal 2 2 4 2 6 2" xfId="10729"/>
    <cellStyle name="Normal 2 2 4 2_Deferred Income Taxes" xfId="10730"/>
    <cellStyle name="Normal 2 2 4 3" xfId="10731"/>
    <cellStyle name="Normal 2 2 4 3 2" xfId="10732"/>
    <cellStyle name="Normal 2 2 4 3 2 2" xfId="10733"/>
    <cellStyle name="Normal 2 2 4 3 2 2 2" xfId="10734"/>
    <cellStyle name="Normal 2 2 4 3 2_Deferred Income Taxes" xfId="10735"/>
    <cellStyle name="Normal 2 2 4 3 3" xfId="10736"/>
    <cellStyle name="Normal 2 2 4 3 3 2" xfId="10737"/>
    <cellStyle name="Normal 2 2 4 3_Deferred Income Taxes" xfId="10738"/>
    <cellStyle name="Normal 2 2 4 4" xfId="10739"/>
    <cellStyle name="Normal 2 2 4 4 2" xfId="10740"/>
    <cellStyle name="Normal 2 2 4 4 2 2" xfId="10741"/>
    <cellStyle name="Normal 2 2 4 4 2 2 2" xfId="10742"/>
    <cellStyle name="Normal 2 2 4 4 2_Deferred Income Taxes" xfId="10743"/>
    <cellStyle name="Normal 2 2 4 4 3" xfId="10744"/>
    <cellStyle name="Normal 2 2 4 4 3 2" xfId="10745"/>
    <cellStyle name="Normal 2 2 4 4_Deferred Income Taxes" xfId="10746"/>
    <cellStyle name="Normal 2 2 4 5" xfId="10747"/>
    <cellStyle name="Normal 2 2 4 5 2" xfId="10748"/>
    <cellStyle name="Normal 2 2 4 5 2 2" xfId="10749"/>
    <cellStyle name="Normal 2 2 4 5_Deferred Income Taxes" xfId="10750"/>
    <cellStyle name="Normal 2 2 4 6" xfId="10751"/>
    <cellStyle name="Normal 2 2 4 6 2" xfId="10752"/>
    <cellStyle name="Normal 2 2 4 6 2 2" xfId="10753"/>
    <cellStyle name="Normal 2 2 4 6_Deferred Income Taxes" xfId="10754"/>
    <cellStyle name="Normal 2 2 4 7" xfId="10755"/>
    <cellStyle name="Normal 2 2 4 7 2" xfId="10756"/>
    <cellStyle name="Normal 2 2 4_Deferred Income Taxes" xfId="10757"/>
    <cellStyle name="Normal 2 2 5" xfId="10758"/>
    <cellStyle name="Normal 2 2 5 2" xfId="10759"/>
    <cellStyle name="Normal 2 2 5 2 2" xfId="10760"/>
    <cellStyle name="Normal 2 2 5 2 2 2" xfId="10761"/>
    <cellStyle name="Normal 2 2 5 2 2 2 2" xfId="10762"/>
    <cellStyle name="Normal 2 2 5 2 2_Deferred Income Taxes" xfId="10763"/>
    <cellStyle name="Normal 2 2 5 2 3" xfId="10764"/>
    <cellStyle name="Normal 2 2 5 2 3 2" xfId="10765"/>
    <cellStyle name="Normal 2 2 5 2 3 2 2" xfId="10766"/>
    <cellStyle name="Normal 2 2 5 2 3_Deferred Income Taxes" xfId="10767"/>
    <cellStyle name="Normal 2 2 5 2 4" xfId="10768"/>
    <cellStyle name="Normal 2 2 5 2 4 2" xfId="10769"/>
    <cellStyle name="Normal 2 2 5 2_Deferred Income Taxes" xfId="10770"/>
    <cellStyle name="Normal 2 2 5 3" xfId="10771"/>
    <cellStyle name="Normal 2 2 5 3 2" xfId="10772"/>
    <cellStyle name="Normal 2 2 5 3 2 2" xfId="10773"/>
    <cellStyle name="Normal 2 2 5 3 2 2 2" xfId="10774"/>
    <cellStyle name="Normal 2 2 5 3 2_Deferred Income Taxes" xfId="10775"/>
    <cellStyle name="Normal 2 2 5 3 3" xfId="10776"/>
    <cellStyle name="Normal 2 2 5 3 3 2" xfId="10777"/>
    <cellStyle name="Normal 2 2 5 3_Deferred Income Taxes" xfId="10778"/>
    <cellStyle name="Normal 2 2 5 4" xfId="10779"/>
    <cellStyle name="Normal 2 2 5 4 2" xfId="10780"/>
    <cellStyle name="Normal 2 2 5 4 2 2" xfId="10781"/>
    <cellStyle name="Normal 2 2 5 4_Deferred Income Taxes" xfId="10782"/>
    <cellStyle name="Normal 2 2 5 5" xfId="10783"/>
    <cellStyle name="Normal 2 2 5 5 2" xfId="10784"/>
    <cellStyle name="Normal 2 2 5 5 2 2" xfId="10785"/>
    <cellStyle name="Normal 2 2 5 5_Deferred Income Taxes" xfId="10786"/>
    <cellStyle name="Normal 2 2 5 6" xfId="10787"/>
    <cellStyle name="Normal 2 2 5 6 2" xfId="10788"/>
    <cellStyle name="Normal 2 2 5_Deferred Income Taxes" xfId="10789"/>
    <cellStyle name="Normal 2 2 6" xfId="10790"/>
    <cellStyle name="Normal 2 2 6 2" xfId="10791"/>
    <cellStyle name="Normal 2 2 6 2 2" xfId="10792"/>
    <cellStyle name="Normal 2 2 6 2 2 2" xfId="10793"/>
    <cellStyle name="Normal 2 2 6 2_Deferred Income Taxes" xfId="10794"/>
    <cellStyle name="Normal 2 2 6 3" xfId="10795"/>
    <cellStyle name="Normal 2 2 6 3 2" xfId="10796"/>
    <cellStyle name="Normal 2 2 6 3 2 2" xfId="10797"/>
    <cellStyle name="Normal 2 2 6 3_Deferred Income Taxes" xfId="10798"/>
    <cellStyle name="Normal 2 2 6 4" xfId="10799"/>
    <cellStyle name="Normal 2 2 6 4 2" xfId="10800"/>
    <cellStyle name="Normal 2 2 6_Deferred Income Taxes" xfId="10801"/>
    <cellStyle name="Normal 2 2 7" xfId="10802"/>
    <cellStyle name="Normal 2 2 7 2" xfId="10803"/>
    <cellStyle name="Normal 2 2 7 2 2" xfId="10804"/>
    <cellStyle name="Normal 2 2 7 2 2 2" xfId="10805"/>
    <cellStyle name="Normal 2 2 7 2_Deferred Income Taxes" xfId="10806"/>
    <cellStyle name="Normal 2 2 7 3" xfId="10807"/>
    <cellStyle name="Normal 2 2 7 3 2" xfId="10808"/>
    <cellStyle name="Normal 2 2 7_Deferred Income Taxes" xfId="10809"/>
    <cellStyle name="Normal 2 2 8" xfId="10810"/>
    <cellStyle name="Normal 2 2 8 2" xfId="10811"/>
    <cellStyle name="Normal 2 2 8 2 2" xfId="10812"/>
    <cellStyle name="Normal 2 2 8_Deferred Income Taxes" xfId="10813"/>
    <cellStyle name="Normal 2 2 9" xfId="10814"/>
    <cellStyle name="Normal 2 2 9 2" xfId="10815"/>
    <cellStyle name="Normal 2 2 9 2 2" xfId="10816"/>
    <cellStyle name="Normal 2 2 9_Deferred Income Taxes" xfId="10817"/>
    <cellStyle name="Normal 2 2_Deferred Income Taxes" xfId="10818"/>
    <cellStyle name="Normal 2 20" xfId="10819"/>
    <cellStyle name="Normal 2 21" xfId="10820"/>
    <cellStyle name="Normal 2 22" xfId="10821"/>
    <cellStyle name="Normal 2 23" xfId="10822"/>
    <cellStyle name="Normal 2 23 2" xfId="10823"/>
    <cellStyle name="Normal 2 24" xfId="10824"/>
    <cellStyle name="Normal 2 24 2" xfId="10825"/>
    <cellStyle name="Normal 2 25" xfId="10826"/>
    <cellStyle name="Normal 2 3" xfId="119"/>
    <cellStyle name="Normal 2 3 10" xfId="10827"/>
    <cellStyle name="Normal 2 3 10 2" xfId="10828"/>
    <cellStyle name="Normal 2 3 2" xfId="424"/>
    <cellStyle name="Normal 2 3 2 2" xfId="425"/>
    <cellStyle name="Normal 2 3 2 2 2" xfId="10829"/>
    <cellStyle name="Normal 2 3 2 2 2 2" xfId="10830"/>
    <cellStyle name="Normal 2 3 2 2 2 2 2" xfId="10831"/>
    <cellStyle name="Normal 2 3 2 2 2 2 2 2" xfId="10832"/>
    <cellStyle name="Normal 2 3 2 2 2 2 2 2 2" xfId="10833"/>
    <cellStyle name="Normal 2 3 2 2 2 2 2_Deferred Income Taxes" xfId="10834"/>
    <cellStyle name="Normal 2 3 2 2 2 2 3" xfId="10835"/>
    <cellStyle name="Normal 2 3 2 2 2 2 3 2" xfId="10836"/>
    <cellStyle name="Normal 2 3 2 2 2 2_Deferred Income Taxes" xfId="10837"/>
    <cellStyle name="Normal 2 3 2 2 2 3" xfId="10838"/>
    <cellStyle name="Normal 2 3 2 2 2 3 2" xfId="10839"/>
    <cellStyle name="Normal 2 3 2 2 2 3 2 2" xfId="10840"/>
    <cellStyle name="Normal 2 3 2 2 2 3 2 2 2" xfId="10841"/>
    <cellStyle name="Normal 2 3 2 2 2 3 2_Deferred Income Taxes" xfId="10842"/>
    <cellStyle name="Normal 2 3 2 2 2 3 3" xfId="10843"/>
    <cellStyle name="Normal 2 3 2 2 2 3 3 2" xfId="10844"/>
    <cellStyle name="Normal 2 3 2 2 2 3_Deferred Income Taxes" xfId="10845"/>
    <cellStyle name="Normal 2 3 2 2 2 4" xfId="10846"/>
    <cellStyle name="Normal 2 3 2 2 2 4 2" xfId="10847"/>
    <cellStyle name="Normal 2 3 2 2 2 4 2 2" xfId="10848"/>
    <cellStyle name="Normal 2 3 2 2 2 4_Deferred Income Taxes" xfId="10849"/>
    <cellStyle name="Normal 2 3 2 2 2 5" xfId="10850"/>
    <cellStyle name="Normal 2 3 2 2 2 5 2" xfId="10851"/>
    <cellStyle name="Normal 2 3 2 2 2_Deferred Income Taxes" xfId="10852"/>
    <cellStyle name="Normal 2 3 2 2 3" xfId="10853"/>
    <cellStyle name="Normal 2 3 2 2 3 2" xfId="10854"/>
    <cellStyle name="Normal 2 3 2 2 3 2 2" xfId="10855"/>
    <cellStyle name="Normal 2 3 2 2 3 2 2 2" xfId="10856"/>
    <cellStyle name="Normal 2 3 2 2 3 2_Deferred Income Taxes" xfId="10857"/>
    <cellStyle name="Normal 2 3 2 2 3 3" xfId="10858"/>
    <cellStyle name="Normal 2 3 2 2 3 3 2" xfId="10859"/>
    <cellStyle name="Normal 2 3 2 2 3_Deferred Income Taxes" xfId="10860"/>
    <cellStyle name="Normal 2 3 2 2 4" xfId="10861"/>
    <cellStyle name="Normal 2 3 2 2 4 2" xfId="10862"/>
    <cellStyle name="Normal 2 3 2 2 4 2 2" xfId="10863"/>
    <cellStyle name="Normal 2 3 2 2 4 2 2 2" xfId="10864"/>
    <cellStyle name="Normal 2 3 2 2 4 2_Deferred Income Taxes" xfId="10865"/>
    <cellStyle name="Normal 2 3 2 2 4 3" xfId="10866"/>
    <cellStyle name="Normal 2 3 2 2 4 3 2" xfId="10867"/>
    <cellStyle name="Normal 2 3 2 2 4_Deferred Income Taxes" xfId="10868"/>
    <cellStyle name="Normal 2 3 2 2 5" xfId="10869"/>
    <cellStyle name="Normal 2 3 2 2 5 2" xfId="10870"/>
    <cellStyle name="Normal 2 3 2 2 5 2 2" xfId="10871"/>
    <cellStyle name="Normal 2 3 2 2 5_Deferred Income Taxes" xfId="10872"/>
    <cellStyle name="Normal 2 3 2 2 6" xfId="10873"/>
    <cellStyle name="Normal 2 3 2 2 6 2" xfId="10874"/>
    <cellStyle name="Normal 2 3 2 2_Deferred Income Taxes" xfId="10875"/>
    <cellStyle name="Normal 2 3 2 3" xfId="10876"/>
    <cellStyle name="Normal 2 3 2 3 2" xfId="10877"/>
    <cellStyle name="Normal 2 3 2 3 2 2" xfId="10878"/>
    <cellStyle name="Normal 2 3 2 3 2 2 2" xfId="10879"/>
    <cellStyle name="Normal 2 3 2 3 2 2 2 2" xfId="10880"/>
    <cellStyle name="Normal 2 3 2 3 2 2_Deferred Income Taxes" xfId="10881"/>
    <cellStyle name="Normal 2 3 2 3 2 3" xfId="10882"/>
    <cellStyle name="Normal 2 3 2 3 2 3 2" xfId="10883"/>
    <cellStyle name="Normal 2 3 2 3 2_Deferred Income Taxes" xfId="10884"/>
    <cellStyle name="Normal 2 3 2 3 3" xfId="10885"/>
    <cellStyle name="Normal 2 3 2 3 3 2" xfId="10886"/>
    <cellStyle name="Normal 2 3 2 3 3 2 2" xfId="10887"/>
    <cellStyle name="Normal 2 3 2 3 3 2 2 2" xfId="10888"/>
    <cellStyle name="Normal 2 3 2 3 3 2_Deferred Income Taxes" xfId="10889"/>
    <cellStyle name="Normal 2 3 2 3 3 3" xfId="10890"/>
    <cellStyle name="Normal 2 3 2 3 3 3 2" xfId="10891"/>
    <cellStyle name="Normal 2 3 2 3 3_Deferred Income Taxes" xfId="10892"/>
    <cellStyle name="Normal 2 3 2 3 4" xfId="10893"/>
    <cellStyle name="Normal 2 3 2 3 4 2" xfId="10894"/>
    <cellStyle name="Normal 2 3 2 3 4 2 2" xfId="10895"/>
    <cellStyle name="Normal 2 3 2 3 4_Deferred Income Taxes" xfId="10896"/>
    <cellStyle name="Normal 2 3 2 3 5" xfId="10897"/>
    <cellStyle name="Normal 2 3 2 3 5 2" xfId="10898"/>
    <cellStyle name="Normal 2 3 2 3_Deferred Income Taxes" xfId="10899"/>
    <cellStyle name="Normal 2 3 2 4" xfId="10900"/>
    <cellStyle name="Normal 2 3 2 4 2" xfId="10901"/>
    <cellStyle name="Normal 2 3 2 4 2 2" xfId="10902"/>
    <cellStyle name="Normal 2 3 2 4 2 2 2" xfId="10903"/>
    <cellStyle name="Normal 2 3 2 4 2_Deferred Income Taxes" xfId="10904"/>
    <cellStyle name="Normal 2 3 2 4 3" xfId="10905"/>
    <cellStyle name="Normal 2 3 2 4 3 2" xfId="10906"/>
    <cellStyle name="Normal 2 3 2 4_Deferred Income Taxes" xfId="10907"/>
    <cellStyle name="Normal 2 3 2 5" xfId="10908"/>
    <cellStyle name="Normal 2 3 2 5 2" xfId="10909"/>
    <cellStyle name="Normal 2 3 2 5 2 2" xfId="10910"/>
    <cellStyle name="Normal 2 3 2 5 2 2 2" xfId="10911"/>
    <cellStyle name="Normal 2 3 2 5 2_Deferred Income Taxes" xfId="10912"/>
    <cellStyle name="Normal 2 3 2 5 3" xfId="10913"/>
    <cellStyle name="Normal 2 3 2 5 3 2" xfId="10914"/>
    <cellStyle name="Normal 2 3 2 5_Deferred Income Taxes" xfId="10915"/>
    <cellStyle name="Normal 2 3 2 6" xfId="10916"/>
    <cellStyle name="Normal 2 3 2 6 2" xfId="10917"/>
    <cellStyle name="Normal 2 3 2 6 2 2" xfId="10918"/>
    <cellStyle name="Normal 2 3 2 6_Deferred Income Taxes" xfId="10919"/>
    <cellStyle name="Normal 2 3 2 7" xfId="10920"/>
    <cellStyle name="Normal 2 3 2 7 2" xfId="10921"/>
    <cellStyle name="Normal 2 3 2 7 2 2" xfId="10922"/>
    <cellStyle name="Normal 2 3 2 7_Deferred Income Taxes" xfId="10923"/>
    <cellStyle name="Normal 2 3 2 8" xfId="10924"/>
    <cellStyle name="Normal 2 3 2 8 2" xfId="10925"/>
    <cellStyle name="Normal 2 3 2_Deferred Income Taxes" xfId="10926"/>
    <cellStyle name="Normal 2 3 3" xfId="426"/>
    <cellStyle name="Normal 2 3 3 2" xfId="10927"/>
    <cellStyle name="Normal 2 3 3 2 2" xfId="10928"/>
    <cellStyle name="Normal 2 3 3 2 2 2" xfId="10929"/>
    <cellStyle name="Normal 2 3 3 2 2 2 2" xfId="10930"/>
    <cellStyle name="Normal 2 3 3 2 2 2 2 2" xfId="10931"/>
    <cellStyle name="Normal 2 3 3 2 2 2_Deferred Income Taxes" xfId="10932"/>
    <cellStyle name="Normal 2 3 3 2 2 3" xfId="10933"/>
    <cellStyle name="Normal 2 3 3 2 2 3 2" xfId="10934"/>
    <cellStyle name="Normal 2 3 3 2 2_Deferred Income Taxes" xfId="10935"/>
    <cellStyle name="Normal 2 3 3 2 3" xfId="10936"/>
    <cellStyle name="Normal 2 3 3 2 3 2" xfId="10937"/>
    <cellStyle name="Normal 2 3 3 2 3 2 2" xfId="10938"/>
    <cellStyle name="Normal 2 3 3 2 3 2 2 2" xfId="10939"/>
    <cellStyle name="Normal 2 3 3 2 3 2_Deferred Income Taxes" xfId="10940"/>
    <cellStyle name="Normal 2 3 3 2 3 3" xfId="10941"/>
    <cellStyle name="Normal 2 3 3 2 3 3 2" xfId="10942"/>
    <cellStyle name="Normal 2 3 3 2 3_Deferred Income Taxes" xfId="10943"/>
    <cellStyle name="Normal 2 3 3 2 4" xfId="10944"/>
    <cellStyle name="Normal 2 3 3 2 4 2" xfId="10945"/>
    <cellStyle name="Normal 2 3 3 2 4 2 2" xfId="10946"/>
    <cellStyle name="Normal 2 3 3 2 4_Deferred Income Taxes" xfId="10947"/>
    <cellStyle name="Normal 2 3 3 2 5" xfId="10948"/>
    <cellStyle name="Normal 2 3 3 2 5 2" xfId="10949"/>
    <cellStyle name="Normal 2 3 3 2_Deferred Income Taxes" xfId="10950"/>
    <cellStyle name="Normal 2 3 3 3" xfId="10951"/>
    <cellStyle name="Normal 2 3 3 3 2" xfId="10952"/>
    <cellStyle name="Normal 2 3 3 3 2 2" xfId="10953"/>
    <cellStyle name="Normal 2 3 3 3 2 2 2" xfId="10954"/>
    <cellStyle name="Normal 2 3 3 3 2_Deferred Income Taxes" xfId="10955"/>
    <cellStyle name="Normal 2 3 3 3 3" xfId="10956"/>
    <cellStyle name="Normal 2 3 3 3 3 2" xfId="10957"/>
    <cellStyle name="Normal 2 3 3 3_Deferred Income Taxes" xfId="10958"/>
    <cellStyle name="Normal 2 3 3 4" xfId="10959"/>
    <cellStyle name="Normal 2 3 3 4 2" xfId="10960"/>
    <cellStyle name="Normal 2 3 3 4 2 2" xfId="10961"/>
    <cellStyle name="Normal 2 3 3 4 2 2 2" xfId="10962"/>
    <cellStyle name="Normal 2 3 3 4 2_Deferred Income Taxes" xfId="10963"/>
    <cellStyle name="Normal 2 3 3 4 3" xfId="10964"/>
    <cellStyle name="Normal 2 3 3 4 3 2" xfId="10965"/>
    <cellStyle name="Normal 2 3 3 4_Deferred Income Taxes" xfId="10966"/>
    <cellStyle name="Normal 2 3 3 5" xfId="10967"/>
    <cellStyle name="Normal 2 3 3 5 2" xfId="10968"/>
    <cellStyle name="Normal 2 3 3 5 2 2" xfId="10969"/>
    <cellStyle name="Normal 2 3 3 5_Deferred Income Taxes" xfId="10970"/>
    <cellStyle name="Normal 2 3 3 6" xfId="10971"/>
    <cellStyle name="Normal 2 3 3 6 2" xfId="10972"/>
    <cellStyle name="Normal 2 3 3 7" xfId="15534"/>
    <cellStyle name="Normal 2 3 3_Deferred Income Taxes" xfId="10973"/>
    <cellStyle name="Normal 2 3 4" xfId="427"/>
    <cellStyle name="Normal 2 3 4 2" xfId="10974"/>
    <cellStyle name="Normal 2 3 4 2 2" xfId="10975"/>
    <cellStyle name="Normal 2 3 4 2 2 2" xfId="10976"/>
    <cellStyle name="Normal 2 3 4 2 2 2 2" xfId="10977"/>
    <cellStyle name="Normal 2 3 4 2 2_Deferred Income Taxes" xfId="10978"/>
    <cellStyle name="Normal 2 3 4 2 3" xfId="10979"/>
    <cellStyle name="Normal 2 3 4 2 3 2" xfId="10980"/>
    <cellStyle name="Normal 2 3 4 2_Deferred Income Taxes" xfId="10981"/>
    <cellStyle name="Normal 2 3 4 3" xfId="10982"/>
    <cellStyle name="Normal 2 3 4 3 2" xfId="10983"/>
    <cellStyle name="Normal 2 3 4 3 2 2" xfId="10984"/>
    <cellStyle name="Normal 2 3 4 3 2 2 2" xfId="10985"/>
    <cellStyle name="Normal 2 3 4 3 2_Deferred Income Taxes" xfId="10986"/>
    <cellStyle name="Normal 2 3 4 3 3" xfId="10987"/>
    <cellStyle name="Normal 2 3 4 3 3 2" xfId="10988"/>
    <cellStyle name="Normal 2 3 4 3_Deferred Income Taxes" xfId="10989"/>
    <cellStyle name="Normal 2 3 4 4" xfId="10990"/>
    <cellStyle name="Normal 2 3 4 4 2" xfId="10991"/>
    <cellStyle name="Normal 2 3 4 4 2 2" xfId="10992"/>
    <cellStyle name="Normal 2 3 4 4_Deferred Income Taxes" xfId="10993"/>
    <cellStyle name="Normal 2 3 4 5" xfId="10994"/>
    <cellStyle name="Normal 2 3 4 5 2" xfId="10995"/>
    <cellStyle name="Normal 2 3 4_Deferred Income Taxes" xfId="10996"/>
    <cellStyle name="Normal 2 3 5" xfId="428"/>
    <cellStyle name="Normal 2 3 5 2" xfId="10997"/>
    <cellStyle name="Normal 2 3 5 2 2" xfId="10998"/>
    <cellStyle name="Normal 2 3 5 2 2 2" xfId="10999"/>
    <cellStyle name="Normal 2 3 5 2_Deferred Income Taxes" xfId="11000"/>
    <cellStyle name="Normal 2 3 5 3" xfId="11001"/>
    <cellStyle name="Normal 2 3 5 3 2" xfId="11002"/>
    <cellStyle name="Normal 2 3 5_Deferred Income Taxes" xfId="11003"/>
    <cellStyle name="Normal 2 3 6" xfId="429"/>
    <cellStyle name="Normal 2 3 6 2" xfId="11004"/>
    <cellStyle name="Normal 2 3 7" xfId="11005"/>
    <cellStyle name="Normal 2 3 7 2" xfId="11006"/>
    <cellStyle name="Normal 2 3 7 2 2" xfId="11007"/>
    <cellStyle name="Normal 2 3 7 2 2 2" xfId="11008"/>
    <cellStyle name="Normal 2 3 7 2_Deferred Income Taxes" xfId="11009"/>
    <cellStyle name="Normal 2 3 7 3" xfId="11010"/>
    <cellStyle name="Normal 2 3 7 3 2" xfId="11011"/>
    <cellStyle name="Normal 2 3 7_Deferred Income Taxes" xfId="11012"/>
    <cellStyle name="Normal 2 3 8" xfId="11013"/>
    <cellStyle name="Normal 2 3 8 2" xfId="11014"/>
    <cellStyle name="Normal 2 3 8 2 2" xfId="11015"/>
    <cellStyle name="Normal 2 3 8_Deferred Income Taxes" xfId="11016"/>
    <cellStyle name="Normal 2 3 9" xfId="11017"/>
    <cellStyle name="Normal 2 3 9 2" xfId="11018"/>
    <cellStyle name="Normal 2 3 9 2 2" xfId="11019"/>
    <cellStyle name="Normal 2 3 9_Deferred Income Taxes" xfId="11020"/>
    <cellStyle name="Normal 2 3_Deferred Income Taxes" xfId="11021"/>
    <cellStyle name="Normal 2 4" xfId="120"/>
    <cellStyle name="Normal 2 4 2" xfId="11022"/>
    <cellStyle name="Normal 2 4 2 2" xfId="11023"/>
    <cellStyle name="Normal 2 4 2 2 2" xfId="11024"/>
    <cellStyle name="Normal 2 4 2 2 2 2" xfId="11025"/>
    <cellStyle name="Normal 2 4 2 2 2 2 2" xfId="11026"/>
    <cellStyle name="Normal 2 4 2 2 2 2 2 2" xfId="11027"/>
    <cellStyle name="Normal 2 4 2 2 2 2_Deferred Income Taxes" xfId="11028"/>
    <cellStyle name="Normal 2 4 2 2 2 3" xfId="11029"/>
    <cellStyle name="Normal 2 4 2 2 2 3 2" xfId="11030"/>
    <cellStyle name="Normal 2 4 2 2 2_Deferred Income Taxes" xfId="11031"/>
    <cellStyle name="Normal 2 4 2 2 3" xfId="11032"/>
    <cellStyle name="Normal 2 4 2 2 3 2" xfId="11033"/>
    <cellStyle name="Normal 2 4 2 2 3 2 2" xfId="11034"/>
    <cellStyle name="Normal 2 4 2 2 3 2 2 2" xfId="11035"/>
    <cellStyle name="Normal 2 4 2 2 3 2_Deferred Income Taxes" xfId="11036"/>
    <cellStyle name="Normal 2 4 2 2 3 3" xfId="11037"/>
    <cellStyle name="Normal 2 4 2 2 3 3 2" xfId="11038"/>
    <cellStyle name="Normal 2 4 2 2 3_Deferred Income Taxes" xfId="11039"/>
    <cellStyle name="Normal 2 4 2 2 4" xfId="11040"/>
    <cellStyle name="Normal 2 4 2 2 4 2" xfId="11041"/>
    <cellStyle name="Normal 2 4 2 2 4 2 2" xfId="11042"/>
    <cellStyle name="Normal 2 4 2 2 4_Deferred Income Taxes" xfId="11043"/>
    <cellStyle name="Normal 2 4 2 2 5" xfId="11044"/>
    <cellStyle name="Normal 2 4 2 2 5 2" xfId="11045"/>
    <cellStyle name="Normal 2 4 2 2_Deferred Income Taxes" xfId="11046"/>
    <cellStyle name="Normal 2 4 2 3" xfId="11047"/>
    <cellStyle name="Normal 2 4 2 3 2" xfId="11048"/>
    <cellStyle name="Normal 2 4 2 3 2 2" xfId="11049"/>
    <cellStyle name="Normal 2 4 2 3 2 2 2" xfId="11050"/>
    <cellStyle name="Normal 2 4 2 3 2_Deferred Income Taxes" xfId="11051"/>
    <cellStyle name="Normal 2 4 2 3 3" xfId="11052"/>
    <cellStyle name="Normal 2 4 2 3 3 2" xfId="11053"/>
    <cellStyle name="Normal 2 4 2 3 4" xfId="11054"/>
    <cellStyle name="Normal 2 4 2 3_Deferred Income Taxes" xfId="11055"/>
    <cellStyle name="Normal 2 4 2 4" xfId="11056"/>
    <cellStyle name="Normal 2 4 2 4 2" xfId="11057"/>
    <cellStyle name="Normal 2 4 2 4 2 2" xfId="11058"/>
    <cellStyle name="Normal 2 4 2 4 2 2 2" xfId="11059"/>
    <cellStyle name="Normal 2 4 2 4 2_Deferred Income Taxes" xfId="11060"/>
    <cellStyle name="Normal 2 4 2 4 3" xfId="11061"/>
    <cellStyle name="Normal 2 4 2 4 3 2" xfId="11062"/>
    <cellStyle name="Normal 2 4 2 4_Deferred Income Taxes" xfId="11063"/>
    <cellStyle name="Normal 2 4 2 5" xfId="11064"/>
    <cellStyle name="Normal 2 4 2 5 2" xfId="11065"/>
    <cellStyle name="Normal 2 4 2 5 2 2" xfId="11066"/>
    <cellStyle name="Normal 2 4 2 5_Deferred Income Taxes" xfId="11067"/>
    <cellStyle name="Normal 2 4 2 6" xfId="11068"/>
    <cellStyle name="Normal 2 4 2 6 2" xfId="11069"/>
    <cellStyle name="Normal 2 4 2 6 2 2" xfId="11070"/>
    <cellStyle name="Normal 2 4 2 6_Deferred Income Taxes" xfId="11071"/>
    <cellStyle name="Normal 2 4 2 7" xfId="11072"/>
    <cellStyle name="Normal 2 4 2 7 2" xfId="11073"/>
    <cellStyle name="Normal 2 4 2_Deferred Income Taxes" xfId="11074"/>
    <cellStyle name="Normal 2 4 3" xfId="11075"/>
    <cellStyle name="Normal 2 4 3 2" xfId="11076"/>
    <cellStyle name="Normal 2 4 3 2 2" xfId="11077"/>
    <cellStyle name="Normal 2 4 3 2 2 2" xfId="11078"/>
    <cellStyle name="Normal 2 4 3 2 2 2 2" xfId="11079"/>
    <cellStyle name="Normal 2 4 3 2 2_Deferred Income Taxes" xfId="11080"/>
    <cellStyle name="Normal 2 4 3 2 3" xfId="11081"/>
    <cellStyle name="Normal 2 4 3 2 3 2" xfId="11082"/>
    <cellStyle name="Normal 2 4 3 2 4" xfId="11083"/>
    <cellStyle name="Normal 2 4 3 2_Deferred Income Taxes" xfId="11084"/>
    <cellStyle name="Normal 2 4 3 3" xfId="11085"/>
    <cellStyle name="Normal 2 4 3 3 2" xfId="11086"/>
    <cellStyle name="Normal 2 4 3 3 2 2" xfId="11087"/>
    <cellStyle name="Normal 2 4 3 3 2 2 2" xfId="11088"/>
    <cellStyle name="Normal 2 4 3 3 2_Deferred Income Taxes" xfId="11089"/>
    <cellStyle name="Normal 2 4 3 3 3" xfId="11090"/>
    <cellStyle name="Normal 2 4 3 3 3 2" xfId="11091"/>
    <cellStyle name="Normal 2 4 3 3_Deferred Income Taxes" xfId="11092"/>
    <cellStyle name="Normal 2 4 3 4" xfId="11093"/>
    <cellStyle name="Normal 2 4 3 4 2" xfId="11094"/>
    <cellStyle name="Normal 2 4 3 4 2 2" xfId="11095"/>
    <cellStyle name="Normal 2 4 3 4_Deferred Income Taxes" xfId="11096"/>
    <cellStyle name="Normal 2 4 3 5" xfId="11097"/>
    <cellStyle name="Normal 2 4 3 5 2" xfId="11098"/>
    <cellStyle name="Normal 2 4 3_Deferred Income Taxes" xfId="11099"/>
    <cellStyle name="Normal 2 4 4" xfId="11100"/>
    <cellStyle name="Normal 2 4 4 2" xfId="11101"/>
    <cellStyle name="Normal 2 4 4 2 2" xfId="11102"/>
    <cellStyle name="Normal 2 4 4 2 2 2" xfId="11103"/>
    <cellStyle name="Normal 2 4 4 2_Deferred Income Taxes" xfId="11104"/>
    <cellStyle name="Normal 2 4 4 3" xfId="11105"/>
    <cellStyle name="Normal 2 4 4 3 2" xfId="11106"/>
    <cellStyle name="Normal 2 4 4 4" xfId="11107"/>
    <cellStyle name="Normal 2 4 4_Deferred Income Taxes" xfId="11108"/>
    <cellStyle name="Normal 2 4 5" xfId="11109"/>
    <cellStyle name="Normal 2 4 5 2" xfId="11110"/>
    <cellStyle name="Normal 2 4 5 2 2" xfId="11111"/>
    <cellStyle name="Normal 2 4 5 2 2 2" xfId="11112"/>
    <cellStyle name="Normal 2 4 5 2_Deferred Income Taxes" xfId="11113"/>
    <cellStyle name="Normal 2 4 5 3" xfId="11114"/>
    <cellStyle name="Normal 2 4 5 3 2" xfId="11115"/>
    <cellStyle name="Normal 2 4 5 4" xfId="11116"/>
    <cellStyle name="Normal 2 4 5_Deferred Income Taxes" xfId="11117"/>
    <cellStyle name="Normal 2 4 6" xfId="11118"/>
    <cellStyle name="Normal 2 4 6 2" xfId="11119"/>
    <cellStyle name="Normal 2 4 6 2 2" xfId="11120"/>
    <cellStyle name="Normal 2 4 6 3" xfId="11121"/>
    <cellStyle name="Normal 2 4 6 3 2" xfId="11122"/>
    <cellStyle name="Normal 2 4 6 4" xfId="11123"/>
    <cellStyle name="Normal 2 4 6_Deferred Income Taxes" xfId="11124"/>
    <cellStyle name="Normal 2 4 7" xfId="11125"/>
    <cellStyle name="Normal 2 4 7 2" xfId="11126"/>
    <cellStyle name="Normal 2 4 7 2 2" xfId="11127"/>
    <cellStyle name="Normal 2 4 7_Deferred Income Taxes" xfId="11128"/>
    <cellStyle name="Normal 2 4 8" xfId="11129"/>
    <cellStyle name="Normal 2 4 8 2" xfId="11130"/>
    <cellStyle name="Normal 2 4_Deferred Income Taxes" xfId="11131"/>
    <cellStyle name="Normal 2 5" xfId="121"/>
    <cellStyle name="Normal 2 5 2" xfId="430"/>
    <cellStyle name="Normal 2 5 2 2" xfId="11132"/>
    <cellStyle name="Normal 2 5 2 2 2" xfId="11133"/>
    <cellStyle name="Normal 2 5 2 2 2 2" xfId="11134"/>
    <cellStyle name="Normal 2 5 2 2 2 2 2" xfId="11135"/>
    <cellStyle name="Normal 2 5 2 2 2_Deferred Income Taxes" xfId="11136"/>
    <cellStyle name="Normal 2 5 2 2 3" xfId="11137"/>
    <cellStyle name="Normal 2 5 2 2 3 2" xfId="11138"/>
    <cellStyle name="Normal 2 5 2 2_Deferred Income Taxes" xfId="11139"/>
    <cellStyle name="Normal 2 5 2 3" xfId="11140"/>
    <cellStyle name="Normal 2 5 2 3 2" xfId="11141"/>
    <cellStyle name="Normal 2 5 2 3 2 2" xfId="11142"/>
    <cellStyle name="Normal 2 5 2 3 2 2 2" xfId="11143"/>
    <cellStyle name="Normal 2 5 2 3 2_Deferred Income Taxes" xfId="11144"/>
    <cellStyle name="Normal 2 5 2 3 3" xfId="11145"/>
    <cellStyle name="Normal 2 5 2 3 3 2" xfId="11146"/>
    <cellStyle name="Normal 2 5 2 3_Deferred Income Taxes" xfId="11147"/>
    <cellStyle name="Normal 2 5 2 4" xfId="11148"/>
    <cellStyle name="Normal 2 5 2 4 2" xfId="11149"/>
    <cellStyle name="Normal 2 5 2 4 2 2" xfId="11150"/>
    <cellStyle name="Normal 2 5 2 4_Deferred Income Taxes" xfId="11151"/>
    <cellStyle name="Normal 2 5 2 5" xfId="11152"/>
    <cellStyle name="Normal 2 5 2 5 2" xfId="11153"/>
    <cellStyle name="Normal 2 5 2 5 2 2" xfId="11154"/>
    <cellStyle name="Normal 2 5 2 5_Deferred Income Taxes" xfId="11155"/>
    <cellStyle name="Normal 2 5 2 6" xfId="11156"/>
    <cellStyle name="Normal 2 5 2 6 2" xfId="11157"/>
    <cellStyle name="Normal 2 5 2_Deferred Income Taxes" xfId="11158"/>
    <cellStyle name="Normal 2 5 3" xfId="11159"/>
    <cellStyle name="Normal 2 5 3 2" xfId="11160"/>
    <cellStyle name="Normal 2 5 3 2 2" xfId="11161"/>
    <cellStyle name="Normal 2 5 3 2 2 2" xfId="11162"/>
    <cellStyle name="Normal 2 5 3 2_Deferred Income Taxes" xfId="11163"/>
    <cellStyle name="Normal 2 5 3 3" xfId="11164"/>
    <cellStyle name="Normal 2 5 3 3 2" xfId="11165"/>
    <cellStyle name="Normal 2 5 3_Deferred Income Taxes" xfId="11166"/>
    <cellStyle name="Normal 2 5 4" xfId="11167"/>
    <cellStyle name="Normal 2 5 4 2" xfId="11168"/>
    <cellStyle name="Normal 2 5 4 2 2" xfId="11169"/>
    <cellStyle name="Normal 2 5 4 2 2 2" xfId="11170"/>
    <cellStyle name="Normal 2 5 4 2_Deferred Income Taxes" xfId="11171"/>
    <cellStyle name="Normal 2 5 4 3" xfId="11172"/>
    <cellStyle name="Normal 2 5 4 3 2" xfId="11173"/>
    <cellStyle name="Normal 2 5 4_Deferred Income Taxes" xfId="11174"/>
    <cellStyle name="Normal 2 5 5" xfId="11175"/>
    <cellStyle name="Normal 2 5 5 2" xfId="11176"/>
    <cellStyle name="Normal 2 5 5 2 2" xfId="11177"/>
    <cellStyle name="Normal 2 5 5_Deferred Income Taxes" xfId="11178"/>
    <cellStyle name="Normal 2 5 6" xfId="11179"/>
    <cellStyle name="Normal 2 5 6 2" xfId="11180"/>
    <cellStyle name="Normal 2 5 6 2 2" xfId="11181"/>
    <cellStyle name="Normal 2 5 6_Deferred Income Taxes" xfId="11182"/>
    <cellStyle name="Normal 2 5 7" xfId="11183"/>
    <cellStyle name="Normal 2 5 7 2" xfId="11184"/>
    <cellStyle name="Normal 2 5_Deferred Income Taxes" xfId="11185"/>
    <cellStyle name="Normal 2 6" xfId="431"/>
    <cellStyle name="Normal 2 6 2" xfId="11186"/>
    <cellStyle name="Normal 2 6 2 2" xfId="11187"/>
    <cellStyle name="Normal 2 6 2 2 2" xfId="11188"/>
    <cellStyle name="Normal 2 6 2 2 2 2" xfId="11189"/>
    <cellStyle name="Normal 2 6 2 2 3" xfId="11190"/>
    <cellStyle name="Normal 2 6 2 2 3 2" xfId="11191"/>
    <cellStyle name="Normal 2 6 2 2 4" xfId="11192"/>
    <cellStyle name="Normal 2 6 2 2_Deferred Income Taxes" xfId="11193"/>
    <cellStyle name="Normal 2 6 2 3" xfId="11194"/>
    <cellStyle name="Normal 2 6 2 3 2" xfId="11195"/>
    <cellStyle name="Normal 2 6 2 3 2 2" xfId="11196"/>
    <cellStyle name="Normal 2 6 2 3 3" xfId="11197"/>
    <cellStyle name="Normal 2 6 2 3 3 2" xfId="11198"/>
    <cellStyle name="Normal 2 6 2 3 4" xfId="11199"/>
    <cellStyle name="Normal 2 6 2 4" xfId="11200"/>
    <cellStyle name="Normal 2 6 2 4 2" xfId="11201"/>
    <cellStyle name="Normal 2 6 2 5" xfId="11202"/>
    <cellStyle name="Normal 2 6 2 5 2" xfId="11203"/>
    <cellStyle name="Normal 2 6 2 6" xfId="11204"/>
    <cellStyle name="Normal 2 6 2_Deferred Income Taxes" xfId="11205"/>
    <cellStyle name="Normal 2 6 3" xfId="11206"/>
    <cellStyle name="Normal 2 6 3 2" xfId="11207"/>
    <cellStyle name="Normal 2 6 3 2 2" xfId="11208"/>
    <cellStyle name="Normal 2 6 3 2 2 2" xfId="11209"/>
    <cellStyle name="Normal 2 6 3 2 3" xfId="11210"/>
    <cellStyle name="Normal 2 6 3 2 3 2" xfId="11211"/>
    <cellStyle name="Normal 2 6 3 2 4" xfId="11212"/>
    <cellStyle name="Normal 2 6 3 2_Deferred Income Taxes" xfId="11213"/>
    <cellStyle name="Normal 2 6 3 3" xfId="11214"/>
    <cellStyle name="Normal 2 6 3 3 2" xfId="11215"/>
    <cellStyle name="Normal 2 6 3 4" xfId="11216"/>
    <cellStyle name="Normal 2 6 3 4 2" xfId="11217"/>
    <cellStyle name="Normal 2 6 3 5" xfId="11218"/>
    <cellStyle name="Normal 2 6 3_Deferred Income Taxes" xfId="11219"/>
    <cellStyle name="Normal 2 6 4" xfId="11220"/>
    <cellStyle name="Normal 2 6 4 2" xfId="11221"/>
    <cellStyle name="Normal 2 6 4 2 2" xfId="11222"/>
    <cellStyle name="Normal 2 6 4 3" xfId="11223"/>
    <cellStyle name="Normal 2 6 4 3 2" xfId="11224"/>
    <cellStyle name="Normal 2 6 4 4" xfId="11225"/>
    <cellStyle name="Normal 2 6 4_Deferred Income Taxes" xfId="11226"/>
    <cellStyle name="Normal 2 6 5" xfId="11227"/>
    <cellStyle name="Normal 2 6 5 2" xfId="11228"/>
    <cellStyle name="Normal 2 6 5 2 2" xfId="11229"/>
    <cellStyle name="Normal 2 6 5 3" xfId="11230"/>
    <cellStyle name="Normal 2 6 5 3 2" xfId="11231"/>
    <cellStyle name="Normal 2 6 5 4" xfId="11232"/>
    <cellStyle name="Normal 2 6 5_Deferred Income Taxes" xfId="11233"/>
    <cellStyle name="Normal 2 6 6" xfId="11234"/>
    <cellStyle name="Normal 2 6 6 2" xfId="11235"/>
    <cellStyle name="Normal 2 6 6 2 2" xfId="11236"/>
    <cellStyle name="Normal 2 6 6 3" xfId="11237"/>
    <cellStyle name="Normal 2 6 6 3 2" xfId="11238"/>
    <cellStyle name="Normal 2 6 6 4" xfId="11239"/>
    <cellStyle name="Normal 2 6_Deferred Income Taxes" xfId="11240"/>
    <cellStyle name="Normal 2 7" xfId="432"/>
    <cellStyle name="Normal 2 7 2" xfId="11241"/>
    <cellStyle name="Normal 2 7 2 2" xfId="11242"/>
    <cellStyle name="Normal 2 7 2 2 2" xfId="11243"/>
    <cellStyle name="Normal 2 7 2 2 2 2" xfId="11244"/>
    <cellStyle name="Normal 2 7 2 2 3" xfId="11245"/>
    <cellStyle name="Normal 2 7 2 2 3 2" xfId="11246"/>
    <cellStyle name="Normal 2 7 2 2 4" xfId="11247"/>
    <cellStyle name="Normal 2 7 2 3" xfId="11248"/>
    <cellStyle name="Normal 2 7 2 3 2" xfId="11249"/>
    <cellStyle name="Normal 2 7 2 3 2 2" xfId="11250"/>
    <cellStyle name="Normal 2 7 2 3 3" xfId="11251"/>
    <cellStyle name="Normal 2 7 2 3 3 2" xfId="11252"/>
    <cellStyle name="Normal 2 7 2 3 4" xfId="11253"/>
    <cellStyle name="Normal 2 7 2 4" xfId="11254"/>
    <cellStyle name="Normal 2 7 2 4 2" xfId="11255"/>
    <cellStyle name="Normal 2 7 2 5" xfId="11256"/>
    <cellStyle name="Normal 2 7 2 5 2" xfId="11257"/>
    <cellStyle name="Normal 2 7 2 6" xfId="11258"/>
    <cellStyle name="Normal 2 7 2_Deferred Income Taxes" xfId="11259"/>
    <cellStyle name="Normal 2 7 3" xfId="11260"/>
    <cellStyle name="Normal 2 7 3 2" xfId="11261"/>
    <cellStyle name="Normal 2 7 3 2 2" xfId="11262"/>
    <cellStyle name="Normal 2 7 3 2 2 2" xfId="11263"/>
    <cellStyle name="Normal 2 7 3 2 3" xfId="11264"/>
    <cellStyle name="Normal 2 7 3 2 3 2" xfId="11265"/>
    <cellStyle name="Normal 2 7 3 2 4" xfId="11266"/>
    <cellStyle name="Normal 2 7 3 3" xfId="11267"/>
    <cellStyle name="Normal 2 7 3 3 2" xfId="11268"/>
    <cellStyle name="Normal 2 7 3 4" xfId="11269"/>
    <cellStyle name="Normal 2 7 3 4 2" xfId="11270"/>
    <cellStyle name="Normal 2 7 3 5" xfId="11271"/>
    <cellStyle name="Normal 2 7 4" xfId="11272"/>
    <cellStyle name="Normal 2 7 4 2" xfId="11273"/>
    <cellStyle name="Normal 2 7 4 2 2" xfId="11274"/>
    <cellStyle name="Normal 2 7 4 3" xfId="11275"/>
    <cellStyle name="Normal 2 7 4 3 2" xfId="11276"/>
    <cellStyle name="Normal 2 7 4 4" xfId="11277"/>
    <cellStyle name="Normal 2 7 5" xfId="11278"/>
    <cellStyle name="Normal 2 7 5 2" xfId="11279"/>
    <cellStyle name="Normal 2 7 5 2 2" xfId="11280"/>
    <cellStyle name="Normal 2 7 5 3" xfId="11281"/>
    <cellStyle name="Normal 2 7 5 3 2" xfId="11282"/>
    <cellStyle name="Normal 2 7 5 4" xfId="11283"/>
    <cellStyle name="Normal 2 7 6" xfId="11284"/>
    <cellStyle name="Normal 2 7 6 2" xfId="11285"/>
    <cellStyle name="Normal 2 7 6 2 2" xfId="11286"/>
    <cellStyle name="Normal 2 7 6 3" xfId="11287"/>
    <cellStyle name="Normal 2 7 6 3 2" xfId="11288"/>
    <cellStyle name="Normal 2 7 6 4" xfId="11289"/>
    <cellStyle name="Normal 2 7_Deferred Income Taxes" xfId="11290"/>
    <cellStyle name="Normal 2 8" xfId="433"/>
    <cellStyle name="Normal 2 8 2" xfId="11291"/>
    <cellStyle name="Normal 2 8 2 2" xfId="11292"/>
    <cellStyle name="Normal 2 8 2 2 2" xfId="11293"/>
    <cellStyle name="Normal 2 8 2 2 2 2" xfId="11294"/>
    <cellStyle name="Normal 2 8 2 2 3" xfId="11295"/>
    <cellStyle name="Normal 2 8 2 2 3 2" xfId="11296"/>
    <cellStyle name="Normal 2 8 2 2 4" xfId="11297"/>
    <cellStyle name="Normal 2 8 2 3" xfId="11298"/>
    <cellStyle name="Normal 2 8 2 3 2" xfId="11299"/>
    <cellStyle name="Normal 2 8 2 3 2 2" xfId="11300"/>
    <cellStyle name="Normal 2 8 2 3 3" xfId="11301"/>
    <cellStyle name="Normal 2 8 2 3 3 2" xfId="11302"/>
    <cellStyle name="Normal 2 8 2 3 4" xfId="11303"/>
    <cellStyle name="Normal 2 8 2 4" xfId="11304"/>
    <cellStyle name="Normal 2 8 2 4 2" xfId="11305"/>
    <cellStyle name="Normal 2 8 2 5" xfId="11306"/>
    <cellStyle name="Normal 2 8 2 5 2" xfId="11307"/>
    <cellStyle name="Normal 2 8 2 6" xfId="11308"/>
    <cellStyle name="Normal 2 8 2_Deferred Income Taxes" xfId="11309"/>
    <cellStyle name="Normal 2 8 3" xfId="11310"/>
    <cellStyle name="Normal 2 8 3 2" xfId="11311"/>
    <cellStyle name="Normal 2 8 3 2 2" xfId="11312"/>
    <cellStyle name="Normal 2 8 3 2 2 2" xfId="11313"/>
    <cellStyle name="Normal 2 8 3 2 3" xfId="11314"/>
    <cellStyle name="Normal 2 8 3 2 3 2" xfId="11315"/>
    <cellStyle name="Normal 2 8 3 2 4" xfId="11316"/>
    <cellStyle name="Normal 2 8 3 3" xfId="11317"/>
    <cellStyle name="Normal 2 8 3 3 2" xfId="11318"/>
    <cellStyle name="Normal 2 8 3 4" xfId="11319"/>
    <cellStyle name="Normal 2 8 3 4 2" xfId="11320"/>
    <cellStyle name="Normal 2 8 3 5" xfId="11321"/>
    <cellStyle name="Normal 2 8 4" xfId="11322"/>
    <cellStyle name="Normal 2 8 4 2" xfId="11323"/>
    <cellStyle name="Normal 2 8 4 2 2" xfId="11324"/>
    <cellStyle name="Normal 2 8 4 3" xfId="11325"/>
    <cellStyle name="Normal 2 8 4 3 2" xfId="11326"/>
    <cellStyle name="Normal 2 8 4 4" xfId="11327"/>
    <cellStyle name="Normal 2 8 5" xfId="11328"/>
    <cellStyle name="Normal 2 8 5 2" xfId="11329"/>
    <cellStyle name="Normal 2 8 5 2 2" xfId="11330"/>
    <cellStyle name="Normal 2 8 5 3" xfId="11331"/>
    <cellStyle name="Normal 2 8 5 3 2" xfId="11332"/>
    <cellStyle name="Normal 2 8 5 4" xfId="11333"/>
    <cellStyle name="Normal 2 8 6" xfId="11334"/>
    <cellStyle name="Normal 2 8 6 2" xfId="11335"/>
    <cellStyle name="Normal 2 8 6 2 2" xfId="11336"/>
    <cellStyle name="Normal 2 8 6 3" xfId="11337"/>
    <cellStyle name="Normal 2 8 6 3 2" xfId="11338"/>
    <cellStyle name="Normal 2 8 6 4" xfId="11339"/>
    <cellStyle name="Normal 2 8_Deferred Income Taxes" xfId="11340"/>
    <cellStyle name="Normal 2 9" xfId="11341"/>
    <cellStyle name="Normal 2 9 2" xfId="11342"/>
    <cellStyle name="Normal 2 9 2 2" xfId="11343"/>
    <cellStyle name="Normal 2 9 2 2 2" xfId="11344"/>
    <cellStyle name="Normal 2 9 2 3" xfId="11345"/>
    <cellStyle name="Normal 2 9 2 3 2" xfId="11346"/>
    <cellStyle name="Normal 2 9 2 4" xfId="11347"/>
    <cellStyle name="Normal 2 9 3" xfId="11348"/>
    <cellStyle name="Normal 2 9 3 2" xfId="11349"/>
    <cellStyle name="Normal 2 9 3 2 2" xfId="11350"/>
    <cellStyle name="Normal 2 9 3 3" xfId="11351"/>
    <cellStyle name="Normal 2 9 3 3 2" xfId="11352"/>
    <cellStyle name="Normal 2 9 3 4" xfId="11353"/>
    <cellStyle name="Normal 2 9 4" xfId="11354"/>
    <cellStyle name="Normal 2 9 4 2" xfId="11355"/>
    <cellStyle name="Normal 2 9 4 2 2" xfId="11356"/>
    <cellStyle name="Normal 2 9 4 3" xfId="11357"/>
    <cellStyle name="Normal 2 9 4 3 2" xfId="11358"/>
    <cellStyle name="Normal 2 9 4 4" xfId="11359"/>
    <cellStyle name="Normal 2 9_Deferred Income Taxes" xfId="11360"/>
    <cellStyle name="Normal 2_Abel Presentation Materials (10 23 09C)" xfId="11361"/>
    <cellStyle name="Normal 20" xfId="11362"/>
    <cellStyle name="Normal 20 2" xfId="11363"/>
    <cellStyle name="Normal 20 2 2" xfId="11364"/>
    <cellStyle name="Normal 20 2 3" xfId="11365"/>
    <cellStyle name="Normal 20 3" xfId="11366"/>
    <cellStyle name="Normal 20 3 2" xfId="11367"/>
    <cellStyle name="Normal 20 4" xfId="11368"/>
    <cellStyle name="Normal 20 4 2" xfId="11369"/>
    <cellStyle name="Normal 20 5" xfId="11370"/>
    <cellStyle name="Normal 20 5 2" xfId="11371"/>
    <cellStyle name="Normal 20 6" xfId="11372"/>
    <cellStyle name="Normal 200" xfId="11373"/>
    <cellStyle name="Normal 200 2" xfId="11374"/>
    <cellStyle name="Normal 200 2 2" xfId="11375"/>
    <cellStyle name="Normal 200 3" xfId="11376"/>
    <cellStyle name="Normal 200 3 2" xfId="11377"/>
    <cellStyle name="Normal 200 4" xfId="11378"/>
    <cellStyle name="Normal 200 4 2" xfId="11379"/>
    <cellStyle name="Normal 200 5" xfId="11380"/>
    <cellStyle name="Normal 201" xfId="11381"/>
    <cellStyle name="Normal 201 2" xfId="11382"/>
    <cellStyle name="Normal 201 2 2" xfId="11383"/>
    <cellStyle name="Normal 201 3" xfId="11384"/>
    <cellStyle name="Normal 201 3 2" xfId="11385"/>
    <cellStyle name="Normal 201 4" xfId="11386"/>
    <cellStyle name="Normal 201 4 2" xfId="11387"/>
    <cellStyle name="Normal 201 5" xfId="11388"/>
    <cellStyle name="Normal 202" xfId="11389"/>
    <cellStyle name="Normal 202 2" xfId="11390"/>
    <cellStyle name="Normal 202 2 2" xfId="11391"/>
    <cellStyle name="Normal 202 3" xfId="11392"/>
    <cellStyle name="Normal 202 3 2" xfId="11393"/>
    <cellStyle name="Normal 202 4" xfId="11394"/>
    <cellStyle name="Normal 202 4 2" xfId="11395"/>
    <cellStyle name="Normal 202 5" xfId="11396"/>
    <cellStyle name="Normal 203" xfId="11397"/>
    <cellStyle name="Normal 203 2" xfId="11398"/>
    <cellStyle name="Normal 203 2 2" xfId="11399"/>
    <cellStyle name="Normal 203 3" xfId="11400"/>
    <cellStyle name="Normal 203 3 2" xfId="11401"/>
    <cellStyle name="Normal 203 4" xfId="11402"/>
    <cellStyle name="Normal 203 4 2" xfId="11403"/>
    <cellStyle name="Normal 203 5" xfId="11404"/>
    <cellStyle name="Normal 204" xfId="11405"/>
    <cellStyle name="Normal 204 2" xfId="11406"/>
    <cellStyle name="Normal 204 2 2" xfId="11407"/>
    <cellStyle name="Normal 204 3" xfId="11408"/>
    <cellStyle name="Normal 204 3 2" xfId="11409"/>
    <cellStyle name="Normal 204 4" xfId="11410"/>
    <cellStyle name="Normal 204 4 2" xfId="11411"/>
    <cellStyle name="Normal 204 5" xfId="11412"/>
    <cellStyle name="Normal 205" xfId="11413"/>
    <cellStyle name="Normal 205 2" xfId="11414"/>
    <cellStyle name="Normal 205 2 2" xfId="11415"/>
    <cellStyle name="Normal 205 3" xfId="11416"/>
    <cellStyle name="Normal 205 3 2" xfId="11417"/>
    <cellStyle name="Normal 205 4" xfId="11418"/>
    <cellStyle name="Normal 205 4 2" xfId="11419"/>
    <cellStyle name="Normal 205 5" xfId="11420"/>
    <cellStyle name="Normal 206" xfId="11421"/>
    <cellStyle name="Normal 206 2" xfId="11422"/>
    <cellStyle name="Normal 206 2 2" xfId="11423"/>
    <cellStyle name="Normal 206 3" xfId="11424"/>
    <cellStyle name="Normal 206 3 2" xfId="11425"/>
    <cellStyle name="Normal 206 4" xfId="11426"/>
    <cellStyle name="Normal 206 4 2" xfId="11427"/>
    <cellStyle name="Normal 206 5" xfId="11428"/>
    <cellStyle name="Normal 207" xfId="11429"/>
    <cellStyle name="Normal 207 2" xfId="11430"/>
    <cellStyle name="Normal 207 2 2" xfId="11431"/>
    <cellStyle name="Normal 207 3" xfId="11432"/>
    <cellStyle name="Normal 207 3 2" xfId="11433"/>
    <cellStyle name="Normal 207 4" xfId="11434"/>
    <cellStyle name="Normal 207 4 2" xfId="11435"/>
    <cellStyle name="Normal 207 5" xfId="11436"/>
    <cellStyle name="Normal 208" xfId="11437"/>
    <cellStyle name="Normal 208 2" xfId="11438"/>
    <cellStyle name="Normal 208 2 2" xfId="11439"/>
    <cellStyle name="Normal 208 3" xfId="11440"/>
    <cellStyle name="Normal 208 3 2" xfId="11441"/>
    <cellStyle name="Normal 208 4" xfId="11442"/>
    <cellStyle name="Normal 208 4 2" xfId="11443"/>
    <cellStyle name="Normal 208 5" xfId="11444"/>
    <cellStyle name="Normal 209" xfId="11445"/>
    <cellStyle name="Normal 209 2" xfId="11446"/>
    <cellStyle name="Normal 209 2 2" xfId="11447"/>
    <cellStyle name="Normal 209 3" xfId="11448"/>
    <cellStyle name="Normal 209 3 2" xfId="11449"/>
    <cellStyle name="Normal 209 4" xfId="11450"/>
    <cellStyle name="Normal 209 4 2" xfId="11451"/>
    <cellStyle name="Normal 209 5" xfId="11452"/>
    <cellStyle name="Normal 21" xfId="11453"/>
    <cellStyle name="Normal 21 2" xfId="11454"/>
    <cellStyle name="Normal 21 2 2" xfId="11455"/>
    <cellStyle name="Normal 21 2 2 2" xfId="11456"/>
    <cellStyle name="Normal 21 2 3" xfId="11457"/>
    <cellStyle name="Normal 21 2_Deferred Income Taxes" xfId="11458"/>
    <cellStyle name="Normal 21 3" xfId="11459"/>
    <cellStyle name="Normal 21 3 2" xfId="11460"/>
    <cellStyle name="Normal 21 4" xfId="11461"/>
    <cellStyle name="Normal 21 4 2" xfId="11462"/>
    <cellStyle name="Normal 21 5" xfId="11463"/>
    <cellStyle name="Normal 21 5 2" xfId="11464"/>
    <cellStyle name="Normal 21 6" xfId="11465"/>
    <cellStyle name="Normal 21 6 2" xfId="11466"/>
    <cellStyle name="Normal 21 7" xfId="11467"/>
    <cellStyle name="Normal 21 8" xfId="11468"/>
    <cellStyle name="Normal 21_Deferred Income Taxes" xfId="11469"/>
    <cellStyle name="Normal 210" xfId="11470"/>
    <cellStyle name="Normal 210 2" xfId="11471"/>
    <cellStyle name="Normal 210 2 2" xfId="11472"/>
    <cellStyle name="Normal 210 3" xfId="11473"/>
    <cellStyle name="Normal 210 3 2" xfId="11474"/>
    <cellStyle name="Normal 210 4" xfId="11475"/>
    <cellStyle name="Normal 210 4 2" xfId="11476"/>
    <cellStyle name="Normal 210 5" xfId="11477"/>
    <cellStyle name="Normal 211" xfId="11478"/>
    <cellStyle name="Normal 211 2" xfId="11479"/>
    <cellStyle name="Normal 211 2 2" xfId="11480"/>
    <cellStyle name="Normal 211 3" xfId="11481"/>
    <cellStyle name="Normal 211 3 2" xfId="11482"/>
    <cellStyle name="Normal 211 4" xfId="11483"/>
    <cellStyle name="Normal 211 4 2" xfId="11484"/>
    <cellStyle name="Normal 211 5" xfId="11485"/>
    <cellStyle name="Normal 212" xfId="11486"/>
    <cellStyle name="Normal 212 2" xfId="11487"/>
    <cellStyle name="Normal 212 2 2" xfId="11488"/>
    <cellStyle name="Normal 212 3" xfId="11489"/>
    <cellStyle name="Normal 212 3 2" xfId="11490"/>
    <cellStyle name="Normal 212 4" xfId="11491"/>
    <cellStyle name="Normal 212 4 2" xfId="11492"/>
    <cellStyle name="Normal 212 5" xfId="11493"/>
    <cellStyle name="Normal 213" xfId="11494"/>
    <cellStyle name="Normal 213 2" xfId="11495"/>
    <cellStyle name="Normal 213 2 2" xfId="11496"/>
    <cellStyle name="Normal 213 3" xfId="11497"/>
    <cellStyle name="Normal 213 3 2" xfId="11498"/>
    <cellStyle name="Normal 213 4" xfId="11499"/>
    <cellStyle name="Normal 213 4 2" xfId="11500"/>
    <cellStyle name="Normal 213 5" xfId="11501"/>
    <cellStyle name="Normal 214" xfId="11502"/>
    <cellStyle name="Normal 214 2" xfId="11503"/>
    <cellStyle name="Normal 214 2 2" xfId="11504"/>
    <cellStyle name="Normal 214 3" xfId="11505"/>
    <cellStyle name="Normal 214 3 2" xfId="11506"/>
    <cellStyle name="Normal 214 4" xfId="11507"/>
    <cellStyle name="Normal 214 4 2" xfId="11508"/>
    <cellStyle name="Normal 214 5" xfId="11509"/>
    <cellStyle name="Normal 215" xfId="11510"/>
    <cellStyle name="Normal 215 2" xfId="11511"/>
    <cellStyle name="Normal 215 2 2" xfId="11512"/>
    <cellStyle name="Normal 215 3" xfId="11513"/>
    <cellStyle name="Normal 215 3 2" xfId="11514"/>
    <cellStyle name="Normal 215 4" xfId="11515"/>
    <cellStyle name="Normal 215 4 2" xfId="11516"/>
    <cellStyle name="Normal 215 5" xfId="11517"/>
    <cellStyle name="Normal 216" xfId="11518"/>
    <cellStyle name="Normal 216 2" xfId="11519"/>
    <cellStyle name="Normal 216 2 2" xfId="11520"/>
    <cellStyle name="Normal 216 3" xfId="11521"/>
    <cellStyle name="Normal 216 3 2" xfId="11522"/>
    <cellStyle name="Normal 216 4" xfId="11523"/>
    <cellStyle name="Normal 216 4 2" xfId="11524"/>
    <cellStyle name="Normal 216 5" xfId="11525"/>
    <cellStyle name="Normal 217" xfId="11526"/>
    <cellStyle name="Normal 217 2" xfId="11527"/>
    <cellStyle name="Normal 217 2 2" xfId="11528"/>
    <cellStyle name="Normal 217 3" xfId="11529"/>
    <cellStyle name="Normal 217 3 2" xfId="11530"/>
    <cellStyle name="Normal 217 4" xfId="11531"/>
    <cellStyle name="Normal 217 4 2" xfId="11532"/>
    <cellStyle name="Normal 217 5" xfId="11533"/>
    <cellStyle name="Normal 218" xfId="11534"/>
    <cellStyle name="Normal 218 2" xfId="11535"/>
    <cellStyle name="Normal 218 2 2" xfId="11536"/>
    <cellStyle name="Normal 218 3" xfId="11537"/>
    <cellStyle name="Normal 218 3 2" xfId="11538"/>
    <cellStyle name="Normal 218 4" xfId="11539"/>
    <cellStyle name="Normal 218 4 2" xfId="11540"/>
    <cellStyle name="Normal 218 5" xfId="11541"/>
    <cellStyle name="Normal 219" xfId="11542"/>
    <cellStyle name="Normal 219 2" xfId="11543"/>
    <cellStyle name="Normal 219 2 2" xfId="11544"/>
    <cellStyle name="Normal 219 3" xfId="11545"/>
    <cellStyle name="Normal 219 3 2" xfId="11546"/>
    <cellStyle name="Normal 219 4" xfId="11547"/>
    <cellStyle name="Normal 219 4 2" xfId="11548"/>
    <cellStyle name="Normal 219 5" xfId="11549"/>
    <cellStyle name="Normal 22" xfId="11550"/>
    <cellStyle name="Normal 22 2" xfId="11551"/>
    <cellStyle name="Normal 22 2 2" xfId="11552"/>
    <cellStyle name="Normal 22 3" xfId="11553"/>
    <cellStyle name="Normal 22 3 2" xfId="11554"/>
    <cellStyle name="Normal 22 4" xfId="11555"/>
    <cellStyle name="Normal 22 4 2" xfId="11556"/>
    <cellStyle name="Normal 22 5" xfId="11557"/>
    <cellStyle name="Normal 220" xfId="11558"/>
    <cellStyle name="Normal 220 2" xfId="11559"/>
    <cellStyle name="Normal 220 2 2" xfId="11560"/>
    <cellStyle name="Normal 220 3" xfId="11561"/>
    <cellStyle name="Normal 220 3 2" xfId="11562"/>
    <cellStyle name="Normal 220 4" xfId="11563"/>
    <cellStyle name="Normal 220 4 2" xfId="11564"/>
    <cellStyle name="Normal 220 5" xfId="11565"/>
    <cellStyle name="Normal 221" xfId="11566"/>
    <cellStyle name="Normal 221 2" xfId="11567"/>
    <cellStyle name="Normal 221 2 2" xfId="11568"/>
    <cellStyle name="Normal 221 3" xfId="11569"/>
    <cellStyle name="Normal 221 3 2" xfId="11570"/>
    <cellStyle name="Normal 221 4" xfId="11571"/>
    <cellStyle name="Normal 221 4 2" xfId="11572"/>
    <cellStyle name="Normal 221 5" xfId="11573"/>
    <cellStyle name="Normal 222" xfId="11574"/>
    <cellStyle name="Normal 222 2" xfId="11575"/>
    <cellStyle name="Normal 222 2 2" xfId="11576"/>
    <cellStyle name="Normal 222 3" xfId="11577"/>
    <cellStyle name="Normal 222 3 2" xfId="11578"/>
    <cellStyle name="Normal 222 4" xfId="11579"/>
    <cellStyle name="Normal 222 4 2" xfId="11580"/>
    <cellStyle name="Normal 222 5" xfId="11581"/>
    <cellStyle name="Normal 223" xfId="11582"/>
    <cellStyle name="Normal 223 2" xfId="11583"/>
    <cellStyle name="Normal 223 2 2" xfId="11584"/>
    <cellStyle name="Normal 223 3" xfId="11585"/>
    <cellStyle name="Normal 223 3 2" xfId="11586"/>
    <cellStyle name="Normal 223 4" xfId="11587"/>
    <cellStyle name="Normal 223 4 2" xfId="11588"/>
    <cellStyle name="Normal 223 5" xfId="11589"/>
    <cellStyle name="Normal 224" xfId="11590"/>
    <cellStyle name="Normal 224 2" xfId="11591"/>
    <cellStyle name="Normal 224 2 2" xfId="11592"/>
    <cellStyle name="Normal 224 3" xfId="11593"/>
    <cellStyle name="Normal 224 3 2" xfId="11594"/>
    <cellStyle name="Normal 224 4" xfId="11595"/>
    <cellStyle name="Normal 224 4 2" xfId="11596"/>
    <cellStyle name="Normal 224 5" xfId="11597"/>
    <cellStyle name="Normal 225" xfId="11598"/>
    <cellStyle name="Normal 225 2" xfId="11599"/>
    <cellStyle name="Normal 225 2 2" xfId="11600"/>
    <cellStyle name="Normal 225 3" xfId="11601"/>
    <cellStyle name="Normal 225 3 2" xfId="11602"/>
    <cellStyle name="Normal 225 4" xfId="11603"/>
    <cellStyle name="Normal 225 4 2" xfId="11604"/>
    <cellStyle name="Normal 225 5" xfId="11605"/>
    <cellStyle name="Normal 226" xfId="11606"/>
    <cellStyle name="Normal 226 2" xfId="11607"/>
    <cellStyle name="Normal 226 2 2" xfId="11608"/>
    <cellStyle name="Normal 226 3" xfId="11609"/>
    <cellStyle name="Normal 226 3 2" xfId="11610"/>
    <cellStyle name="Normal 226 4" xfId="11611"/>
    <cellStyle name="Normal 226 4 2" xfId="11612"/>
    <cellStyle name="Normal 226 5" xfId="11613"/>
    <cellStyle name="Normal 227" xfId="11614"/>
    <cellStyle name="Normal 227 2" xfId="11615"/>
    <cellStyle name="Normal 227 2 2" xfId="11616"/>
    <cellStyle name="Normal 227 3" xfId="11617"/>
    <cellStyle name="Normal 227 3 2" xfId="11618"/>
    <cellStyle name="Normal 227 4" xfId="11619"/>
    <cellStyle name="Normal 227 4 2" xfId="11620"/>
    <cellStyle name="Normal 227 5" xfId="11621"/>
    <cellStyle name="Normal 228" xfId="11622"/>
    <cellStyle name="Normal 228 2" xfId="11623"/>
    <cellStyle name="Normal 228 2 2" xfId="11624"/>
    <cellStyle name="Normal 228 3" xfId="11625"/>
    <cellStyle name="Normal 228 3 2" xfId="11626"/>
    <cellStyle name="Normal 228 4" xfId="11627"/>
    <cellStyle name="Normal 228 4 2" xfId="11628"/>
    <cellStyle name="Normal 228 5" xfId="11629"/>
    <cellStyle name="Normal 229" xfId="11630"/>
    <cellStyle name="Normal 229 2" xfId="11631"/>
    <cellStyle name="Normal 229 2 2" xfId="11632"/>
    <cellStyle name="Normal 229 3" xfId="11633"/>
    <cellStyle name="Normal 229 3 2" xfId="11634"/>
    <cellStyle name="Normal 229 4" xfId="11635"/>
    <cellStyle name="Normal 229 4 2" xfId="11636"/>
    <cellStyle name="Normal 229 5" xfId="11637"/>
    <cellStyle name="Normal 23" xfId="11638"/>
    <cellStyle name="Normal 23 2" xfId="11639"/>
    <cellStyle name="Normal 23 2 2" xfId="11640"/>
    <cellStyle name="Normal 23 2 3" xfId="11641"/>
    <cellStyle name="Normal 23 3" xfId="11642"/>
    <cellStyle name="Normal 23 4" xfId="11643"/>
    <cellStyle name="Normal 23 4 2" xfId="11644"/>
    <cellStyle name="Normal 23 5" xfId="11645"/>
    <cellStyle name="Normal 23 5 2" xfId="11646"/>
    <cellStyle name="Normal 23 6" xfId="11647"/>
    <cellStyle name="Normal 23 6 2" xfId="11648"/>
    <cellStyle name="Normal 23 7" xfId="11649"/>
    <cellStyle name="Normal 230" xfId="11650"/>
    <cellStyle name="Normal 230 2" xfId="11651"/>
    <cellStyle name="Normal 230 2 2" xfId="11652"/>
    <cellStyle name="Normal 230 3" xfId="11653"/>
    <cellStyle name="Normal 230 3 2" xfId="11654"/>
    <cellStyle name="Normal 230 4" xfId="11655"/>
    <cellStyle name="Normal 230 4 2" xfId="11656"/>
    <cellStyle name="Normal 230 5" xfId="11657"/>
    <cellStyle name="Normal 231" xfId="11658"/>
    <cellStyle name="Normal 231 2" xfId="11659"/>
    <cellStyle name="Normal 231 2 2" xfId="11660"/>
    <cellStyle name="Normal 231 3" xfId="11661"/>
    <cellStyle name="Normal 231 3 2" xfId="11662"/>
    <cellStyle name="Normal 231 4" xfId="11663"/>
    <cellStyle name="Normal 231 4 2" xfId="11664"/>
    <cellStyle name="Normal 231 5" xfId="11665"/>
    <cellStyle name="Normal 232" xfId="11666"/>
    <cellStyle name="Normal 232 2" xfId="11667"/>
    <cellStyle name="Normal 232 2 2" xfId="11668"/>
    <cellStyle name="Normal 232 3" xfId="11669"/>
    <cellStyle name="Normal 232 3 2" xfId="11670"/>
    <cellStyle name="Normal 232 4" xfId="11671"/>
    <cellStyle name="Normal 232 4 2" xfId="11672"/>
    <cellStyle name="Normal 232 5" xfId="11673"/>
    <cellStyle name="Normal 233" xfId="11674"/>
    <cellStyle name="Normal 233 2" xfId="11675"/>
    <cellStyle name="Normal 233 2 2" xfId="11676"/>
    <cellStyle name="Normal 233 3" xfId="11677"/>
    <cellStyle name="Normal 233 3 2" xfId="11678"/>
    <cellStyle name="Normal 233 4" xfId="11679"/>
    <cellStyle name="Normal 233 4 2" xfId="11680"/>
    <cellStyle name="Normal 233 5" xfId="11681"/>
    <cellStyle name="Normal 234" xfId="11682"/>
    <cellStyle name="Normal 234 2" xfId="11683"/>
    <cellStyle name="Normal 234 2 2" xfId="11684"/>
    <cellStyle name="Normal 234 3" xfId="11685"/>
    <cellStyle name="Normal 234 3 2" xfId="11686"/>
    <cellStyle name="Normal 234 4" xfId="11687"/>
    <cellStyle name="Normal 234 4 2" xfId="11688"/>
    <cellStyle name="Normal 234 5" xfId="11689"/>
    <cellStyle name="Normal 235" xfId="11690"/>
    <cellStyle name="Normal 235 2" xfId="11691"/>
    <cellStyle name="Normal 235 2 2" xfId="11692"/>
    <cellStyle name="Normal 235 3" xfId="11693"/>
    <cellStyle name="Normal 235 3 2" xfId="11694"/>
    <cellStyle name="Normal 235 4" xfId="11695"/>
    <cellStyle name="Normal 235 4 2" xfId="11696"/>
    <cellStyle name="Normal 235 5" xfId="11697"/>
    <cellStyle name="Normal 236" xfId="11698"/>
    <cellStyle name="Normal 236 2" xfId="11699"/>
    <cellStyle name="Normal 236 2 2" xfId="11700"/>
    <cellStyle name="Normal 236 3" xfId="11701"/>
    <cellStyle name="Normal 236 3 2" xfId="11702"/>
    <cellStyle name="Normal 236 4" xfId="11703"/>
    <cellStyle name="Normal 236 4 2" xfId="11704"/>
    <cellStyle name="Normal 236 5" xfId="11705"/>
    <cellStyle name="Normal 237" xfId="11706"/>
    <cellStyle name="Normal 237 2" xfId="11707"/>
    <cellStyle name="Normal 237 2 2" xfId="11708"/>
    <cellStyle name="Normal 237 3" xfId="11709"/>
    <cellStyle name="Normal 237 3 2" xfId="11710"/>
    <cellStyle name="Normal 237 4" xfId="11711"/>
    <cellStyle name="Normal 237 4 2" xfId="11712"/>
    <cellStyle name="Normal 237 5" xfId="11713"/>
    <cellStyle name="Normal 238" xfId="11714"/>
    <cellStyle name="Normal 238 2" xfId="11715"/>
    <cellStyle name="Normal 238 2 2" xfId="11716"/>
    <cellStyle name="Normal 238 3" xfId="11717"/>
    <cellStyle name="Normal 238 3 2" xfId="11718"/>
    <cellStyle name="Normal 238 4" xfId="11719"/>
    <cellStyle name="Normal 238 4 2" xfId="11720"/>
    <cellStyle name="Normal 238 5" xfId="11721"/>
    <cellStyle name="Normal 239" xfId="11722"/>
    <cellStyle name="Normal 239 2" xfId="11723"/>
    <cellStyle name="Normal 239 2 2" xfId="11724"/>
    <cellStyle name="Normal 239 3" xfId="11725"/>
    <cellStyle name="Normal 239 3 2" xfId="11726"/>
    <cellStyle name="Normal 239 4" xfId="11727"/>
    <cellStyle name="Normal 239 4 2" xfId="11728"/>
    <cellStyle name="Normal 239 5" xfId="11729"/>
    <cellStyle name="Normal 24" xfId="11730"/>
    <cellStyle name="Normal 24 2" xfId="11731"/>
    <cellStyle name="Normal 24 2 2" xfId="11732"/>
    <cellStyle name="Normal 24 2 2 2" xfId="11733"/>
    <cellStyle name="Normal 24 2 3" xfId="11734"/>
    <cellStyle name="Normal 24 2 3 2" xfId="11735"/>
    <cellStyle name="Normal 24 2 4" xfId="11736"/>
    <cellStyle name="Normal 24 2 4 2" xfId="11737"/>
    <cellStyle name="Normal 24 2 5" xfId="11738"/>
    <cellStyle name="Normal 24 3" xfId="11739"/>
    <cellStyle name="Normal 24 3 2" xfId="11740"/>
    <cellStyle name="Normal 24 3 3" xfId="11741"/>
    <cellStyle name="Normal 24 4" xfId="11742"/>
    <cellStyle name="Normal 24 5" xfId="11743"/>
    <cellStyle name="Normal 240" xfId="11744"/>
    <cellStyle name="Normal 240 2" xfId="11745"/>
    <cellStyle name="Normal 240 2 2" xfId="11746"/>
    <cellStyle name="Normal 240 2 2 2" xfId="11747"/>
    <cellStyle name="Normal 240 2 3" xfId="11748"/>
    <cellStyle name="Normal 240 2 4" xfId="11749"/>
    <cellStyle name="Normal 240 3" xfId="11750"/>
    <cellStyle name="Normal 240 3 2" xfId="11751"/>
    <cellStyle name="Normal 240 3 3" xfId="11752"/>
    <cellStyle name="Normal 240 4" xfId="11753"/>
    <cellStyle name="Normal 240 4 2" xfId="11754"/>
    <cellStyle name="Normal 240 5" xfId="11755"/>
    <cellStyle name="Normal 241" xfId="11756"/>
    <cellStyle name="Normal 241 2" xfId="11757"/>
    <cellStyle name="Normal 241 3" xfId="11758"/>
    <cellStyle name="Normal 241 3 2" xfId="11759"/>
    <cellStyle name="Normal 241 3 2 2" xfId="11760"/>
    <cellStyle name="Normal 241 3 3" xfId="11761"/>
    <cellStyle name="Normal 241 3 3 2" xfId="11762"/>
    <cellStyle name="Normal 241 3 4" xfId="11763"/>
    <cellStyle name="Normal 241 3 4 2" xfId="11764"/>
    <cellStyle name="Normal 241 3 5" xfId="11765"/>
    <cellStyle name="Normal 241 4" xfId="11766"/>
    <cellStyle name="Normal 241 4 2" xfId="11767"/>
    <cellStyle name="Normal 241 5" xfId="11768"/>
    <cellStyle name="Normal 241 5 2" xfId="11769"/>
    <cellStyle name="Normal 241 6" xfId="11770"/>
    <cellStyle name="Normal 241 6 2" xfId="11771"/>
    <cellStyle name="Normal 241 7" xfId="11772"/>
    <cellStyle name="Normal 242" xfId="11773"/>
    <cellStyle name="Normal 242 2" xfId="11774"/>
    <cellStyle name="Normal 243" xfId="11775"/>
    <cellStyle name="Normal 243 2" xfId="11776"/>
    <cellStyle name="Normal 243 2 2" xfId="11777"/>
    <cellStyle name="Normal 243 3" xfId="11778"/>
    <cellStyle name="Normal 243 4" xfId="11779"/>
    <cellStyle name="Normal 244" xfId="11780"/>
    <cellStyle name="Normal 244 2" xfId="11781"/>
    <cellStyle name="Normal 245" xfId="11782"/>
    <cellStyle name="Normal 245 2" xfId="11783"/>
    <cellStyle name="Normal 246" xfId="11784"/>
    <cellStyle name="Normal 247" xfId="11785"/>
    <cellStyle name="Normal 248" xfId="11786"/>
    <cellStyle name="Normal 249" xfId="11787"/>
    <cellStyle name="Normal 25" xfId="11788"/>
    <cellStyle name="Normal 25 2" xfId="11789"/>
    <cellStyle name="Normal 25 2 2" xfId="11790"/>
    <cellStyle name="Normal 25 2 3" xfId="11791"/>
    <cellStyle name="Normal 25 3" xfId="11792"/>
    <cellStyle name="Normal 25 4" xfId="11793"/>
    <cellStyle name="Normal 25 5" xfId="11794"/>
    <cellStyle name="Normal 25_Deferred Income Taxes" xfId="11795"/>
    <cellStyle name="Normal 250" xfId="11796"/>
    <cellStyle name="Normal 251" xfId="11797"/>
    <cellStyle name="Normal 252" xfId="11798"/>
    <cellStyle name="Normal 253" xfId="11799"/>
    <cellStyle name="Normal 254" xfId="11800"/>
    <cellStyle name="Normal 255" xfId="11801"/>
    <cellStyle name="Normal 256" xfId="11802"/>
    <cellStyle name="Normal 257" xfId="11803"/>
    <cellStyle name="Normal 258" xfId="11804"/>
    <cellStyle name="Normal 259" xfId="11805"/>
    <cellStyle name="Normal 26" xfId="11806"/>
    <cellStyle name="Normal 26 2" xfId="11807"/>
    <cellStyle name="Normal 26 2 2" xfId="11808"/>
    <cellStyle name="Normal 26 2 3" xfId="11809"/>
    <cellStyle name="Normal 26 3" xfId="11810"/>
    <cellStyle name="Normal 26 4" xfId="11811"/>
    <cellStyle name="Normal 26 5" xfId="11812"/>
    <cellStyle name="Normal 260" xfId="11813"/>
    <cellStyle name="Normal 261" xfId="11814"/>
    <cellStyle name="Normal 262" xfId="11815"/>
    <cellStyle name="Normal 263" xfId="11816"/>
    <cellStyle name="Normal 264" xfId="11817"/>
    <cellStyle name="Normal 265" xfId="11818"/>
    <cellStyle name="Normal 266" xfId="11819"/>
    <cellStyle name="Normal 267" xfId="11820"/>
    <cellStyle name="Normal 268" xfId="11821"/>
    <cellStyle name="Normal 269" xfId="11822"/>
    <cellStyle name="Normal 269 2" xfId="11823"/>
    <cellStyle name="Normal 269 2 2" xfId="11824"/>
    <cellStyle name="Normal 269 3" xfId="11825"/>
    <cellStyle name="Normal 269 3 2" xfId="11826"/>
    <cellStyle name="Normal 269 4" xfId="11827"/>
    <cellStyle name="Normal 269 4 2" xfId="11828"/>
    <cellStyle name="Normal 269 5" xfId="11829"/>
    <cellStyle name="Normal 27" xfId="11830"/>
    <cellStyle name="Normal 27 2" xfId="11831"/>
    <cellStyle name="Normal 27 2 2" xfId="11832"/>
    <cellStyle name="Normal 27 2 3" xfId="11833"/>
    <cellStyle name="Normal 27 3" xfId="11834"/>
    <cellStyle name="Normal 27 4" xfId="11835"/>
    <cellStyle name="Normal 27 4 2" xfId="11836"/>
    <cellStyle name="Normal 27 5" xfId="11837"/>
    <cellStyle name="Normal 27 5 2" xfId="11838"/>
    <cellStyle name="Normal 27 6" xfId="11839"/>
    <cellStyle name="Normal 27 6 2" xfId="11840"/>
    <cellStyle name="Normal 27 7" xfId="11841"/>
    <cellStyle name="Normal 270" xfId="11842"/>
    <cellStyle name="Normal 270 2" xfId="11843"/>
    <cellStyle name="Normal 270 2 2" xfId="11844"/>
    <cellStyle name="Normal 270 3" xfId="11845"/>
    <cellStyle name="Normal 270 3 2" xfId="11846"/>
    <cellStyle name="Normal 270 4" xfId="11847"/>
    <cellStyle name="Normal 270 4 2" xfId="11848"/>
    <cellStyle name="Normal 270 5" xfId="11849"/>
    <cellStyle name="Normal 271" xfId="11850"/>
    <cellStyle name="Normal 271 2" xfId="11851"/>
    <cellStyle name="Normal 271 2 2" xfId="11852"/>
    <cellStyle name="Normal 271 3" xfId="11853"/>
    <cellStyle name="Normal 272" xfId="11854"/>
    <cellStyle name="Normal 272 2" xfId="11855"/>
    <cellStyle name="Normal 273" xfId="11856"/>
    <cellStyle name="Normal 273 2" xfId="11857"/>
    <cellStyle name="Normal 274" xfId="11858"/>
    <cellStyle name="Normal 274 2" xfId="11859"/>
    <cellStyle name="Normal 275" xfId="11860"/>
    <cellStyle name="Normal 275 2" xfId="11861"/>
    <cellStyle name="Normal 276" xfId="11862"/>
    <cellStyle name="Normal 276 2" xfId="11863"/>
    <cellStyle name="Normal 277" xfId="11864"/>
    <cellStyle name="Normal 277 2" xfId="11865"/>
    <cellStyle name="Normal 278" xfId="11866"/>
    <cellStyle name="Normal 278 2" xfId="11867"/>
    <cellStyle name="Normal 279" xfId="11868"/>
    <cellStyle name="Normal 279 2" xfId="11869"/>
    <cellStyle name="Normal 28" xfId="11870"/>
    <cellStyle name="Normal 28 2" xfId="11871"/>
    <cellStyle name="Normal 28 2 2" xfId="11872"/>
    <cellStyle name="Normal 28 2 3" xfId="11873"/>
    <cellStyle name="Normal 28 3" xfId="11874"/>
    <cellStyle name="Normal 28 4" xfId="11875"/>
    <cellStyle name="Normal 28 4 2" xfId="11876"/>
    <cellStyle name="Normal 28 5" xfId="11877"/>
    <cellStyle name="Normal 28 5 2" xfId="11878"/>
    <cellStyle name="Normal 28 6" xfId="11879"/>
    <cellStyle name="Normal 28 6 2" xfId="11880"/>
    <cellStyle name="Normal 28 7" xfId="11881"/>
    <cellStyle name="Normal 28_Deferred Income Taxes" xfId="11882"/>
    <cellStyle name="Normal 280" xfId="11883"/>
    <cellStyle name="Normal 280 2" xfId="11884"/>
    <cellStyle name="Normal 281" xfId="11885"/>
    <cellStyle name="Normal 281 2" xfId="11886"/>
    <cellStyle name="Normal 282" xfId="11887"/>
    <cellStyle name="Normal 283" xfId="11888"/>
    <cellStyle name="Normal 284" xfId="15572"/>
    <cellStyle name="Normal 29" xfId="11889"/>
    <cellStyle name="Normal 29 2" xfId="11890"/>
    <cellStyle name="Normal 29 2 2" xfId="11891"/>
    <cellStyle name="Normal 29 2 3" xfId="11892"/>
    <cellStyle name="Normal 29 3" xfId="11893"/>
    <cellStyle name="Normal 29 4" xfId="11894"/>
    <cellStyle name="Normal 29 4 2" xfId="11895"/>
    <cellStyle name="Normal 29 5" xfId="11896"/>
    <cellStyle name="Normal 29 5 2" xfId="11897"/>
    <cellStyle name="Normal 29 6" xfId="11898"/>
    <cellStyle name="Normal 29 6 2" xfId="11899"/>
    <cellStyle name="Normal 29 7" xfId="11900"/>
    <cellStyle name="Normal 3" xfId="122"/>
    <cellStyle name="Normal 3 10" xfId="11901"/>
    <cellStyle name="Normal 3 11" xfId="11902"/>
    <cellStyle name="Normal 3 12" xfId="11903"/>
    <cellStyle name="Normal 3 12 2" xfId="11904"/>
    <cellStyle name="Normal 3 2" xfId="123"/>
    <cellStyle name="Normal 3 2 2" xfId="434"/>
    <cellStyle name="Normal 3 2 2 2" xfId="435"/>
    <cellStyle name="Normal 3 2 2 2 2" xfId="11905"/>
    <cellStyle name="Normal 3 2 2 2 2 2" xfId="11906"/>
    <cellStyle name="Normal 3 2 2 2 2 2 2" xfId="11907"/>
    <cellStyle name="Normal 3 2 2 2 2 3" xfId="11908"/>
    <cellStyle name="Normal 3 2 2 2 2 3 2" xfId="11909"/>
    <cellStyle name="Normal 3 2 2 2 2 4" xfId="11910"/>
    <cellStyle name="Normal 3 2 2 2 3" xfId="11911"/>
    <cellStyle name="Normal 3 2 2 2 3 2" xfId="11912"/>
    <cellStyle name="Normal 3 2 2 2 3 2 2" xfId="11913"/>
    <cellStyle name="Normal 3 2 2 2 3 3" xfId="11914"/>
    <cellStyle name="Normal 3 2 2 2 3 3 2" xfId="11915"/>
    <cellStyle name="Normal 3 2 2 2 3 4" xfId="11916"/>
    <cellStyle name="Normal 3 2 2 2 4" xfId="11917"/>
    <cellStyle name="Normal 3 2 2 2 4 2" xfId="11918"/>
    <cellStyle name="Normal 3 2 2 2 5" xfId="11919"/>
    <cellStyle name="Normal 3 2 2 2 5 2" xfId="11920"/>
    <cellStyle name="Normal 3 2 2 2 6" xfId="11921"/>
    <cellStyle name="Normal 3 2 2 3" xfId="11922"/>
    <cellStyle name="Normal 3 2 2 3 2" xfId="11923"/>
    <cellStyle name="Normal 3 2 2 3 2 2" xfId="11924"/>
    <cellStyle name="Normal 3 2 2 3 2 2 2" xfId="11925"/>
    <cellStyle name="Normal 3 2 2 3 2 3" xfId="11926"/>
    <cellStyle name="Normal 3 2 2 3 2 3 2" xfId="11927"/>
    <cellStyle name="Normal 3 2 2 3 2 4" xfId="11928"/>
    <cellStyle name="Normal 3 2 2 3 3" xfId="11929"/>
    <cellStyle name="Normal 3 2 2 3 3 2" xfId="11930"/>
    <cellStyle name="Normal 3 2 2 3 4" xfId="11931"/>
    <cellStyle name="Normal 3 2 2 3 4 2" xfId="11932"/>
    <cellStyle name="Normal 3 2 2 3 5" xfId="11933"/>
    <cellStyle name="Normal 3 2 2 4" xfId="11934"/>
    <cellStyle name="Normal 3 2 2 4 2" xfId="11935"/>
    <cellStyle name="Normal 3 2 2 4 2 2" xfId="11936"/>
    <cellStyle name="Normal 3 2 2 4 3" xfId="11937"/>
    <cellStyle name="Normal 3 2 2 4 3 2" xfId="11938"/>
    <cellStyle name="Normal 3 2 2 4 4" xfId="11939"/>
    <cellStyle name="Normal 3 2 2 5" xfId="11940"/>
    <cellStyle name="Normal 3 2 2 5 2" xfId="11941"/>
    <cellStyle name="Normal 3 2 2 5 2 2" xfId="11942"/>
    <cellStyle name="Normal 3 2 2 5 3" xfId="11943"/>
    <cellStyle name="Normal 3 2 2 5 3 2" xfId="11944"/>
    <cellStyle name="Normal 3 2 2 5 4" xfId="11945"/>
    <cellStyle name="Normal 3 2 2 6" xfId="11946"/>
    <cellStyle name="Normal 3 2 2 6 2" xfId="11947"/>
    <cellStyle name="Normal 3 2 2 6 2 2" xfId="11948"/>
    <cellStyle name="Normal 3 2 2 6 3" xfId="11949"/>
    <cellStyle name="Normal 3 2 2 6 3 2" xfId="11950"/>
    <cellStyle name="Normal 3 2 2 6 4" xfId="11951"/>
    <cellStyle name="Normal 3 2 2 7" xfId="11952"/>
    <cellStyle name="Normal 3 2 2 7 2" xfId="11953"/>
    <cellStyle name="Normal 3 2 2 8" xfId="11954"/>
    <cellStyle name="Normal 3 2 2 8 2" xfId="11955"/>
    <cellStyle name="Normal 3 2 2 9" xfId="11956"/>
    <cellStyle name="Normal 3 2 3" xfId="436"/>
    <cellStyle name="Normal 3 2 4" xfId="437"/>
    <cellStyle name="Normal 3 2 5" xfId="438"/>
    <cellStyle name="Normal 3 2 6" xfId="439"/>
    <cellStyle name="Normal 3 2 7" xfId="11957"/>
    <cellStyle name="Normal 3 3" xfId="124"/>
    <cellStyle name="Normal 3 3 2" xfId="11958"/>
    <cellStyle name="Normal 3 3 3" xfId="11959"/>
    <cellStyle name="Normal 3 3 4" xfId="11960"/>
    <cellStyle name="Normal 3 3 4 2" xfId="11961"/>
    <cellStyle name="Normal 3 4" xfId="440"/>
    <cellStyle name="Normal 3 4 2" xfId="11962"/>
    <cellStyle name="Normal 3 4 2 2" xfId="11963"/>
    <cellStyle name="Normal 3 4 2 2 2" xfId="11964"/>
    <cellStyle name="Normal 3 4 2 2 2 2" xfId="11965"/>
    <cellStyle name="Normal 3 4 2 2 3" xfId="11966"/>
    <cellStyle name="Normal 3 4 2 2 3 2" xfId="11967"/>
    <cellStyle name="Normal 3 4 2 2 4" xfId="11968"/>
    <cellStyle name="Normal 3 4 2 3" xfId="11969"/>
    <cellStyle name="Normal 3 4 2 3 2" xfId="11970"/>
    <cellStyle name="Normal 3 4 2 3 2 2" xfId="11971"/>
    <cellStyle name="Normal 3 4 2 3 3" xfId="11972"/>
    <cellStyle name="Normal 3 4 2 3 3 2" xfId="11973"/>
    <cellStyle name="Normal 3 4 2 3 4" xfId="11974"/>
    <cellStyle name="Normal 3 4 2 4" xfId="11975"/>
    <cellStyle name="Normal 3 4 2 4 2" xfId="11976"/>
    <cellStyle name="Normal 3 4 2 5" xfId="11977"/>
    <cellStyle name="Normal 3 4 2 5 2" xfId="11978"/>
    <cellStyle name="Normal 3 4 2 6" xfId="11979"/>
    <cellStyle name="Normal 3 4 3" xfId="11980"/>
    <cellStyle name="Normal 3 4 3 2" xfId="11981"/>
    <cellStyle name="Normal 3 4 3 2 2" xfId="11982"/>
    <cellStyle name="Normal 3 4 3 2 2 2" xfId="11983"/>
    <cellStyle name="Normal 3 4 3 2 3" xfId="11984"/>
    <cellStyle name="Normal 3 4 3 2 3 2" xfId="11985"/>
    <cellStyle name="Normal 3 4 3 2 4" xfId="11986"/>
    <cellStyle name="Normal 3 4 3 3" xfId="11987"/>
    <cellStyle name="Normal 3 4 3 3 2" xfId="11988"/>
    <cellStyle name="Normal 3 4 3 4" xfId="11989"/>
    <cellStyle name="Normal 3 4 3 4 2" xfId="11990"/>
    <cellStyle name="Normal 3 4 3 5" xfId="11991"/>
    <cellStyle name="Normal 3 4 4" xfId="11992"/>
    <cellStyle name="Normal 3 4 4 2" xfId="11993"/>
    <cellStyle name="Normal 3 4 4 2 2" xfId="11994"/>
    <cellStyle name="Normal 3 4 4 3" xfId="11995"/>
    <cellStyle name="Normal 3 4 4 3 2" xfId="11996"/>
    <cellStyle name="Normal 3 4 4 4" xfId="11997"/>
    <cellStyle name="Normal 3 4 5" xfId="11998"/>
    <cellStyle name="Normal 3 4 5 2" xfId="11999"/>
    <cellStyle name="Normal 3 4 5 2 2" xfId="12000"/>
    <cellStyle name="Normal 3 4 5 3" xfId="12001"/>
    <cellStyle name="Normal 3 4 5 3 2" xfId="12002"/>
    <cellStyle name="Normal 3 4 5 4" xfId="12003"/>
    <cellStyle name="Normal 3 4 6" xfId="12004"/>
    <cellStyle name="Normal 3 4 6 2" xfId="12005"/>
    <cellStyle name="Normal 3 4 6 2 2" xfId="12006"/>
    <cellStyle name="Normal 3 4 6 3" xfId="12007"/>
    <cellStyle name="Normal 3 4 6 3 2" xfId="12008"/>
    <cellStyle name="Normal 3 4 6 4" xfId="12009"/>
    <cellStyle name="Normal 3 5" xfId="441"/>
    <cellStyle name="Normal 3 5 2" xfId="442"/>
    <cellStyle name="Normal 3 5 2 2" xfId="12010"/>
    <cellStyle name="Normal 3 5 2 2 2" xfId="12011"/>
    <cellStyle name="Normal 3 5 2 3" xfId="12012"/>
    <cellStyle name="Normal 3 5 2 3 2" xfId="12013"/>
    <cellStyle name="Normal 3 5 2 4" xfId="12014"/>
    <cellStyle name="Normal 3 5 3" xfId="12015"/>
    <cellStyle name="Normal 3 5 3 2" xfId="12016"/>
    <cellStyle name="Normal 3 5 3 2 2" xfId="12017"/>
    <cellStyle name="Normal 3 5 3 3" xfId="12018"/>
    <cellStyle name="Normal 3 5 3 3 2" xfId="12019"/>
    <cellStyle name="Normal 3 5 3 4" xfId="12020"/>
    <cellStyle name="Normal 3 5 4" xfId="12021"/>
    <cellStyle name="Normal 3 5 4 2" xfId="12022"/>
    <cellStyle name="Normal 3 5 4 2 2" xfId="12023"/>
    <cellStyle name="Normal 3 5 4 3" xfId="12024"/>
    <cellStyle name="Normal 3 5 4 3 2" xfId="12025"/>
    <cellStyle name="Normal 3 5 4 4" xfId="12026"/>
    <cellStyle name="Normal 3 5 5" xfId="12027"/>
    <cellStyle name="Normal 3 5 5 2" xfId="12028"/>
    <cellStyle name="Normal 3 5 6" xfId="12029"/>
    <cellStyle name="Normal 3 5 6 2" xfId="12030"/>
    <cellStyle name="Normal 3 5 7" xfId="12031"/>
    <cellStyle name="Normal 3 6" xfId="443"/>
    <cellStyle name="Normal 3 6 2" xfId="12032"/>
    <cellStyle name="Normal 3 6 2 2" xfId="12033"/>
    <cellStyle name="Normal 3 6 2 2 2" xfId="12034"/>
    <cellStyle name="Normal 3 6 2 3" xfId="12035"/>
    <cellStyle name="Normal 3 6 2 3 2" xfId="12036"/>
    <cellStyle name="Normal 3 6 2 4" xfId="12037"/>
    <cellStyle name="Normal 3 6 3" xfId="12038"/>
    <cellStyle name="Normal 3 6 3 2" xfId="12039"/>
    <cellStyle name="Normal 3 6 4" xfId="12040"/>
    <cellStyle name="Normal 3 6 4 2" xfId="12041"/>
    <cellStyle name="Normal 3 6 5" xfId="12042"/>
    <cellStyle name="Normal 3 7" xfId="444"/>
    <cellStyle name="Normal 3 7 2" xfId="12043"/>
    <cellStyle name="Normal 3 7 2 2" xfId="12044"/>
    <cellStyle name="Normal 3 7 3" xfId="12045"/>
    <cellStyle name="Normal 3 7 3 2" xfId="12046"/>
    <cellStyle name="Normal 3 7 4" xfId="12047"/>
    <cellStyle name="Normal 3 8" xfId="445"/>
    <cellStyle name="Normal 3 8 2" xfId="12048"/>
    <cellStyle name="Normal 3 8 2 2" xfId="12049"/>
    <cellStyle name="Normal 3 8 3" xfId="12050"/>
    <cellStyle name="Normal 3 8 3 2" xfId="12051"/>
    <cellStyle name="Normal 3 8 4" xfId="12052"/>
    <cellStyle name="Normal 3 9" xfId="12053"/>
    <cellStyle name="Normal 3 9 2" xfId="12054"/>
    <cellStyle name="Normal 3 9 2 2" xfId="12055"/>
    <cellStyle name="Normal 3 9 3" xfId="12056"/>
    <cellStyle name="Normal 3 9 3 2" xfId="12057"/>
    <cellStyle name="Normal 3 9 4" xfId="12058"/>
    <cellStyle name="Normal 3_Deferred Income Taxes" xfId="12059"/>
    <cellStyle name="Normal 30" xfId="12060"/>
    <cellStyle name="Normal 30 2" xfId="12061"/>
    <cellStyle name="Normal 30 2 2" xfId="12062"/>
    <cellStyle name="Normal 30 2 3" xfId="12063"/>
    <cellStyle name="Normal 30 3" xfId="12064"/>
    <cellStyle name="Normal 30 4" xfId="12065"/>
    <cellStyle name="Normal 30 4 2" xfId="12066"/>
    <cellStyle name="Normal 30 5" xfId="12067"/>
    <cellStyle name="Normal 30 5 2" xfId="12068"/>
    <cellStyle name="Normal 30 6" xfId="12069"/>
    <cellStyle name="Normal 30 6 2" xfId="12070"/>
    <cellStyle name="Normal 30 7" xfId="12071"/>
    <cellStyle name="Normal 31" xfId="12072"/>
    <cellStyle name="Normal 31 2" xfId="12073"/>
    <cellStyle name="Normal 31 2 2" xfId="12074"/>
    <cellStyle name="Normal 31 2 3" xfId="12075"/>
    <cellStyle name="Normal 31 3" xfId="12076"/>
    <cellStyle name="Normal 31 4" xfId="12077"/>
    <cellStyle name="Normal 31 4 2" xfId="12078"/>
    <cellStyle name="Normal 31 5" xfId="12079"/>
    <cellStyle name="Normal 31 5 2" xfId="12080"/>
    <cellStyle name="Normal 31 6" xfId="12081"/>
    <cellStyle name="Normal 31 6 2" xfId="12082"/>
    <cellStyle name="Normal 31 7" xfId="12083"/>
    <cellStyle name="Normal 32" xfId="12084"/>
    <cellStyle name="Normal 32 2" xfId="12085"/>
    <cellStyle name="Normal 32 2 2" xfId="12086"/>
    <cellStyle name="Normal 32 2 3" xfId="12087"/>
    <cellStyle name="Normal 32 3" xfId="12088"/>
    <cellStyle name="Normal 32 4" xfId="12089"/>
    <cellStyle name="Normal 32 5" xfId="12090"/>
    <cellStyle name="Normal 32 5 2" xfId="12091"/>
    <cellStyle name="Normal 32 6" xfId="12092"/>
    <cellStyle name="Normal 32 6 2" xfId="12093"/>
    <cellStyle name="Normal 32 7" xfId="12094"/>
    <cellStyle name="Normal 32 7 2" xfId="12095"/>
    <cellStyle name="Normal 32 8" xfId="12096"/>
    <cellStyle name="Normal 33" xfId="12097"/>
    <cellStyle name="Normal 33 2" xfId="12098"/>
    <cellStyle name="Normal 33 2 2" xfId="12099"/>
    <cellStyle name="Normal 33 2 3" xfId="12100"/>
    <cellStyle name="Normal 33 3" xfId="12101"/>
    <cellStyle name="Normal 33 4" xfId="12102"/>
    <cellStyle name="Normal 33 4 2" xfId="12103"/>
    <cellStyle name="Normal 33 5" xfId="12104"/>
    <cellStyle name="Normal 33 5 2" xfId="12105"/>
    <cellStyle name="Normal 33 6" xfId="12106"/>
    <cellStyle name="Normal 33 6 2" xfId="12107"/>
    <cellStyle name="Normal 33 7" xfId="12108"/>
    <cellStyle name="Normal 34" xfId="12109"/>
    <cellStyle name="Normal 34 2" xfId="12110"/>
    <cellStyle name="Normal 34 2 2" xfId="12111"/>
    <cellStyle name="Normal 34 2 3" xfId="12112"/>
    <cellStyle name="Normal 34 3" xfId="12113"/>
    <cellStyle name="Normal 34 4" xfId="12114"/>
    <cellStyle name="Normal 34 4 2" xfId="12115"/>
    <cellStyle name="Normal 34 5" xfId="12116"/>
    <cellStyle name="Normal 34 5 2" xfId="12117"/>
    <cellStyle name="Normal 34 6" xfId="12118"/>
    <cellStyle name="Normal 34 6 2" xfId="12119"/>
    <cellStyle name="Normal 34 7" xfId="12120"/>
    <cellStyle name="Normal 35" xfId="12121"/>
    <cellStyle name="Normal 35 2" xfId="12122"/>
    <cellStyle name="Normal 35 2 2" xfId="12123"/>
    <cellStyle name="Normal 35 2 3" xfId="12124"/>
    <cellStyle name="Normal 35 3" xfId="12125"/>
    <cellStyle name="Normal 35 4" xfId="12126"/>
    <cellStyle name="Normal 35 4 2" xfId="12127"/>
    <cellStyle name="Normal 35 5" xfId="12128"/>
    <cellStyle name="Normal 35 5 2" xfId="12129"/>
    <cellStyle name="Normal 35 6" xfId="12130"/>
    <cellStyle name="Normal 35 6 2" xfId="12131"/>
    <cellStyle name="Normal 35 7" xfId="12132"/>
    <cellStyle name="Normal 36" xfId="12133"/>
    <cellStyle name="Normal 36 2" xfId="12134"/>
    <cellStyle name="Normal 36 2 2" xfId="12135"/>
    <cellStyle name="Normal 36 2 3" xfId="12136"/>
    <cellStyle name="Normal 36 3" xfId="12137"/>
    <cellStyle name="Normal 36 4" xfId="12138"/>
    <cellStyle name="Normal 36 4 2" xfId="12139"/>
    <cellStyle name="Normal 36 5" xfId="12140"/>
    <cellStyle name="Normal 36 5 2" xfId="12141"/>
    <cellStyle name="Normal 36 6" xfId="12142"/>
    <cellStyle name="Normal 36 6 2" xfId="12143"/>
    <cellStyle name="Normal 36 7" xfId="12144"/>
    <cellStyle name="Normal 37" xfId="12145"/>
    <cellStyle name="Normal 37 2" xfId="12146"/>
    <cellStyle name="Normal 37 2 2" xfId="12147"/>
    <cellStyle name="Normal 37 2 3" xfId="12148"/>
    <cellStyle name="Normal 37 3" xfId="12149"/>
    <cellStyle name="Normal 37 4" xfId="12150"/>
    <cellStyle name="Normal 37 4 2" xfId="12151"/>
    <cellStyle name="Normal 37 5" xfId="12152"/>
    <cellStyle name="Normal 37 5 2" xfId="12153"/>
    <cellStyle name="Normal 37 6" xfId="12154"/>
    <cellStyle name="Normal 37 6 2" xfId="12155"/>
    <cellStyle name="Normal 37 7" xfId="12156"/>
    <cellStyle name="Normal 38" xfId="12157"/>
    <cellStyle name="Normal 38 2" xfId="12158"/>
    <cellStyle name="Normal 38 2 2" xfId="12159"/>
    <cellStyle name="Normal 38 2 3" xfId="12160"/>
    <cellStyle name="Normal 38 3" xfId="12161"/>
    <cellStyle name="Normal 38 4" xfId="12162"/>
    <cellStyle name="Normal 38 4 2" xfId="12163"/>
    <cellStyle name="Normal 38 5" xfId="12164"/>
    <cellStyle name="Normal 38 5 2" xfId="12165"/>
    <cellStyle name="Normal 38 6" xfId="12166"/>
    <cellStyle name="Normal 38 6 2" xfId="12167"/>
    <cellStyle name="Normal 38 7" xfId="12168"/>
    <cellStyle name="Normal 39" xfId="12169"/>
    <cellStyle name="Normal 39 2" xfId="12170"/>
    <cellStyle name="Normal 39 2 2" xfId="12171"/>
    <cellStyle name="Normal 39 2 3" xfId="12172"/>
    <cellStyle name="Normal 39 3" xfId="12173"/>
    <cellStyle name="Normal 39 4" xfId="12174"/>
    <cellStyle name="Normal 39 4 2" xfId="12175"/>
    <cellStyle name="Normal 39 5" xfId="12176"/>
    <cellStyle name="Normal 39 5 2" xfId="12177"/>
    <cellStyle name="Normal 39 6" xfId="12178"/>
    <cellStyle name="Normal 39 6 2" xfId="12179"/>
    <cellStyle name="Normal 39 7" xfId="12180"/>
    <cellStyle name="Normal 4" xfId="125"/>
    <cellStyle name="Normal 4 10" xfId="12181"/>
    <cellStyle name="Normal 4 2" xfId="126"/>
    <cellStyle name="Normal 4 2 2" xfId="127"/>
    <cellStyle name="Normal 4 2 2 2" xfId="128"/>
    <cellStyle name="Normal 4 2 2 3" xfId="129"/>
    <cellStyle name="Normal 4 2 3" xfId="130"/>
    <cellStyle name="Normal 4 2 4" xfId="131"/>
    <cellStyle name="Normal 4 2_Deferred Income Taxes" xfId="12182"/>
    <cellStyle name="Normal 4 3" xfId="446"/>
    <cellStyle name="Normal 4 3 10" xfId="12183"/>
    <cellStyle name="Normal 4 3 2" xfId="12184"/>
    <cellStyle name="Normal 4 3 2 2" xfId="12185"/>
    <cellStyle name="Normal 4 3 2 2 2" xfId="12186"/>
    <cellStyle name="Normal 4 3 2 2 2 2" xfId="12187"/>
    <cellStyle name="Normal 4 3 2 2 2 2 2" xfId="12188"/>
    <cellStyle name="Normal 4 3 2 2 2 2 2 2" xfId="12189"/>
    <cellStyle name="Normal 4 3 2 2 2 2_Deferred Income Taxes" xfId="12190"/>
    <cellStyle name="Normal 4 3 2 2 2 3" xfId="12191"/>
    <cellStyle name="Normal 4 3 2 2 2 3 2" xfId="12192"/>
    <cellStyle name="Normal 4 3 2 2 2_Deferred Income Taxes" xfId="12193"/>
    <cellStyle name="Normal 4 3 2 2 3" xfId="12194"/>
    <cellStyle name="Normal 4 3 2 2 3 2" xfId="12195"/>
    <cellStyle name="Normal 4 3 2 2 3 2 2" xfId="12196"/>
    <cellStyle name="Normal 4 3 2 2 3 2 2 2" xfId="12197"/>
    <cellStyle name="Normal 4 3 2 2 3 2_Deferred Income Taxes" xfId="12198"/>
    <cellStyle name="Normal 4 3 2 2 3 3" xfId="12199"/>
    <cellStyle name="Normal 4 3 2 2 3 3 2" xfId="12200"/>
    <cellStyle name="Normal 4 3 2 2 3_Deferred Income Taxes" xfId="12201"/>
    <cellStyle name="Normal 4 3 2 2 4" xfId="12202"/>
    <cellStyle name="Normal 4 3 2 2 4 2" xfId="12203"/>
    <cellStyle name="Normal 4 3 2 2 4 2 2" xfId="12204"/>
    <cellStyle name="Normal 4 3 2 2 4_Deferred Income Taxes" xfId="12205"/>
    <cellStyle name="Normal 4 3 2 2 5" xfId="12206"/>
    <cellStyle name="Normal 4 3 2 2 5 2" xfId="12207"/>
    <cellStyle name="Normal 4 3 2 2_Deferred Income Taxes" xfId="12208"/>
    <cellStyle name="Normal 4 3 2 3" xfId="12209"/>
    <cellStyle name="Normal 4 3 2 3 2" xfId="12210"/>
    <cellStyle name="Normal 4 3 2 3 2 2" xfId="12211"/>
    <cellStyle name="Normal 4 3 2 3 2 2 2" xfId="12212"/>
    <cellStyle name="Normal 4 3 2 3 2_Deferred Income Taxes" xfId="12213"/>
    <cellStyle name="Normal 4 3 2 3 3" xfId="12214"/>
    <cellStyle name="Normal 4 3 2 3 3 2" xfId="12215"/>
    <cellStyle name="Normal 4 3 2 3 4" xfId="12216"/>
    <cellStyle name="Normal 4 3 2 3_Deferred Income Taxes" xfId="12217"/>
    <cellStyle name="Normal 4 3 2 4" xfId="12218"/>
    <cellStyle name="Normal 4 3 2 4 2" xfId="12219"/>
    <cellStyle name="Normal 4 3 2 4 2 2" xfId="12220"/>
    <cellStyle name="Normal 4 3 2 4 2 2 2" xfId="12221"/>
    <cellStyle name="Normal 4 3 2 4 2_Deferred Income Taxes" xfId="12222"/>
    <cellStyle name="Normal 4 3 2 4 3" xfId="12223"/>
    <cellStyle name="Normal 4 3 2 4 3 2" xfId="12224"/>
    <cellStyle name="Normal 4 3 2 4_Deferred Income Taxes" xfId="12225"/>
    <cellStyle name="Normal 4 3 2 5" xfId="12226"/>
    <cellStyle name="Normal 4 3 2 5 2" xfId="12227"/>
    <cellStyle name="Normal 4 3 2 5 2 2" xfId="12228"/>
    <cellStyle name="Normal 4 3 2 5_Deferred Income Taxes" xfId="12229"/>
    <cellStyle name="Normal 4 3 2 6" xfId="12230"/>
    <cellStyle name="Normal 4 3 2 6 2" xfId="12231"/>
    <cellStyle name="Normal 4 3 2_Deferred Income Taxes" xfId="12232"/>
    <cellStyle name="Normal 4 3 3" xfId="12233"/>
    <cellStyle name="Normal 4 3 3 2" xfId="12234"/>
    <cellStyle name="Normal 4 3 3 2 2" xfId="12235"/>
    <cellStyle name="Normal 4 3 3 2 2 2" xfId="12236"/>
    <cellStyle name="Normal 4 3 3 2 2 2 2" xfId="12237"/>
    <cellStyle name="Normal 4 3 3 2 2_Deferred Income Taxes" xfId="12238"/>
    <cellStyle name="Normal 4 3 3 2 3" xfId="12239"/>
    <cellStyle name="Normal 4 3 3 2 3 2" xfId="12240"/>
    <cellStyle name="Normal 4 3 3 2 4" xfId="12241"/>
    <cellStyle name="Normal 4 3 3 2_Deferred Income Taxes" xfId="12242"/>
    <cellStyle name="Normal 4 3 3 3" xfId="12243"/>
    <cellStyle name="Normal 4 3 3 3 2" xfId="12244"/>
    <cellStyle name="Normal 4 3 3 3 2 2" xfId="12245"/>
    <cellStyle name="Normal 4 3 3 3 2 2 2" xfId="12246"/>
    <cellStyle name="Normal 4 3 3 3 2_Deferred Income Taxes" xfId="12247"/>
    <cellStyle name="Normal 4 3 3 3 3" xfId="12248"/>
    <cellStyle name="Normal 4 3 3 3 3 2" xfId="12249"/>
    <cellStyle name="Normal 4 3 3 3_Deferred Income Taxes" xfId="12250"/>
    <cellStyle name="Normal 4 3 3 4" xfId="12251"/>
    <cellStyle name="Normal 4 3 3 4 2" xfId="12252"/>
    <cellStyle name="Normal 4 3 3 4 2 2" xfId="12253"/>
    <cellStyle name="Normal 4 3 3 4_Deferred Income Taxes" xfId="12254"/>
    <cellStyle name="Normal 4 3 3 5" xfId="12255"/>
    <cellStyle name="Normal 4 3 3 5 2" xfId="12256"/>
    <cellStyle name="Normal 4 3 3_Deferred Income Taxes" xfId="12257"/>
    <cellStyle name="Normal 4 3 4" xfId="12258"/>
    <cellStyle name="Normal 4 3 4 2" xfId="12259"/>
    <cellStyle name="Normal 4 3 4 2 2" xfId="12260"/>
    <cellStyle name="Normal 4 3 4 2 2 2" xfId="12261"/>
    <cellStyle name="Normal 4 3 4 2_Deferred Income Taxes" xfId="12262"/>
    <cellStyle name="Normal 4 3 4 3" xfId="12263"/>
    <cellStyle name="Normal 4 3 4 3 2" xfId="12264"/>
    <cellStyle name="Normal 4 3 4 4" xfId="12265"/>
    <cellStyle name="Normal 4 3 4_Deferred Income Taxes" xfId="12266"/>
    <cellStyle name="Normal 4 3 5" xfId="12267"/>
    <cellStyle name="Normal 4 3 5 2" xfId="12268"/>
    <cellStyle name="Normal 4 3 5 2 2" xfId="12269"/>
    <cellStyle name="Normal 4 3 5 2 2 2" xfId="12270"/>
    <cellStyle name="Normal 4 3 5 2_Deferred Income Taxes" xfId="12271"/>
    <cellStyle name="Normal 4 3 5 3" xfId="12272"/>
    <cellStyle name="Normal 4 3 5 3 2" xfId="12273"/>
    <cellStyle name="Normal 4 3 5 4" xfId="12274"/>
    <cellStyle name="Normal 4 3 5_Deferred Income Taxes" xfId="12275"/>
    <cellStyle name="Normal 4 3 6" xfId="12276"/>
    <cellStyle name="Normal 4 3 6 2" xfId="12277"/>
    <cellStyle name="Normal 4 3 6 2 2" xfId="12278"/>
    <cellStyle name="Normal 4 3 6 3" xfId="12279"/>
    <cellStyle name="Normal 4 3 6 3 2" xfId="12280"/>
    <cellStyle name="Normal 4 3 6 4" xfId="12281"/>
    <cellStyle name="Normal 4 3 6_Deferred Income Taxes" xfId="12282"/>
    <cellStyle name="Normal 4 3 7" xfId="12283"/>
    <cellStyle name="Normal 4 3 7 2" xfId="12284"/>
    <cellStyle name="Normal 4 3 8" xfId="12285"/>
    <cellStyle name="Normal 4 3 8 2" xfId="12286"/>
    <cellStyle name="Normal 4 3 9" xfId="12287"/>
    <cellStyle name="Normal 4 3 9 2" xfId="12288"/>
    <cellStyle name="Normal 4 3_Deferred Income Taxes" xfId="12289"/>
    <cellStyle name="Normal 4 4" xfId="447"/>
    <cellStyle name="Normal 4 4 2" xfId="12290"/>
    <cellStyle name="Normal 4 4 2 2" xfId="12291"/>
    <cellStyle name="Normal 4 4 2 2 2" xfId="12292"/>
    <cellStyle name="Normal 4 4 2 2 2 2" xfId="12293"/>
    <cellStyle name="Normal 4 4 2 2 2 2 2" xfId="12294"/>
    <cellStyle name="Normal 4 4 2 2 2_Deferred Income Taxes" xfId="12295"/>
    <cellStyle name="Normal 4 4 2 2 3" xfId="12296"/>
    <cellStyle name="Normal 4 4 2 2 3 2" xfId="12297"/>
    <cellStyle name="Normal 4 4 2 2_Deferred Income Taxes" xfId="12298"/>
    <cellStyle name="Normal 4 4 2 3" xfId="12299"/>
    <cellStyle name="Normal 4 4 2 3 2" xfId="12300"/>
    <cellStyle name="Normal 4 4 2 3 2 2" xfId="12301"/>
    <cellStyle name="Normal 4 4 2 3 2 2 2" xfId="12302"/>
    <cellStyle name="Normal 4 4 2 3 2_Deferred Income Taxes" xfId="12303"/>
    <cellStyle name="Normal 4 4 2 3 3" xfId="12304"/>
    <cellStyle name="Normal 4 4 2 3 3 2" xfId="12305"/>
    <cellStyle name="Normal 4 4 2 3_Deferred Income Taxes" xfId="12306"/>
    <cellStyle name="Normal 4 4 2 4" xfId="12307"/>
    <cellStyle name="Normal 4 4 2 4 2" xfId="12308"/>
    <cellStyle name="Normal 4 4 2 4 2 2" xfId="12309"/>
    <cellStyle name="Normal 4 4 2 4_Deferred Income Taxes" xfId="12310"/>
    <cellStyle name="Normal 4 4 2 5" xfId="12311"/>
    <cellStyle name="Normal 4 4 2 5 2" xfId="12312"/>
    <cellStyle name="Normal 4 4 2_Deferred Income Taxes" xfId="12313"/>
    <cellStyle name="Normal 4 4 3" xfId="12314"/>
    <cellStyle name="Normal 4 4 3 2" xfId="12315"/>
    <cellStyle name="Normal 4 4 3 2 2" xfId="12316"/>
    <cellStyle name="Normal 4 4 3 2 2 2" xfId="12317"/>
    <cellStyle name="Normal 4 4 3 2_Deferred Income Taxes" xfId="12318"/>
    <cellStyle name="Normal 4 4 3 3" xfId="12319"/>
    <cellStyle name="Normal 4 4 3 3 2" xfId="12320"/>
    <cellStyle name="Normal 4 4 3_Deferred Income Taxes" xfId="12321"/>
    <cellStyle name="Normal 4 4 4" xfId="12322"/>
    <cellStyle name="Normal 4 4 4 2" xfId="12323"/>
    <cellStyle name="Normal 4 4 4 2 2" xfId="12324"/>
    <cellStyle name="Normal 4 4 4 2 2 2" xfId="12325"/>
    <cellStyle name="Normal 4 4 4 2_Deferred Income Taxes" xfId="12326"/>
    <cellStyle name="Normal 4 4 4 3" xfId="12327"/>
    <cellStyle name="Normal 4 4 4 3 2" xfId="12328"/>
    <cellStyle name="Normal 4 4 4_Deferred Income Taxes" xfId="12329"/>
    <cellStyle name="Normal 4 4 5" xfId="12330"/>
    <cellStyle name="Normal 4 4 5 2" xfId="12331"/>
    <cellStyle name="Normal 4 4 5 2 2" xfId="12332"/>
    <cellStyle name="Normal 4 4 5_Deferred Income Taxes" xfId="12333"/>
    <cellStyle name="Normal 4 4 6" xfId="12334"/>
    <cellStyle name="Normal 4 4 6 2" xfId="12335"/>
    <cellStyle name="Normal 4 4_Deferred Income Taxes" xfId="12336"/>
    <cellStyle name="Normal 4 5" xfId="448"/>
    <cellStyle name="Normal 4 5 2" xfId="12337"/>
    <cellStyle name="Normal 4 5 2 2" xfId="12338"/>
    <cellStyle name="Normal 4 5 2 2 2" xfId="12339"/>
    <cellStyle name="Normal 4 5 2 2 2 2" xfId="12340"/>
    <cellStyle name="Normal 4 5 2 2_Deferred Income Taxes" xfId="12341"/>
    <cellStyle name="Normal 4 5 2 3" xfId="12342"/>
    <cellStyle name="Normal 4 5 2 3 2" xfId="12343"/>
    <cellStyle name="Normal 4 5 2_Deferred Income Taxes" xfId="12344"/>
    <cellStyle name="Normal 4 5 3" xfId="12345"/>
    <cellStyle name="Normal 4 5 3 2" xfId="12346"/>
    <cellStyle name="Normal 4 5 3 2 2" xfId="12347"/>
    <cellStyle name="Normal 4 5 3 2 2 2" xfId="12348"/>
    <cellStyle name="Normal 4 5 3 2_Deferred Income Taxes" xfId="12349"/>
    <cellStyle name="Normal 4 5 3 3" xfId="12350"/>
    <cellStyle name="Normal 4 5 3 3 2" xfId="12351"/>
    <cellStyle name="Normal 4 5 3_Deferred Income Taxes" xfId="12352"/>
    <cellStyle name="Normal 4 5 4" xfId="12353"/>
    <cellStyle name="Normal 4 5 4 2" xfId="12354"/>
    <cellStyle name="Normal 4 5 4 2 2" xfId="12355"/>
    <cellStyle name="Normal 4 5 4_Deferred Income Taxes" xfId="12356"/>
    <cellStyle name="Normal 4 5 5" xfId="12357"/>
    <cellStyle name="Normal 4 5 5 2" xfId="12358"/>
    <cellStyle name="Normal 4 5_Deferred Income Taxes" xfId="12359"/>
    <cellStyle name="Normal 4 6" xfId="449"/>
    <cellStyle name="Normal 4 6 2" xfId="12360"/>
    <cellStyle name="Normal 4 6 2 2" xfId="12361"/>
    <cellStyle name="Normal 4 6 2 2 2" xfId="12362"/>
    <cellStyle name="Normal 4 6 2_Deferred Income Taxes" xfId="12363"/>
    <cellStyle name="Normal 4 6 3" xfId="12364"/>
    <cellStyle name="Normal 4 6 3 2" xfId="12365"/>
    <cellStyle name="Normal 4 6_Deferred Income Taxes" xfId="12366"/>
    <cellStyle name="Normal 4 7" xfId="450"/>
    <cellStyle name="Normal 4 7 2" xfId="12367"/>
    <cellStyle name="Normal 4 7 2 2" xfId="12368"/>
    <cellStyle name="Normal 4 7 2 2 2" xfId="12369"/>
    <cellStyle name="Normal 4 7 2_Deferred Income Taxes" xfId="12370"/>
    <cellStyle name="Normal 4 7 3" xfId="12371"/>
    <cellStyle name="Normal 4 7 3 2" xfId="12372"/>
    <cellStyle name="Normal 4 7_Deferred Income Taxes" xfId="12373"/>
    <cellStyle name="Normal 4 8" xfId="12374"/>
    <cellStyle name="Normal 4 8 2" xfId="12375"/>
    <cellStyle name="Normal 4 8 2 2" xfId="12376"/>
    <cellStyle name="Normal 4 8_Deferred Income Taxes" xfId="12377"/>
    <cellStyle name="Normal 4 9" xfId="12378"/>
    <cellStyle name="Normal 4 9 2" xfId="12379"/>
    <cellStyle name="Normal 4_Deferred Income Taxes" xfId="12380"/>
    <cellStyle name="Normal 40" xfId="12381"/>
    <cellStyle name="Normal 40 2" xfId="12382"/>
    <cellStyle name="Normal 40 2 2" xfId="12383"/>
    <cellStyle name="Normal 40 2 3" xfId="12384"/>
    <cellStyle name="Normal 40 3" xfId="12385"/>
    <cellStyle name="Normal 40 4" xfId="12386"/>
    <cellStyle name="Normal 40 4 2" xfId="12387"/>
    <cellStyle name="Normal 40 5" xfId="12388"/>
    <cellStyle name="Normal 40 5 2" xfId="12389"/>
    <cellStyle name="Normal 40 6" xfId="12390"/>
    <cellStyle name="Normal 40 6 2" xfId="12391"/>
    <cellStyle name="Normal 40 7" xfId="12392"/>
    <cellStyle name="Normal 41" xfId="12393"/>
    <cellStyle name="Normal 41 2" xfId="12394"/>
    <cellStyle name="Normal 41 2 2" xfId="12395"/>
    <cellStyle name="Normal 41 2 3" xfId="12396"/>
    <cellStyle name="Normal 41 3" xfId="12397"/>
    <cellStyle name="Normal 41 4" xfId="12398"/>
    <cellStyle name="Normal 41 4 2" xfId="12399"/>
    <cellStyle name="Normal 41 5" xfId="12400"/>
    <cellStyle name="Normal 41 5 2" xfId="12401"/>
    <cellStyle name="Normal 41 6" xfId="12402"/>
    <cellStyle name="Normal 41 6 2" xfId="12403"/>
    <cellStyle name="Normal 41 7" xfId="12404"/>
    <cellStyle name="Normal 42" xfId="12405"/>
    <cellStyle name="Normal 42 2" xfId="12406"/>
    <cellStyle name="Normal 42 2 2" xfId="12407"/>
    <cellStyle name="Normal 42 2 3" xfId="12408"/>
    <cellStyle name="Normal 42 3" xfId="12409"/>
    <cellStyle name="Normal 42 4" xfId="12410"/>
    <cellStyle name="Normal 42 4 2" xfId="12411"/>
    <cellStyle name="Normal 42 5" xfId="12412"/>
    <cellStyle name="Normal 42 5 2" xfId="12413"/>
    <cellStyle name="Normal 42 6" xfId="12414"/>
    <cellStyle name="Normal 42 6 2" xfId="12415"/>
    <cellStyle name="Normal 42 7" xfId="12416"/>
    <cellStyle name="Normal 42 8" xfId="12417"/>
    <cellStyle name="Normal 43" xfId="12418"/>
    <cellStyle name="Normal 43 2" xfId="12419"/>
    <cellStyle name="Normal 43 2 2" xfId="12420"/>
    <cellStyle name="Normal 43 2 3" xfId="12421"/>
    <cellStyle name="Normal 43 3" xfId="12422"/>
    <cellStyle name="Normal 43 4" xfId="12423"/>
    <cellStyle name="Normal 43 4 2" xfId="12424"/>
    <cellStyle name="Normal 43 5" xfId="12425"/>
    <cellStyle name="Normal 43 5 2" xfId="12426"/>
    <cellStyle name="Normal 43 6" xfId="12427"/>
    <cellStyle name="Normal 43 6 2" xfId="12428"/>
    <cellStyle name="Normal 43 7" xfId="12429"/>
    <cellStyle name="Normal 43 8" xfId="12430"/>
    <cellStyle name="Normal 44" xfId="12431"/>
    <cellStyle name="Normal 44 2" xfId="12432"/>
    <cellStyle name="Normal 44 2 2" xfId="12433"/>
    <cellStyle name="Normal 44 2 3" xfId="12434"/>
    <cellStyle name="Normal 44 3" xfId="12435"/>
    <cellStyle name="Normal 44 4" xfId="12436"/>
    <cellStyle name="Normal 44 4 2" xfId="12437"/>
    <cellStyle name="Normal 44 5" xfId="12438"/>
    <cellStyle name="Normal 44 5 2" xfId="12439"/>
    <cellStyle name="Normal 44 6" xfId="12440"/>
    <cellStyle name="Normal 44 6 2" xfId="12441"/>
    <cellStyle name="Normal 44 7" xfId="12442"/>
    <cellStyle name="Normal 45" xfId="12443"/>
    <cellStyle name="Normal 45 2" xfId="12444"/>
    <cellStyle name="Normal 45 2 2" xfId="12445"/>
    <cellStyle name="Normal 45 2 3" xfId="12446"/>
    <cellStyle name="Normal 45 3" xfId="12447"/>
    <cellStyle name="Normal 45 4" xfId="12448"/>
    <cellStyle name="Normal 45 4 2" xfId="12449"/>
    <cellStyle name="Normal 45 5" xfId="12450"/>
    <cellStyle name="Normal 45 5 2" xfId="12451"/>
    <cellStyle name="Normal 45 6" xfId="12452"/>
    <cellStyle name="Normal 45 6 2" xfId="12453"/>
    <cellStyle name="Normal 45 7" xfId="12454"/>
    <cellStyle name="Normal 46" xfId="12455"/>
    <cellStyle name="Normal 46 2" xfId="12456"/>
    <cellStyle name="Normal 46 2 2" xfId="12457"/>
    <cellStyle name="Normal 46 2 3" xfId="12458"/>
    <cellStyle name="Normal 46 3" xfId="12459"/>
    <cellStyle name="Normal 46 4" xfId="12460"/>
    <cellStyle name="Normal 46 4 2" xfId="12461"/>
    <cellStyle name="Normal 46 5" xfId="12462"/>
    <cellStyle name="Normal 46 5 2" xfId="12463"/>
    <cellStyle name="Normal 46 6" xfId="12464"/>
    <cellStyle name="Normal 46 6 2" xfId="12465"/>
    <cellStyle name="Normal 46 7" xfId="12466"/>
    <cellStyle name="Normal 47" xfId="12467"/>
    <cellStyle name="Normal 47 2" xfId="12468"/>
    <cellStyle name="Normal 47 2 2" xfId="12469"/>
    <cellStyle name="Normal 47 2 3" xfId="12470"/>
    <cellStyle name="Normal 47 3" xfId="12471"/>
    <cellStyle name="Normal 47 4" xfId="12472"/>
    <cellStyle name="Normal 47 4 2" xfId="12473"/>
    <cellStyle name="Normal 47 5" xfId="12474"/>
    <cellStyle name="Normal 47 5 2" xfId="12475"/>
    <cellStyle name="Normal 47 6" xfId="12476"/>
    <cellStyle name="Normal 47 6 2" xfId="12477"/>
    <cellStyle name="Normal 47 7" xfId="12478"/>
    <cellStyle name="Normal 48" xfId="12479"/>
    <cellStyle name="Normal 48 2" xfId="12480"/>
    <cellStyle name="Normal 48 2 2" xfId="12481"/>
    <cellStyle name="Normal 48 2 3" xfId="12482"/>
    <cellStyle name="Normal 48 3" xfId="12483"/>
    <cellStyle name="Normal 48 4" xfId="12484"/>
    <cellStyle name="Normal 48 4 2" xfId="12485"/>
    <cellStyle name="Normal 48 5" xfId="12486"/>
    <cellStyle name="Normal 48 5 2" xfId="12487"/>
    <cellStyle name="Normal 48 6" xfId="12488"/>
    <cellStyle name="Normal 48 6 2" xfId="12489"/>
    <cellStyle name="Normal 48 7" xfId="12490"/>
    <cellStyle name="Normal 49" xfId="12491"/>
    <cellStyle name="Normal 49 2" xfId="12492"/>
    <cellStyle name="Normal 49 2 2" xfId="12493"/>
    <cellStyle name="Normal 49 2 3" xfId="12494"/>
    <cellStyle name="Normal 49 3" xfId="12495"/>
    <cellStyle name="Normal 49 4" xfId="12496"/>
    <cellStyle name="Normal 49 4 2" xfId="12497"/>
    <cellStyle name="Normal 49 5" xfId="12498"/>
    <cellStyle name="Normal 49 5 2" xfId="12499"/>
    <cellStyle name="Normal 49 6" xfId="12500"/>
    <cellStyle name="Normal 49 6 2" xfId="12501"/>
    <cellStyle name="Normal 49 7" xfId="12502"/>
    <cellStyle name="Normal 5" xfId="132"/>
    <cellStyle name="Normal 5 10" xfId="12503"/>
    <cellStyle name="Normal 5 10 2" xfId="12504"/>
    <cellStyle name="Normal 5 10 2 2" xfId="12505"/>
    <cellStyle name="Normal 5 10 3" xfId="12506"/>
    <cellStyle name="Normal 5 10 3 2" xfId="12507"/>
    <cellStyle name="Normal 5 10 4" xfId="12508"/>
    <cellStyle name="Normal 5 11" xfId="12509"/>
    <cellStyle name="Normal 5 12" xfId="12510"/>
    <cellStyle name="Normal 5 13" xfId="12511"/>
    <cellStyle name="Normal 5 13 2" xfId="12512"/>
    <cellStyle name="Normal 5 14" xfId="12513"/>
    <cellStyle name="Normal 5 14 2" xfId="12514"/>
    <cellStyle name="Normal 5 15" xfId="12515"/>
    <cellStyle name="Normal 5 15 2" xfId="12516"/>
    <cellStyle name="Normal 5 2" xfId="451"/>
    <cellStyle name="Normal 5 2 2" xfId="12517"/>
    <cellStyle name="Normal 5 2 2 2" xfId="12518"/>
    <cellStyle name="Normal 5 2 2 2 2" xfId="12519"/>
    <cellStyle name="Normal 5 2 2 3" xfId="12520"/>
    <cellStyle name="Normal 5 2 2 3 2" xfId="12521"/>
    <cellStyle name="Normal 5 2 2 4" xfId="12522"/>
    <cellStyle name="Normal 5 2 2 4 2" xfId="12523"/>
    <cellStyle name="Normal 5 2 2 5" xfId="12524"/>
    <cellStyle name="Normal 5 2 3" xfId="12525"/>
    <cellStyle name="Normal 5 2 3 2" xfId="12526"/>
    <cellStyle name="Normal 5 2 4" xfId="12527"/>
    <cellStyle name="Normal 5 2 4 2" xfId="12528"/>
    <cellStyle name="Normal 5 2 5" xfId="12529"/>
    <cellStyle name="Normal 5 2 5 2" xfId="12530"/>
    <cellStyle name="Normal 5 2 6" xfId="12531"/>
    <cellStyle name="Normal 5 2 7" xfId="12532"/>
    <cellStyle name="Normal 5 2 8" xfId="12533"/>
    <cellStyle name="Normal 5 3" xfId="12534"/>
    <cellStyle name="Normal 5 3 10" xfId="12535"/>
    <cellStyle name="Normal 5 3 10 2" xfId="12536"/>
    <cellStyle name="Normal 5 3 11" xfId="12537"/>
    <cellStyle name="Normal 5 3 2" xfId="12538"/>
    <cellStyle name="Normal 5 3 2 2" xfId="12539"/>
    <cellStyle name="Normal 5 3 2 2 2" xfId="12540"/>
    <cellStyle name="Normal 5 3 2 2 2 2" xfId="12541"/>
    <cellStyle name="Normal 5 3 2 2 2 2 2" xfId="12542"/>
    <cellStyle name="Normal 5 3 2 2 2 2 2 2" xfId="12543"/>
    <cellStyle name="Normal 5 3 2 2 2 2_Deferred Income Taxes" xfId="12544"/>
    <cellStyle name="Normal 5 3 2 2 2 3" xfId="12545"/>
    <cellStyle name="Normal 5 3 2 2 2 3 2" xfId="12546"/>
    <cellStyle name="Normal 5 3 2 2 2_Deferred Income Taxes" xfId="12547"/>
    <cellStyle name="Normal 5 3 2 2 3" xfId="12548"/>
    <cellStyle name="Normal 5 3 2 2 3 2" xfId="12549"/>
    <cellStyle name="Normal 5 3 2 2 3 2 2" xfId="12550"/>
    <cellStyle name="Normal 5 3 2 2 3 2 2 2" xfId="12551"/>
    <cellStyle name="Normal 5 3 2 2 3 2_Deferred Income Taxes" xfId="12552"/>
    <cellStyle name="Normal 5 3 2 2 3 3" xfId="12553"/>
    <cellStyle name="Normal 5 3 2 2 3 3 2" xfId="12554"/>
    <cellStyle name="Normal 5 3 2 2 3_Deferred Income Taxes" xfId="12555"/>
    <cellStyle name="Normal 5 3 2 2 4" xfId="12556"/>
    <cellStyle name="Normal 5 3 2 2 4 2" xfId="12557"/>
    <cellStyle name="Normal 5 3 2 2 4 2 2" xfId="12558"/>
    <cellStyle name="Normal 5 3 2 2 4_Deferred Income Taxes" xfId="12559"/>
    <cellStyle name="Normal 5 3 2 2 5" xfId="12560"/>
    <cellStyle name="Normal 5 3 2 2 5 2" xfId="12561"/>
    <cellStyle name="Normal 5 3 2 2_Deferred Income Taxes" xfId="12562"/>
    <cellStyle name="Normal 5 3 2 3" xfId="12563"/>
    <cellStyle name="Normal 5 3 2 3 2" xfId="12564"/>
    <cellStyle name="Normal 5 3 2 3 2 2" xfId="12565"/>
    <cellStyle name="Normal 5 3 2 3 2 2 2" xfId="12566"/>
    <cellStyle name="Normal 5 3 2 3 2_Deferred Income Taxes" xfId="12567"/>
    <cellStyle name="Normal 5 3 2 3 3" xfId="12568"/>
    <cellStyle name="Normal 5 3 2 3 3 2" xfId="12569"/>
    <cellStyle name="Normal 5 3 2 3 4" xfId="12570"/>
    <cellStyle name="Normal 5 3 2 3_Deferred Income Taxes" xfId="12571"/>
    <cellStyle name="Normal 5 3 2 4" xfId="12572"/>
    <cellStyle name="Normal 5 3 2 4 2" xfId="12573"/>
    <cellStyle name="Normal 5 3 2 4 2 2" xfId="12574"/>
    <cellStyle name="Normal 5 3 2 4 2 2 2" xfId="12575"/>
    <cellStyle name="Normal 5 3 2 4 2_Deferred Income Taxes" xfId="12576"/>
    <cellStyle name="Normal 5 3 2 4 3" xfId="12577"/>
    <cellStyle name="Normal 5 3 2 4 3 2" xfId="12578"/>
    <cellStyle name="Normal 5 3 2 4_Deferred Income Taxes" xfId="12579"/>
    <cellStyle name="Normal 5 3 2 5" xfId="12580"/>
    <cellStyle name="Normal 5 3 2 5 2" xfId="12581"/>
    <cellStyle name="Normal 5 3 2 5 2 2" xfId="12582"/>
    <cellStyle name="Normal 5 3 2 5_Deferred Income Taxes" xfId="12583"/>
    <cellStyle name="Normal 5 3 2 6" xfId="12584"/>
    <cellStyle name="Normal 5 3 2 6 2" xfId="12585"/>
    <cellStyle name="Normal 5 3 2_Deferred Income Taxes" xfId="12586"/>
    <cellStyle name="Normal 5 3 3" xfId="12587"/>
    <cellStyle name="Normal 5 3 3 2" xfId="12588"/>
    <cellStyle name="Normal 5 3 3 2 2" xfId="12589"/>
    <cellStyle name="Normal 5 3 3 2 2 2" xfId="12590"/>
    <cellStyle name="Normal 5 3 3 2 2 2 2" xfId="12591"/>
    <cellStyle name="Normal 5 3 3 2 2_Deferred Income Taxes" xfId="12592"/>
    <cellStyle name="Normal 5 3 3 2 3" xfId="12593"/>
    <cellStyle name="Normal 5 3 3 2 3 2" xfId="12594"/>
    <cellStyle name="Normal 5 3 3 2 4" xfId="12595"/>
    <cellStyle name="Normal 5 3 3 2_Deferred Income Taxes" xfId="12596"/>
    <cellStyle name="Normal 5 3 3 3" xfId="12597"/>
    <cellStyle name="Normal 5 3 3 3 2" xfId="12598"/>
    <cellStyle name="Normal 5 3 3 3 2 2" xfId="12599"/>
    <cellStyle name="Normal 5 3 3 3 2 2 2" xfId="12600"/>
    <cellStyle name="Normal 5 3 3 3 2_Deferred Income Taxes" xfId="12601"/>
    <cellStyle name="Normal 5 3 3 3 3" xfId="12602"/>
    <cellStyle name="Normal 5 3 3 3 3 2" xfId="12603"/>
    <cellStyle name="Normal 5 3 3 3_Deferred Income Taxes" xfId="12604"/>
    <cellStyle name="Normal 5 3 3 4" xfId="12605"/>
    <cellStyle name="Normal 5 3 3 4 2" xfId="12606"/>
    <cellStyle name="Normal 5 3 3 4 2 2" xfId="12607"/>
    <cellStyle name="Normal 5 3 3 4_Deferred Income Taxes" xfId="12608"/>
    <cellStyle name="Normal 5 3 3 5" xfId="12609"/>
    <cellStyle name="Normal 5 3 3 5 2" xfId="12610"/>
    <cellStyle name="Normal 5 3 3_Deferred Income Taxes" xfId="12611"/>
    <cellStyle name="Normal 5 3 4" xfId="12612"/>
    <cellStyle name="Normal 5 3 4 2" xfId="12613"/>
    <cellStyle name="Normal 5 3 4 2 2" xfId="12614"/>
    <cellStyle name="Normal 5 3 4 2 2 2" xfId="12615"/>
    <cellStyle name="Normal 5 3 4 2_Deferred Income Taxes" xfId="12616"/>
    <cellStyle name="Normal 5 3 4 3" xfId="12617"/>
    <cellStyle name="Normal 5 3 4 3 2" xfId="12618"/>
    <cellStyle name="Normal 5 3 4 4" xfId="12619"/>
    <cellStyle name="Normal 5 3 4_Deferred Income Taxes" xfId="12620"/>
    <cellStyle name="Normal 5 3 5" xfId="12621"/>
    <cellStyle name="Normal 5 3 5 2" xfId="12622"/>
    <cellStyle name="Normal 5 3 5 2 2" xfId="12623"/>
    <cellStyle name="Normal 5 3 5 2 2 2" xfId="12624"/>
    <cellStyle name="Normal 5 3 5 2_Deferred Income Taxes" xfId="12625"/>
    <cellStyle name="Normal 5 3 5 3" xfId="12626"/>
    <cellStyle name="Normal 5 3 5 3 2" xfId="12627"/>
    <cellStyle name="Normal 5 3 5 4" xfId="12628"/>
    <cellStyle name="Normal 5 3 5_Deferred Income Taxes" xfId="12629"/>
    <cellStyle name="Normal 5 3 6" xfId="12630"/>
    <cellStyle name="Normal 5 3 6 2" xfId="12631"/>
    <cellStyle name="Normal 5 3 6 2 2" xfId="12632"/>
    <cellStyle name="Normal 5 3 6 3" xfId="12633"/>
    <cellStyle name="Normal 5 3 6 3 2" xfId="12634"/>
    <cellStyle name="Normal 5 3 6 4" xfId="12635"/>
    <cellStyle name="Normal 5 3 6_Deferred Income Taxes" xfId="12636"/>
    <cellStyle name="Normal 5 3 7" xfId="12637"/>
    <cellStyle name="Normal 5 3 7 2" xfId="12638"/>
    <cellStyle name="Normal 5 3 7 2 2" xfId="12639"/>
    <cellStyle name="Normal 5 3 7 3" xfId="12640"/>
    <cellStyle name="Normal 5 3 7 3 2" xfId="12641"/>
    <cellStyle name="Normal 5 3 7 4" xfId="12642"/>
    <cellStyle name="Normal 5 3 8" xfId="12643"/>
    <cellStyle name="Normal 5 3 8 2" xfId="12644"/>
    <cellStyle name="Normal 5 3 9" xfId="12645"/>
    <cellStyle name="Normal 5 3 9 2" xfId="12646"/>
    <cellStyle name="Normal 5 3_Deferred Income Taxes" xfId="12647"/>
    <cellStyle name="Normal 5 4" xfId="12648"/>
    <cellStyle name="Normal 5 4 2" xfId="12649"/>
    <cellStyle name="Normal 5 4 2 2" xfId="12650"/>
    <cellStyle name="Normal 5 4 2 2 2" xfId="12651"/>
    <cellStyle name="Normal 5 4 2 2 2 2" xfId="12652"/>
    <cellStyle name="Normal 5 4 2 2 2 2 2" xfId="12653"/>
    <cellStyle name="Normal 5 4 2 2 2_Deferred Income Taxes" xfId="12654"/>
    <cellStyle name="Normal 5 4 2 2 3" xfId="12655"/>
    <cellStyle name="Normal 5 4 2 2 3 2" xfId="12656"/>
    <cellStyle name="Normal 5 4 2 2 4" xfId="12657"/>
    <cellStyle name="Normal 5 4 2 2_Deferred Income Taxes" xfId="12658"/>
    <cellStyle name="Normal 5 4 2 3" xfId="12659"/>
    <cellStyle name="Normal 5 4 2 3 2" xfId="12660"/>
    <cellStyle name="Normal 5 4 2 3 2 2" xfId="12661"/>
    <cellStyle name="Normal 5 4 2 3 2 2 2" xfId="12662"/>
    <cellStyle name="Normal 5 4 2 3 2_Deferred Income Taxes" xfId="12663"/>
    <cellStyle name="Normal 5 4 2 3 3" xfId="12664"/>
    <cellStyle name="Normal 5 4 2 3 3 2" xfId="12665"/>
    <cellStyle name="Normal 5 4 2 3 4" xfId="12666"/>
    <cellStyle name="Normal 5 4 2 3_Deferred Income Taxes" xfId="12667"/>
    <cellStyle name="Normal 5 4 2 4" xfId="12668"/>
    <cellStyle name="Normal 5 4 2 4 2" xfId="12669"/>
    <cellStyle name="Normal 5 4 2 4 2 2" xfId="12670"/>
    <cellStyle name="Normal 5 4 2 4_Deferred Income Taxes" xfId="12671"/>
    <cellStyle name="Normal 5 4 2 5" xfId="12672"/>
    <cellStyle name="Normal 5 4 2 5 2" xfId="12673"/>
    <cellStyle name="Normal 5 4 2 6" xfId="12674"/>
    <cellStyle name="Normal 5 4 2_Deferred Income Taxes" xfId="12675"/>
    <cellStyle name="Normal 5 4 3" xfId="12676"/>
    <cellStyle name="Normal 5 4 3 2" xfId="12677"/>
    <cellStyle name="Normal 5 4 3 2 2" xfId="12678"/>
    <cellStyle name="Normal 5 4 3 2 2 2" xfId="12679"/>
    <cellStyle name="Normal 5 4 3 2 3" xfId="12680"/>
    <cellStyle name="Normal 5 4 3 2 3 2" xfId="12681"/>
    <cellStyle name="Normal 5 4 3 2 4" xfId="12682"/>
    <cellStyle name="Normal 5 4 3 2_Deferred Income Taxes" xfId="12683"/>
    <cellStyle name="Normal 5 4 3 3" xfId="12684"/>
    <cellStyle name="Normal 5 4 3 3 2" xfId="12685"/>
    <cellStyle name="Normal 5 4 3 4" xfId="12686"/>
    <cellStyle name="Normal 5 4 3 4 2" xfId="12687"/>
    <cellStyle name="Normal 5 4 3 5" xfId="12688"/>
    <cellStyle name="Normal 5 4 3_Deferred Income Taxes" xfId="12689"/>
    <cellStyle name="Normal 5 4 4" xfId="12690"/>
    <cellStyle name="Normal 5 4 4 2" xfId="12691"/>
    <cellStyle name="Normal 5 4 4 2 2" xfId="12692"/>
    <cellStyle name="Normal 5 4 4 2 2 2" xfId="12693"/>
    <cellStyle name="Normal 5 4 4 2_Deferred Income Taxes" xfId="12694"/>
    <cellStyle name="Normal 5 4 4 3" xfId="12695"/>
    <cellStyle name="Normal 5 4 4 3 2" xfId="12696"/>
    <cellStyle name="Normal 5 4 4 4" xfId="12697"/>
    <cellStyle name="Normal 5 4 4_Deferred Income Taxes" xfId="12698"/>
    <cellStyle name="Normal 5 4 5" xfId="12699"/>
    <cellStyle name="Normal 5 4 5 2" xfId="12700"/>
    <cellStyle name="Normal 5 4 5 2 2" xfId="12701"/>
    <cellStyle name="Normal 5 4 5 3" xfId="12702"/>
    <cellStyle name="Normal 5 4 5 3 2" xfId="12703"/>
    <cellStyle name="Normal 5 4 5 4" xfId="12704"/>
    <cellStyle name="Normal 5 4 5_Deferred Income Taxes" xfId="12705"/>
    <cellStyle name="Normal 5 4 6" xfId="12706"/>
    <cellStyle name="Normal 5 4 6 2" xfId="12707"/>
    <cellStyle name="Normal 5 4 6 2 2" xfId="12708"/>
    <cellStyle name="Normal 5 4 6 3" xfId="12709"/>
    <cellStyle name="Normal 5 4 6 3 2" xfId="12710"/>
    <cellStyle name="Normal 5 4 6 4" xfId="12711"/>
    <cellStyle name="Normal 5 4 7" xfId="12712"/>
    <cellStyle name="Normal 5 4 7 2" xfId="12713"/>
    <cellStyle name="Normal 5 4 8" xfId="12714"/>
    <cellStyle name="Normal 5 4 8 2" xfId="12715"/>
    <cellStyle name="Normal 5 4 9" xfId="12716"/>
    <cellStyle name="Normal 5 4 9 2" xfId="12717"/>
    <cellStyle name="Normal 5 4_Deferred Income Taxes" xfId="12718"/>
    <cellStyle name="Normal 5 5" xfId="12719"/>
    <cellStyle name="Normal 5 5 2" xfId="12720"/>
    <cellStyle name="Normal 5 5 2 2" xfId="12721"/>
    <cellStyle name="Normal 5 5 2 2 2" xfId="12722"/>
    <cellStyle name="Normal 5 5 2 2 2 2" xfId="12723"/>
    <cellStyle name="Normal 5 5 2 2 3" xfId="12724"/>
    <cellStyle name="Normal 5 5 2 2 3 2" xfId="12725"/>
    <cellStyle name="Normal 5 5 2 2 4" xfId="12726"/>
    <cellStyle name="Normal 5 5 2 2_Deferred Income Taxes" xfId="12727"/>
    <cellStyle name="Normal 5 5 2 3" xfId="12728"/>
    <cellStyle name="Normal 5 5 2 3 2" xfId="12729"/>
    <cellStyle name="Normal 5 5 2 4" xfId="12730"/>
    <cellStyle name="Normal 5 5 2 4 2" xfId="12731"/>
    <cellStyle name="Normal 5 5 2 5" xfId="12732"/>
    <cellStyle name="Normal 5 5 2_Deferred Income Taxes" xfId="12733"/>
    <cellStyle name="Normal 5 5 3" xfId="12734"/>
    <cellStyle name="Normal 5 5 3 2" xfId="12735"/>
    <cellStyle name="Normal 5 5 3 2 2" xfId="12736"/>
    <cellStyle name="Normal 5 5 3 2 2 2" xfId="12737"/>
    <cellStyle name="Normal 5 5 3 2_Deferred Income Taxes" xfId="12738"/>
    <cellStyle name="Normal 5 5 3 3" xfId="12739"/>
    <cellStyle name="Normal 5 5 3 3 2" xfId="12740"/>
    <cellStyle name="Normal 5 5 3 4" xfId="12741"/>
    <cellStyle name="Normal 5 5 3_Deferred Income Taxes" xfId="12742"/>
    <cellStyle name="Normal 5 5 4" xfId="12743"/>
    <cellStyle name="Normal 5 5 4 2" xfId="12744"/>
    <cellStyle name="Normal 5 5 4 2 2" xfId="12745"/>
    <cellStyle name="Normal 5 5 4 3" xfId="12746"/>
    <cellStyle name="Normal 5 5 4 3 2" xfId="12747"/>
    <cellStyle name="Normal 5 5 4 4" xfId="12748"/>
    <cellStyle name="Normal 5 5 4_Deferred Income Taxes" xfId="12749"/>
    <cellStyle name="Normal 5 5 5" xfId="12750"/>
    <cellStyle name="Normal 5 5 5 2" xfId="12751"/>
    <cellStyle name="Normal 5 5 5 2 2" xfId="12752"/>
    <cellStyle name="Normal 5 5 5 3" xfId="12753"/>
    <cellStyle name="Normal 5 5 5 3 2" xfId="12754"/>
    <cellStyle name="Normal 5 5 5 4" xfId="12755"/>
    <cellStyle name="Normal 5 5 6" xfId="12756"/>
    <cellStyle name="Normal 5 5 6 2" xfId="12757"/>
    <cellStyle name="Normal 5 5 7" xfId="12758"/>
    <cellStyle name="Normal 5 5 7 2" xfId="12759"/>
    <cellStyle name="Normal 5 5 8" xfId="12760"/>
    <cellStyle name="Normal 5 5_Deferred Income Taxes" xfId="12761"/>
    <cellStyle name="Normal 5 6" xfId="12762"/>
    <cellStyle name="Normal 5 6 2" xfId="12763"/>
    <cellStyle name="Normal 5 6 2 2" xfId="12764"/>
    <cellStyle name="Normal 5 6 2 2 2" xfId="12765"/>
    <cellStyle name="Normal 5 6 2 3" xfId="12766"/>
    <cellStyle name="Normal 5 6 2 3 2" xfId="12767"/>
    <cellStyle name="Normal 5 6 2 4" xfId="12768"/>
    <cellStyle name="Normal 5 6 2_Deferred Income Taxes" xfId="12769"/>
    <cellStyle name="Normal 5 6 3" xfId="12770"/>
    <cellStyle name="Normal 5 6 3 2" xfId="12771"/>
    <cellStyle name="Normal 5 6 3 2 2" xfId="12772"/>
    <cellStyle name="Normal 5 6 3 3" xfId="12773"/>
    <cellStyle name="Normal 5 6 3 3 2" xfId="12774"/>
    <cellStyle name="Normal 5 6 3 4" xfId="12775"/>
    <cellStyle name="Normal 5 6 4" xfId="12776"/>
    <cellStyle name="Normal 5 6 4 2" xfId="12777"/>
    <cellStyle name="Normal 5 6 4 2 2" xfId="12778"/>
    <cellStyle name="Normal 5 6 4 3" xfId="12779"/>
    <cellStyle name="Normal 5 6 4 3 2" xfId="12780"/>
    <cellStyle name="Normal 5 6 4 4" xfId="12781"/>
    <cellStyle name="Normal 5 6 5" xfId="12782"/>
    <cellStyle name="Normal 5 6 5 2" xfId="12783"/>
    <cellStyle name="Normal 5 6 6" xfId="12784"/>
    <cellStyle name="Normal 5 6 6 2" xfId="12785"/>
    <cellStyle name="Normal 5 6 7" xfId="12786"/>
    <cellStyle name="Normal 5 6_Deferred Income Taxes" xfId="12787"/>
    <cellStyle name="Normal 5 7" xfId="12788"/>
    <cellStyle name="Normal 5 7 2" xfId="12789"/>
    <cellStyle name="Normal 5 7 2 2" xfId="12790"/>
    <cellStyle name="Normal 5 7 2 2 2" xfId="12791"/>
    <cellStyle name="Normal 5 7 2 3" xfId="12792"/>
    <cellStyle name="Normal 5 7 2 3 2" xfId="12793"/>
    <cellStyle name="Normal 5 7 2 4" xfId="12794"/>
    <cellStyle name="Normal 5 7 3" xfId="12795"/>
    <cellStyle name="Normal 5 7 3 2" xfId="12796"/>
    <cellStyle name="Normal 5 7 4" xfId="12797"/>
    <cellStyle name="Normal 5 7 4 2" xfId="12798"/>
    <cellStyle name="Normal 5 7 5" xfId="12799"/>
    <cellStyle name="Normal 5 8" xfId="12800"/>
    <cellStyle name="Normal 5 8 2" xfId="12801"/>
    <cellStyle name="Normal 5 8 2 2" xfId="12802"/>
    <cellStyle name="Normal 5 8 2 2 2" xfId="12803"/>
    <cellStyle name="Normal 5 8 2_Deferred Income Taxes" xfId="12804"/>
    <cellStyle name="Normal 5 8 3" xfId="12805"/>
    <cellStyle name="Normal 5 8 3 2" xfId="12806"/>
    <cellStyle name="Normal 5 8 4" xfId="12807"/>
    <cellStyle name="Normal 5 8_Deferred Income Taxes" xfId="12808"/>
    <cellStyle name="Normal 5 9" xfId="12809"/>
    <cellStyle name="Normal 5 9 2" xfId="12810"/>
    <cellStyle name="Normal 5 9 2 2" xfId="12811"/>
    <cellStyle name="Normal 5 9 3" xfId="12812"/>
    <cellStyle name="Normal 5 9 3 2" xfId="12813"/>
    <cellStyle name="Normal 5 9 4" xfId="12814"/>
    <cellStyle name="Normal 5 9_Deferred Income Taxes" xfId="12815"/>
    <cellStyle name="Normal 5_Deferred Income Taxes" xfId="12816"/>
    <cellStyle name="Normal 50" xfId="12817"/>
    <cellStyle name="Normal 50 2" xfId="12818"/>
    <cellStyle name="Normal 50 2 2" xfId="12819"/>
    <cellStyle name="Normal 50 2 3" xfId="12820"/>
    <cellStyle name="Normal 50 3" xfId="12821"/>
    <cellStyle name="Normal 50 3 2" xfId="12822"/>
    <cellStyle name="Normal 50 4" xfId="12823"/>
    <cellStyle name="Normal 50 4 2" xfId="12824"/>
    <cellStyle name="Normal 50 5" xfId="12825"/>
    <cellStyle name="Normal 50 5 2" xfId="12826"/>
    <cellStyle name="Normal 50 6" xfId="12827"/>
    <cellStyle name="Normal 51" xfId="12828"/>
    <cellStyle name="Normal 51 2" xfId="12829"/>
    <cellStyle name="Normal 51 2 2" xfId="12830"/>
    <cellStyle name="Normal 51 2 3" xfId="12831"/>
    <cellStyle name="Normal 51 3" xfId="12832"/>
    <cellStyle name="Normal 51 3 2" xfId="12833"/>
    <cellStyle name="Normal 51 4" xfId="12834"/>
    <cellStyle name="Normal 51 4 2" xfId="12835"/>
    <cellStyle name="Normal 51 5" xfId="12836"/>
    <cellStyle name="Normal 51 5 2" xfId="12837"/>
    <cellStyle name="Normal 51 6" xfId="12838"/>
    <cellStyle name="Normal 52" xfId="12839"/>
    <cellStyle name="Normal 52 2" xfId="12840"/>
    <cellStyle name="Normal 52 2 2" xfId="12841"/>
    <cellStyle name="Normal 52 2 3" xfId="12842"/>
    <cellStyle name="Normal 52 3" xfId="12843"/>
    <cellStyle name="Normal 52 3 2" xfId="12844"/>
    <cellStyle name="Normal 52 4" xfId="12845"/>
    <cellStyle name="Normal 52 4 2" xfId="12846"/>
    <cellStyle name="Normal 52 5" xfId="12847"/>
    <cellStyle name="Normal 52 5 2" xfId="12848"/>
    <cellStyle name="Normal 52 6" xfId="12849"/>
    <cellStyle name="Normal 53" xfId="12850"/>
    <cellStyle name="Normal 53 2" xfId="12851"/>
    <cellStyle name="Normal 53 2 2" xfId="12852"/>
    <cellStyle name="Normal 53 2 3" xfId="12853"/>
    <cellStyle name="Normal 53 3" xfId="12854"/>
    <cellStyle name="Normal 53 3 2" xfId="12855"/>
    <cellStyle name="Normal 53 4" xfId="12856"/>
    <cellStyle name="Normal 53 4 2" xfId="12857"/>
    <cellStyle name="Normal 53 5" xfId="12858"/>
    <cellStyle name="Normal 53 5 2" xfId="12859"/>
    <cellStyle name="Normal 53 6" xfId="12860"/>
    <cellStyle name="Normal 54" xfId="12861"/>
    <cellStyle name="Normal 54 2" xfId="12862"/>
    <cellStyle name="Normal 54 2 2" xfId="12863"/>
    <cellStyle name="Normal 54 2 3" xfId="12864"/>
    <cellStyle name="Normal 54 3" xfId="12865"/>
    <cellStyle name="Normal 54 3 2" xfId="12866"/>
    <cellStyle name="Normal 54 4" xfId="12867"/>
    <cellStyle name="Normal 54 4 2" xfId="12868"/>
    <cellStyle name="Normal 54 5" xfId="12869"/>
    <cellStyle name="Normal 54 5 2" xfId="12870"/>
    <cellStyle name="Normal 54 6" xfId="12871"/>
    <cellStyle name="Normal 55" xfId="12872"/>
    <cellStyle name="Normal 55 2" xfId="12873"/>
    <cellStyle name="Normal 55 2 2" xfId="12874"/>
    <cellStyle name="Normal 55 2 3" xfId="12875"/>
    <cellStyle name="Normal 55 3" xfId="12876"/>
    <cellStyle name="Normal 55 3 2" xfId="12877"/>
    <cellStyle name="Normal 55 4" xfId="12878"/>
    <cellStyle name="Normal 55 4 2" xfId="12879"/>
    <cellStyle name="Normal 55 5" xfId="12880"/>
    <cellStyle name="Normal 55 5 2" xfId="12881"/>
    <cellStyle name="Normal 55 6" xfId="12882"/>
    <cellStyle name="Normal 56" xfId="12883"/>
    <cellStyle name="Normal 56 2" xfId="12884"/>
    <cellStyle name="Normal 56 2 2" xfId="12885"/>
    <cellStyle name="Normal 56 2 3" xfId="12886"/>
    <cellStyle name="Normal 56 3" xfId="12887"/>
    <cellStyle name="Normal 56 3 2" xfId="12888"/>
    <cellStyle name="Normal 56 4" xfId="12889"/>
    <cellStyle name="Normal 56 4 2" xfId="12890"/>
    <cellStyle name="Normal 56 5" xfId="12891"/>
    <cellStyle name="Normal 56 5 2" xfId="12892"/>
    <cellStyle name="Normal 56 6" xfId="12893"/>
    <cellStyle name="Normal 57" xfId="12894"/>
    <cellStyle name="Normal 57 2" xfId="12895"/>
    <cellStyle name="Normal 57 2 2" xfId="12896"/>
    <cellStyle name="Normal 57 2 3" xfId="12897"/>
    <cellStyle name="Normal 57 3" xfId="12898"/>
    <cellStyle name="Normal 57 3 2" xfId="12899"/>
    <cellStyle name="Normal 57 4" xfId="12900"/>
    <cellStyle name="Normal 57 4 2" xfId="12901"/>
    <cellStyle name="Normal 57 5" xfId="12902"/>
    <cellStyle name="Normal 57 5 2" xfId="12903"/>
    <cellStyle name="Normal 57 6" xfId="12904"/>
    <cellStyle name="Normal 58" xfId="12905"/>
    <cellStyle name="Normal 58 2" xfId="12906"/>
    <cellStyle name="Normal 58 2 2" xfId="12907"/>
    <cellStyle name="Normal 58 2 3" xfId="12908"/>
    <cellStyle name="Normal 58 3" xfId="12909"/>
    <cellStyle name="Normal 58 3 2" xfId="12910"/>
    <cellStyle name="Normal 58 4" xfId="12911"/>
    <cellStyle name="Normal 58 4 2" xfId="12912"/>
    <cellStyle name="Normal 58 5" xfId="12913"/>
    <cellStyle name="Normal 58 5 2" xfId="12914"/>
    <cellStyle name="Normal 58 6" xfId="12915"/>
    <cellStyle name="Normal 59" xfId="12916"/>
    <cellStyle name="Normal 59 2" xfId="12917"/>
    <cellStyle name="Normal 59 2 2" xfId="12918"/>
    <cellStyle name="Normal 59 2 3" xfId="12919"/>
    <cellStyle name="Normal 59 3" xfId="12920"/>
    <cellStyle name="Normal 59 3 2" xfId="12921"/>
    <cellStyle name="Normal 59 4" xfId="12922"/>
    <cellStyle name="Normal 59 4 2" xfId="12923"/>
    <cellStyle name="Normal 59 5" xfId="12924"/>
    <cellStyle name="Normal 59 5 2" xfId="12925"/>
    <cellStyle name="Normal 59 6" xfId="12926"/>
    <cellStyle name="Normal 6" xfId="133"/>
    <cellStyle name="Normal 6 10" xfId="12927"/>
    <cellStyle name="Normal 6 10 2" xfId="12928"/>
    <cellStyle name="Normal 6 10 2 2" xfId="12929"/>
    <cellStyle name="Normal 6 10 3" xfId="12930"/>
    <cellStyle name="Normal 6 10 3 2" xfId="12931"/>
    <cellStyle name="Normal 6 10 4" xfId="12932"/>
    <cellStyle name="Normal 6 11" xfId="12933"/>
    <cellStyle name="Normal 6 11 2" xfId="12934"/>
    <cellStyle name="Normal 6 11 2 2" xfId="12935"/>
    <cellStyle name="Normal 6 11 3" xfId="12936"/>
    <cellStyle name="Normal 6 11 3 2" xfId="12937"/>
    <cellStyle name="Normal 6 11 4" xfId="12938"/>
    <cellStyle name="Normal 6 12" xfId="12939"/>
    <cellStyle name="Normal 6 12 2" xfId="12940"/>
    <cellStyle name="Normal 6 13" xfId="12941"/>
    <cellStyle name="Normal 6 13 2" xfId="12942"/>
    <cellStyle name="Normal 6 14" xfId="12943"/>
    <cellStyle name="Normal 6 14 2" xfId="12944"/>
    <cellStyle name="Normal 6 2" xfId="452"/>
    <cellStyle name="Normal 6 2 2" xfId="12945"/>
    <cellStyle name="Normal 6 3" xfId="453"/>
    <cellStyle name="Normal 6 3 10" xfId="12946"/>
    <cellStyle name="Normal 6 3 10 2" xfId="12947"/>
    <cellStyle name="Normal 6 3 11" xfId="12948"/>
    <cellStyle name="Normal 6 3 2" xfId="12949"/>
    <cellStyle name="Normal 6 3 2 2" xfId="12950"/>
    <cellStyle name="Normal 6 3 2 2 2" xfId="12951"/>
    <cellStyle name="Normal 6 3 2 2 2 2" xfId="12952"/>
    <cellStyle name="Normal 6 3 2 2 3" xfId="12953"/>
    <cellStyle name="Normal 6 3 2 2 3 2" xfId="12954"/>
    <cellStyle name="Normal 6 3 2 2 4" xfId="12955"/>
    <cellStyle name="Normal 6 3 2 3" xfId="12956"/>
    <cellStyle name="Normal 6 3 2 3 2" xfId="12957"/>
    <cellStyle name="Normal 6 3 2 3 2 2" xfId="12958"/>
    <cellStyle name="Normal 6 3 2 3 3" xfId="12959"/>
    <cellStyle name="Normal 6 3 2 3 3 2" xfId="12960"/>
    <cellStyle name="Normal 6 3 2 3 4" xfId="12961"/>
    <cellStyle name="Normal 6 3 2 4" xfId="12962"/>
    <cellStyle name="Normal 6 3 2 4 2" xfId="12963"/>
    <cellStyle name="Normal 6 3 2 5" xfId="12964"/>
    <cellStyle name="Normal 6 3 2 5 2" xfId="12965"/>
    <cellStyle name="Normal 6 3 2 6" xfId="12966"/>
    <cellStyle name="Normal 6 3 3" xfId="12967"/>
    <cellStyle name="Normal 6 3 3 2" xfId="12968"/>
    <cellStyle name="Normal 6 3 3 2 2" xfId="12969"/>
    <cellStyle name="Normal 6 3 3 2 2 2" xfId="12970"/>
    <cellStyle name="Normal 6 3 3 2 3" xfId="12971"/>
    <cellStyle name="Normal 6 3 3 2 3 2" xfId="12972"/>
    <cellStyle name="Normal 6 3 3 2 4" xfId="12973"/>
    <cellStyle name="Normal 6 3 3 3" xfId="12974"/>
    <cellStyle name="Normal 6 3 3 3 2" xfId="12975"/>
    <cellStyle name="Normal 6 3 3 4" xfId="12976"/>
    <cellStyle name="Normal 6 3 3 4 2" xfId="12977"/>
    <cellStyle name="Normal 6 3 3 5" xfId="12978"/>
    <cellStyle name="Normal 6 3 4" xfId="12979"/>
    <cellStyle name="Normal 6 3 4 2" xfId="12980"/>
    <cellStyle name="Normal 6 3 4 2 2" xfId="12981"/>
    <cellStyle name="Normal 6 3 4 3" xfId="12982"/>
    <cellStyle name="Normal 6 3 4 3 2" xfId="12983"/>
    <cellStyle name="Normal 6 3 4 4" xfId="12984"/>
    <cellStyle name="Normal 6 3 5" xfId="12985"/>
    <cellStyle name="Normal 6 3 5 2" xfId="12986"/>
    <cellStyle name="Normal 6 3 5 2 2" xfId="12987"/>
    <cellStyle name="Normal 6 3 5 3" xfId="12988"/>
    <cellStyle name="Normal 6 3 5 3 2" xfId="12989"/>
    <cellStyle name="Normal 6 3 5 4" xfId="12990"/>
    <cellStyle name="Normal 6 3 6" xfId="12991"/>
    <cellStyle name="Normal 6 3 6 2" xfId="12992"/>
    <cellStyle name="Normal 6 3 6 2 2" xfId="12993"/>
    <cellStyle name="Normal 6 3 6 3" xfId="12994"/>
    <cellStyle name="Normal 6 3 6 3 2" xfId="12995"/>
    <cellStyle name="Normal 6 3 6 4" xfId="12996"/>
    <cellStyle name="Normal 6 3 7" xfId="12997"/>
    <cellStyle name="Normal 6 3 7 2" xfId="12998"/>
    <cellStyle name="Normal 6 3 7 2 2" xfId="12999"/>
    <cellStyle name="Normal 6 3 7 3" xfId="13000"/>
    <cellStyle name="Normal 6 3 7 3 2" xfId="13001"/>
    <cellStyle name="Normal 6 3 7 4" xfId="13002"/>
    <cellStyle name="Normal 6 3 8" xfId="13003"/>
    <cellStyle name="Normal 6 3 8 2" xfId="13004"/>
    <cellStyle name="Normal 6 3 9" xfId="13005"/>
    <cellStyle name="Normal 6 3 9 2" xfId="13006"/>
    <cellStyle name="Normal 6 4" xfId="13007"/>
    <cellStyle name="Normal 6 4 2" xfId="13008"/>
    <cellStyle name="Normal 6 4 2 2" xfId="13009"/>
    <cellStyle name="Normal 6 4 2 2 2" xfId="13010"/>
    <cellStyle name="Normal 6 4 2 3" xfId="13011"/>
    <cellStyle name="Normal 6 4 2 3 2" xfId="13012"/>
    <cellStyle name="Normal 6 4 2 4" xfId="13013"/>
    <cellStyle name="Normal 6 4 2 4 2" xfId="13014"/>
    <cellStyle name="Normal 6 4 2 5" xfId="13015"/>
    <cellStyle name="Normal 6 4 3" xfId="13016"/>
    <cellStyle name="Normal 6 4 3 2" xfId="13017"/>
    <cellStyle name="Normal 6 4 4" xfId="13018"/>
    <cellStyle name="Normal 6 4 4 2" xfId="13019"/>
    <cellStyle name="Normal 6 4 5" xfId="13020"/>
    <cellStyle name="Normal 6 4 5 2" xfId="13021"/>
    <cellStyle name="Normal 6 4 6" xfId="13022"/>
    <cellStyle name="Normal 6 5" xfId="13023"/>
    <cellStyle name="Normal 6 5 2" xfId="13024"/>
    <cellStyle name="Normal 6 5 2 2" xfId="13025"/>
    <cellStyle name="Normal 6 5 2 2 2" xfId="13026"/>
    <cellStyle name="Normal 6 5 2 2 2 2" xfId="13027"/>
    <cellStyle name="Normal 6 5 2 2 3" xfId="13028"/>
    <cellStyle name="Normal 6 5 2 2 3 2" xfId="13029"/>
    <cellStyle name="Normal 6 5 2 2 4" xfId="13030"/>
    <cellStyle name="Normal 6 5 2 3" xfId="13031"/>
    <cellStyle name="Normal 6 5 2 3 2" xfId="13032"/>
    <cellStyle name="Normal 6 5 2 3 2 2" xfId="13033"/>
    <cellStyle name="Normal 6 5 2 3 3" xfId="13034"/>
    <cellStyle name="Normal 6 5 2 3 3 2" xfId="13035"/>
    <cellStyle name="Normal 6 5 2 3 4" xfId="13036"/>
    <cellStyle name="Normal 6 5 2 4" xfId="13037"/>
    <cellStyle name="Normal 6 5 2 4 2" xfId="13038"/>
    <cellStyle name="Normal 6 5 2 5" xfId="13039"/>
    <cellStyle name="Normal 6 5 2 5 2" xfId="13040"/>
    <cellStyle name="Normal 6 5 2 6" xfId="13041"/>
    <cellStyle name="Normal 6 5 3" xfId="13042"/>
    <cellStyle name="Normal 6 5 3 2" xfId="13043"/>
    <cellStyle name="Normal 6 5 3 2 2" xfId="13044"/>
    <cellStyle name="Normal 6 5 3 2 2 2" xfId="13045"/>
    <cellStyle name="Normal 6 5 3 2 3" xfId="13046"/>
    <cellStyle name="Normal 6 5 3 2 3 2" xfId="13047"/>
    <cellStyle name="Normal 6 5 3 2 4" xfId="13048"/>
    <cellStyle name="Normal 6 5 3 3" xfId="13049"/>
    <cellStyle name="Normal 6 5 3 3 2" xfId="13050"/>
    <cellStyle name="Normal 6 5 3 4" xfId="13051"/>
    <cellStyle name="Normal 6 5 3 4 2" xfId="13052"/>
    <cellStyle name="Normal 6 5 3 5" xfId="13053"/>
    <cellStyle name="Normal 6 5 4" xfId="13054"/>
    <cellStyle name="Normal 6 5 4 2" xfId="13055"/>
    <cellStyle name="Normal 6 5 4 2 2" xfId="13056"/>
    <cellStyle name="Normal 6 5 4 3" xfId="13057"/>
    <cellStyle name="Normal 6 5 4 3 2" xfId="13058"/>
    <cellStyle name="Normal 6 5 4 4" xfId="13059"/>
    <cellStyle name="Normal 6 5 5" xfId="13060"/>
    <cellStyle name="Normal 6 5 5 2" xfId="13061"/>
    <cellStyle name="Normal 6 5 5 2 2" xfId="13062"/>
    <cellStyle name="Normal 6 5 5 3" xfId="13063"/>
    <cellStyle name="Normal 6 5 5 3 2" xfId="13064"/>
    <cellStyle name="Normal 6 5 5 4" xfId="13065"/>
    <cellStyle name="Normal 6 5 6" xfId="13066"/>
    <cellStyle name="Normal 6 5 6 2" xfId="13067"/>
    <cellStyle name="Normal 6 5 6 2 2" xfId="13068"/>
    <cellStyle name="Normal 6 5 6 3" xfId="13069"/>
    <cellStyle name="Normal 6 5 6 3 2" xfId="13070"/>
    <cellStyle name="Normal 6 5 6 4" xfId="13071"/>
    <cellStyle name="Normal 6 5 7" xfId="13072"/>
    <cellStyle name="Normal 6 5 7 2" xfId="13073"/>
    <cellStyle name="Normal 6 5 8" xfId="13074"/>
    <cellStyle name="Normal 6 5 8 2" xfId="13075"/>
    <cellStyle name="Normal 6 5 9" xfId="13076"/>
    <cellStyle name="Normal 6 6" xfId="13077"/>
    <cellStyle name="Normal 6 6 2" xfId="13078"/>
    <cellStyle name="Normal 6 6 2 2" xfId="13079"/>
    <cellStyle name="Normal 6 6 2 2 2" xfId="13080"/>
    <cellStyle name="Normal 6 6 2 2 2 2" xfId="13081"/>
    <cellStyle name="Normal 6 6 2 2 3" xfId="13082"/>
    <cellStyle name="Normal 6 6 2 2 3 2" xfId="13083"/>
    <cellStyle name="Normal 6 6 2 2 4" xfId="13084"/>
    <cellStyle name="Normal 6 6 2 3" xfId="13085"/>
    <cellStyle name="Normal 6 6 2 3 2" xfId="13086"/>
    <cellStyle name="Normal 6 6 2 4" xfId="13087"/>
    <cellStyle name="Normal 6 6 2 4 2" xfId="13088"/>
    <cellStyle name="Normal 6 6 2 5" xfId="13089"/>
    <cellStyle name="Normal 6 6 3" xfId="13090"/>
    <cellStyle name="Normal 6 6 3 2" xfId="13091"/>
    <cellStyle name="Normal 6 6 3 2 2" xfId="13092"/>
    <cellStyle name="Normal 6 6 3 3" xfId="13093"/>
    <cellStyle name="Normal 6 6 3 3 2" xfId="13094"/>
    <cellStyle name="Normal 6 6 3 4" xfId="13095"/>
    <cellStyle name="Normal 6 6 4" xfId="13096"/>
    <cellStyle name="Normal 6 6 4 2" xfId="13097"/>
    <cellStyle name="Normal 6 6 4 2 2" xfId="13098"/>
    <cellStyle name="Normal 6 6 4 3" xfId="13099"/>
    <cellStyle name="Normal 6 6 4 3 2" xfId="13100"/>
    <cellStyle name="Normal 6 6 4 4" xfId="13101"/>
    <cellStyle name="Normal 6 6 5" xfId="13102"/>
    <cellStyle name="Normal 6 6 5 2" xfId="13103"/>
    <cellStyle name="Normal 6 6 5 2 2" xfId="13104"/>
    <cellStyle name="Normal 6 6 5 3" xfId="13105"/>
    <cellStyle name="Normal 6 6 5 3 2" xfId="13106"/>
    <cellStyle name="Normal 6 6 5 4" xfId="13107"/>
    <cellStyle name="Normal 6 6 6" xfId="13108"/>
    <cellStyle name="Normal 6 6 6 2" xfId="13109"/>
    <cellStyle name="Normal 6 6 7" xfId="13110"/>
    <cellStyle name="Normal 6 6 7 2" xfId="13111"/>
    <cellStyle name="Normal 6 6 8" xfId="13112"/>
    <cellStyle name="Normal 6 7" xfId="13113"/>
    <cellStyle name="Normal 6 7 2" xfId="13114"/>
    <cellStyle name="Normal 6 7 2 2" xfId="13115"/>
    <cellStyle name="Normal 6 7 2 2 2" xfId="13116"/>
    <cellStyle name="Normal 6 7 2 3" xfId="13117"/>
    <cellStyle name="Normal 6 7 2 3 2" xfId="13118"/>
    <cellStyle name="Normal 6 7 2 4" xfId="13119"/>
    <cellStyle name="Normal 6 7 3" xfId="13120"/>
    <cellStyle name="Normal 6 7 3 2" xfId="13121"/>
    <cellStyle name="Normal 6 7 3 2 2" xfId="13122"/>
    <cellStyle name="Normal 6 7 3 3" xfId="13123"/>
    <cellStyle name="Normal 6 7 3 3 2" xfId="13124"/>
    <cellStyle name="Normal 6 7 3 4" xfId="13125"/>
    <cellStyle name="Normal 6 7 4" xfId="13126"/>
    <cellStyle name="Normal 6 7 4 2" xfId="13127"/>
    <cellStyle name="Normal 6 7 4 2 2" xfId="13128"/>
    <cellStyle name="Normal 6 7 4 3" xfId="13129"/>
    <cellStyle name="Normal 6 7 4 3 2" xfId="13130"/>
    <cellStyle name="Normal 6 7 4 4" xfId="13131"/>
    <cellStyle name="Normal 6 7 5" xfId="13132"/>
    <cellStyle name="Normal 6 7 5 2" xfId="13133"/>
    <cellStyle name="Normal 6 7 6" xfId="13134"/>
    <cellStyle name="Normal 6 7 6 2" xfId="13135"/>
    <cellStyle name="Normal 6 7 7" xfId="13136"/>
    <cellStyle name="Normal 6 8" xfId="13137"/>
    <cellStyle name="Normal 6 8 2" xfId="13138"/>
    <cellStyle name="Normal 6 8 2 2" xfId="13139"/>
    <cellStyle name="Normal 6 8 2 2 2" xfId="13140"/>
    <cellStyle name="Normal 6 8 2 3" xfId="13141"/>
    <cellStyle name="Normal 6 8 2 3 2" xfId="13142"/>
    <cellStyle name="Normal 6 8 2 4" xfId="13143"/>
    <cellStyle name="Normal 6 8 3" xfId="13144"/>
    <cellStyle name="Normal 6 8 3 2" xfId="13145"/>
    <cellStyle name="Normal 6 8 4" xfId="13146"/>
    <cellStyle name="Normal 6 8 4 2" xfId="13147"/>
    <cellStyle name="Normal 6 8 5" xfId="13148"/>
    <cellStyle name="Normal 6 9" xfId="13149"/>
    <cellStyle name="Normal 6 9 2" xfId="13150"/>
    <cellStyle name="Normal 6 9 2 2" xfId="13151"/>
    <cellStyle name="Normal 6 9 3" xfId="13152"/>
    <cellStyle name="Normal 6 9 3 2" xfId="13153"/>
    <cellStyle name="Normal 6 9 4" xfId="13154"/>
    <cellStyle name="Normal 60" xfId="13155"/>
    <cellStyle name="Normal 60 2" xfId="13156"/>
    <cellStyle name="Normal 60 2 2" xfId="13157"/>
    <cellStyle name="Normal 60 2 3" xfId="13158"/>
    <cellStyle name="Normal 60 3" xfId="13159"/>
    <cellStyle name="Normal 60 3 2" xfId="13160"/>
    <cellStyle name="Normal 60 4" xfId="13161"/>
    <cellStyle name="Normal 60 4 2" xfId="13162"/>
    <cellStyle name="Normal 60 5" xfId="13163"/>
    <cellStyle name="Normal 60 5 2" xfId="13164"/>
    <cellStyle name="Normal 60 6" xfId="13165"/>
    <cellStyle name="Normal 61" xfId="13166"/>
    <cellStyle name="Normal 61 2" xfId="13167"/>
    <cellStyle name="Normal 61 2 2" xfId="13168"/>
    <cellStyle name="Normal 61 2 3" xfId="13169"/>
    <cellStyle name="Normal 61 3" xfId="13170"/>
    <cellStyle name="Normal 61 3 2" xfId="13171"/>
    <cellStyle name="Normal 61 4" xfId="13172"/>
    <cellStyle name="Normal 61 4 2" xfId="13173"/>
    <cellStyle name="Normal 61 5" xfId="13174"/>
    <cellStyle name="Normal 61 5 2" xfId="13175"/>
    <cellStyle name="Normal 61 6" xfId="13176"/>
    <cellStyle name="Normal 62" xfId="13177"/>
    <cellStyle name="Normal 62 2" xfId="13178"/>
    <cellStyle name="Normal 62 2 2" xfId="13179"/>
    <cellStyle name="Normal 62 2 3" xfId="13180"/>
    <cellStyle name="Normal 62 3" xfId="13181"/>
    <cellStyle name="Normal 62 4" xfId="13182"/>
    <cellStyle name="Normal 62 4 2" xfId="13183"/>
    <cellStyle name="Normal 62 5" xfId="13184"/>
    <cellStyle name="Normal 62 5 2" xfId="13185"/>
    <cellStyle name="Normal 62 6" xfId="13186"/>
    <cellStyle name="Normal 62 6 2" xfId="13187"/>
    <cellStyle name="Normal 62 7" xfId="13188"/>
    <cellStyle name="Normal 63" xfId="13189"/>
    <cellStyle name="Normal 63 2" xfId="13190"/>
    <cellStyle name="Normal 63 2 2" xfId="13191"/>
    <cellStyle name="Normal 63 2 3" xfId="13192"/>
    <cellStyle name="Normal 63 3" xfId="13193"/>
    <cellStyle name="Normal 63 4" xfId="13194"/>
    <cellStyle name="Normal 63 4 2" xfId="13195"/>
    <cellStyle name="Normal 63 5" xfId="13196"/>
    <cellStyle name="Normal 63 5 2" xfId="13197"/>
    <cellStyle name="Normal 63 6" xfId="13198"/>
    <cellStyle name="Normal 63 6 2" xfId="13199"/>
    <cellStyle name="Normal 63 7" xfId="13200"/>
    <cellStyle name="Normal 64" xfId="13201"/>
    <cellStyle name="Normal 64 2" xfId="13202"/>
    <cellStyle name="Normal 64 2 2" xfId="13203"/>
    <cellStyle name="Normal 64 2 3" xfId="13204"/>
    <cellStyle name="Normal 64 3" xfId="13205"/>
    <cellStyle name="Normal 64 4" xfId="13206"/>
    <cellStyle name="Normal 64 4 2" xfId="13207"/>
    <cellStyle name="Normal 64 5" xfId="13208"/>
    <cellStyle name="Normal 64 5 2" xfId="13209"/>
    <cellStyle name="Normal 64 6" xfId="13210"/>
    <cellStyle name="Normal 64 6 2" xfId="13211"/>
    <cellStyle name="Normal 64 7" xfId="13212"/>
    <cellStyle name="Normal 65" xfId="13213"/>
    <cellStyle name="Normal 65 2" xfId="13214"/>
    <cellStyle name="Normal 65 2 2" xfId="13215"/>
    <cellStyle name="Normal 65 3" xfId="13216"/>
    <cellStyle name="Normal 65 3 2" xfId="13217"/>
    <cellStyle name="Normal 65 4" xfId="13218"/>
    <cellStyle name="Normal 65 4 2" xfId="13219"/>
    <cellStyle name="Normal 65 5" xfId="13220"/>
    <cellStyle name="Normal 66" xfId="13221"/>
    <cellStyle name="Normal 66 2" xfId="13222"/>
    <cellStyle name="Normal 66 2 2" xfId="13223"/>
    <cellStyle name="Normal 66 3" xfId="13224"/>
    <cellStyle name="Normal 66 3 2" xfId="13225"/>
    <cellStyle name="Normal 66 4" xfId="13226"/>
    <cellStyle name="Normal 66 4 2" xfId="13227"/>
    <cellStyle name="Normal 66 5" xfId="13228"/>
    <cellStyle name="Normal 67" xfId="13229"/>
    <cellStyle name="Normal 67 2" xfId="13230"/>
    <cellStyle name="Normal 67 2 2" xfId="13231"/>
    <cellStyle name="Normal 67 3" xfId="13232"/>
    <cellStyle name="Normal 67 3 2" xfId="13233"/>
    <cellStyle name="Normal 67 4" xfId="13234"/>
    <cellStyle name="Normal 67 4 2" xfId="13235"/>
    <cellStyle name="Normal 67 5" xfId="13236"/>
    <cellStyle name="Normal 68" xfId="13237"/>
    <cellStyle name="Normal 68 2" xfId="13238"/>
    <cellStyle name="Normal 68 2 2" xfId="13239"/>
    <cellStyle name="Normal 68 2 2 2" xfId="13240"/>
    <cellStyle name="Normal 68 2 3" xfId="13241"/>
    <cellStyle name="Normal 68 2 3 2" xfId="13242"/>
    <cellStyle name="Normal 68 2 4" xfId="13243"/>
    <cellStyle name="Normal 68 3" xfId="13244"/>
    <cellStyle name="Normal 68 3 2" xfId="13245"/>
    <cellStyle name="Normal 68 4" xfId="13246"/>
    <cellStyle name="Normal 68 4 2" xfId="13247"/>
    <cellStyle name="Normal 68 5" xfId="13248"/>
    <cellStyle name="Normal 68 5 2" xfId="13249"/>
    <cellStyle name="Normal 68 6" xfId="13250"/>
    <cellStyle name="Normal 69" xfId="13251"/>
    <cellStyle name="Normal 69 2" xfId="13252"/>
    <cellStyle name="Normal 69 2 2" xfId="13253"/>
    <cellStyle name="Normal 69 3" xfId="13254"/>
    <cellStyle name="Normal 69 3 2" xfId="13255"/>
    <cellStyle name="Normal 69 4" xfId="13256"/>
    <cellStyle name="Normal 69 4 2" xfId="13257"/>
    <cellStyle name="Normal 69 5" xfId="13258"/>
    <cellStyle name="Normal 7" xfId="134"/>
    <cellStyle name="Normal 7 10" xfId="13259"/>
    <cellStyle name="Normal 7 10 2" xfId="13260"/>
    <cellStyle name="Normal 7 10 2 2" xfId="13261"/>
    <cellStyle name="Normal 7 10 3" xfId="13262"/>
    <cellStyle name="Normal 7 10 3 2" xfId="13263"/>
    <cellStyle name="Normal 7 10 4" xfId="13264"/>
    <cellStyle name="Normal 7 11" xfId="13265"/>
    <cellStyle name="Normal 7 11 2" xfId="13266"/>
    <cellStyle name="Normal 7 12" xfId="13267"/>
    <cellStyle name="Normal 7 12 2" xfId="13268"/>
    <cellStyle name="Normal 7 13" xfId="13269"/>
    <cellStyle name="Normal 7 13 2" xfId="13270"/>
    <cellStyle name="Normal 7 2" xfId="135"/>
    <cellStyle name="Normal 7 2 2" xfId="136"/>
    <cellStyle name="Normal 7 2 2 2" xfId="13271"/>
    <cellStyle name="Normal 7 2 3" xfId="137"/>
    <cellStyle name="Normal 7 2 3 2" xfId="13272"/>
    <cellStyle name="Normal 7 2 4" xfId="13273"/>
    <cellStyle name="Normal 7 2 4 2" xfId="13274"/>
    <cellStyle name="Normal 7 2 5" xfId="13275"/>
    <cellStyle name="Normal 7 3" xfId="138"/>
    <cellStyle name="Normal 7 3 2" xfId="13276"/>
    <cellStyle name="Normal 7 3 2 2" xfId="13277"/>
    <cellStyle name="Normal 7 3 2 2 2" xfId="13278"/>
    <cellStyle name="Normal 7 3 2 2 2 2" xfId="13279"/>
    <cellStyle name="Normal 7 3 2 2 3" xfId="13280"/>
    <cellStyle name="Normal 7 3 2 2 3 2" xfId="13281"/>
    <cellStyle name="Normal 7 3 2 2 4" xfId="13282"/>
    <cellStyle name="Normal 7 3 2 3" xfId="13283"/>
    <cellStyle name="Normal 7 3 2 3 2" xfId="13284"/>
    <cellStyle name="Normal 7 3 2 3 2 2" xfId="13285"/>
    <cellStyle name="Normal 7 3 2 3 3" xfId="13286"/>
    <cellStyle name="Normal 7 3 2 3 3 2" xfId="13287"/>
    <cellStyle name="Normal 7 3 2 3 4" xfId="13288"/>
    <cellStyle name="Normal 7 3 2 4" xfId="13289"/>
    <cellStyle name="Normal 7 3 2 4 2" xfId="13290"/>
    <cellStyle name="Normal 7 3 2 5" xfId="13291"/>
    <cellStyle name="Normal 7 3 2 5 2" xfId="13292"/>
    <cellStyle name="Normal 7 3 2 6" xfId="13293"/>
    <cellStyle name="Normal 7 3 3" xfId="13294"/>
    <cellStyle name="Normal 7 3 3 2" xfId="13295"/>
    <cellStyle name="Normal 7 3 3 2 2" xfId="13296"/>
    <cellStyle name="Normal 7 3 3 2 2 2" xfId="13297"/>
    <cellStyle name="Normal 7 3 3 2 3" xfId="13298"/>
    <cellStyle name="Normal 7 3 3 2 3 2" xfId="13299"/>
    <cellStyle name="Normal 7 3 3 2 4" xfId="13300"/>
    <cellStyle name="Normal 7 3 3 3" xfId="13301"/>
    <cellStyle name="Normal 7 3 3 3 2" xfId="13302"/>
    <cellStyle name="Normal 7 3 3 4" xfId="13303"/>
    <cellStyle name="Normal 7 3 3 4 2" xfId="13304"/>
    <cellStyle name="Normal 7 3 3 5" xfId="13305"/>
    <cellStyle name="Normal 7 3 4" xfId="13306"/>
    <cellStyle name="Normal 7 3 4 2" xfId="13307"/>
    <cellStyle name="Normal 7 3 4 2 2" xfId="13308"/>
    <cellStyle name="Normal 7 3 4 3" xfId="13309"/>
    <cellStyle name="Normal 7 3 4 3 2" xfId="13310"/>
    <cellStyle name="Normal 7 3 4 4" xfId="13311"/>
    <cellStyle name="Normal 7 3 5" xfId="13312"/>
    <cellStyle name="Normal 7 3 5 2" xfId="13313"/>
    <cellStyle name="Normal 7 3 5 2 2" xfId="13314"/>
    <cellStyle name="Normal 7 3 5 3" xfId="13315"/>
    <cellStyle name="Normal 7 3 5 3 2" xfId="13316"/>
    <cellStyle name="Normal 7 3 5 4" xfId="13317"/>
    <cellStyle name="Normal 7 3 6" xfId="13318"/>
    <cellStyle name="Normal 7 3 6 2" xfId="13319"/>
    <cellStyle name="Normal 7 3 6 2 2" xfId="13320"/>
    <cellStyle name="Normal 7 3 6 3" xfId="13321"/>
    <cellStyle name="Normal 7 3 6 3 2" xfId="13322"/>
    <cellStyle name="Normal 7 3 6 4" xfId="13323"/>
    <cellStyle name="Normal 7 3 7" xfId="13324"/>
    <cellStyle name="Normal 7 3 7 2" xfId="13325"/>
    <cellStyle name="Normal 7 3 8" xfId="13326"/>
    <cellStyle name="Normal 7 3 8 2" xfId="13327"/>
    <cellStyle name="Normal 7 3 9" xfId="13328"/>
    <cellStyle name="Normal 7 4" xfId="139"/>
    <cellStyle name="Normal 7 4 2" xfId="13329"/>
    <cellStyle name="Normal 7 4 2 2" xfId="13330"/>
    <cellStyle name="Normal 7 4 2 2 2" xfId="13331"/>
    <cellStyle name="Normal 7 4 2 2 2 2" xfId="13332"/>
    <cellStyle name="Normal 7 4 2 2 3" xfId="13333"/>
    <cellStyle name="Normal 7 4 2 2 3 2" xfId="13334"/>
    <cellStyle name="Normal 7 4 2 2 4" xfId="13335"/>
    <cellStyle name="Normal 7 4 2 3" xfId="13336"/>
    <cellStyle name="Normal 7 4 2 3 2" xfId="13337"/>
    <cellStyle name="Normal 7 4 2 4" xfId="13338"/>
    <cellStyle name="Normal 7 4 2 4 2" xfId="13339"/>
    <cellStyle name="Normal 7 4 2 5" xfId="13340"/>
    <cellStyle name="Normal 7 4 3" xfId="13341"/>
    <cellStyle name="Normal 7 4 3 2" xfId="13342"/>
    <cellStyle name="Normal 7 4 3 2 2" xfId="13343"/>
    <cellStyle name="Normal 7 4 3 3" xfId="13344"/>
    <cellStyle name="Normal 7 4 3 3 2" xfId="13345"/>
    <cellStyle name="Normal 7 4 3 4" xfId="13346"/>
    <cellStyle name="Normal 7 4 4" xfId="13347"/>
    <cellStyle name="Normal 7 4 4 2" xfId="13348"/>
    <cellStyle name="Normal 7 4 4 2 2" xfId="13349"/>
    <cellStyle name="Normal 7 4 4 3" xfId="13350"/>
    <cellStyle name="Normal 7 4 4 3 2" xfId="13351"/>
    <cellStyle name="Normal 7 4 4 4" xfId="13352"/>
    <cellStyle name="Normal 7 4 5" xfId="13353"/>
    <cellStyle name="Normal 7 4 5 2" xfId="13354"/>
    <cellStyle name="Normal 7 4 5 2 2" xfId="13355"/>
    <cellStyle name="Normal 7 4 5 3" xfId="13356"/>
    <cellStyle name="Normal 7 4 5 3 2" xfId="13357"/>
    <cellStyle name="Normal 7 4 5 4" xfId="13358"/>
    <cellStyle name="Normal 7 4 6" xfId="13359"/>
    <cellStyle name="Normal 7 4 6 2" xfId="13360"/>
    <cellStyle name="Normal 7 4 7" xfId="13361"/>
    <cellStyle name="Normal 7 4 7 2" xfId="13362"/>
    <cellStyle name="Normal 7 4 8" xfId="13363"/>
    <cellStyle name="Normal 7 5" xfId="13364"/>
    <cellStyle name="Normal 7 5 2" xfId="13365"/>
    <cellStyle name="Normal 7 5 2 2" xfId="13366"/>
    <cellStyle name="Normal 7 5 2 2 2" xfId="13367"/>
    <cellStyle name="Normal 7 5 2 3" xfId="13368"/>
    <cellStyle name="Normal 7 5 2 3 2" xfId="13369"/>
    <cellStyle name="Normal 7 5 2 4" xfId="13370"/>
    <cellStyle name="Normal 7 5 3" xfId="13371"/>
    <cellStyle name="Normal 7 5 3 2" xfId="13372"/>
    <cellStyle name="Normal 7 5 3 2 2" xfId="13373"/>
    <cellStyle name="Normal 7 5 3 3" xfId="13374"/>
    <cellStyle name="Normal 7 5 3 3 2" xfId="13375"/>
    <cellStyle name="Normal 7 5 3 4" xfId="13376"/>
    <cellStyle name="Normal 7 5 4" xfId="13377"/>
    <cellStyle name="Normal 7 5 4 2" xfId="13378"/>
    <cellStyle name="Normal 7 5 4 2 2" xfId="13379"/>
    <cellStyle name="Normal 7 5 4 3" xfId="13380"/>
    <cellStyle name="Normal 7 5 4 3 2" xfId="13381"/>
    <cellStyle name="Normal 7 5 4 4" xfId="13382"/>
    <cellStyle name="Normal 7 5 5" xfId="13383"/>
    <cellStyle name="Normal 7 5 5 2" xfId="13384"/>
    <cellStyle name="Normal 7 5 6" xfId="13385"/>
    <cellStyle name="Normal 7 5 6 2" xfId="13386"/>
    <cellStyle name="Normal 7 5 7" xfId="13387"/>
    <cellStyle name="Normal 7 6" xfId="13388"/>
    <cellStyle name="Normal 7 6 2" xfId="13389"/>
    <cellStyle name="Normal 7 6 2 2" xfId="13390"/>
    <cellStyle name="Normal 7 6 2 2 2" xfId="13391"/>
    <cellStyle name="Normal 7 6 2 3" xfId="13392"/>
    <cellStyle name="Normal 7 6 2 3 2" xfId="13393"/>
    <cellStyle name="Normal 7 6 2 4" xfId="13394"/>
    <cellStyle name="Normal 7 6 3" xfId="13395"/>
    <cellStyle name="Normal 7 6 3 2" xfId="13396"/>
    <cellStyle name="Normal 7 6 4" xfId="13397"/>
    <cellStyle name="Normal 7 6 4 2" xfId="13398"/>
    <cellStyle name="Normal 7 6 5" xfId="13399"/>
    <cellStyle name="Normal 7 7" xfId="13400"/>
    <cellStyle name="Normal 7 7 2" xfId="13401"/>
    <cellStyle name="Normal 7 7 2 2" xfId="13402"/>
    <cellStyle name="Normal 7 7 3" xfId="13403"/>
    <cellStyle name="Normal 7 7 3 2" xfId="13404"/>
    <cellStyle name="Normal 7 7 4" xfId="13405"/>
    <cellStyle name="Normal 7 8" xfId="13406"/>
    <cellStyle name="Normal 7 8 2" xfId="13407"/>
    <cellStyle name="Normal 7 8 2 2" xfId="13408"/>
    <cellStyle name="Normal 7 8 3" xfId="13409"/>
    <cellStyle name="Normal 7 8 3 2" xfId="13410"/>
    <cellStyle name="Normal 7 8 4" xfId="13411"/>
    <cellStyle name="Normal 7 9" xfId="13412"/>
    <cellStyle name="Normal 70" xfId="13413"/>
    <cellStyle name="Normal 70 2" xfId="13414"/>
    <cellStyle name="Normal 70 2 2" xfId="13415"/>
    <cellStyle name="Normal 70 3" xfId="13416"/>
    <cellStyle name="Normal 70 3 2" xfId="13417"/>
    <cellStyle name="Normal 70 4" xfId="13418"/>
    <cellStyle name="Normal 70 4 2" xfId="13419"/>
    <cellStyle name="Normal 70 5" xfId="13420"/>
    <cellStyle name="Normal 71" xfId="13421"/>
    <cellStyle name="Normal 71 2" xfId="13422"/>
    <cellStyle name="Normal 71 2 2" xfId="13423"/>
    <cellStyle name="Normal 71 3" xfId="13424"/>
    <cellStyle name="Normal 71 3 2" xfId="13425"/>
    <cellStyle name="Normal 71 4" xfId="13426"/>
    <cellStyle name="Normal 71 4 2" xfId="13427"/>
    <cellStyle name="Normal 71 5" xfId="13428"/>
    <cellStyle name="Normal 72" xfId="13429"/>
    <cellStyle name="Normal 72 2" xfId="13430"/>
    <cellStyle name="Normal 72 2 2" xfId="13431"/>
    <cellStyle name="Normal 72 3" xfId="13432"/>
    <cellStyle name="Normal 72 3 2" xfId="13433"/>
    <cellStyle name="Normal 72 4" xfId="13434"/>
    <cellStyle name="Normal 72 4 2" xfId="13435"/>
    <cellStyle name="Normal 72 5" xfId="13436"/>
    <cellStyle name="Normal 73" xfId="13437"/>
    <cellStyle name="Normal 73 2" xfId="13438"/>
    <cellStyle name="Normal 73 2 2" xfId="13439"/>
    <cellStyle name="Normal 73 3" xfId="13440"/>
    <cellStyle name="Normal 73 3 2" xfId="13441"/>
    <cellStyle name="Normal 73 4" xfId="13442"/>
    <cellStyle name="Normal 73 4 2" xfId="13443"/>
    <cellStyle name="Normal 73 5" xfId="13444"/>
    <cellStyle name="Normal 74" xfId="13445"/>
    <cellStyle name="Normal 74 2" xfId="13446"/>
    <cellStyle name="Normal 74 2 2" xfId="13447"/>
    <cellStyle name="Normal 74 3" xfId="13448"/>
    <cellStyle name="Normal 74 3 2" xfId="13449"/>
    <cellStyle name="Normal 74 4" xfId="13450"/>
    <cellStyle name="Normal 74 4 2" xfId="13451"/>
    <cellStyle name="Normal 74 5" xfId="13452"/>
    <cellStyle name="Normal 75" xfId="13453"/>
    <cellStyle name="Normal 75 2" xfId="13454"/>
    <cellStyle name="Normal 75 2 2" xfId="13455"/>
    <cellStyle name="Normal 75 3" xfId="13456"/>
    <cellStyle name="Normal 75 3 2" xfId="13457"/>
    <cellStyle name="Normal 75 4" xfId="13458"/>
    <cellStyle name="Normal 75 4 2" xfId="13459"/>
    <cellStyle name="Normal 75 5" xfId="13460"/>
    <cellStyle name="Normal 76" xfId="13461"/>
    <cellStyle name="Normal 76 2" xfId="13462"/>
    <cellStyle name="Normal 76 2 2" xfId="13463"/>
    <cellStyle name="Normal 76 3" xfId="13464"/>
    <cellStyle name="Normal 76 3 2" xfId="13465"/>
    <cellStyle name="Normal 76 4" xfId="13466"/>
    <cellStyle name="Normal 76 4 2" xfId="13467"/>
    <cellStyle name="Normal 76 5" xfId="13468"/>
    <cellStyle name="Normal 77" xfId="13469"/>
    <cellStyle name="Normal 77 2" xfId="13470"/>
    <cellStyle name="Normal 77 2 2" xfId="13471"/>
    <cellStyle name="Normal 77 3" xfId="13472"/>
    <cellStyle name="Normal 77 3 2" xfId="13473"/>
    <cellStyle name="Normal 77 4" xfId="13474"/>
    <cellStyle name="Normal 77 4 2" xfId="13475"/>
    <cellStyle name="Normal 77 5" xfId="13476"/>
    <cellStyle name="Normal 78" xfId="13477"/>
    <cellStyle name="Normal 78 2" xfId="13478"/>
    <cellStyle name="Normal 78 2 2" xfId="13479"/>
    <cellStyle name="Normal 78 2 3" xfId="13480"/>
    <cellStyle name="Normal 78 3" xfId="13481"/>
    <cellStyle name="Normal 78 3 2" xfId="13482"/>
    <cellStyle name="Normal 78 4" xfId="13483"/>
    <cellStyle name="Normal 78 4 2" xfId="13484"/>
    <cellStyle name="Normal 78 5" xfId="13485"/>
    <cellStyle name="Normal 78 5 2" xfId="13486"/>
    <cellStyle name="Normal 78 6" xfId="13487"/>
    <cellStyle name="Normal 79" xfId="13488"/>
    <cellStyle name="Normal 79 2" xfId="13489"/>
    <cellStyle name="Normal 79 2 2" xfId="13490"/>
    <cellStyle name="Normal 79 3" xfId="13491"/>
    <cellStyle name="Normal 79 3 2" xfId="13492"/>
    <cellStyle name="Normal 79 4" xfId="13493"/>
    <cellStyle name="Normal 79 4 2" xfId="13494"/>
    <cellStyle name="Normal 79 5" xfId="13495"/>
    <cellStyle name="Normal 8" xfId="140"/>
    <cellStyle name="Normal 8 2" xfId="454"/>
    <cellStyle name="Normal 8 2 2" xfId="13496"/>
    <cellStyle name="Normal 8 2 2 2" xfId="13497"/>
    <cellStyle name="Normal 8 2 3" xfId="13498"/>
    <cellStyle name="Normal 8 2 3 2" xfId="13499"/>
    <cellStyle name="Normal 8 2 4" xfId="13500"/>
    <cellStyle name="Normal 8 2 4 2" xfId="13501"/>
    <cellStyle name="Normal 8 2 5" xfId="13502"/>
    <cellStyle name="Normal 8 3" xfId="455"/>
    <cellStyle name="Normal 8 3 2" xfId="13503"/>
    <cellStyle name="Normal 8 3 2 2" xfId="13504"/>
    <cellStyle name="Normal 8 3 2 2 2" xfId="13505"/>
    <cellStyle name="Normal 8 3 2 3" xfId="13506"/>
    <cellStyle name="Normal 8 3 2 3 2" xfId="13507"/>
    <cellStyle name="Normal 8 3 2 4" xfId="13508"/>
    <cellStyle name="Normal 8 3 3" xfId="13509"/>
    <cellStyle name="Normal 8 3 3 2" xfId="13510"/>
    <cellStyle name="Normal 8 3 3 2 2" xfId="13511"/>
    <cellStyle name="Normal 8 3 3 3" xfId="13512"/>
    <cellStyle name="Normal 8 3 3 3 2" xfId="13513"/>
    <cellStyle name="Normal 8 3 3 4" xfId="13514"/>
    <cellStyle name="Normal 8 3 4" xfId="13515"/>
    <cellStyle name="Normal 8 3 4 2" xfId="13516"/>
    <cellStyle name="Normal 8 3 4 2 2" xfId="13517"/>
    <cellStyle name="Normal 8 3 4 3" xfId="13518"/>
    <cellStyle name="Normal 8 3 4 3 2" xfId="13519"/>
    <cellStyle name="Normal 8 3 4 4" xfId="13520"/>
    <cellStyle name="Normal 8 3 5" xfId="13521"/>
    <cellStyle name="Normal 8 3 5 2" xfId="13522"/>
    <cellStyle name="Normal 8 3 6" xfId="13523"/>
    <cellStyle name="Normal 8 3 6 2" xfId="13524"/>
    <cellStyle name="Normal 8 3 7" xfId="13525"/>
    <cellStyle name="Normal 8 4" xfId="13526"/>
    <cellStyle name="Normal 8 4 2" xfId="13527"/>
    <cellStyle name="Normal 8 4 2 2" xfId="13528"/>
    <cellStyle name="Normal 8 4 2 2 2" xfId="13529"/>
    <cellStyle name="Normal 8 4 2 3" xfId="13530"/>
    <cellStyle name="Normal 8 4 2 3 2" xfId="13531"/>
    <cellStyle name="Normal 8 4 2 4" xfId="13532"/>
    <cellStyle name="Normal 8 4 3" xfId="13533"/>
    <cellStyle name="Normal 8 4 3 2" xfId="13534"/>
    <cellStyle name="Normal 8 4 4" xfId="13535"/>
    <cellStyle name="Normal 8 4 4 2" xfId="13536"/>
    <cellStyle name="Normal 8 4 5" xfId="13537"/>
    <cellStyle name="Normal 8 5" xfId="13538"/>
    <cellStyle name="Normal 8 5 2" xfId="13539"/>
    <cellStyle name="Normal 8 5 2 2" xfId="13540"/>
    <cellStyle name="Normal 8 5 3" xfId="13541"/>
    <cellStyle name="Normal 8 5 3 2" xfId="13542"/>
    <cellStyle name="Normal 8 5 4" xfId="13543"/>
    <cellStyle name="Normal 8 6" xfId="13544"/>
    <cellStyle name="Normal 8 6 2" xfId="13545"/>
    <cellStyle name="Normal 8 6 2 2" xfId="13546"/>
    <cellStyle name="Normal 8 6 3" xfId="13547"/>
    <cellStyle name="Normal 8 6 3 2" xfId="13548"/>
    <cellStyle name="Normal 8 6 4" xfId="13549"/>
    <cellStyle name="Normal 8 7" xfId="13550"/>
    <cellStyle name="Normal 8 8" xfId="13551"/>
    <cellStyle name="Normal 80" xfId="13552"/>
    <cellStyle name="Normal 80 2" xfId="13553"/>
    <cellStyle name="Normal 80 2 2" xfId="13554"/>
    <cellStyle name="Normal 80 3" xfId="13555"/>
    <cellStyle name="Normal 80 3 2" xfId="13556"/>
    <cellStyle name="Normal 80 4" xfId="13557"/>
    <cellStyle name="Normal 80 4 2" xfId="13558"/>
    <cellStyle name="Normal 80 5" xfId="13559"/>
    <cellStyle name="Normal 81" xfId="13560"/>
    <cellStyle name="Normal 81 2" xfId="13561"/>
    <cellStyle name="Normal 81 2 2" xfId="13562"/>
    <cellStyle name="Normal 81 3" xfId="13563"/>
    <cellStyle name="Normal 81 3 2" xfId="13564"/>
    <cellStyle name="Normal 81 4" xfId="13565"/>
    <cellStyle name="Normal 81 4 2" xfId="13566"/>
    <cellStyle name="Normal 81 5" xfId="13567"/>
    <cellStyle name="Normal 82" xfId="13568"/>
    <cellStyle name="Normal 82 2" xfId="13569"/>
    <cellStyle name="Normal 82 2 2" xfId="13570"/>
    <cellStyle name="Normal 82 3" xfId="13571"/>
    <cellStyle name="Normal 82 3 2" xfId="13572"/>
    <cellStyle name="Normal 82 4" xfId="13573"/>
    <cellStyle name="Normal 82 4 2" xfId="13574"/>
    <cellStyle name="Normal 82 5" xfId="13575"/>
    <cellStyle name="Normal 83" xfId="13576"/>
    <cellStyle name="Normal 83 2" xfId="13577"/>
    <cellStyle name="Normal 83 2 2" xfId="13578"/>
    <cellStyle name="Normal 83 3" xfId="13579"/>
    <cellStyle name="Normal 83 3 2" xfId="13580"/>
    <cellStyle name="Normal 83 4" xfId="13581"/>
    <cellStyle name="Normal 83 4 2" xfId="13582"/>
    <cellStyle name="Normal 83 5" xfId="13583"/>
    <cellStyle name="Normal 84" xfId="13584"/>
    <cellStyle name="Normal 84 2" xfId="13585"/>
    <cellStyle name="Normal 84 2 2" xfId="13586"/>
    <cellStyle name="Normal 84 3" xfId="13587"/>
    <cellStyle name="Normal 84 3 2" xfId="13588"/>
    <cellStyle name="Normal 84 4" xfId="13589"/>
    <cellStyle name="Normal 84 4 2" xfId="13590"/>
    <cellStyle name="Normal 84 5" xfId="13591"/>
    <cellStyle name="Normal 85" xfId="13592"/>
    <cellStyle name="Normal 85 2" xfId="13593"/>
    <cellStyle name="Normal 85 2 2" xfId="13594"/>
    <cellStyle name="Normal 85 3" xfId="13595"/>
    <cellStyle name="Normal 85 3 2" xfId="13596"/>
    <cellStyle name="Normal 85 4" xfId="13597"/>
    <cellStyle name="Normal 85 4 2" xfId="13598"/>
    <cellStyle name="Normal 85 5" xfId="13599"/>
    <cellStyle name="Normal 86" xfId="13600"/>
    <cellStyle name="Normal 86 2" xfId="13601"/>
    <cellStyle name="Normal 86 2 2" xfId="13602"/>
    <cellStyle name="Normal 86 3" xfId="13603"/>
    <cellStyle name="Normal 86 3 2" xfId="13604"/>
    <cellStyle name="Normal 86 4" xfId="13605"/>
    <cellStyle name="Normal 86 4 2" xfId="13606"/>
    <cellStyle name="Normal 86 5" xfId="13607"/>
    <cellStyle name="Normal 87" xfId="13608"/>
    <cellStyle name="Normal 87 2" xfId="13609"/>
    <cellStyle name="Normal 87 2 2" xfId="13610"/>
    <cellStyle name="Normal 87 3" xfId="13611"/>
    <cellStyle name="Normal 87 3 2" xfId="13612"/>
    <cellStyle name="Normal 87 4" xfId="13613"/>
    <cellStyle name="Normal 87 4 2" xfId="13614"/>
    <cellStyle name="Normal 87 5" xfId="13615"/>
    <cellStyle name="Normal 88" xfId="13616"/>
    <cellStyle name="Normal 88 2" xfId="13617"/>
    <cellStyle name="Normal 88 2 2" xfId="13618"/>
    <cellStyle name="Normal 88 3" xfId="13619"/>
    <cellStyle name="Normal 88 3 2" xfId="13620"/>
    <cellStyle name="Normal 88 4" xfId="13621"/>
    <cellStyle name="Normal 88 4 2" xfId="13622"/>
    <cellStyle name="Normal 88 5" xfId="13623"/>
    <cellStyle name="Normal 89" xfId="13624"/>
    <cellStyle name="Normal 89 2" xfId="13625"/>
    <cellStyle name="Normal 89 2 2" xfId="13626"/>
    <cellStyle name="Normal 89 3" xfId="13627"/>
    <cellStyle name="Normal 89 3 2" xfId="13628"/>
    <cellStyle name="Normal 89 4" xfId="13629"/>
    <cellStyle name="Normal 89 4 2" xfId="13630"/>
    <cellStyle name="Normal 89 5" xfId="13631"/>
    <cellStyle name="Normal 9" xfId="141"/>
    <cellStyle name="Normal 9 10" xfId="13632"/>
    <cellStyle name="Normal 9 10 2" xfId="13633"/>
    <cellStyle name="Normal 9 11" xfId="15527"/>
    <cellStyle name="Normal 9 2" xfId="142"/>
    <cellStyle name="Normal 9 2 2" xfId="13634"/>
    <cellStyle name="Normal 9 2 2 2" xfId="13635"/>
    <cellStyle name="Normal 9 2 3" xfId="13636"/>
    <cellStyle name="Normal 9 2 4" xfId="13637"/>
    <cellStyle name="Normal 9 3" xfId="143"/>
    <cellStyle name="Normal 9 3 2" xfId="13638"/>
    <cellStyle name="Normal 9 3 2 2" xfId="13639"/>
    <cellStyle name="Normal 9 3 2 2 2" xfId="13640"/>
    <cellStyle name="Normal 9 3 2 3" xfId="13641"/>
    <cellStyle name="Normal 9 3 2 3 2" xfId="13642"/>
    <cellStyle name="Normal 9 3 2 4" xfId="13643"/>
    <cellStyle name="Normal 9 3 3" xfId="13644"/>
    <cellStyle name="Normal 9 3 3 2" xfId="13645"/>
    <cellStyle name="Normal 9 3 3 2 2" xfId="13646"/>
    <cellStyle name="Normal 9 3 3 3" xfId="13647"/>
    <cellStyle name="Normal 9 3 3 3 2" xfId="13648"/>
    <cellStyle name="Normal 9 3 3 4" xfId="13649"/>
    <cellStyle name="Normal 9 3 4" xfId="13650"/>
    <cellStyle name="Normal 9 3 4 2" xfId="13651"/>
    <cellStyle name="Normal 9 3 4 2 2" xfId="13652"/>
    <cellStyle name="Normal 9 3 4 3" xfId="13653"/>
    <cellStyle name="Normal 9 3 4 3 2" xfId="13654"/>
    <cellStyle name="Normal 9 3 4 4" xfId="13655"/>
    <cellStyle name="Normal 9 3 5" xfId="13656"/>
    <cellStyle name="Normal 9 3 5 2" xfId="13657"/>
    <cellStyle name="Normal 9 3 6" xfId="13658"/>
    <cellStyle name="Normal 9 3 6 2" xfId="13659"/>
    <cellStyle name="Normal 9 3 7" xfId="13660"/>
    <cellStyle name="Normal 9 4" xfId="144"/>
    <cellStyle name="Normal 9 4 2" xfId="13661"/>
    <cellStyle name="Normal 9 4 2 2" xfId="13662"/>
    <cellStyle name="Normal 9 4 2 2 2" xfId="13663"/>
    <cellStyle name="Normal 9 4 2 3" xfId="13664"/>
    <cellStyle name="Normal 9 4 2 3 2" xfId="13665"/>
    <cellStyle name="Normal 9 4 2 4" xfId="13666"/>
    <cellStyle name="Normal 9 4 3" xfId="13667"/>
    <cellStyle name="Normal 9 4 3 2" xfId="13668"/>
    <cellStyle name="Normal 9 4 4" xfId="13669"/>
    <cellStyle name="Normal 9 4 4 2" xfId="13670"/>
    <cellStyle name="Normal 9 4 5" xfId="13671"/>
    <cellStyle name="Normal 9 5" xfId="215"/>
    <cellStyle name="Normal 9 5 2" xfId="13672"/>
    <cellStyle name="Normal 9 5 2 2" xfId="13673"/>
    <cellStyle name="Normal 9 5 3" xfId="13674"/>
    <cellStyle name="Normal 9 5 3 2" xfId="13675"/>
    <cellStyle name="Normal 9 5 4" xfId="13676"/>
    <cellStyle name="Normal 9 6" xfId="13677"/>
    <cellStyle name="Normal 9 6 2" xfId="13678"/>
    <cellStyle name="Normal 9 6 2 2" xfId="13679"/>
    <cellStyle name="Normal 9 6 3" xfId="13680"/>
    <cellStyle name="Normal 9 6 3 2" xfId="13681"/>
    <cellStyle name="Normal 9 6 4" xfId="13682"/>
    <cellStyle name="Normal 9 7" xfId="13683"/>
    <cellStyle name="Normal 9 8" xfId="13684"/>
    <cellStyle name="Normal 9 8 2" xfId="13685"/>
    <cellStyle name="Normal 9 9" xfId="13686"/>
    <cellStyle name="Normal 9 9 2" xfId="13687"/>
    <cellStyle name="Normal 90" xfId="13688"/>
    <cellStyle name="Normal 90 2" xfId="13689"/>
    <cellStyle name="Normal 90 2 2" xfId="13690"/>
    <cellStyle name="Normal 90 3" xfId="13691"/>
    <cellStyle name="Normal 90 3 2" xfId="13692"/>
    <cellStyle name="Normal 90 4" xfId="13693"/>
    <cellStyle name="Normal 90 4 2" xfId="13694"/>
    <cellStyle name="Normal 90 5" xfId="13695"/>
    <cellStyle name="Normal 91" xfId="13696"/>
    <cellStyle name="Normal 91 2" xfId="13697"/>
    <cellStyle name="Normal 91 2 2" xfId="13698"/>
    <cellStyle name="Normal 91 3" xfId="13699"/>
    <cellStyle name="Normal 91 3 2" xfId="13700"/>
    <cellStyle name="Normal 91 4" xfId="13701"/>
    <cellStyle name="Normal 91 4 2" xfId="13702"/>
    <cellStyle name="Normal 91 5" xfId="13703"/>
    <cellStyle name="Normal 92" xfId="13704"/>
    <cellStyle name="Normal 92 2" xfId="13705"/>
    <cellStyle name="Normal 92 2 2" xfId="13706"/>
    <cellStyle name="Normal 92 3" xfId="13707"/>
    <cellStyle name="Normal 92 3 2" xfId="13708"/>
    <cellStyle name="Normal 92 4" xfId="13709"/>
    <cellStyle name="Normal 92 4 2" xfId="13710"/>
    <cellStyle name="Normal 92 5" xfId="13711"/>
    <cellStyle name="Normal 93" xfId="13712"/>
    <cellStyle name="Normal 93 2" xfId="13713"/>
    <cellStyle name="Normal 93 2 2" xfId="13714"/>
    <cellStyle name="Normal 93 3" xfId="13715"/>
    <cellStyle name="Normal 93 3 2" xfId="13716"/>
    <cellStyle name="Normal 93 4" xfId="13717"/>
    <cellStyle name="Normal 93 4 2" xfId="13718"/>
    <cellStyle name="Normal 93 5" xfId="13719"/>
    <cellStyle name="Normal 94" xfId="13720"/>
    <cellStyle name="Normal 94 2" xfId="13721"/>
    <cellStyle name="Normal 94 2 2" xfId="13722"/>
    <cellStyle name="Normal 94 3" xfId="13723"/>
    <cellStyle name="Normal 94 3 2" xfId="13724"/>
    <cellStyle name="Normal 94 4" xfId="13725"/>
    <cellStyle name="Normal 94 4 2" xfId="13726"/>
    <cellStyle name="Normal 94 5" xfId="13727"/>
    <cellStyle name="Normal 95" xfId="13728"/>
    <cellStyle name="Normal 95 2" xfId="13729"/>
    <cellStyle name="Normal 95 2 2" xfId="13730"/>
    <cellStyle name="Normal 95 3" xfId="13731"/>
    <cellStyle name="Normal 95 3 2" xfId="13732"/>
    <cellStyle name="Normal 95 4" xfId="13733"/>
    <cellStyle name="Normal 95 4 2" xfId="13734"/>
    <cellStyle name="Normal 95 5" xfId="13735"/>
    <cellStyle name="Normal 96" xfId="13736"/>
    <cellStyle name="Normal 96 2" xfId="13737"/>
    <cellStyle name="Normal 96 2 2" xfId="13738"/>
    <cellStyle name="Normal 96 3" xfId="13739"/>
    <cellStyle name="Normal 96 3 2" xfId="13740"/>
    <cellStyle name="Normal 96 4" xfId="13741"/>
    <cellStyle name="Normal 96 4 2" xfId="13742"/>
    <cellStyle name="Normal 96 5" xfId="13743"/>
    <cellStyle name="Normal 97" xfId="13744"/>
    <cellStyle name="Normal 97 2" xfId="13745"/>
    <cellStyle name="Normal 97 2 2" xfId="13746"/>
    <cellStyle name="Normal 97 3" xfId="13747"/>
    <cellStyle name="Normal 97 3 2" xfId="13748"/>
    <cellStyle name="Normal 97 4" xfId="13749"/>
    <cellStyle name="Normal 97 4 2" xfId="13750"/>
    <cellStyle name="Normal 97 5" xfId="13751"/>
    <cellStyle name="Normal 98" xfId="13752"/>
    <cellStyle name="Normal 98 2" xfId="13753"/>
    <cellStyle name="Normal 98 2 2" xfId="13754"/>
    <cellStyle name="Normal 98 3" xfId="13755"/>
    <cellStyle name="Normal 98 3 2" xfId="13756"/>
    <cellStyle name="Normal 98 4" xfId="13757"/>
    <cellStyle name="Normal 98 4 2" xfId="13758"/>
    <cellStyle name="Normal 98 5" xfId="13759"/>
    <cellStyle name="Normal 99" xfId="13760"/>
    <cellStyle name="Normal 99 2" xfId="13761"/>
    <cellStyle name="Normal 99 2 2" xfId="13762"/>
    <cellStyle name="Normal 99 3" xfId="13763"/>
    <cellStyle name="Normal 99 3 2" xfId="13764"/>
    <cellStyle name="Normal 99 4" xfId="13765"/>
    <cellStyle name="Normal 99 4 2" xfId="13766"/>
    <cellStyle name="Normal 99 5" xfId="13767"/>
    <cellStyle name="Normal(0)" xfId="456"/>
    <cellStyle name="Normal_Actual NPC 2004 Workbook Clean up" xfId="13768"/>
    <cellStyle name="Normal_Adjustment Template" xfId="13769"/>
    <cellStyle name="Normal_L&amp;R, Type I (00)" xfId="13770"/>
    <cellStyle name="Normal_Preliminary Actual NPC Mapping - Nov08_2009 02 12 - FERC Codes, test" xfId="13771"/>
    <cellStyle name="Normal_Type I (00)" xfId="13772"/>
    <cellStyle name="Normal_Wyoming PCAM - 10 year Deferral - Calculation (Settlement Revision)" xfId="13773"/>
    <cellStyle name="NormalHelv" xfId="13774"/>
    <cellStyle name="Note 2" xfId="145"/>
    <cellStyle name="Note 2 18" xfId="13775"/>
    <cellStyle name="Note 2 2" xfId="13776"/>
    <cellStyle name="Note 2 3" xfId="13777"/>
    <cellStyle name="Note 2 4" xfId="13778"/>
    <cellStyle name="Note 2 5" xfId="13779"/>
    <cellStyle name="Note 2_Deferred Income Taxes" xfId="13780"/>
    <cellStyle name="Note 3" xfId="457"/>
    <cellStyle name="Note 3 2" xfId="13781"/>
    <cellStyle name="Note 3 2 2" xfId="13782"/>
    <cellStyle name="Note 3 3" xfId="13783"/>
    <cellStyle name="Note 3 4" xfId="13784"/>
    <cellStyle name="Note 4" xfId="458"/>
    <cellStyle name="Note 4 2" xfId="13785"/>
    <cellStyle name="Note 4 2 2" xfId="13786"/>
    <cellStyle name="Note 4 2 2 2" xfId="13787"/>
    <cellStyle name="Note 4 2 2 2 2" xfId="13788"/>
    <cellStyle name="Note 4 2 2 2 2 2" xfId="13789"/>
    <cellStyle name="Note 4 2 2 2 2 2 2" xfId="13790"/>
    <cellStyle name="Note 4 2 2 2 2 2 2 2" xfId="13791"/>
    <cellStyle name="Note 4 2 2 2 2 2_Deferred Income Taxes" xfId="13792"/>
    <cellStyle name="Note 4 2 2 2 2 3" xfId="13793"/>
    <cellStyle name="Note 4 2 2 2 2 3 2" xfId="13794"/>
    <cellStyle name="Note 4 2 2 2 2_Deferred Income Taxes" xfId="13795"/>
    <cellStyle name="Note 4 2 2 2 3" xfId="13796"/>
    <cellStyle name="Note 4 2 2 2 3 2" xfId="13797"/>
    <cellStyle name="Note 4 2 2 2 3 2 2" xfId="13798"/>
    <cellStyle name="Note 4 2 2 2 3 2 2 2" xfId="13799"/>
    <cellStyle name="Note 4 2 2 2 3 2_Deferred Income Taxes" xfId="13800"/>
    <cellStyle name="Note 4 2 2 2 3 3" xfId="13801"/>
    <cellStyle name="Note 4 2 2 2 3 3 2" xfId="13802"/>
    <cellStyle name="Note 4 2 2 2 3_Deferred Income Taxes" xfId="13803"/>
    <cellStyle name="Note 4 2 2 2 4" xfId="13804"/>
    <cellStyle name="Note 4 2 2 2 4 2" xfId="13805"/>
    <cellStyle name="Note 4 2 2 2 4 2 2" xfId="13806"/>
    <cellStyle name="Note 4 2 2 2 4_Deferred Income Taxes" xfId="13807"/>
    <cellStyle name="Note 4 2 2 2 5" xfId="13808"/>
    <cellStyle name="Note 4 2 2 2 5 2" xfId="13809"/>
    <cellStyle name="Note 4 2 2 2_Deferred Income Taxes" xfId="13810"/>
    <cellStyle name="Note 4 2 2 3" xfId="13811"/>
    <cellStyle name="Note 4 2 2 3 2" xfId="13812"/>
    <cellStyle name="Note 4 2 2 3 2 2" xfId="13813"/>
    <cellStyle name="Note 4 2 2 3 2 2 2" xfId="13814"/>
    <cellStyle name="Note 4 2 2 3 2_Deferred Income Taxes" xfId="13815"/>
    <cellStyle name="Note 4 2 2 3 3" xfId="13816"/>
    <cellStyle name="Note 4 2 2 3 3 2" xfId="13817"/>
    <cellStyle name="Note 4 2 2 3_Deferred Income Taxes" xfId="13818"/>
    <cellStyle name="Note 4 2 2 4" xfId="13819"/>
    <cellStyle name="Note 4 2 2 4 2" xfId="13820"/>
    <cellStyle name="Note 4 2 2 4 2 2" xfId="13821"/>
    <cellStyle name="Note 4 2 2 4 2 2 2" xfId="13822"/>
    <cellStyle name="Note 4 2 2 4 2_Deferred Income Taxes" xfId="13823"/>
    <cellStyle name="Note 4 2 2 4 3" xfId="13824"/>
    <cellStyle name="Note 4 2 2 4 3 2" xfId="13825"/>
    <cellStyle name="Note 4 2 2 4_Deferred Income Taxes" xfId="13826"/>
    <cellStyle name="Note 4 2 2 5" xfId="13827"/>
    <cellStyle name="Note 4 2 2 5 2" xfId="13828"/>
    <cellStyle name="Note 4 2 2 5 2 2" xfId="13829"/>
    <cellStyle name="Note 4 2 2 5_Deferred Income Taxes" xfId="13830"/>
    <cellStyle name="Note 4 2 2 6" xfId="13831"/>
    <cellStyle name="Note 4 2 2 6 2" xfId="13832"/>
    <cellStyle name="Note 4 2 2_Deferred Income Taxes" xfId="13833"/>
    <cellStyle name="Note 4 2 3" xfId="13834"/>
    <cellStyle name="Note 4 2 3 2" xfId="13835"/>
    <cellStyle name="Note 4 2 3 2 2" xfId="13836"/>
    <cellStyle name="Note 4 2 3 2 2 2" xfId="13837"/>
    <cellStyle name="Note 4 2 3 2 2 2 2" xfId="13838"/>
    <cellStyle name="Note 4 2 3 2 2_Deferred Income Taxes" xfId="13839"/>
    <cellStyle name="Note 4 2 3 2 3" xfId="13840"/>
    <cellStyle name="Note 4 2 3 2 3 2" xfId="13841"/>
    <cellStyle name="Note 4 2 3 2_Deferred Income Taxes" xfId="13842"/>
    <cellStyle name="Note 4 2 3 3" xfId="13843"/>
    <cellStyle name="Note 4 2 3 3 2" xfId="13844"/>
    <cellStyle name="Note 4 2 3 3 2 2" xfId="13845"/>
    <cellStyle name="Note 4 2 3 3 2 2 2" xfId="13846"/>
    <cellStyle name="Note 4 2 3 3 2_Deferred Income Taxes" xfId="13847"/>
    <cellStyle name="Note 4 2 3 3 3" xfId="13848"/>
    <cellStyle name="Note 4 2 3 3 3 2" xfId="13849"/>
    <cellStyle name="Note 4 2 3 3_Deferred Income Taxes" xfId="13850"/>
    <cellStyle name="Note 4 2 3 4" xfId="13851"/>
    <cellStyle name="Note 4 2 3 4 2" xfId="13852"/>
    <cellStyle name="Note 4 2 3 4 2 2" xfId="13853"/>
    <cellStyle name="Note 4 2 3 4_Deferred Income Taxes" xfId="13854"/>
    <cellStyle name="Note 4 2 3 5" xfId="13855"/>
    <cellStyle name="Note 4 2 3 5 2" xfId="13856"/>
    <cellStyle name="Note 4 2 3_Deferred Income Taxes" xfId="13857"/>
    <cellStyle name="Note 4 2 4" xfId="13858"/>
    <cellStyle name="Note 4 2 4 2" xfId="13859"/>
    <cellStyle name="Note 4 2 4 2 2" xfId="13860"/>
    <cellStyle name="Note 4 2 4 2 2 2" xfId="13861"/>
    <cellStyle name="Note 4 2 4 2_Deferred Income Taxes" xfId="13862"/>
    <cellStyle name="Note 4 2 4 3" xfId="13863"/>
    <cellStyle name="Note 4 2 4 3 2" xfId="13864"/>
    <cellStyle name="Note 4 2 4_Deferred Income Taxes" xfId="13865"/>
    <cellStyle name="Note 4 2 5" xfId="13866"/>
    <cellStyle name="Note 4 2 5 2" xfId="13867"/>
    <cellStyle name="Note 4 2 5 2 2" xfId="13868"/>
    <cellStyle name="Note 4 2 5 2 2 2" xfId="13869"/>
    <cellStyle name="Note 4 2 5 2_Deferred Income Taxes" xfId="13870"/>
    <cellStyle name="Note 4 2 5 3" xfId="13871"/>
    <cellStyle name="Note 4 2 5 3 2" xfId="13872"/>
    <cellStyle name="Note 4 2 5_Deferred Income Taxes" xfId="13873"/>
    <cellStyle name="Note 4 2 6" xfId="13874"/>
    <cellStyle name="Note 4 2 6 2" xfId="13875"/>
    <cellStyle name="Note 4 2 6 2 2" xfId="13876"/>
    <cellStyle name="Note 4 2 6_Deferred Income Taxes" xfId="13877"/>
    <cellStyle name="Note 4 2 7" xfId="13878"/>
    <cellStyle name="Note 4 2 7 2" xfId="13879"/>
    <cellStyle name="Note 4 2_Deferred Income Taxes" xfId="13880"/>
    <cellStyle name="Note 4 3" xfId="13881"/>
    <cellStyle name="Note 4 3 2" xfId="13882"/>
    <cellStyle name="Note 4 3 2 2" xfId="13883"/>
    <cellStyle name="Note 4 3 2 2 2" xfId="13884"/>
    <cellStyle name="Note 4 3 2 2 2 2" xfId="13885"/>
    <cellStyle name="Note 4 3 2 2 2 2 2" xfId="13886"/>
    <cellStyle name="Note 4 3 2 2 2_Deferred Income Taxes" xfId="13887"/>
    <cellStyle name="Note 4 3 2 2 3" xfId="13888"/>
    <cellStyle name="Note 4 3 2 2 3 2" xfId="13889"/>
    <cellStyle name="Note 4 3 2 2_Deferred Income Taxes" xfId="13890"/>
    <cellStyle name="Note 4 3 2 3" xfId="13891"/>
    <cellStyle name="Note 4 3 2 3 2" xfId="13892"/>
    <cellStyle name="Note 4 3 2 3 2 2" xfId="13893"/>
    <cellStyle name="Note 4 3 2 3 2 2 2" xfId="13894"/>
    <cellStyle name="Note 4 3 2 3 2_Deferred Income Taxes" xfId="13895"/>
    <cellStyle name="Note 4 3 2 3 3" xfId="13896"/>
    <cellStyle name="Note 4 3 2 3 3 2" xfId="13897"/>
    <cellStyle name="Note 4 3 2 3_Deferred Income Taxes" xfId="13898"/>
    <cellStyle name="Note 4 3 2 4" xfId="13899"/>
    <cellStyle name="Note 4 3 2 4 2" xfId="13900"/>
    <cellStyle name="Note 4 3 2 4 2 2" xfId="13901"/>
    <cellStyle name="Note 4 3 2 4_Deferred Income Taxes" xfId="13902"/>
    <cellStyle name="Note 4 3 2 5" xfId="13903"/>
    <cellStyle name="Note 4 3 2 5 2" xfId="13904"/>
    <cellStyle name="Note 4 3 2_Deferred Income Taxes" xfId="13905"/>
    <cellStyle name="Note 4 3 3" xfId="13906"/>
    <cellStyle name="Note 4 3 3 2" xfId="13907"/>
    <cellStyle name="Note 4 3 3 2 2" xfId="13908"/>
    <cellStyle name="Note 4 3 3 2 2 2" xfId="13909"/>
    <cellStyle name="Note 4 3 3 2_Deferred Income Taxes" xfId="13910"/>
    <cellStyle name="Note 4 3 3 3" xfId="13911"/>
    <cellStyle name="Note 4 3 3 3 2" xfId="13912"/>
    <cellStyle name="Note 4 3 3_Deferred Income Taxes" xfId="13913"/>
    <cellStyle name="Note 4 3 4" xfId="13914"/>
    <cellStyle name="Note 4 3 4 2" xfId="13915"/>
    <cellStyle name="Note 4 3 4 2 2" xfId="13916"/>
    <cellStyle name="Note 4 3 4 2 2 2" xfId="13917"/>
    <cellStyle name="Note 4 3 4 2_Deferred Income Taxes" xfId="13918"/>
    <cellStyle name="Note 4 3 4 3" xfId="13919"/>
    <cellStyle name="Note 4 3 4 3 2" xfId="13920"/>
    <cellStyle name="Note 4 3 4_Deferred Income Taxes" xfId="13921"/>
    <cellStyle name="Note 4 3 5" xfId="13922"/>
    <cellStyle name="Note 4 3 5 2" xfId="13923"/>
    <cellStyle name="Note 4 3 5 2 2" xfId="13924"/>
    <cellStyle name="Note 4 3 5_Deferred Income Taxes" xfId="13925"/>
    <cellStyle name="Note 4 3 6" xfId="13926"/>
    <cellStyle name="Note 4 3 6 2" xfId="13927"/>
    <cellStyle name="Note 4 3_Deferred Income Taxes" xfId="13928"/>
    <cellStyle name="Note 4 4" xfId="13929"/>
    <cellStyle name="Note 4 4 2" xfId="13930"/>
    <cellStyle name="Note 4 4 2 2" xfId="13931"/>
    <cellStyle name="Note 4 4 2 2 2" xfId="13932"/>
    <cellStyle name="Note 4 4 2 2 2 2" xfId="13933"/>
    <cellStyle name="Note 4 4 2 2_Deferred Income Taxes" xfId="13934"/>
    <cellStyle name="Note 4 4 2 3" xfId="13935"/>
    <cellStyle name="Note 4 4 2 3 2" xfId="13936"/>
    <cellStyle name="Note 4 4 2_Deferred Income Taxes" xfId="13937"/>
    <cellStyle name="Note 4 4 3" xfId="13938"/>
    <cellStyle name="Note 4 4 3 2" xfId="13939"/>
    <cellStyle name="Note 4 4 3 2 2" xfId="13940"/>
    <cellStyle name="Note 4 4 3 2 2 2" xfId="13941"/>
    <cellStyle name="Note 4 4 3 2_Deferred Income Taxes" xfId="13942"/>
    <cellStyle name="Note 4 4 3 3" xfId="13943"/>
    <cellStyle name="Note 4 4 3 3 2" xfId="13944"/>
    <cellStyle name="Note 4 4 3_Deferred Income Taxes" xfId="13945"/>
    <cellStyle name="Note 4 4 4" xfId="13946"/>
    <cellStyle name="Note 4 4 4 2" xfId="13947"/>
    <cellStyle name="Note 4 4 4 2 2" xfId="13948"/>
    <cellStyle name="Note 4 4 4_Deferred Income Taxes" xfId="13949"/>
    <cellStyle name="Note 4 4 5" xfId="13950"/>
    <cellStyle name="Note 4 4 5 2" xfId="13951"/>
    <cellStyle name="Note 4 4_Deferred Income Taxes" xfId="13952"/>
    <cellStyle name="Note 4 5" xfId="13953"/>
    <cellStyle name="Note 4 5 2" xfId="13954"/>
    <cellStyle name="Note 4 5 2 2" xfId="13955"/>
    <cellStyle name="Note 4 5 2 2 2" xfId="13956"/>
    <cellStyle name="Note 4 5 2_Deferred Income Taxes" xfId="13957"/>
    <cellStyle name="Note 4 5 3" xfId="13958"/>
    <cellStyle name="Note 4 5 3 2" xfId="13959"/>
    <cellStyle name="Note 4 5_Deferred Income Taxes" xfId="13960"/>
    <cellStyle name="Note 4 6" xfId="13961"/>
    <cellStyle name="Note 4 6 2" xfId="13962"/>
    <cellStyle name="Note 4 6 2 2" xfId="13963"/>
    <cellStyle name="Note 4 6 2 2 2" xfId="13964"/>
    <cellStyle name="Note 4 6 2_Deferred Income Taxes" xfId="13965"/>
    <cellStyle name="Note 4 6 3" xfId="13966"/>
    <cellStyle name="Note 4 6 3 2" xfId="13967"/>
    <cellStyle name="Note 4 6_Deferred Income Taxes" xfId="13968"/>
    <cellStyle name="Note 4 7" xfId="13969"/>
    <cellStyle name="Note 4 7 2" xfId="13970"/>
    <cellStyle name="Note 4 7 2 2" xfId="13971"/>
    <cellStyle name="Note 4 7_Deferred Income Taxes" xfId="13972"/>
    <cellStyle name="Note 4 8" xfId="13973"/>
    <cellStyle name="Note 4 8 2" xfId="13974"/>
    <cellStyle name="Note 4 8 2 2" xfId="13975"/>
    <cellStyle name="Note 4 8_Deferred Income Taxes" xfId="13976"/>
    <cellStyle name="Note 4 9" xfId="13977"/>
    <cellStyle name="Note 4 9 2" xfId="13978"/>
    <cellStyle name="Note 4_Deferred Income Taxes" xfId="13979"/>
    <cellStyle name="Note 5" xfId="459"/>
    <cellStyle name="Note 5 2" xfId="13980"/>
    <cellStyle name="Note 5 2 2" xfId="13981"/>
    <cellStyle name="Note 5_Deferred Income Taxes" xfId="13982"/>
    <cellStyle name="Note 6" xfId="460"/>
    <cellStyle name="Note 6 2" xfId="13983"/>
    <cellStyle name="Note 6 3" xfId="13984"/>
    <cellStyle name="Note 6 4" xfId="13985"/>
    <cellStyle name="Note 7" xfId="13986"/>
    <cellStyle name="Number" xfId="461"/>
    <cellStyle name="Number 10" xfId="462"/>
    <cellStyle name="Number 10 2" xfId="13987"/>
    <cellStyle name="Number 11" xfId="463"/>
    <cellStyle name="Number 11 2" xfId="13988"/>
    <cellStyle name="Number 12" xfId="464"/>
    <cellStyle name="Number 12 2" xfId="13989"/>
    <cellStyle name="Number 13" xfId="465"/>
    <cellStyle name="Number 13 2" xfId="13990"/>
    <cellStyle name="Number 14" xfId="466"/>
    <cellStyle name="Number 14 2" xfId="13991"/>
    <cellStyle name="Number 2" xfId="467"/>
    <cellStyle name="Number 2 2" xfId="13992"/>
    <cellStyle name="Number 3" xfId="468"/>
    <cellStyle name="Number 3 2" xfId="13993"/>
    <cellStyle name="Number 4" xfId="469"/>
    <cellStyle name="Number 4 2" xfId="13994"/>
    <cellStyle name="Number 5" xfId="470"/>
    <cellStyle name="Number 5 2" xfId="13995"/>
    <cellStyle name="Number 6" xfId="471"/>
    <cellStyle name="Number 6 2" xfId="13996"/>
    <cellStyle name="Number 7" xfId="472"/>
    <cellStyle name="Number 7 2" xfId="13997"/>
    <cellStyle name="Number 8" xfId="473"/>
    <cellStyle name="Number 8 2" xfId="13998"/>
    <cellStyle name="Number 9" xfId="474"/>
    <cellStyle name="Number 9 2" xfId="13999"/>
    <cellStyle name="Numbers" xfId="14000"/>
    <cellStyle name="Numbers - Bold" xfId="14001"/>
    <cellStyle name="Output 2" xfId="146"/>
    <cellStyle name="Output 2 2" xfId="14002"/>
    <cellStyle name="Output 2 3" xfId="14003"/>
    <cellStyle name="Output 2 4" xfId="14004"/>
    <cellStyle name="Output 2 5" xfId="14005"/>
    <cellStyle name="Output 2_Deferred Income Taxes" xfId="14006"/>
    <cellStyle name="Output 3" xfId="475"/>
    <cellStyle name="Output 3 2" xfId="14007"/>
    <cellStyle name="Output 3 3" xfId="14008"/>
    <cellStyle name="Output 3 4" xfId="14009"/>
    <cellStyle name="Output 4" xfId="476"/>
    <cellStyle name="Output 4 2" xfId="14010"/>
    <cellStyle name="Output 4 3" xfId="14011"/>
    <cellStyle name="Output 4 4" xfId="14012"/>
    <cellStyle name="Output 5" xfId="477"/>
    <cellStyle name="Output 5 2" xfId="14013"/>
    <cellStyle name="Output 5 3" xfId="14014"/>
    <cellStyle name="Output 5 4" xfId="14015"/>
    <cellStyle name="Output 6" xfId="478"/>
    <cellStyle name="Output 6 2" xfId="14016"/>
    <cellStyle name="Output 6 3" xfId="14017"/>
    <cellStyle name="Output 6 4" xfId="14018"/>
    <cellStyle name="Output Amounts" xfId="14019"/>
    <cellStyle name="Output Column Headings" xfId="14020"/>
    <cellStyle name="Output Line Items" xfId="14021"/>
    <cellStyle name="Output Line Items 2" xfId="14022"/>
    <cellStyle name="Output Line Items_Deferred Income Taxes" xfId="14023"/>
    <cellStyle name="Output Report Heading" xfId="14024"/>
    <cellStyle name="Output Report Title" xfId="14025"/>
    <cellStyle name="Page Heading Large" xfId="14026"/>
    <cellStyle name="Page Heading Small" xfId="14027"/>
    <cellStyle name="Password" xfId="147"/>
    <cellStyle name="pct_sub" xfId="14028"/>
    <cellStyle name="per.style" xfId="14029"/>
    <cellStyle name="Percen - Style1" xfId="479"/>
    <cellStyle name="Percen - Style2" xfId="480"/>
    <cellStyle name="Percent" xfId="3" builtinId="5"/>
    <cellStyle name="Percent (0)" xfId="14030"/>
    <cellStyle name="Percent [1]" xfId="14031"/>
    <cellStyle name="Percent [2]" xfId="148"/>
    <cellStyle name="Percent [2] 10" xfId="14032"/>
    <cellStyle name="Percent [2] 11" xfId="14033"/>
    <cellStyle name="Percent [2] 12" xfId="14034"/>
    <cellStyle name="Percent [2] 13" xfId="14035"/>
    <cellStyle name="Percent [2] 14" xfId="14036"/>
    <cellStyle name="Percent [2] 2" xfId="481"/>
    <cellStyle name="Percent [2] 3" xfId="482"/>
    <cellStyle name="Percent [2] 4" xfId="14037"/>
    <cellStyle name="Percent [2] 5" xfId="14038"/>
    <cellStyle name="Percent [2] 6" xfId="14039"/>
    <cellStyle name="Percent [2] 7" xfId="14040"/>
    <cellStyle name="Percent [2] 8" xfId="14041"/>
    <cellStyle name="Percent [2] 9" xfId="14042"/>
    <cellStyle name="Percent 10" xfId="14043"/>
    <cellStyle name="Percent 10 2" xfId="14044"/>
    <cellStyle name="Percent 10 3" xfId="14045"/>
    <cellStyle name="Percent 11" xfId="14046"/>
    <cellStyle name="Percent 11 2" xfId="14047"/>
    <cellStyle name="Percent 11 2 2" xfId="14048"/>
    <cellStyle name="Percent 11 2 2 2" xfId="14049"/>
    <cellStyle name="Percent 11 2 3" xfId="14050"/>
    <cellStyle name="Percent 11 2 4" xfId="14051"/>
    <cellStyle name="Percent 11 3" xfId="14052"/>
    <cellStyle name="Percent 11 3 2" xfId="14053"/>
    <cellStyle name="Percent 11 4" xfId="14054"/>
    <cellStyle name="Percent 11 4 2" xfId="14055"/>
    <cellStyle name="Percent 11 5" xfId="14056"/>
    <cellStyle name="Percent 11 5 2" xfId="14057"/>
    <cellStyle name="Percent 11 6" xfId="14058"/>
    <cellStyle name="Percent 12" xfId="14059"/>
    <cellStyle name="Percent 12 2" xfId="14060"/>
    <cellStyle name="Percent 12 2 2" xfId="14061"/>
    <cellStyle name="Percent 12 2 3" xfId="14062"/>
    <cellStyle name="Percent 12 3" xfId="14063"/>
    <cellStyle name="Percent 12 4" xfId="14064"/>
    <cellStyle name="Percent 13" xfId="14065"/>
    <cellStyle name="Percent 13 2" xfId="14066"/>
    <cellStyle name="Percent 13 2 2" xfId="14067"/>
    <cellStyle name="Percent 13 3" xfId="14068"/>
    <cellStyle name="Percent 13 4" xfId="14069"/>
    <cellStyle name="Percent 14" xfId="14070"/>
    <cellStyle name="Percent 14 2" xfId="14071"/>
    <cellStyle name="Percent 15" xfId="14072"/>
    <cellStyle name="Percent 16" xfId="14073"/>
    <cellStyle name="Percent 17" xfId="14074"/>
    <cellStyle name="Percent 18" xfId="14075"/>
    <cellStyle name="Percent 19" xfId="14076"/>
    <cellStyle name="Percent 19 2" xfId="14077"/>
    <cellStyle name="Percent 2" xfId="149"/>
    <cellStyle name="Percent 2 10" xfId="14078"/>
    <cellStyle name="Percent 2 11" xfId="14079"/>
    <cellStyle name="Percent 2 12" xfId="14080"/>
    <cellStyle name="Percent 2 13" xfId="14081"/>
    <cellStyle name="Percent 2 14" xfId="14082"/>
    <cellStyle name="Percent 2 15" xfId="14083"/>
    <cellStyle name="Percent 2 16" xfId="14084"/>
    <cellStyle name="Percent 2 17" xfId="14085"/>
    <cellStyle name="Percent 2 18" xfId="14086"/>
    <cellStyle name="Percent 2 19" xfId="14087"/>
    <cellStyle name="Percent 2 2" xfId="150"/>
    <cellStyle name="Percent 2 2 2" xfId="483"/>
    <cellStyle name="Percent 2 2 3" xfId="14088"/>
    <cellStyle name="Percent 2 2 3 2" xfId="14089"/>
    <cellStyle name="Percent 2 2 3 2 2" xfId="14090"/>
    <cellStyle name="Percent 2 2 3 2 2 2" xfId="14091"/>
    <cellStyle name="Percent 2 2 3 2 2 2 2" xfId="14092"/>
    <cellStyle name="Percent 2 2 3 2 2 2 2 2" xfId="14093"/>
    <cellStyle name="Percent 2 2 3 2 2 2_Deferred Income Taxes" xfId="14094"/>
    <cellStyle name="Percent 2 2 3 2 2 3" xfId="14095"/>
    <cellStyle name="Percent 2 2 3 2 2 3 2" xfId="14096"/>
    <cellStyle name="Percent 2 2 3 2 2_Deferred Income Taxes" xfId="14097"/>
    <cellStyle name="Percent 2 2 3 2 3" xfId="14098"/>
    <cellStyle name="Percent 2 2 3 2 3 2" xfId="14099"/>
    <cellStyle name="Percent 2 2 3 2 3 2 2" xfId="14100"/>
    <cellStyle name="Percent 2 2 3 2 3 2 2 2" xfId="14101"/>
    <cellStyle name="Percent 2 2 3 2 3 2_Deferred Income Taxes" xfId="14102"/>
    <cellStyle name="Percent 2 2 3 2 3 3" xfId="14103"/>
    <cellStyle name="Percent 2 2 3 2 3 3 2" xfId="14104"/>
    <cellStyle name="Percent 2 2 3 2 3_Deferred Income Taxes" xfId="14105"/>
    <cellStyle name="Percent 2 2 3 2 4" xfId="14106"/>
    <cellStyle name="Percent 2 2 3 2 4 2" xfId="14107"/>
    <cellStyle name="Percent 2 2 3 2 4 2 2" xfId="14108"/>
    <cellStyle name="Percent 2 2 3 2 4_Deferred Income Taxes" xfId="14109"/>
    <cellStyle name="Percent 2 2 3 2 5" xfId="14110"/>
    <cellStyle name="Percent 2 2 3 2 5 2" xfId="14111"/>
    <cellStyle name="Percent 2 2 3 2_Deferred Income Taxes" xfId="14112"/>
    <cellStyle name="Percent 2 2 3 3" xfId="14113"/>
    <cellStyle name="Percent 2 2 3 3 2" xfId="14114"/>
    <cellStyle name="Percent 2 2 3 3 2 2" xfId="14115"/>
    <cellStyle name="Percent 2 2 3 3 2 2 2" xfId="14116"/>
    <cellStyle name="Percent 2 2 3 3 2_Deferred Income Taxes" xfId="14117"/>
    <cellStyle name="Percent 2 2 3 3 3" xfId="14118"/>
    <cellStyle name="Percent 2 2 3 3 3 2" xfId="14119"/>
    <cellStyle name="Percent 2 2 3 3_Deferred Income Taxes" xfId="14120"/>
    <cellStyle name="Percent 2 2 3 4" xfId="14121"/>
    <cellStyle name="Percent 2 2 3 4 2" xfId="14122"/>
    <cellStyle name="Percent 2 2 3 4 2 2" xfId="14123"/>
    <cellStyle name="Percent 2 2 3 4 2 2 2" xfId="14124"/>
    <cellStyle name="Percent 2 2 3 4 2_Deferred Income Taxes" xfId="14125"/>
    <cellStyle name="Percent 2 2 3 4 3" xfId="14126"/>
    <cellStyle name="Percent 2 2 3 4 3 2" xfId="14127"/>
    <cellStyle name="Percent 2 2 3 4_Deferred Income Taxes" xfId="14128"/>
    <cellStyle name="Percent 2 2 3 5" xfId="14129"/>
    <cellStyle name="Percent 2 2 3 5 2" xfId="14130"/>
    <cellStyle name="Percent 2 2 3 5 2 2" xfId="14131"/>
    <cellStyle name="Percent 2 2 3 5_Deferred Income Taxes" xfId="14132"/>
    <cellStyle name="Percent 2 2 3 6" xfId="14133"/>
    <cellStyle name="Percent 2 2 3 6 2" xfId="14134"/>
    <cellStyle name="Percent 2 2 3_Deferred Income Taxes" xfId="14135"/>
    <cellStyle name="Percent 2 2 4" xfId="14136"/>
    <cellStyle name="Percent 2 2 4 2" xfId="14137"/>
    <cellStyle name="Percent 2 2 4 2 2" xfId="14138"/>
    <cellStyle name="Percent 2 2 4 2 2 2" xfId="14139"/>
    <cellStyle name="Percent 2 2 4 2 2 2 2" xfId="14140"/>
    <cellStyle name="Percent 2 2 4 2 2_Deferred Income Taxes" xfId="14141"/>
    <cellStyle name="Percent 2 2 4 2 3" xfId="14142"/>
    <cellStyle name="Percent 2 2 4 2 3 2" xfId="14143"/>
    <cellStyle name="Percent 2 2 4 2_Deferred Income Taxes" xfId="14144"/>
    <cellStyle name="Percent 2 2 4 3" xfId="14145"/>
    <cellStyle name="Percent 2 2 4 3 2" xfId="14146"/>
    <cellStyle name="Percent 2 2 4 3 2 2" xfId="14147"/>
    <cellStyle name="Percent 2 2 4 3 2 2 2" xfId="14148"/>
    <cellStyle name="Percent 2 2 4 3 2_Deferred Income Taxes" xfId="14149"/>
    <cellStyle name="Percent 2 2 4 3 3" xfId="14150"/>
    <cellStyle name="Percent 2 2 4 3 3 2" xfId="14151"/>
    <cellStyle name="Percent 2 2 4 3_Deferred Income Taxes" xfId="14152"/>
    <cellStyle name="Percent 2 2 4 4" xfId="14153"/>
    <cellStyle name="Percent 2 2 4 4 2" xfId="14154"/>
    <cellStyle name="Percent 2 2 4 4 2 2" xfId="14155"/>
    <cellStyle name="Percent 2 2 4 4_Deferred Income Taxes" xfId="14156"/>
    <cellStyle name="Percent 2 2 4 5" xfId="14157"/>
    <cellStyle name="Percent 2 2 4 5 2" xfId="14158"/>
    <cellStyle name="Percent 2 2 4_Deferred Income Taxes" xfId="14159"/>
    <cellStyle name="Percent 2 2 5" xfId="14160"/>
    <cellStyle name="Percent 2 2 5 2" xfId="14161"/>
    <cellStyle name="Percent 2 2 5 2 2" xfId="14162"/>
    <cellStyle name="Percent 2 2 5 2 2 2" xfId="14163"/>
    <cellStyle name="Percent 2 2 5 2_Deferred Income Taxes" xfId="14164"/>
    <cellStyle name="Percent 2 2 5 3" xfId="14165"/>
    <cellStyle name="Percent 2 2 5 3 2" xfId="14166"/>
    <cellStyle name="Percent 2 2 5_Deferred Income Taxes" xfId="14167"/>
    <cellStyle name="Percent 2 2 6" xfId="14168"/>
    <cellStyle name="Percent 2 2 6 2" xfId="14169"/>
    <cellStyle name="Percent 2 2 6 2 2" xfId="14170"/>
    <cellStyle name="Percent 2 2 6 2 2 2" xfId="14171"/>
    <cellStyle name="Percent 2 2 6 2_Deferred Income Taxes" xfId="14172"/>
    <cellStyle name="Percent 2 2 6 3" xfId="14173"/>
    <cellStyle name="Percent 2 2 6 3 2" xfId="14174"/>
    <cellStyle name="Percent 2 2 6_Deferred Income Taxes" xfId="14175"/>
    <cellStyle name="Percent 2 2 7" xfId="14176"/>
    <cellStyle name="Percent 2 2 7 2" xfId="14177"/>
    <cellStyle name="Percent 2 2 7 2 2" xfId="14178"/>
    <cellStyle name="Percent 2 2 7_Deferred Income Taxes" xfId="14179"/>
    <cellStyle name="Percent 2 2 8" xfId="14180"/>
    <cellStyle name="Percent 2 2 8 2" xfId="14181"/>
    <cellStyle name="Percent 2 2_Deferred Income Taxes" xfId="14182"/>
    <cellStyle name="Percent 2 20" xfId="14183"/>
    <cellStyle name="Percent 2 21" xfId="14184"/>
    <cellStyle name="Percent 2 22" xfId="14185"/>
    <cellStyle name="Percent 2 22 2" xfId="14186"/>
    <cellStyle name="Percent 2 23" xfId="14187"/>
    <cellStyle name="Percent 2 23 2" xfId="14188"/>
    <cellStyle name="Percent 2 24" xfId="14189"/>
    <cellStyle name="Percent 2 24 2" xfId="14190"/>
    <cellStyle name="Percent 2 25" xfId="14191"/>
    <cellStyle name="Percent 2 3" xfId="216"/>
    <cellStyle name="Percent 2 3 2" xfId="14192"/>
    <cellStyle name="Percent 2 3 2 2" xfId="14193"/>
    <cellStyle name="Percent 2 3 2 2 2" xfId="14194"/>
    <cellStyle name="Percent 2 3 2 2 2 2" xfId="14195"/>
    <cellStyle name="Percent 2 3 2 2 2 2 2" xfId="14196"/>
    <cellStyle name="Percent 2 3 2 2 2_Deferred Income Taxes" xfId="14197"/>
    <cellStyle name="Percent 2 3 2 2 3" xfId="14198"/>
    <cellStyle name="Percent 2 3 2 2 3 2" xfId="14199"/>
    <cellStyle name="Percent 2 3 2 2_Deferred Income Taxes" xfId="14200"/>
    <cellStyle name="Percent 2 3 2 3" xfId="14201"/>
    <cellStyle name="Percent 2 3 2 3 2" xfId="14202"/>
    <cellStyle name="Percent 2 3 2 3 2 2" xfId="14203"/>
    <cellStyle name="Percent 2 3 2 3 2 2 2" xfId="14204"/>
    <cellStyle name="Percent 2 3 2 3 2_Deferred Income Taxes" xfId="14205"/>
    <cellStyle name="Percent 2 3 2 3 3" xfId="14206"/>
    <cellStyle name="Percent 2 3 2 3 3 2" xfId="14207"/>
    <cellStyle name="Percent 2 3 2 3_Deferred Income Taxes" xfId="14208"/>
    <cellStyle name="Percent 2 3 2 4" xfId="14209"/>
    <cellStyle name="Percent 2 3 2 4 2" xfId="14210"/>
    <cellStyle name="Percent 2 3 2 4 2 2" xfId="14211"/>
    <cellStyle name="Percent 2 3 2 4_Deferred Income Taxes" xfId="14212"/>
    <cellStyle name="Percent 2 3 2 5" xfId="14213"/>
    <cellStyle name="Percent 2 3 2 5 2" xfId="14214"/>
    <cellStyle name="Percent 2 3 2_Deferred Income Taxes" xfId="14215"/>
    <cellStyle name="Percent 2 3 3" xfId="14216"/>
    <cellStyle name="Percent 2 3 3 2" xfId="14217"/>
    <cellStyle name="Percent 2 3 3 2 2" xfId="14218"/>
    <cellStyle name="Percent 2 3 3 2 2 2" xfId="14219"/>
    <cellStyle name="Percent 2 3 3 2_Deferred Income Taxes" xfId="14220"/>
    <cellStyle name="Percent 2 3 3 3" xfId="14221"/>
    <cellStyle name="Percent 2 3 3 3 2" xfId="14222"/>
    <cellStyle name="Percent 2 3 3_Deferred Income Taxes" xfId="14223"/>
    <cellStyle name="Percent 2 3 4" xfId="14224"/>
    <cellStyle name="Percent 2 3 4 2" xfId="14225"/>
    <cellStyle name="Percent 2 3 4 2 2" xfId="14226"/>
    <cellStyle name="Percent 2 3 4 2 2 2" xfId="14227"/>
    <cellStyle name="Percent 2 3 4 2_Deferred Income Taxes" xfId="14228"/>
    <cellStyle name="Percent 2 3 4 3" xfId="14229"/>
    <cellStyle name="Percent 2 3 4 3 2" xfId="14230"/>
    <cellStyle name="Percent 2 3 4_Deferred Income Taxes" xfId="14231"/>
    <cellStyle name="Percent 2 3 5" xfId="14232"/>
    <cellStyle name="Percent 2 3 5 2" xfId="14233"/>
    <cellStyle name="Percent 2 3 5 2 2" xfId="14234"/>
    <cellStyle name="Percent 2 3 5_Deferred Income Taxes" xfId="14235"/>
    <cellStyle name="Percent 2 3 6" xfId="14236"/>
    <cellStyle name="Percent 2 3 6 2" xfId="14237"/>
    <cellStyle name="Percent 2 3_Deferred Income Taxes" xfId="14238"/>
    <cellStyle name="Percent 2 4" xfId="14239"/>
    <cellStyle name="Percent 2 4 2" xfId="14240"/>
    <cellStyle name="Percent 2 4 2 2" xfId="14241"/>
    <cellStyle name="Percent 2 4 2 2 2" xfId="14242"/>
    <cellStyle name="Percent 2 4 2 2 2 2" xfId="14243"/>
    <cellStyle name="Percent 2 4 2 2_Deferred Income Taxes" xfId="14244"/>
    <cellStyle name="Percent 2 4 2 3" xfId="14245"/>
    <cellStyle name="Percent 2 4 2 3 2" xfId="14246"/>
    <cellStyle name="Percent 2 4 2_Deferred Income Taxes" xfId="14247"/>
    <cellStyle name="Percent 2 4 3" xfId="14248"/>
    <cellStyle name="Percent 2 4 3 2" xfId="14249"/>
    <cellStyle name="Percent 2 4 3 2 2" xfId="14250"/>
    <cellStyle name="Percent 2 4 3 2 2 2" xfId="14251"/>
    <cellStyle name="Percent 2 4 3 2_Deferred Income Taxes" xfId="14252"/>
    <cellStyle name="Percent 2 4 3 3" xfId="14253"/>
    <cellStyle name="Percent 2 4 3 3 2" xfId="14254"/>
    <cellStyle name="Percent 2 4 3_Deferred Income Taxes" xfId="14255"/>
    <cellStyle name="Percent 2 4 4" xfId="14256"/>
    <cellStyle name="Percent 2 4 4 2" xfId="14257"/>
    <cellStyle name="Percent 2 4 4 2 2" xfId="14258"/>
    <cellStyle name="Percent 2 4 4_Deferred Income Taxes" xfId="14259"/>
    <cellStyle name="Percent 2 4 5" xfId="14260"/>
    <cellStyle name="Percent 2 4 5 2" xfId="14261"/>
    <cellStyle name="Percent 2 4_Deferred Income Taxes" xfId="14262"/>
    <cellStyle name="Percent 2 5" xfId="14263"/>
    <cellStyle name="Percent 2 5 2" xfId="14264"/>
    <cellStyle name="Percent 2 5 2 2" xfId="14265"/>
    <cellStyle name="Percent 2 5 2 2 2" xfId="14266"/>
    <cellStyle name="Percent 2 5 2_Deferred Income Taxes" xfId="14267"/>
    <cellStyle name="Percent 2 5 3" xfId="14268"/>
    <cellStyle name="Percent 2 5 3 2" xfId="14269"/>
    <cellStyle name="Percent 2 5 4" xfId="14270"/>
    <cellStyle name="Percent 2 5_Deferred Income Taxes" xfId="14271"/>
    <cellStyle name="Percent 2 6" xfId="14272"/>
    <cellStyle name="Percent 2 6 2" xfId="14273"/>
    <cellStyle name="Percent 2 6 2 2" xfId="14274"/>
    <cellStyle name="Percent 2 6 2 2 2" xfId="14275"/>
    <cellStyle name="Percent 2 6 2_Deferred Income Taxes" xfId="14276"/>
    <cellStyle name="Percent 2 6 3" xfId="14277"/>
    <cellStyle name="Percent 2 6 3 2" xfId="14278"/>
    <cellStyle name="Percent 2 6_Deferred Income Taxes" xfId="14279"/>
    <cellStyle name="Percent 2 7" xfId="14280"/>
    <cellStyle name="Percent 2 7 2" xfId="14281"/>
    <cellStyle name="Percent 2 7 2 2" xfId="14282"/>
    <cellStyle name="Percent 2 7_Deferred Income Taxes" xfId="14283"/>
    <cellStyle name="Percent 2 8" xfId="14284"/>
    <cellStyle name="Percent 2 9" xfId="14285"/>
    <cellStyle name="Percent 2 9 2" xfId="14286"/>
    <cellStyle name="Percent 2_Deferred Income Taxes" xfId="14287"/>
    <cellStyle name="Percent 20" xfId="14288"/>
    <cellStyle name="Percent 21" xfId="14289"/>
    <cellStyle name="Percent 22" xfId="14290"/>
    <cellStyle name="Percent 22 2" xfId="14291"/>
    <cellStyle name="Percent 23" xfId="14292"/>
    <cellStyle name="Percent 24" xfId="14293"/>
    <cellStyle name="Percent 25" xfId="14294"/>
    <cellStyle name="Percent 26" xfId="14295"/>
    <cellStyle name="Percent 27" xfId="14296"/>
    <cellStyle name="Percent 28" xfId="14297"/>
    <cellStyle name="Percent 29" xfId="14298"/>
    <cellStyle name="Percent 3" xfId="151"/>
    <cellStyle name="Percent 3 10" xfId="14299"/>
    <cellStyle name="Percent 3 10 2" xfId="14300"/>
    <cellStyle name="Percent 3 10 2 2" xfId="14301"/>
    <cellStyle name="Percent 3 10 3" xfId="14302"/>
    <cellStyle name="Percent 3 10 3 2" xfId="14303"/>
    <cellStyle name="Percent 3 10 4" xfId="14304"/>
    <cellStyle name="Percent 3 11" xfId="14305"/>
    <cellStyle name="Percent 3 11 2" xfId="14306"/>
    <cellStyle name="Percent 3 11 2 2" xfId="14307"/>
    <cellStyle name="Percent 3 11 3" xfId="14308"/>
    <cellStyle name="Percent 3 11 3 2" xfId="14309"/>
    <cellStyle name="Percent 3 11 4" xfId="14310"/>
    <cellStyle name="Percent 3 12" xfId="14311"/>
    <cellStyle name="Percent 3 12 2" xfId="14312"/>
    <cellStyle name="Percent 3 13" xfId="14313"/>
    <cellStyle name="Percent 3 13 2" xfId="14314"/>
    <cellStyle name="Percent 3 14" xfId="14315"/>
    <cellStyle name="Percent 3 14 2" xfId="14316"/>
    <cellStyle name="Percent 3 2" xfId="152"/>
    <cellStyle name="Percent 3 2 2" xfId="153"/>
    <cellStyle name="Percent 3 2 2 2" xfId="14317"/>
    <cellStyle name="Percent 3 2 2 2 2" xfId="14318"/>
    <cellStyle name="Percent 3 2 2 2 2 2" xfId="14319"/>
    <cellStyle name="Percent 3 2 2 2 3" xfId="14320"/>
    <cellStyle name="Percent 3 2 2 2 3 2" xfId="14321"/>
    <cellStyle name="Percent 3 2 2 2 4" xfId="14322"/>
    <cellStyle name="Percent 3 2 2 3" xfId="14323"/>
    <cellStyle name="Percent 3 2 2 3 2" xfId="14324"/>
    <cellStyle name="Percent 3 2 2 3 2 2" xfId="14325"/>
    <cellStyle name="Percent 3 2 2 3 3" xfId="14326"/>
    <cellStyle name="Percent 3 2 2 3 3 2" xfId="14327"/>
    <cellStyle name="Percent 3 2 2 3 4" xfId="14328"/>
    <cellStyle name="Percent 3 2 2 4" xfId="14329"/>
    <cellStyle name="Percent 3 2 2 4 2" xfId="14330"/>
    <cellStyle name="Percent 3 2 2 5" xfId="14331"/>
    <cellStyle name="Percent 3 2 2 5 2" xfId="14332"/>
    <cellStyle name="Percent 3 2 2 6" xfId="14333"/>
    <cellStyle name="Percent 3 2 3" xfId="154"/>
    <cellStyle name="Percent 3 2 3 2" xfId="14334"/>
    <cellStyle name="Percent 3 2 3 2 2" xfId="14335"/>
    <cellStyle name="Percent 3 2 3 2 2 2" xfId="14336"/>
    <cellStyle name="Percent 3 2 3 2 3" xfId="14337"/>
    <cellStyle name="Percent 3 2 3 2 3 2" xfId="14338"/>
    <cellStyle name="Percent 3 2 3 2 4" xfId="14339"/>
    <cellStyle name="Percent 3 2 3 3" xfId="14340"/>
    <cellStyle name="Percent 3 2 3 3 2" xfId="14341"/>
    <cellStyle name="Percent 3 2 3 4" xfId="14342"/>
    <cellStyle name="Percent 3 2 3 4 2" xfId="14343"/>
    <cellStyle name="Percent 3 2 3 5" xfId="14344"/>
    <cellStyle name="Percent 3 2 4" xfId="14345"/>
    <cellStyle name="Percent 3 2 4 2" xfId="14346"/>
    <cellStyle name="Percent 3 2 4 2 2" xfId="14347"/>
    <cellStyle name="Percent 3 2 4 3" xfId="14348"/>
    <cellStyle name="Percent 3 2 4 3 2" xfId="14349"/>
    <cellStyle name="Percent 3 2 4 4" xfId="14350"/>
    <cellStyle name="Percent 3 2 5" xfId="14351"/>
    <cellStyle name="Percent 3 2 5 2" xfId="14352"/>
    <cellStyle name="Percent 3 2 5 2 2" xfId="14353"/>
    <cellStyle name="Percent 3 2 5 3" xfId="14354"/>
    <cellStyle name="Percent 3 2 5 3 2" xfId="14355"/>
    <cellStyle name="Percent 3 2 5 4" xfId="14356"/>
    <cellStyle name="Percent 3 2 6" xfId="14357"/>
    <cellStyle name="Percent 3 2 6 2" xfId="14358"/>
    <cellStyle name="Percent 3 2 6 2 2" xfId="14359"/>
    <cellStyle name="Percent 3 2 6 3" xfId="14360"/>
    <cellStyle name="Percent 3 2 6 3 2" xfId="14361"/>
    <cellStyle name="Percent 3 2 6 4" xfId="14362"/>
    <cellStyle name="Percent 3 2 7" xfId="14363"/>
    <cellStyle name="Percent 3 2 7 2" xfId="14364"/>
    <cellStyle name="Percent 3 2 7 2 2" xfId="14365"/>
    <cellStyle name="Percent 3 2 7 3" xfId="14366"/>
    <cellStyle name="Percent 3 2 7 3 2" xfId="14367"/>
    <cellStyle name="Percent 3 2 7 4" xfId="14368"/>
    <cellStyle name="Percent 3 3" xfId="155"/>
    <cellStyle name="Percent 3 3 2" xfId="14369"/>
    <cellStyle name="Percent 3 3 2 2" xfId="14370"/>
    <cellStyle name="Percent 3 3 2 2 2" xfId="14371"/>
    <cellStyle name="Percent 3 3 2 2 2 2" xfId="14372"/>
    <cellStyle name="Percent 3 3 2 2 3" xfId="14373"/>
    <cellStyle name="Percent 3 3 2 2 3 2" xfId="14374"/>
    <cellStyle name="Percent 3 3 2 2 4" xfId="14375"/>
    <cellStyle name="Percent 3 3 2 3" xfId="14376"/>
    <cellStyle name="Percent 3 3 2 3 2" xfId="14377"/>
    <cellStyle name="Percent 3 3 2 3 2 2" xfId="14378"/>
    <cellStyle name="Percent 3 3 2 3 3" xfId="14379"/>
    <cellStyle name="Percent 3 3 2 3 3 2" xfId="14380"/>
    <cellStyle name="Percent 3 3 2 3 4" xfId="14381"/>
    <cellStyle name="Percent 3 3 2 4" xfId="14382"/>
    <cellStyle name="Percent 3 3 2 4 2" xfId="14383"/>
    <cellStyle name="Percent 3 3 2 5" xfId="14384"/>
    <cellStyle name="Percent 3 3 2 5 2" xfId="14385"/>
    <cellStyle name="Percent 3 3 2 6" xfId="14386"/>
    <cellStyle name="Percent 3 3 3" xfId="14387"/>
    <cellStyle name="Percent 3 3 3 2" xfId="14388"/>
    <cellStyle name="Percent 3 3 3 2 2" xfId="14389"/>
    <cellStyle name="Percent 3 3 3 2 2 2" xfId="14390"/>
    <cellStyle name="Percent 3 3 3 2 3" xfId="14391"/>
    <cellStyle name="Percent 3 3 3 2 3 2" xfId="14392"/>
    <cellStyle name="Percent 3 3 3 2 4" xfId="14393"/>
    <cellStyle name="Percent 3 3 3 3" xfId="14394"/>
    <cellStyle name="Percent 3 3 3 3 2" xfId="14395"/>
    <cellStyle name="Percent 3 3 3 4" xfId="14396"/>
    <cellStyle name="Percent 3 3 3 4 2" xfId="14397"/>
    <cellStyle name="Percent 3 3 3 5" xfId="14398"/>
    <cellStyle name="Percent 3 3 4" xfId="14399"/>
    <cellStyle name="Percent 3 3 4 2" xfId="14400"/>
    <cellStyle name="Percent 3 3 4 2 2" xfId="14401"/>
    <cellStyle name="Percent 3 3 4 3" xfId="14402"/>
    <cellStyle name="Percent 3 3 4 3 2" xfId="14403"/>
    <cellStyle name="Percent 3 3 4 4" xfId="14404"/>
    <cellStyle name="Percent 3 3 5" xfId="14405"/>
    <cellStyle name="Percent 3 3 5 2" xfId="14406"/>
    <cellStyle name="Percent 3 3 5 2 2" xfId="14407"/>
    <cellStyle name="Percent 3 3 5 3" xfId="14408"/>
    <cellStyle name="Percent 3 3 5 3 2" xfId="14409"/>
    <cellStyle name="Percent 3 3 5 4" xfId="14410"/>
    <cellStyle name="Percent 3 3 6" xfId="14411"/>
    <cellStyle name="Percent 3 3 6 2" xfId="14412"/>
    <cellStyle name="Percent 3 3 6 2 2" xfId="14413"/>
    <cellStyle name="Percent 3 3 6 3" xfId="14414"/>
    <cellStyle name="Percent 3 3 6 3 2" xfId="14415"/>
    <cellStyle name="Percent 3 3 6 4" xfId="14416"/>
    <cellStyle name="Percent 3 3 7" xfId="14417"/>
    <cellStyle name="Percent 3 3 7 2" xfId="14418"/>
    <cellStyle name="Percent 3 3 7 2 2" xfId="14419"/>
    <cellStyle name="Percent 3 3 7 3" xfId="14420"/>
    <cellStyle name="Percent 3 3 7 3 2" xfId="14421"/>
    <cellStyle name="Percent 3 3 7 4" xfId="14422"/>
    <cellStyle name="Percent 3 4" xfId="156"/>
    <cellStyle name="Percent 3 5" xfId="14423"/>
    <cellStyle name="Percent 3 5 2" xfId="14424"/>
    <cellStyle name="Percent 3 5 2 2" xfId="14425"/>
    <cellStyle name="Percent 3 5 2 2 2" xfId="14426"/>
    <cellStyle name="Percent 3 5 2 2 2 2" xfId="14427"/>
    <cellStyle name="Percent 3 5 2 2 3" xfId="14428"/>
    <cellStyle name="Percent 3 5 2 2 3 2" xfId="14429"/>
    <cellStyle name="Percent 3 5 2 2 4" xfId="14430"/>
    <cellStyle name="Percent 3 5 2 3" xfId="14431"/>
    <cellStyle name="Percent 3 5 2 3 2" xfId="14432"/>
    <cellStyle name="Percent 3 5 2 3 2 2" xfId="14433"/>
    <cellStyle name="Percent 3 5 2 3 3" xfId="14434"/>
    <cellStyle name="Percent 3 5 2 3 3 2" xfId="14435"/>
    <cellStyle name="Percent 3 5 2 3 4" xfId="14436"/>
    <cellStyle name="Percent 3 5 2 4" xfId="14437"/>
    <cellStyle name="Percent 3 5 2 4 2" xfId="14438"/>
    <cellStyle name="Percent 3 5 2 5" xfId="14439"/>
    <cellStyle name="Percent 3 5 2 5 2" xfId="14440"/>
    <cellStyle name="Percent 3 5 2 6" xfId="14441"/>
    <cellStyle name="Percent 3 5 3" xfId="14442"/>
    <cellStyle name="Percent 3 5 3 2" xfId="14443"/>
    <cellStyle name="Percent 3 5 3 2 2" xfId="14444"/>
    <cellStyle name="Percent 3 5 3 2 2 2" xfId="14445"/>
    <cellStyle name="Percent 3 5 3 2 3" xfId="14446"/>
    <cellStyle name="Percent 3 5 3 2 3 2" xfId="14447"/>
    <cellStyle name="Percent 3 5 3 2 4" xfId="14448"/>
    <cellStyle name="Percent 3 5 3 3" xfId="14449"/>
    <cellStyle name="Percent 3 5 3 3 2" xfId="14450"/>
    <cellStyle name="Percent 3 5 3 4" xfId="14451"/>
    <cellStyle name="Percent 3 5 3 4 2" xfId="14452"/>
    <cellStyle name="Percent 3 5 3 5" xfId="14453"/>
    <cellStyle name="Percent 3 5 4" xfId="14454"/>
    <cellStyle name="Percent 3 5 4 2" xfId="14455"/>
    <cellStyle name="Percent 3 5 4 2 2" xfId="14456"/>
    <cellStyle name="Percent 3 5 4 3" xfId="14457"/>
    <cellStyle name="Percent 3 5 4 3 2" xfId="14458"/>
    <cellStyle name="Percent 3 5 4 4" xfId="14459"/>
    <cellStyle name="Percent 3 5 5" xfId="14460"/>
    <cellStyle name="Percent 3 5 5 2" xfId="14461"/>
    <cellStyle name="Percent 3 5 5 2 2" xfId="14462"/>
    <cellStyle name="Percent 3 5 5 3" xfId="14463"/>
    <cellStyle name="Percent 3 5 5 3 2" xfId="14464"/>
    <cellStyle name="Percent 3 5 5 4" xfId="14465"/>
    <cellStyle name="Percent 3 5 6" xfId="14466"/>
    <cellStyle name="Percent 3 5 6 2" xfId="14467"/>
    <cellStyle name="Percent 3 5 6 2 2" xfId="14468"/>
    <cellStyle name="Percent 3 5 6 3" xfId="14469"/>
    <cellStyle name="Percent 3 5 6 3 2" xfId="14470"/>
    <cellStyle name="Percent 3 5 6 4" xfId="14471"/>
    <cellStyle name="Percent 3 6" xfId="14472"/>
    <cellStyle name="Percent 3 6 2" xfId="14473"/>
    <cellStyle name="Percent 3 6 2 2" xfId="14474"/>
    <cellStyle name="Percent 3 6 2 2 2" xfId="14475"/>
    <cellStyle name="Percent 3 6 2 2 2 2" xfId="14476"/>
    <cellStyle name="Percent 3 6 2 2 3" xfId="14477"/>
    <cellStyle name="Percent 3 6 2 2 3 2" xfId="14478"/>
    <cellStyle name="Percent 3 6 2 2 4" xfId="14479"/>
    <cellStyle name="Percent 3 6 2 3" xfId="14480"/>
    <cellStyle name="Percent 3 6 2 3 2" xfId="14481"/>
    <cellStyle name="Percent 3 6 2 4" xfId="14482"/>
    <cellStyle name="Percent 3 6 2 4 2" xfId="14483"/>
    <cellStyle name="Percent 3 6 2 5" xfId="14484"/>
    <cellStyle name="Percent 3 6 3" xfId="14485"/>
    <cellStyle name="Percent 3 6 3 2" xfId="14486"/>
    <cellStyle name="Percent 3 6 3 2 2" xfId="14487"/>
    <cellStyle name="Percent 3 6 3 3" xfId="14488"/>
    <cellStyle name="Percent 3 6 3 3 2" xfId="14489"/>
    <cellStyle name="Percent 3 6 3 4" xfId="14490"/>
    <cellStyle name="Percent 3 6 4" xfId="14491"/>
    <cellStyle name="Percent 3 6 4 2" xfId="14492"/>
    <cellStyle name="Percent 3 6 4 2 2" xfId="14493"/>
    <cellStyle name="Percent 3 6 4 3" xfId="14494"/>
    <cellStyle name="Percent 3 6 4 3 2" xfId="14495"/>
    <cellStyle name="Percent 3 6 4 4" xfId="14496"/>
    <cellStyle name="Percent 3 6 5" xfId="14497"/>
    <cellStyle name="Percent 3 6 5 2" xfId="14498"/>
    <cellStyle name="Percent 3 6 5 2 2" xfId="14499"/>
    <cellStyle name="Percent 3 6 5 3" xfId="14500"/>
    <cellStyle name="Percent 3 6 5 3 2" xfId="14501"/>
    <cellStyle name="Percent 3 6 5 4" xfId="14502"/>
    <cellStyle name="Percent 3 7" xfId="14503"/>
    <cellStyle name="Percent 3 7 2" xfId="14504"/>
    <cellStyle name="Percent 3 7 2 2" xfId="14505"/>
    <cellStyle name="Percent 3 7 2 2 2" xfId="14506"/>
    <cellStyle name="Percent 3 7 2 3" xfId="14507"/>
    <cellStyle name="Percent 3 7 2 3 2" xfId="14508"/>
    <cellStyle name="Percent 3 7 2 4" xfId="14509"/>
    <cellStyle name="Percent 3 7 3" xfId="14510"/>
    <cellStyle name="Percent 3 7 3 2" xfId="14511"/>
    <cellStyle name="Percent 3 7 3 2 2" xfId="14512"/>
    <cellStyle name="Percent 3 7 3 3" xfId="14513"/>
    <cellStyle name="Percent 3 7 3 3 2" xfId="14514"/>
    <cellStyle name="Percent 3 7 3 4" xfId="14515"/>
    <cellStyle name="Percent 3 7 4" xfId="14516"/>
    <cellStyle name="Percent 3 7 4 2" xfId="14517"/>
    <cellStyle name="Percent 3 7 4 2 2" xfId="14518"/>
    <cellStyle name="Percent 3 7 4 3" xfId="14519"/>
    <cellStyle name="Percent 3 7 4 3 2" xfId="14520"/>
    <cellStyle name="Percent 3 7 4 4" xfId="14521"/>
    <cellStyle name="Percent 3 8" xfId="14522"/>
    <cellStyle name="Percent 3 8 2" xfId="14523"/>
    <cellStyle name="Percent 3 8 2 2" xfId="14524"/>
    <cellStyle name="Percent 3 8 2 2 2" xfId="14525"/>
    <cellStyle name="Percent 3 8 2 3" xfId="14526"/>
    <cellStyle name="Percent 3 8 2 3 2" xfId="14527"/>
    <cellStyle name="Percent 3 8 2 4" xfId="14528"/>
    <cellStyle name="Percent 3 9" xfId="14529"/>
    <cellStyle name="Percent 30" xfId="14530"/>
    <cellStyle name="Percent 31" xfId="14531"/>
    <cellStyle name="Percent 32" xfId="14532"/>
    <cellStyle name="Percent 33" xfId="14533"/>
    <cellStyle name="Percent 34" xfId="14534"/>
    <cellStyle name="Percent 35" xfId="14535"/>
    <cellStyle name="Percent 36" xfId="14536"/>
    <cellStyle name="Percent 37" xfId="14537"/>
    <cellStyle name="Percent 38" xfId="14538"/>
    <cellStyle name="Percent 39" xfId="14539"/>
    <cellStyle name="Percent 4" xfId="157"/>
    <cellStyle name="Percent 4 2" xfId="158"/>
    <cellStyle name="Percent 4 2 2" xfId="14540"/>
    <cellStyle name="Percent 4 2 2 2" xfId="14541"/>
    <cellStyle name="Percent 4 2 2 2 2" xfId="14542"/>
    <cellStyle name="Percent 4 2 2 3" xfId="14543"/>
    <cellStyle name="Percent 4 2 2 3 2" xfId="14544"/>
    <cellStyle name="Percent 4 2 2 4" xfId="14545"/>
    <cellStyle name="Percent 4 2 2 4 2" xfId="14546"/>
    <cellStyle name="Percent 4 2 2 5" xfId="14547"/>
    <cellStyle name="Percent 4 2 3" xfId="14548"/>
    <cellStyle name="Percent 4 2 3 2" xfId="14549"/>
    <cellStyle name="Percent 4 2 4" xfId="14550"/>
    <cellStyle name="Percent 4 2 4 2" xfId="14551"/>
    <cellStyle name="Percent 4 2 5" xfId="14552"/>
    <cellStyle name="Percent 4 2 5 2" xfId="14553"/>
    <cellStyle name="Percent 4 2 6" xfId="14554"/>
    <cellStyle name="Percent 4 3" xfId="14555"/>
    <cellStyle name="Percent 4 3 2" xfId="14556"/>
    <cellStyle name="Percent 4 3 2 2" xfId="14557"/>
    <cellStyle name="Percent 4 3 3" xfId="14558"/>
    <cellStyle name="Percent 4 3 3 2" xfId="14559"/>
    <cellStyle name="Percent 4 3 4" xfId="14560"/>
    <cellStyle name="Percent 4 3 4 2" xfId="14561"/>
    <cellStyle name="Percent 4 3 5" xfId="14562"/>
    <cellStyle name="Percent 4 4" xfId="14563"/>
    <cellStyle name="Percent 4 4 2" xfId="14564"/>
    <cellStyle name="Percent 4 5" xfId="14565"/>
    <cellStyle name="Percent 4 5 2" xfId="14566"/>
    <cellStyle name="Percent 4 6" xfId="14567"/>
    <cellStyle name="Percent 4 6 2" xfId="14568"/>
    <cellStyle name="Percent 4 7" xfId="14569"/>
    <cellStyle name="Percent 40" xfId="14570"/>
    <cellStyle name="Percent 41" xfId="14571"/>
    <cellStyle name="Percent 42" xfId="14572"/>
    <cellStyle name="Percent 43" xfId="14573"/>
    <cellStyle name="Percent 44" xfId="14574"/>
    <cellStyle name="Percent 45" xfId="14575"/>
    <cellStyle name="Percent 45 2" xfId="14576"/>
    <cellStyle name="Percent 45 3" xfId="14577"/>
    <cellStyle name="Percent 46" xfId="14578"/>
    <cellStyle name="Percent 47" xfId="14579"/>
    <cellStyle name="Percent 48" xfId="14580"/>
    <cellStyle name="Percent 49" xfId="14581"/>
    <cellStyle name="Percent 5" xfId="159"/>
    <cellStyle name="Percent 5 2" xfId="14582"/>
    <cellStyle name="Percent 5 3" xfId="14583"/>
    <cellStyle name="Percent 50" xfId="14584"/>
    <cellStyle name="Percent 51" xfId="14585"/>
    <cellStyle name="Percent 52" xfId="14586"/>
    <cellStyle name="Percent 53" xfId="14587"/>
    <cellStyle name="Percent 54" xfId="14588"/>
    <cellStyle name="Percent 55" xfId="14589"/>
    <cellStyle name="Percent 56" xfId="14590"/>
    <cellStyle name="Percent 57" xfId="14591"/>
    <cellStyle name="Percent 57 2" xfId="14592"/>
    <cellStyle name="Percent 58" xfId="14593"/>
    <cellStyle name="Percent 58 2" xfId="14594"/>
    <cellStyle name="Percent 59" xfId="14595"/>
    <cellStyle name="Percent 59 2" xfId="14596"/>
    <cellStyle name="Percent 6" xfId="214"/>
    <cellStyle name="Percent 6 2" xfId="14597"/>
    <cellStyle name="Percent 6 3" xfId="14598"/>
    <cellStyle name="Percent 6 3 2" xfId="14599"/>
    <cellStyle name="Percent 6 3 3" xfId="14600"/>
    <cellStyle name="Percent 6 4" xfId="14601"/>
    <cellStyle name="Percent 6 4 2" xfId="14602"/>
    <cellStyle name="Percent 6 5" xfId="14603"/>
    <cellStyle name="Percent 6 5 2" xfId="14604"/>
    <cellStyle name="Percent 6 6" xfId="14605"/>
    <cellStyle name="Percent 6 6 2" xfId="14606"/>
    <cellStyle name="Percent 6 7" xfId="14607"/>
    <cellStyle name="Percent 60" xfId="14608"/>
    <cellStyle name="Percent 60 2" xfId="14609"/>
    <cellStyle name="Percent 61" xfId="14610"/>
    <cellStyle name="Percent 61 2" xfId="14611"/>
    <cellStyle name="Percent 62" xfId="14612"/>
    <cellStyle name="Percent 62 2" xfId="14613"/>
    <cellStyle name="Percent 63" xfId="14614"/>
    <cellStyle name="Percent 63 2" xfId="14615"/>
    <cellStyle name="Percent 64" xfId="14616"/>
    <cellStyle name="Percent 64 2" xfId="14617"/>
    <cellStyle name="Percent 7" xfId="484"/>
    <cellStyle name="Percent 7 2" xfId="14618"/>
    <cellStyle name="Percent 7 2 2" xfId="14619"/>
    <cellStyle name="Percent 7 2 2 2" xfId="14620"/>
    <cellStyle name="Percent 7 2 3" xfId="14621"/>
    <cellStyle name="Percent 7 2 4" xfId="14622"/>
    <cellStyle name="Percent 7 3" xfId="14623"/>
    <cellStyle name="Percent 7 3 2" xfId="14624"/>
    <cellStyle name="Percent 7 3 3" xfId="14625"/>
    <cellStyle name="Percent 7 4" xfId="14626"/>
    <cellStyle name="Percent 7 4 2" xfId="14627"/>
    <cellStyle name="Percent 7 5" xfId="14628"/>
    <cellStyle name="Percent 7 5 2" xfId="14629"/>
    <cellStyle name="Percent 7 6" xfId="14630"/>
    <cellStyle name="Percent 7 6 2" xfId="14631"/>
    <cellStyle name="Percent 7 7" xfId="14632"/>
    <cellStyle name="Percent 8" xfId="485"/>
    <cellStyle name="Percent 8 2" xfId="14633"/>
    <cellStyle name="Percent 8 2 2" xfId="14634"/>
    <cellStyle name="Percent 8 2 3" xfId="14635"/>
    <cellStyle name="Percent 8 3" xfId="14636"/>
    <cellStyle name="Percent 8 4" xfId="14637"/>
    <cellStyle name="Percent 8 4 2" xfId="14638"/>
    <cellStyle name="Percent 8 5" xfId="14639"/>
    <cellStyle name="Percent 8 5 2" xfId="14640"/>
    <cellStyle name="Percent 8 6" xfId="14641"/>
    <cellStyle name="Percent 8 6 2" xfId="14642"/>
    <cellStyle name="Percent 8 7" xfId="14643"/>
    <cellStyle name="Percent 9" xfId="14644"/>
    <cellStyle name="Percent 9 2" xfId="14645"/>
    <cellStyle name="Percent 9 2 2" xfId="14646"/>
    <cellStyle name="Percent 9 3" xfId="14647"/>
    <cellStyle name="Percent 9 4" xfId="14648"/>
    <cellStyle name="Percent Hard" xfId="14649"/>
    <cellStyle name="Percent(0)" xfId="486"/>
    <cellStyle name="Percent(0) 2" xfId="14650"/>
    <cellStyle name="Percent(0) 2 2" xfId="14651"/>
    <cellStyle name="Percent(0) 2 3" xfId="14652"/>
    <cellStyle name="Percent(0) 3" xfId="14653"/>
    <cellStyle name="Percent(0) 4" xfId="14654"/>
    <cellStyle name="Percent(0)_Deferred Income Taxes" xfId="14655"/>
    <cellStyle name="Percentage" xfId="14656"/>
    <cellStyle name="Perlong" xfId="14657"/>
    <cellStyle name="Private" xfId="14658"/>
    <cellStyle name="Private1" xfId="14659"/>
    <cellStyle name="PSChar" xfId="14660"/>
    <cellStyle name="PSDate" xfId="14661"/>
    <cellStyle name="PSDec" xfId="14662"/>
    <cellStyle name="PSdesc" xfId="14663"/>
    <cellStyle name="PSHeading" xfId="14664"/>
    <cellStyle name="PSInt" xfId="14665"/>
    <cellStyle name="PSSpacer" xfId="14666"/>
    <cellStyle name="PStest" xfId="14667"/>
    <cellStyle name="r" xfId="14668"/>
    <cellStyle name="r_10_21 A&amp;G Review" xfId="14669"/>
    <cellStyle name="r_10_21 A&amp;G Review Raul" xfId="14670"/>
    <cellStyle name="r_10-17" xfId="14671"/>
    <cellStyle name="r_2003 Reduction &amp; Sensitivities" xfId="14672"/>
    <cellStyle name="r_2003BudgetVariances" xfId="14673"/>
    <cellStyle name="r_Aug 02 FOR" xfId="14674"/>
    <cellStyle name="r_forecastTools6" xfId="14675"/>
    <cellStyle name="r_Interest model" xfId="14676"/>
    <cellStyle name="r_Interest model_PGE FS 1999 - 2006 10-23 V1 - for budget pres" xfId="14677"/>
    <cellStyle name="r_Mary Cilia Model with Current Projections (LINKED)" xfId="14678"/>
    <cellStyle name="r_OpCo and Prelim Budget-2003 Final" xfId="14679"/>
    <cellStyle name="r_OpCo and Prelim Budget-2003 Final_PGE FS 1999 - 2006 10-23 V1 - for budget pres" xfId="14680"/>
    <cellStyle name="r_PGE FS 1999 - 2006 10-23 V1 - for budget pres" xfId="14681"/>
    <cellStyle name="r_PGE OpCo Forecast for Budget Presentation" xfId="14682"/>
    <cellStyle name="r_PGG Draft Cons Forecast 4-14 Revised" xfId="14683"/>
    <cellStyle name="r_PGG Draft Cons Forecast 4-14 Revised_PGE FS 1999 - 2006 10-23 V1 - for budget pres" xfId="14684"/>
    <cellStyle name="r_Reg Assets &amp; Liab" xfId="14685"/>
    <cellStyle name="r_Summary" xfId="14686"/>
    <cellStyle name="r_Summary - OpCo and Prelim Budget-2003 Final" xfId="14687"/>
    <cellStyle name="r_Summary - OpCo and Prelim Budget-2003 Final_PGE FS 1999 - 2006 10-23 V1 - for budget pres" xfId="14688"/>
    <cellStyle name="r_Summary_PGE FS 1999 - 2006 10-23 V1 - for budget pres" xfId="14689"/>
    <cellStyle name="RangeName" xfId="160"/>
    <cellStyle name="regstoresfromspecstores" xfId="14690"/>
    <cellStyle name="Reset  - Style7" xfId="14691"/>
    <cellStyle name="RevList" xfId="14692"/>
    <cellStyle name="Right" xfId="14693"/>
    <cellStyle name="SAPBEXaggData" xfId="161"/>
    <cellStyle name="SAPBEXaggData 2" xfId="14694"/>
    <cellStyle name="SAPBEXaggData 3" xfId="14695"/>
    <cellStyle name="SAPBEXaggData 4" xfId="14696"/>
    <cellStyle name="SAPBEXaggData 5" xfId="14697"/>
    <cellStyle name="SAPBEXaggData 6" xfId="14698"/>
    <cellStyle name="SAPBEXaggData_Deferred Income Taxes" xfId="14699"/>
    <cellStyle name="SAPBEXaggDataEmph" xfId="162"/>
    <cellStyle name="SAPBEXaggDataEmph 2" xfId="14700"/>
    <cellStyle name="SAPBEXaggDataEmph 3" xfId="14701"/>
    <cellStyle name="SAPBEXaggDataEmph 4" xfId="14702"/>
    <cellStyle name="SAPBEXaggDataEmph 5" xfId="14703"/>
    <cellStyle name="SAPBEXaggDataEmph 6" xfId="14704"/>
    <cellStyle name="SAPBEXaggDataEmph_Deferred Income Taxes" xfId="14705"/>
    <cellStyle name="SAPBEXaggItem" xfId="163"/>
    <cellStyle name="SAPBEXaggItem 10" xfId="14706"/>
    <cellStyle name="SAPBEXaggItem 2" xfId="14707"/>
    <cellStyle name="SAPBEXaggItem 2 2" xfId="14708"/>
    <cellStyle name="SAPBEXaggItem 2 3" xfId="14709"/>
    <cellStyle name="SAPBEXaggItem 2 4" xfId="14710"/>
    <cellStyle name="SAPBEXaggItem 3" xfId="14711"/>
    <cellStyle name="SAPBEXaggItem 3 2" xfId="14712"/>
    <cellStyle name="SAPBEXaggItem 3 3" xfId="14713"/>
    <cellStyle name="SAPBEXaggItem 3 4" xfId="14714"/>
    <cellStyle name="SAPBEXaggItem 4" xfId="14715"/>
    <cellStyle name="SAPBEXaggItem 4 2" xfId="14716"/>
    <cellStyle name="SAPBEXaggItem 4 3" xfId="14717"/>
    <cellStyle name="SAPBEXaggItem 4 4" xfId="14718"/>
    <cellStyle name="SAPBEXaggItem 5" xfId="14719"/>
    <cellStyle name="SAPBEXaggItem 5 2" xfId="14720"/>
    <cellStyle name="SAPBEXaggItem 5 3" xfId="14721"/>
    <cellStyle name="SAPBEXaggItem 5 4" xfId="14722"/>
    <cellStyle name="SAPBEXaggItem 6" xfId="14723"/>
    <cellStyle name="SAPBEXaggItem 6 2" xfId="14724"/>
    <cellStyle name="SAPBEXaggItem 6 3" xfId="14725"/>
    <cellStyle name="SAPBEXaggItem 6 4" xfId="14726"/>
    <cellStyle name="SAPBEXaggItem 7" xfId="14727"/>
    <cellStyle name="SAPBEXaggItem 7 2" xfId="14728"/>
    <cellStyle name="SAPBEXaggItem 7 3" xfId="14729"/>
    <cellStyle name="SAPBEXaggItem 7 4" xfId="14730"/>
    <cellStyle name="SAPBEXaggItem 8" xfId="14731"/>
    <cellStyle name="SAPBEXaggItem 9" xfId="14732"/>
    <cellStyle name="SAPBEXaggItem_Copy of xSAPtemp5457" xfId="14733"/>
    <cellStyle name="SAPBEXaggItemX" xfId="164"/>
    <cellStyle name="SAPBEXaggItemX 2" xfId="14734"/>
    <cellStyle name="SAPBEXaggItemX 3" xfId="14735"/>
    <cellStyle name="SAPBEXaggItemX 4" xfId="14736"/>
    <cellStyle name="SAPBEXaggItemX 5" xfId="14737"/>
    <cellStyle name="SAPBEXaggItemX 6" xfId="14738"/>
    <cellStyle name="SAPBEXaggItemX_Deferred Income Taxes" xfId="14739"/>
    <cellStyle name="SAPBEXchaText" xfId="165"/>
    <cellStyle name="SAPBEXchaText 10" xfId="14740"/>
    <cellStyle name="SAPBEXchaText 11" xfId="14741"/>
    <cellStyle name="SAPBEXchaText 2" xfId="14742"/>
    <cellStyle name="SAPBEXchaText 2 2" xfId="14743"/>
    <cellStyle name="SAPBEXchaText 2 3" xfId="14744"/>
    <cellStyle name="SAPBEXchaText 2 3 2" xfId="14745"/>
    <cellStyle name="SAPBEXchaText 2 3 3" xfId="14746"/>
    <cellStyle name="SAPBEXchaText 2 3 4" xfId="14747"/>
    <cellStyle name="SAPBEXchaText 2 4" xfId="14748"/>
    <cellStyle name="SAPBEXchaText 2 5" xfId="14749"/>
    <cellStyle name="SAPBEXchaText 2 6" xfId="14750"/>
    <cellStyle name="SAPBEXchaText 3" xfId="14751"/>
    <cellStyle name="SAPBEXchaText 3 2" xfId="14752"/>
    <cellStyle name="SAPBEXchaText 3 3" xfId="14753"/>
    <cellStyle name="SAPBEXchaText 3 4" xfId="14754"/>
    <cellStyle name="SAPBEXchaText 4" xfId="14755"/>
    <cellStyle name="SAPBEXchaText 4 2" xfId="14756"/>
    <cellStyle name="SAPBEXchaText 4 3" xfId="14757"/>
    <cellStyle name="SAPBEXchaText 4 4" xfId="14758"/>
    <cellStyle name="SAPBEXchaText 5" xfId="14759"/>
    <cellStyle name="SAPBEXchaText 5 2" xfId="14760"/>
    <cellStyle name="SAPBEXchaText 5 3" xfId="14761"/>
    <cellStyle name="SAPBEXchaText 5 4" xfId="14762"/>
    <cellStyle name="SAPBEXchaText 6" xfId="14763"/>
    <cellStyle name="SAPBEXchaText 6 2" xfId="14764"/>
    <cellStyle name="SAPBEXchaText 6 3" xfId="14765"/>
    <cellStyle name="SAPBEXchaText 6 4" xfId="14766"/>
    <cellStyle name="SAPBEXchaText 7" xfId="14767"/>
    <cellStyle name="SAPBEXchaText 8" xfId="14768"/>
    <cellStyle name="SAPBEXchaText 8 2" xfId="14769"/>
    <cellStyle name="SAPBEXchaText 8 3" xfId="14770"/>
    <cellStyle name="SAPBEXchaText 9" xfId="14771"/>
    <cellStyle name="SAPBEXchaText_Copy of xSAPtemp5457" xfId="14772"/>
    <cellStyle name="SAPBEXexcBad7" xfId="166"/>
    <cellStyle name="SAPBEXexcBad7 2" xfId="14773"/>
    <cellStyle name="SAPBEXexcBad7 3" xfId="14774"/>
    <cellStyle name="SAPBEXexcBad7 4" xfId="14775"/>
    <cellStyle name="SAPBEXexcBad7 5" xfId="14776"/>
    <cellStyle name="SAPBEXexcBad7 6" xfId="14777"/>
    <cellStyle name="SAPBEXexcBad7_Deferred Income Taxes" xfId="14778"/>
    <cellStyle name="SAPBEXexcBad8" xfId="167"/>
    <cellStyle name="SAPBEXexcBad8 2" xfId="14779"/>
    <cellStyle name="SAPBEXexcBad8 3" xfId="14780"/>
    <cellStyle name="SAPBEXexcBad8 4" xfId="14781"/>
    <cellStyle name="SAPBEXexcBad8 5" xfId="14782"/>
    <cellStyle name="SAPBEXexcBad8 6" xfId="14783"/>
    <cellStyle name="SAPBEXexcBad8_Deferred Income Taxes" xfId="14784"/>
    <cellStyle name="SAPBEXexcBad9" xfId="168"/>
    <cellStyle name="SAPBEXexcBad9 2" xfId="14785"/>
    <cellStyle name="SAPBEXexcBad9 3" xfId="14786"/>
    <cellStyle name="SAPBEXexcBad9 4" xfId="14787"/>
    <cellStyle name="SAPBEXexcBad9 5" xfId="14788"/>
    <cellStyle name="SAPBEXexcBad9 6" xfId="14789"/>
    <cellStyle name="SAPBEXexcBad9_Deferred Income Taxes" xfId="14790"/>
    <cellStyle name="SAPBEXexcCritical4" xfId="169"/>
    <cellStyle name="SAPBEXexcCritical4 2" xfId="14791"/>
    <cellStyle name="SAPBEXexcCritical4 3" xfId="14792"/>
    <cellStyle name="SAPBEXexcCritical4 4" xfId="14793"/>
    <cellStyle name="SAPBEXexcCritical4 5" xfId="14794"/>
    <cellStyle name="SAPBEXexcCritical4 6" xfId="14795"/>
    <cellStyle name="SAPBEXexcCritical4_Deferred Income Taxes" xfId="14796"/>
    <cellStyle name="SAPBEXexcCritical5" xfId="170"/>
    <cellStyle name="SAPBEXexcCritical5 2" xfId="14797"/>
    <cellStyle name="SAPBEXexcCritical5 3" xfId="14798"/>
    <cellStyle name="SAPBEXexcCritical5 4" xfId="14799"/>
    <cellStyle name="SAPBEXexcCritical5 5" xfId="14800"/>
    <cellStyle name="SAPBEXexcCritical5 6" xfId="14801"/>
    <cellStyle name="SAPBEXexcCritical5_Deferred Income Taxes" xfId="14802"/>
    <cellStyle name="SAPBEXexcCritical6" xfId="171"/>
    <cellStyle name="SAPBEXexcCritical6 2" xfId="14803"/>
    <cellStyle name="SAPBEXexcCritical6 3" xfId="14804"/>
    <cellStyle name="SAPBEXexcCritical6 4" xfId="14805"/>
    <cellStyle name="SAPBEXexcCritical6 5" xfId="14806"/>
    <cellStyle name="SAPBEXexcCritical6 6" xfId="14807"/>
    <cellStyle name="SAPBEXexcCritical6_Deferred Income Taxes" xfId="14808"/>
    <cellStyle name="SAPBEXexcGood1" xfId="172"/>
    <cellStyle name="SAPBEXexcGood1 2" xfId="14809"/>
    <cellStyle name="SAPBEXexcGood1 3" xfId="14810"/>
    <cellStyle name="SAPBEXexcGood1 4" xfId="14811"/>
    <cellStyle name="SAPBEXexcGood1 5" xfId="14812"/>
    <cellStyle name="SAPBEXexcGood1 6" xfId="14813"/>
    <cellStyle name="SAPBEXexcGood1_Deferred Income Taxes" xfId="14814"/>
    <cellStyle name="SAPBEXexcGood2" xfId="173"/>
    <cellStyle name="SAPBEXexcGood2 2" xfId="14815"/>
    <cellStyle name="SAPBEXexcGood2 3" xfId="14816"/>
    <cellStyle name="SAPBEXexcGood2 4" xfId="14817"/>
    <cellStyle name="SAPBEXexcGood2 5" xfId="14818"/>
    <cellStyle name="SAPBEXexcGood2 6" xfId="14819"/>
    <cellStyle name="SAPBEXexcGood2_Deferred Income Taxes" xfId="14820"/>
    <cellStyle name="SAPBEXexcGood3" xfId="174"/>
    <cellStyle name="SAPBEXexcGood3 2" xfId="14821"/>
    <cellStyle name="SAPBEXexcGood3 3" xfId="14822"/>
    <cellStyle name="SAPBEXexcGood3 4" xfId="14823"/>
    <cellStyle name="SAPBEXexcGood3 5" xfId="14824"/>
    <cellStyle name="SAPBEXexcGood3 6" xfId="14825"/>
    <cellStyle name="SAPBEXexcGood3_Deferred Income Taxes" xfId="14826"/>
    <cellStyle name="SAPBEXfilterDrill" xfId="175"/>
    <cellStyle name="SAPBEXfilterDrill 2" xfId="14827"/>
    <cellStyle name="SAPBEXfilterDrill 3" xfId="14828"/>
    <cellStyle name="SAPBEXfilterDrill 4" xfId="14829"/>
    <cellStyle name="SAPBEXfilterDrill 5" xfId="14830"/>
    <cellStyle name="SAPBEXfilterDrill 6" xfId="14831"/>
    <cellStyle name="SAPBEXfilterDrill_Deferred Income Taxes" xfId="14832"/>
    <cellStyle name="SAPBEXfilterItem" xfId="176"/>
    <cellStyle name="SAPBEXfilterItem 10" xfId="14833"/>
    <cellStyle name="SAPBEXfilterItem 10 2" xfId="14834"/>
    <cellStyle name="SAPBEXfilterItem 2" xfId="14835"/>
    <cellStyle name="SAPBEXfilterItem 2 2" xfId="14836"/>
    <cellStyle name="SAPBEXfilterItem 2 3" xfId="14837"/>
    <cellStyle name="SAPBEXfilterItem 3" xfId="14838"/>
    <cellStyle name="SAPBEXfilterItem 4" xfId="14839"/>
    <cellStyle name="SAPBEXfilterItem 5" xfId="14840"/>
    <cellStyle name="SAPBEXfilterItem 6" xfId="14841"/>
    <cellStyle name="SAPBEXfilterItem 7" xfId="14842"/>
    <cellStyle name="SAPBEXfilterItem_Copy of xSAPtemp5457" xfId="14843"/>
    <cellStyle name="SAPBEXfilterText" xfId="177"/>
    <cellStyle name="SAPBEXfilterText 2" xfId="487"/>
    <cellStyle name="SAPBEXfilterText 2 2" xfId="14844"/>
    <cellStyle name="SAPBEXfilterText 3" xfId="488"/>
    <cellStyle name="SAPBEXfilterText 3 2" xfId="14845"/>
    <cellStyle name="SAPBEXfilterText 4" xfId="14846"/>
    <cellStyle name="SAPBEXfilterText 4 2" xfId="14847"/>
    <cellStyle name="SAPBEXfilterText 5" xfId="14848"/>
    <cellStyle name="SAPBEXfilterText 6" xfId="14849"/>
    <cellStyle name="SAPBEXfilterText 7" xfId="14850"/>
    <cellStyle name="SAPBEXfilterText 8" xfId="14851"/>
    <cellStyle name="SAPBEXfilterText 9" xfId="14852"/>
    <cellStyle name="SAPBEXformats" xfId="178"/>
    <cellStyle name="SAPBEXformats 2" xfId="14853"/>
    <cellStyle name="SAPBEXformats 3" xfId="14854"/>
    <cellStyle name="SAPBEXformats 4" xfId="14855"/>
    <cellStyle name="SAPBEXformats 5" xfId="14856"/>
    <cellStyle name="SAPBEXformats 6" xfId="14857"/>
    <cellStyle name="SAPBEXformats 7" xfId="14858"/>
    <cellStyle name="SAPBEXformats_Deferred Income Taxes" xfId="14859"/>
    <cellStyle name="SAPBEXheaderItem" xfId="179"/>
    <cellStyle name="SAPBEXheaderItem 10" xfId="14860"/>
    <cellStyle name="SAPBEXheaderItem 11" xfId="14861"/>
    <cellStyle name="SAPBEXheaderItem 12" xfId="14862"/>
    <cellStyle name="SAPBEXheaderItem 13" xfId="14863"/>
    <cellStyle name="SAPBEXheaderItem 14" xfId="14864"/>
    <cellStyle name="SAPBEXheaderItem 15" xfId="14865"/>
    <cellStyle name="SAPBEXheaderItem 16" xfId="14866"/>
    <cellStyle name="SAPBEXheaderItem 16 2" xfId="14867"/>
    <cellStyle name="SAPBEXheaderItem 17" xfId="14868"/>
    <cellStyle name="SAPBEXheaderItem 18" xfId="14869"/>
    <cellStyle name="SAPBEXheaderItem 18 2" xfId="14870"/>
    <cellStyle name="SAPBEXheaderItem 19" xfId="14871"/>
    <cellStyle name="SAPBEXheaderItem 19 2" xfId="14872"/>
    <cellStyle name="SAPBEXheaderItem 2" xfId="489"/>
    <cellStyle name="SAPBEXheaderItem 2 2" xfId="14873"/>
    <cellStyle name="SAPBEXheaderItem 2 3" xfId="14874"/>
    <cellStyle name="SAPBEXheaderItem 20" xfId="14875"/>
    <cellStyle name="SAPBEXheaderItem 21" xfId="14876"/>
    <cellStyle name="SAPBEXheaderItem 22" xfId="14877"/>
    <cellStyle name="SAPBEXheaderItem 23" xfId="14878"/>
    <cellStyle name="SAPBEXheaderItem 24" xfId="14879"/>
    <cellStyle name="SAPBEXheaderItem 25" xfId="14880"/>
    <cellStyle name="SAPBEXheaderItem 26" xfId="14881"/>
    <cellStyle name="SAPBEXheaderItem 27" xfId="14882"/>
    <cellStyle name="SAPBEXheaderItem 28" xfId="14883"/>
    <cellStyle name="SAPBEXheaderItem 3" xfId="490"/>
    <cellStyle name="SAPBEXheaderItem 3 2" xfId="14884"/>
    <cellStyle name="SAPBEXheaderItem 3 3" xfId="14885"/>
    <cellStyle name="SAPBEXheaderItem 4" xfId="491"/>
    <cellStyle name="SAPBEXheaderItem 4 2" xfId="14886"/>
    <cellStyle name="SAPBEXheaderItem 4 3" xfId="14887"/>
    <cellStyle name="SAPBEXheaderItem 5" xfId="14888"/>
    <cellStyle name="SAPBEXheaderItem 5 2" xfId="14889"/>
    <cellStyle name="SAPBEXheaderItem 5 3" xfId="14890"/>
    <cellStyle name="SAPBEXheaderItem 6" xfId="14891"/>
    <cellStyle name="SAPBEXheaderItem 6 2" xfId="14892"/>
    <cellStyle name="SAPBEXheaderItem 6 3" xfId="14893"/>
    <cellStyle name="SAPBEXheaderItem 7" xfId="14894"/>
    <cellStyle name="SAPBEXheaderItem 7 2" xfId="14895"/>
    <cellStyle name="SAPBEXheaderItem 7 3" xfId="14896"/>
    <cellStyle name="SAPBEXheaderItem 8" xfId="14897"/>
    <cellStyle name="SAPBEXheaderItem 9" xfId="14898"/>
    <cellStyle name="SAPBEXheaderItem_Copy of xSAPtemp5457" xfId="14899"/>
    <cellStyle name="SAPBEXheaderText" xfId="180"/>
    <cellStyle name="SAPBEXheaderText 10" xfId="14900"/>
    <cellStyle name="SAPBEXheaderText 11" xfId="14901"/>
    <cellStyle name="SAPBEXheaderText 12" xfId="14902"/>
    <cellStyle name="SAPBEXheaderText 12 2" xfId="14903"/>
    <cellStyle name="SAPBEXheaderText 12 3" xfId="14904"/>
    <cellStyle name="SAPBEXheaderText 13" xfId="14905"/>
    <cellStyle name="SAPBEXheaderText 14" xfId="14906"/>
    <cellStyle name="SAPBEXheaderText 15" xfId="14907"/>
    <cellStyle name="SAPBEXheaderText 16" xfId="14908"/>
    <cellStyle name="SAPBEXheaderText 16 2" xfId="14909"/>
    <cellStyle name="SAPBEXheaderText 17" xfId="14910"/>
    <cellStyle name="SAPBEXheaderText 18" xfId="14911"/>
    <cellStyle name="SAPBEXheaderText 18 2" xfId="14912"/>
    <cellStyle name="SAPBEXheaderText 19" xfId="14913"/>
    <cellStyle name="SAPBEXheaderText 19 2" xfId="14914"/>
    <cellStyle name="SAPBEXheaderText 2" xfId="492"/>
    <cellStyle name="SAPBEXheaderText 2 2" xfId="14915"/>
    <cellStyle name="SAPBEXheaderText 2 3" xfId="14916"/>
    <cellStyle name="SAPBEXheaderText 20" xfId="14917"/>
    <cellStyle name="SAPBEXheaderText 21" xfId="14918"/>
    <cellStyle name="SAPBEXheaderText 22" xfId="14919"/>
    <cellStyle name="SAPBEXheaderText 23" xfId="14920"/>
    <cellStyle name="SAPBEXheaderText 24" xfId="14921"/>
    <cellStyle name="SAPBEXheaderText 25" xfId="14922"/>
    <cellStyle name="SAPBEXheaderText 26" xfId="14923"/>
    <cellStyle name="SAPBEXheaderText 27" xfId="14924"/>
    <cellStyle name="SAPBEXheaderText 28" xfId="14925"/>
    <cellStyle name="SAPBEXheaderText 3" xfId="493"/>
    <cellStyle name="SAPBEXheaderText 3 2" xfId="14926"/>
    <cellStyle name="SAPBEXheaderText 3 3" xfId="14927"/>
    <cellStyle name="SAPBEXheaderText 4" xfId="494"/>
    <cellStyle name="SAPBEXheaderText 4 2" xfId="14928"/>
    <cellStyle name="SAPBEXheaderText 4 3" xfId="14929"/>
    <cellStyle name="SAPBEXheaderText 5" xfId="14930"/>
    <cellStyle name="SAPBEXheaderText 5 2" xfId="14931"/>
    <cellStyle name="SAPBEXheaderText 5 3" xfId="14932"/>
    <cellStyle name="SAPBEXheaderText 6" xfId="14933"/>
    <cellStyle name="SAPBEXheaderText 6 2" xfId="14934"/>
    <cellStyle name="SAPBEXheaderText 6 3" xfId="14935"/>
    <cellStyle name="SAPBEXheaderText 7" xfId="14936"/>
    <cellStyle name="SAPBEXheaderText 7 2" xfId="14937"/>
    <cellStyle name="SAPBEXheaderText 7 3" xfId="14938"/>
    <cellStyle name="SAPBEXheaderText 8" xfId="14939"/>
    <cellStyle name="SAPBEXheaderText 9" xfId="14940"/>
    <cellStyle name="SAPBEXheaderText_Copy of xSAPtemp5457" xfId="14941"/>
    <cellStyle name="SAPBEXHLevel0" xfId="181"/>
    <cellStyle name="SAPBEXHLevel0 10" xfId="14942"/>
    <cellStyle name="SAPBEXHLevel0 10 2" xfId="14943"/>
    <cellStyle name="SAPBEXHLevel0 10 3" xfId="14944"/>
    <cellStyle name="SAPBEXHLevel0 10 4" xfId="14945"/>
    <cellStyle name="SAPBEXHLevel0 11" xfId="14946"/>
    <cellStyle name="SAPBEXHLevel0 11 2" xfId="14947"/>
    <cellStyle name="SAPBEXHLevel0 11 3" xfId="14948"/>
    <cellStyle name="SAPBEXHLevel0 11 4" xfId="14949"/>
    <cellStyle name="SAPBEXHLevel0 12" xfId="14950"/>
    <cellStyle name="SAPBEXHLevel0 12 2" xfId="14951"/>
    <cellStyle name="SAPBEXHLevel0 12 3" xfId="14952"/>
    <cellStyle name="SAPBEXHLevel0 12 4" xfId="14953"/>
    <cellStyle name="SAPBEXHLevel0 13" xfId="14954"/>
    <cellStyle name="SAPBEXHLevel0 14" xfId="14955"/>
    <cellStyle name="SAPBEXHLevel0 15" xfId="14956"/>
    <cellStyle name="SAPBEXHLevel0 2" xfId="495"/>
    <cellStyle name="SAPBEXHLevel0 2 2" xfId="14957"/>
    <cellStyle name="SAPBEXHLevel0 2 3" xfId="14958"/>
    <cellStyle name="SAPBEXHLevel0 2 4" xfId="14959"/>
    <cellStyle name="SAPBEXHLevel0 3" xfId="496"/>
    <cellStyle name="SAPBEXHLevel0 3 2" xfId="14960"/>
    <cellStyle name="SAPBEXHLevel0 3 3" xfId="14961"/>
    <cellStyle name="SAPBEXHLevel0 3 4" xfId="14962"/>
    <cellStyle name="SAPBEXHLevel0 4" xfId="497"/>
    <cellStyle name="SAPBEXHLevel0 4 2" xfId="14963"/>
    <cellStyle name="SAPBEXHLevel0 4 3" xfId="14964"/>
    <cellStyle name="SAPBEXHLevel0 4 4" xfId="14965"/>
    <cellStyle name="SAPBEXHLevel0 5" xfId="498"/>
    <cellStyle name="SAPBEXHLevel0 5 2" xfId="14966"/>
    <cellStyle name="SAPBEXHLevel0 5 3" xfId="14967"/>
    <cellStyle name="SAPBEXHLevel0 5 4" xfId="14968"/>
    <cellStyle name="SAPBEXHLevel0 6" xfId="499"/>
    <cellStyle name="SAPBEXHLevel0 6 2" xfId="14969"/>
    <cellStyle name="SAPBEXHLevel0 6 3" xfId="14970"/>
    <cellStyle name="SAPBEXHLevel0 6 4" xfId="14971"/>
    <cellStyle name="SAPBEXHLevel0 7" xfId="14972"/>
    <cellStyle name="SAPBEXHLevel0 7 2" xfId="14973"/>
    <cellStyle name="SAPBEXHLevel0 7 3" xfId="14974"/>
    <cellStyle name="SAPBEXHLevel0 7 4" xfId="14975"/>
    <cellStyle name="SAPBEXHLevel0 8" xfId="14976"/>
    <cellStyle name="SAPBEXHLevel0 8 2" xfId="14977"/>
    <cellStyle name="SAPBEXHLevel0 8 3" xfId="14978"/>
    <cellStyle name="SAPBEXHLevel0 8 4" xfId="14979"/>
    <cellStyle name="SAPBEXHLevel0 9" xfId="14980"/>
    <cellStyle name="SAPBEXHLevel0 9 2" xfId="14981"/>
    <cellStyle name="SAPBEXHLevel0 9 3" xfId="14982"/>
    <cellStyle name="SAPBEXHLevel0 9 4" xfId="14983"/>
    <cellStyle name="SAPBEXHLevel0_Deferred Income Taxes" xfId="14984"/>
    <cellStyle name="SAPBEXHLevel0X" xfId="182"/>
    <cellStyle name="SAPBEXHLevel0X 10" xfId="14985"/>
    <cellStyle name="SAPBEXHLevel0X 10 2" xfId="14986"/>
    <cellStyle name="SAPBEXHLevel0X 10 3" xfId="14987"/>
    <cellStyle name="SAPBEXHLevel0X 10 4" xfId="14988"/>
    <cellStyle name="SAPBEXHLevel0X 11" xfId="14989"/>
    <cellStyle name="SAPBEXHLevel0X 11 2" xfId="14990"/>
    <cellStyle name="SAPBEXHLevel0X 11 3" xfId="14991"/>
    <cellStyle name="SAPBEXHLevel0X 11 4" xfId="14992"/>
    <cellStyle name="SAPBEXHLevel0X 12" xfId="14993"/>
    <cellStyle name="SAPBEXHLevel0X 13" xfId="14994"/>
    <cellStyle name="SAPBEXHLevel0X 14" xfId="14995"/>
    <cellStyle name="SAPBEXHLevel0X 2" xfId="500"/>
    <cellStyle name="SAPBEXHLevel0X 2 2" xfId="14996"/>
    <cellStyle name="SAPBEXHLevel0X 2 3" xfId="14997"/>
    <cellStyle name="SAPBEXHLevel0X 2 4" xfId="14998"/>
    <cellStyle name="SAPBEXHLevel0X 3" xfId="501"/>
    <cellStyle name="SAPBEXHLevel0X 3 2" xfId="14999"/>
    <cellStyle name="SAPBEXHLevel0X 3 3" xfId="15000"/>
    <cellStyle name="SAPBEXHLevel0X 3 4" xfId="15001"/>
    <cellStyle name="SAPBEXHLevel0X 4" xfId="502"/>
    <cellStyle name="SAPBEXHLevel0X 4 2" xfId="15002"/>
    <cellStyle name="SAPBEXHLevel0X 4 3" xfId="15003"/>
    <cellStyle name="SAPBEXHLevel0X 4 4" xfId="15004"/>
    <cellStyle name="SAPBEXHLevel0X 5" xfId="503"/>
    <cellStyle name="SAPBEXHLevel0X 5 2" xfId="15005"/>
    <cellStyle name="SAPBEXHLevel0X 5 3" xfId="15006"/>
    <cellStyle name="SAPBEXHLevel0X 5 4" xfId="15007"/>
    <cellStyle name="SAPBEXHLevel0X 6" xfId="504"/>
    <cellStyle name="SAPBEXHLevel0X 6 2" xfId="15008"/>
    <cellStyle name="SAPBEXHLevel0X 6 3" xfId="15009"/>
    <cellStyle name="SAPBEXHLevel0X 6 4" xfId="15010"/>
    <cellStyle name="SAPBEXHLevel0X 7" xfId="15011"/>
    <cellStyle name="SAPBEXHLevel0X 7 2" xfId="15012"/>
    <cellStyle name="SAPBEXHLevel0X 7 3" xfId="15013"/>
    <cellStyle name="SAPBEXHLevel0X 7 4" xfId="15014"/>
    <cellStyle name="SAPBEXHLevel0X 8" xfId="15015"/>
    <cellStyle name="SAPBEXHLevel0X 8 2" xfId="15016"/>
    <cellStyle name="SAPBEXHLevel0X 8 3" xfId="15017"/>
    <cellStyle name="SAPBEXHLevel0X 8 4" xfId="15018"/>
    <cellStyle name="SAPBEXHLevel0X 9" xfId="15019"/>
    <cellStyle name="SAPBEXHLevel0X 9 2" xfId="15020"/>
    <cellStyle name="SAPBEXHLevel0X 9 3" xfId="15021"/>
    <cellStyle name="SAPBEXHLevel0X 9 4" xfId="15022"/>
    <cellStyle name="SAPBEXHLevel0X_Deferred Income Taxes" xfId="15023"/>
    <cellStyle name="SAPBEXHLevel1" xfId="183"/>
    <cellStyle name="SAPBEXHLevel1 10" xfId="15024"/>
    <cellStyle name="SAPBEXHLevel1 10 2" xfId="15025"/>
    <cellStyle name="SAPBEXHLevel1 10 3" xfId="15026"/>
    <cellStyle name="SAPBEXHLevel1 10 4" xfId="15027"/>
    <cellStyle name="SAPBEXHLevel1 11" xfId="15028"/>
    <cellStyle name="SAPBEXHLevel1 11 2" xfId="15029"/>
    <cellStyle name="SAPBEXHLevel1 11 3" xfId="15030"/>
    <cellStyle name="SAPBEXHLevel1 11 4" xfId="15031"/>
    <cellStyle name="SAPBEXHLevel1 12" xfId="15032"/>
    <cellStyle name="SAPBEXHLevel1 13" xfId="15033"/>
    <cellStyle name="SAPBEXHLevel1 14" xfId="15034"/>
    <cellStyle name="SAPBEXHLevel1 2" xfId="505"/>
    <cellStyle name="SAPBEXHLevel1 2 2" xfId="15035"/>
    <cellStyle name="SAPBEXHLevel1 2 3" xfId="15036"/>
    <cellStyle name="SAPBEXHLevel1 2 4" xfId="15037"/>
    <cellStyle name="SAPBEXHLevel1 3" xfId="506"/>
    <cellStyle name="SAPBEXHLevel1 3 2" xfId="15038"/>
    <cellStyle name="SAPBEXHLevel1 3 3" xfId="15039"/>
    <cellStyle name="SAPBEXHLevel1 3 4" xfId="15040"/>
    <cellStyle name="SAPBEXHLevel1 4" xfId="507"/>
    <cellStyle name="SAPBEXHLevel1 4 2" xfId="15041"/>
    <cellStyle name="SAPBEXHLevel1 4 3" xfId="15042"/>
    <cellStyle name="SAPBEXHLevel1 4 4" xfId="15043"/>
    <cellStyle name="SAPBEXHLevel1 5" xfId="508"/>
    <cellStyle name="SAPBEXHLevel1 5 2" xfId="15044"/>
    <cellStyle name="SAPBEXHLevel1 5 3" xfId="15045"/>
    <cellStyle name="SAPBEXHLevel1 5 4" xfId="15046"/>
    <cellStyle name="SAPBEXHLevel1 6" xfId="509"/>
    <cellStyle name="SAPBEXHLevel1 6 2" xfId="15047"/>
    <cellStyle name="SAPBEXHLevel1 6 3" xfId="15048"/>
    <cellStyle name="SAPBEXHLevel1 6 4" xfId="15049"/>
    <cellStyle name="SAPBEXHLevel1 7" xfId="15050"/>
    <cellStyle name="SAPBEXHLevel1 7 2" xfId="15051"/>
    <cellStyle name="SAPBEXHLevel1 7 3" xfId="15052"/>
    <cellStyle name="SAPBEXHLevel1 7 4" xfId="15053"/>
    <cellStyle name="SAPBEXHLevel1 8" xfId="15054"/>
    <cellStyle name="SAPBEXHLevel1 8 2" xfId="15055"/>
    <cellStyle name="SAPBEXHLevel1 8 3" xfId="15056"/>
    <cellStyle name="SAPBEXHLevel1 8 4" xfId="15057"/>
    <cellStyle name="SAPBEXHLevel1 9" xfId="15058"/>
    <cellStyle name="SAPBEXHLevel1 9 2" xfId="15059"/>
    <cellStyle name="SAPBEXHLevel1 9 3" xfId="15060"/>
    <cellStyle name="SAPBEXHLevel1 9 4" xfId="15061"/>
    <cellStyle name="SAPBEXHLevel1_Deferred Income Taxes" xfId="15062"/>
    <cellStyle name="SAPBEXHLevel1X" xfId="184"/>
    <cellStyle name="SAPBEXHLevel1X 10" xfId="15063"/>
    <cellStyle name="SAPBEXHLevel1X 10 2" xfId="15064"/>
    <cellStyle name="SAPBEXHLevel1X 10 3" xfId="15065"/>
    <cellStyle name="SAPBEXHLevel1X 10 4" xfId="15066"/>
    <cellStyle name="SAPBEXHLevel1X 11" xfId="15067"/>
    <cellStyle name="SAPBEXHLevel1X 11 2" xfId="15068"/>
    <cellStyle name="SAPBEXHLevel1X 11 3" xfId="15069"/>
    <cellStyle name="SAPBEXHLevel1X 11 4" xfId="15070"/>
    <cellStyle name="SAPBEXHLevel1X 12" xfId="15071"/>
    <cellStyle name="SAPBEXHLevel1X 13" xfId="15072"/>
    <cellStyle name="SAPBEXHLevel1X 14" xfId="15073"/>
    <cellStyle name="SAPBEXHLevel1X 2" xfId="510"/>
    <cellStyle name="SAPBEXHLevel1X 2 2" xfId="15074"/>
    <cellStyle name="SAPBEXHLevel1X 2 3" xfId="15075"/>
    <cellStyle name="SAPBEXHLevel1X 2 4" xfId="15076"/>
    <cellStyle name="SAPBEXHLevel1X 3" xfId="511"/>
    <cellStyle name="SAPBEXHLevel1X 3 2" xfId="15077"/>
    <cellStyle name="SAPBEXHLevel1X 3 3" xfId="15078"/>
    <cellStyle name="SAPBEXHLevel1X 3 4" xfId="15079"/>
    <cellStyle name="SAPBEXHLevel1X 4" xfId="512"/>
    <cellStyle name="SAPBEXHLevel1X 4 2" xfId="15080"/>
    <cellStyle name="SAPBEXHLevel1X 4 3" xfId="15081"/>
    <cellStyle name="SAPBEXHLevel1X 4 4" xfId="15082"/>
    <cellStyle name="SAPBEXHLevel1X 5" xfId="513"/>
    <cellStyle name="SAPBEXHLevel1X 5 2" xfId="15083"/>
    <cellStyle name="SAPBEXHLevel1X 5 3" xfId="15084"/>
    <cellStyle name="SAPBEXHLevel1X 5 4" xfId="15085"/>
    <cellStyle name="SAPBEXHLevel1X 6" xfId="514"/>
    <cellStyle name="SAPBEXHLevel1X 6 2" xfId="15086"/>
    <cellStyle name="SAPBEXHLevel1X 6 3" xfId="15087"/>
    <cellStyle name="SAPBEXHLevel1X 6 4" xfId="15088"/>
    <cellStyle name="SAPBEXHLevel1X 7" xfId="15089"/>
    <cellStyle name="SAPBEXHLevel1X 7 2" xfId="15090"/>
    <cellStyle name="SAPBEXHLevel1X 7 3" xfId="15091"/>
    <cellStyle name="SAPBEXHLevel1X 7 4" xfId="15092"/>
    <cellStyle name="SAPBEXHLevel1X 8" xfId="15093"/>
    <cellStyle name="SAPBEXHLevel1X 8 2" xfId="15094"/>
    <cellStyle name="SAPBEXHLevel1X 8 3" xfId="15095"/>
    <cellStyle name="SAPBEXHLevel1X 8 4" xfId="15096"/>
    <cellStyle name="SAPBEXHLevel1X 9" xfId="15097"/>
    <cellStyle name="SAPBEXHLevel1X 9 2" xfId="15098"/>
    <cellStyle name="SAPBEXHLevel1X 9 3" xfId="15099"/>
    <cellStyle name="SAPBEXHLevel1X 9 4" xfId="15100"/>
    <cellStyle name="SAPBEXHLevel1X_Deferred Income Taxes" xfId="15101"/>
    <cellStyle name="SAPBEXHLevel2" xfId="185"/>
    <cellStyle name="SAPBEXHLevel2 10" xfId="15102"/>
    <cellStyle name="SAPBEXHLevel2 10 2" xfId="15103"/>
    <cellStyle name="SAPBEXHLevel2 10 3" xfId="15104"/>
    <cellStyle name="SAPBEXHLevel2 10 4" xfId="15105"/>
    <cellStyle name="SAPBEXHLevel2 11" xfId="15106"/>
    <cellStyle name="SAPBEXHLevel2 11 2" xfId="15107"/>
    <cellStyle name="SAPBEXHLevel2 11 3" xfId="15108"/>
    <cellStyle name="SAPBEXHLevel2 11 4" xfId="15109"/>
    <cellStyle name="SAPBEXHLevel2 12" xfId="15110"/>
    <cellStyle name="SAPBEXHLevel2 13" xfId="15111"/>
    <cellStyle name="SAPBEXHLevel2 14" xfId="15112"/>
    <cellStyle name="SAPBEXHLevel2 2" xfId="515"/>
    <cellStyle name="SAPBEXHLevel2 2 2" xfId="15113"/>
    <cellStyle name="SAPBEXHLevel2 2 3" xfId="15114"/>
    <cellStyle name="SAPBEXHLevel2 2 4" xfId="15115"/>
    <cellStyle name="SAPBEXHLevel2 3" xfId="516"/>
    <cellStyle name="SAPBEXHLevel2 3 2" xfId="15116"/>
    <cellStyle name="SAPBEXHLevel2 3 3" xfId="15117"/>
    <cellStyle name="SAPBEXHLevel2 3 4" xfId="15118"/>
    <cellStyle name="SAPBEXHLevel2 4" xfId="517"/>
    <cellStyle name="SAPBEXHLevel2 4 2" xfId="15119"/>
    <cellStyle name="SAPBEXHLevel2 4 3" xfId="15120"/>
    <cellStyle name="SAPBEXHLevel2 4 4" xfId="15121"/>
    <cellStyle name="SAPBEXHLevel2 5" xfId="518"/>
    <cellStyle name="SAPBEXHLevel2 5 2" xfId="15122"/>
    <cellStyle name="SAPBEXHLevel2 5 3" xfId="15123"/>
    <cellStyle name="SAPBEXHLevel2 5 4" xfId="15124"/>
    <cellStyle name="SAPBEXHLevel2 6" xfId="519"/>
    <cellStyle name="SAPBEXHLevel2 6 2" xfId="15125"/>
    <cellStyle name="SAPBEXHLevel2 6 3" xfId="15126"/>
    <cellStyle name="SAPBEXHLevel2 6 4" xfId="15127"/>
    <cellStyle name="SAPBEXHLevel2 7" xfId="15128"/>
    <cellStyle name="SAPBEXHLevel2 7 2" xfId="15129"/>
    <cellStyle name="SAPBEXHLevel2 7 3" xfId="15130"/>
    <cellStyle name="SAPBEXHLevel2 7 4" xfId="15131"/>
    <cellStyle name="SAPBEXHLevel2 8" xfId="15132"/>
    <cellStyle name="SAPBEXHLevel2 8 2" xfId="15133"/>
    <cellStyle name="SAPBEXHLevel2 8 3" xfId="15134"/>
    <cellStyle name="SAPBEXHLevel2 8 4" xfId="15135"/>
    <cellStyle name="SAPBEXHLevel2 9" xfId="15136"/>
    <cellStyle name="SAPBEXHLevel2 9 2" xfId="15137"/>
    <cellStyle name="SAPBEXHLevel2 9 3" xfId="15138"/>
    <cellStyle name="SAPBEXHLevel2 9 4" xfId="15139"/>
    <cellStyle name="SAPBEXHLevel2_Deferred Income Taxes" xfId="15140"/>
    <cellStyle name="SAPBEXHLevel2X" xfId="186"/>
    <cellStyle name="SAPBEXHLevel2X 10" xfId="15141"/>
    <cellStyle name="SAPBEXHLevel2X 10 2" xfId="15142"/>
    <cellStyle name="SAPBEXHLevel2X 10 3" xfId="15143"/>
    <cellStyle name="SAPBEXHLevel2X 10 4" xfId="15144"/>
    <cellStyle name="SAPBEXHLevel2X 11" xfId="15145"/>
    <cellStyle name="SAPBEXHLevel2X 11 2" xfId="15146"/>
    <cellStyle name="SAPBEXHLevel2X 11 3" xfId="15147"/>
    <cellStyle name="SAPBEXHLevel2X 11 4" xfId="15148"/>
    <cellStyle name="SAPBEXHLevel2X 12" xfId="15149"/>
    <cellStyle name="SAPBEXHLevel2X 13" xfId="15150"/>
    <cellStyle name="SAPBEXHLevel2X 14" xfId="15151"/>
    <cellStyle name="SAPBEXHLevel2X 2" xfId="520"/>
    <cellStyle name="SAPBEXHLevel2X 2 2" xfId="15152"/>
    <cellStyle name="SAPBEXHLevel2X 2 3" xfId="15153"/>
    <cellStyle name="SAPBEXHLevel2X 2 4" xfId="15154"/>
    <cellStyle name="SAPBEXHLevel2X 3" xfId="521"/>
    <cellStyle name="SAPBEXHLevel2X 3 2" xfId="15155"/>
    <cellStyle name="SAPBEXHLevel2X 3 3" xfId="15156"/>
    <cellStyle name="SAPBEXHLevel2X 3 4" xfId="15157"/>
    <cellStyle name="SAPBEXHLevel2X 4" xfId="522"/>
    <cellStyle name="SAPBEXHLevel2X 4 2" xfId="15158"/>
    <cellStyle name="SAPBEXHLevel2X 4 3" xfId="15159"/>
    <cellStyle name="SAPBEXHLevel2X 4 4" xfId="15160"/>
    <cellStyle name="SAPBEXHLevel2X 5" xfId="523"/>
    <cellStyle name="SAPBEXHLevel2X 5 2" xfId="15161"/>
    <cellStyle name="SAPBEXHLevel2X 5 3" xfId="15162"/>
    <cellStyle name="SAPBEXHLevel2X 5 4" xfId="15163"/>
    <cellStyle name="SAPBEXHLevel2X 6" xfId="524"/>
    <cellStyle name="SAPBEXHLevel2X 6 2" xfId="15164"/>
    <cellStyle name="SAPBEXHLevel2X 6 3" xfId="15165"/>
    <cellStyle name="SAPBEXHLevel2X 6 4" xfId="15166"/>
    <cellStyle name="SAPBEXHLevel2X 7" xfId="15167"/>
    <cellStyle name="SAPBEXHLevel2X 7 2" xfId="15168"/>
    <cellStyle name="SAPBEXHLevel2X 7 3" xfId="15169"/>
    <cellStyle name="SAPBEXHLevel2X 7 4" xfId="15170"/>
    <cellStyle name="SAPBEXHLevel2X 8" xfId="15171"/>
    <cellStyle name="SAPBEXHLevel2X 8 2" xfId="15172"/>
    <cellStyle name="SAPBEXHLevel2X 8 3" xfId="15173"/>
    <cellStyle name="SAPBEXHLevel2X 8 4" xfId="15174"/>
    <cellStyle name="SAPBEXHLevel2X 9" xfId="15175"/>
    <cellStyle name="SAPBEXHLevel2X 9 2" xfId="15176"/>
    <cellStyle name="SAPBEXHLevel2X 9 3" xfId="15177"/>
    <cellStyle name="SAPBEXHLevel2X 9 4" xfId="15178"/>
    <cellStyle name="SAPBEXHLevel2X_Deferred Income Taxes" xfId="15179"/>
    <cellStyle name="SAPBEXHLevel3" xfId="187"/>
    <cellStyle name="SAPBEXHLevel3 10" xfId="15180"/>
    <cellStyle name="SAPBEXHLevel3 10 2" xfId="15181"/>
    <cellStyle name="SAPBEXHLevel3 10 3" xfId="15182"/>
    <cellStyle name="SAPBEXHLevel3 10 4" xfId="15183"/>
    <cellStyle name="SAPBEXHLevel3 11" xfId="15184"/>
    <cellStyle name="SAPBEXHLevel3 11 2" xfId="15185"/>
    <cellStyle name="SAPBEXHLevel3 11 3" xfId="15186"/>
    <cellStyle name="SAPBEXHLevel3 11 4" xfId="15187"/>
    <cellStyle name="SAPBEXHLevel3 12" xfId="15188"/>
    <cellStyle name="SAPBEXHLevel3 13" xfId="15189"/>
    <cellStyle name="SAPBEXHLevel3 14" xfId="15190"/>
    <cellStyle name="SAPBEXHLevel3 2" xfId="525"/>
    <cellStyle name="SAPBEXHLevel3 2 2" xfId="15191"/>
    <cellStyle name="SAPBEXHLevel3 2 3" xfId="15192"/>
    <cellStyle name="SAPBEXHLevel3 2 4" xfId="15193"/>
    <cellStyle name="SAPBEXHLevel3 3" xfId="526"/>
    <cellStyle name="SAPBEXHLevel3 3 2" xfId="15194"/>
    <cellStyle name="SAPBEXHLevel3 3 3" xfId="15195"/>
    <cellStyle name="SAPBEXHLevel3 3 4" xfId="15196"/>
    <cellStyle name="SAPBEXHLevel3 4" xfId="527"/>
    <cellStyle name="SAPBEXHLevel3 4 2" xfId="15197"/>
    <cellStyle name="SAPBEXHLevel3 4 3" xfId="15198"/>
    <cellStyle name="SAPBEXHLevel3 4 4" xfId="15199"/>
    <cellStyle name="SAPBEXHLevel3 5" xfId="528"/>
    <cellStyle name="SAPBEXHLevel3 5 2" xfId="15200"/>
    <cellStyle name="SAPBEXHLevel3 5 3" xfId="15201"/>
    <cellStyle name="SAPBEXHLevel3 5 4" xfId="15202"/>
    <cellStyle name="SAPBEXHLevel3 6" xfId="529"/>
    <cellStyle name="SAPBEXHLevel3 6 2" xfId="15203"/>
    <cellStyle name="SAPBEXHLevel3 6 3" xfId="15204"/>
    <cellStyle name="SAPBEXHLevel3 6 4" xfId="15205"/>
    <cellStyle name="SAPBEXHLevel3 7" xfId="15206"/>
    <cellStyle name="SAPBEXHLevel3 7 2" xfId="15207"/>
    <cellStyle name="SAPBEXHLevel3 7 3" xfId="15208"/>
    <cellStyle name="SAPBEXHLevel3 7 4" xfId="15209"/>
    <cellStyle name="SAPBEXHLevel3 8" xfId="15210"/>
    <cellStyle name="SAPBEXHLevel3 8 2" xfId="15211"/>
    <cellStyle name="SAPBEXHLevel3 8 3" xfId="15212"/>
    <cellStyle name="SAPBEXHLevel3 8 4" xfId="15213"/>
    <cellStyle name="SAPBEXHLevel3 9" xfId="15214"/>
    <cellStyle name="SAPBEXHLevel3 9 2" xfId="15215"/>
    <cellStyle name="SAPBEXHLevel3 9 3" xfId="15216"/>
    <cellStyle name="SAPBEXHLevel3 9 4" xfId="15217"/>
    <cellStyle name="SAPBEXHLevel3_Deferred Income Taxes" xfId="15218"/>
    <cellStyle name="SAPBEXHLevel3X" xfId="188"/>
    <cellStyle name="SAPBEXHLevel3X 10" xfId="15219"/>
    <cellStyle name="SAPBEXHLevel3X 10 2" xfId="15220"/>
    <cellStyle name="SAPBEXHLevel3X 10 3" xfId="15221"/>
    <cellStyle name="SAPBEXHLevel3X 10 4" xfId="15222"/>
    <cellStyle name="SAPBEXHLevel3X 11" xfId="15223"/>
    <cellStyle name="SAPBEXHLevel3X 11 2" xfId="15224"/>
    <cellStyle name="SAPBEXHLevel3X 11 3" xfId="15225"/>
    <cellStyle name="SAPBEXHLevel3X 11 4" xfId="15226"/>
    <cellStyle name="SAPBEXHLevel3X 12" xfId="15227"/>
    <cellStyle name="SAPBEXHLevel3X 13" xfId="15228"/>
    <cellStyle name="SAPBEXHLevel3X 14" xfId="15229"/>
    <cellStyle name="SAPBEXHLevel3X 2" xfId="530"/>
    <cellStyle name="SAPBEXHLevel3X 2 2" xfId="15230"/>
    <cellStyle name="SAPBEXHLevel3X 2 3" xfId="15231"/>
    <cellStyle name="SAPBEXHLevel3X 2 4" xfId="15232"/>
    <cellStyle name="SAPBEXHLevel3X 3" xfId="531"/>
    <cellStyle name="SAPBEXHLevel3X 3 2" xfId="15233"/>
    <cellStyle name="SAPBEXHLevel3X 3 3" xfId="15234"/>
    <cellStyle name="SAPBEXHLevel3X 3 4" xfId="15235"/>
    <cellStyle name="SAPBEXHLevel3X 4" xfId="532"/>
    <cellStyle name="SAPBEXHLevel3X 4 2" xfId="15236"/>
    <cellStyle name="SAPBEXHLevel3X 4 3" xfId="15237"/>
    <cellStyle name="SAPBEXHLevel3X 4 4" xfId="15238"/>
    <cellStyle name="SAPBEXHLevel3X 5" xfId="533"/>
    <cellStyle name="SAPBEXHLevel3X 5 2" xfId="15239"/>
    <cellStyle name="SAPBEXHLevel3X 5 3" xfId="15240"/>
    <cellStyle name="SAPBEXHLevel3X 5 4" xfId="15241"/>
    <cellStyle name="SAPBEXHLevel3X 6" xfId="534"/>
    <cellStyle name="SAPBEXHLevel3X 6 2" xfId="15242"/>
    <cellStyle name="SAPBEXHLevel3X 6 3" xfId="15243"/>
    <cellStyle name="SAPBEXHLevel3X 6 4" xfId="15244"/>
    <cellStyle name="SAPBEXHLevel3X 7" xfId="15245"/>
    <cellStyle name="SAPBEXHLevel3X 7 2" xfId="15246"/>
    <cellStyle name="SAPBEXHLevel3X 7 3" xfId="15247"/>
    <cellStyle name="SAPBEXHLevel3X 7 4" xfId="15248"/>
    <cellStyle name="SAPBEXHLevel3X 8" xfId="15249"/>
    <cellStyle name="SAPBEXHLevel3X 8 2" xfId="15250"/>
    <cellStyle name="SAPBEXHLevel3X 8 3" xfId="15251"/>
    <cellStyle name="SAPBEXHLevel3X 8 4" xfId="15252"/>
    <cellStyle name="SAPBEXHLevel3X 9" xfId="15253"/>
    <cellStyle name="SAPBEXHLevel3X 9 2" xfId="15254"/>
    <cellStyle name="SAPBEXHLevel3X 9 3" xfId="15255"/>
    <cellStyle name="SAPBEXHLevel3X 9 4" xfId="15256"/>
    <cellStyle name="SAPBEXHLevel3X_Deferred Income Taxes" xfId="15257"/>
    <cellStyle name="SAPBEXresData" xfId="189"/>
    <cellStyle name="SAPBEXresData 2" xfId="15258"/>
    <cellStyle name="SAPBEXresData 3" xfId="15259"/>
    <cellStyle name="SAPBEXresData 4" xfId="15260"/>
    <cellStyle name="SAPBEXresData 5" xfId="15261"/>
    <cellStyle name="SAPBEXresData 6" xfId="15262"/>
    <cellStyle name="SAPBEXresData_Deferred Income Taxes" xfId="15263"/>
    <cellStyle name="SAPBEXresDataEmph" xfId="190"/>
    <cellStyle name="SAPBEXresDataEmph 2" xfId="15264"/>
    <cellStyle name="SAPBEXresDataEmph 3" xfId="15265"/>
    <cellStyle name="SAPBEXresDataEmph 4" xfId="15266"/>
    <cellStyle name="SAPBEXresDataEmph 5" xfId="15267"/>
    <cellStyle name="SAPBEXresDataEmph 6" xfId="15268"/>
    <cellStyle name="SAPBEXresDataEmph_Deferred Income Taxes" xfId="15269"/>
    <cellStyle name="SAPBEXresItem" xfId="191"/>
    <cellStyle name="SAPBEXresItem 2" xfId="15270"/>
    <cellStyle name="SAPBEXresItem 3" xfId="15271"/>
    <cellStyle name="SAPBEXresItem 4" xfId="15272"/>
    <cellStyle name="SAPBEXresItem 5" xfId="15273"/>
    <cellStyle name="SAPBEXresItem 6" xfId="15274"/>
    <cellStyle name="SAPBEXresItem_Deferred Income Taxes" xfId="15275"/>
    <cellStyle name="SAPBEXresItemX" xfId="192"/>
    <cellStyle name="SAPBEXresItemX 2" xfId="15276"/>
    <cellStyle name="SAPBEXresItemX 3" xfId="15277"/>
    <cellStyle name="SAPBEXresItemX 4" xfId="15278"/>
    <cellStyle name="SAPBEXresItemX 5" xfId="15279"/>
    <cellStyle name="SAPBEXresItemX 6" xfId="15280"/>
    <cellStyle name="SAPBEXresItemX_Deferred Income Taxes" xfId="15281"/>
    <cellStyle name="SAPBEXstdData" xfId="193"/>
    <cellStyle name="SAPBEXstdData 10" xfId="15282"/>
    <cellStyle name="SAPBEXstdData 2" xfId="15283"/>
    <cellStyle name="SAPBEXstdData 2 2" xfId="15284"/>
    <cellStyle name="SAPBEXstdData 2 2 2" xfId="15285"/>
    <cellStyle name="SAPBEXstdData 2 2 3" xfId="15286"/>
    <cellStyle name="SAPBEXstdData 2 2 4" xfId="15287"/>
    <cellStyle name="SAPBEXstdData 2 3" xfId="15288"/>
    <cellStyle name="SAPBEXstdData 2 3 2" xfId="15289"/>
    <cellStyle name="SAPBEXstdData 2 3 3" xfId="15290"/>
    <cellStyle name="SAPBEXstdData 2 3 4" xfId="15291"/>
    <cellStyle name="SAPBEXstdData 2 4" xfId="15292"/>
    <cellStyle name="SAPBEXstdData 2 5" xfId="15293"/>
    <cellStyle name="SAPBEXstdData 2 6" xfId="15294"/>
    <cellStyle name="SAPBEXstdData 3" xfId="15295"/>
    <cellStyle name="SAPBEXstdData 3 2" xfId="15296"/>
    <cellStyle name="SAPBEXstdData 3 3" xfId="15297"/>
    <cellStyle name="SAPBEXstdData 3 4" xfId="15298"/>
    <cellStyle name="SAPBEXstdData 4" xfId="15299"/>
    <cellStyle name="SAPBEXstdData 4 2" xfId="15300"/>
    <cellStyle name="SAPBEXstdData 4 3" xfId="15301"/>
    <cellStyle name="SAPBEXstdData 4 4" xfId="15302"/>
    <cellStyle name="SAPBEXstdData 5" xfId="15303"/>
    <cellStyle name="SAPBEXstdData 5 2" xfId="15304"/>
    <cellStyle name="SAPBEXstdData 5 3" xfId="15305"/>
    <cellStyle name="SAPBEXstdData 5 4" xfId="15306"/>
    <cellStyle name="SAPBEXstdData 6" xfId="15307"/>
    <cellStyle name="SAPBEXstdData 6 2" xfId="15308"/>
    <cellStyle name="SAPBEXstdData 6 3" xfId="15309"/>
    <cellStyle name="SAPBEXstdData 6 4" xfId="15310"/>
    <cellStyle name="SAPBEXstdData 7" xfId="15311"/>
    <cellStyle name="SAPBEXstdData 7 2" xfId="15312"/>
    <cellStyle name="SAPBEXstdData 7 3" xfId="15313"/>
    <cellStyle name="SAPBEXstdData 7 4" xfId="15314"/>
    <cellStyle name="SAPBEXstdData 8" xfId="15315"/>
    <cellStyle name="SAPBEXstdData_Copy of xSAPtemp5457" xfId="15316"/>
    <cellStyle name="SAPBEXstdDataEmph" xfId="194"/>
    <cellStyle name="SAPBEXstdDataEmph 2" xfId="15317"/>
    <cellStyle name="SAPBEXstdDataEmph 2 2" xfId="15318"/>
    <cellStyle name="SAPBEXstdDataEmph 2 2 2" xfId="15319"/>
    <cellStyle name="SAPBEXstdDataEmph 2 2 3" xfId="15320"/>
    <cellStyle name="SAPBEXstdDataEmph 2 2 4" xfId="15321"/>
    <cellStyle name="SAPBEXstdDataEmph 2 3" xfId="15322"/>
    <cellStyle name="SAPBEXstdDataEmph 2 3 2" xfId="15323"/>
    <cellStyle name="SAPBEXstdDataEmph 2 3 3" xfId="15324"/>
    <cellStyle name="SAPBEXstdDataEmph 2 3 4" xfId="15325"/>
    <cellStyle name="SAPBEXstdDataEmph 2 4" xfId="15326"/>
    <cellStyle name="SAPBEXstdDataEmph 2 5" xfId="15327"/>
    <cellStyle name="SAPBEXstdDataEmph 2 6" xfId="15328"/>
    <cellStyle name="SAPBEXstdDataEmph 3" xfId="15329"/>
    <cellStyle name="SAPBEXstdDataEmph 4" xfId="15330"/>
    <cellStyle name="SAPBEXstdDataEmph 5" xfId="15331"/>
    <cellStyle name="SAPBEXstdDataEmph 6" xfId="15332"/>
    <cellStyle name="SAPBEXstdDataEmph_Deferred Income Taxes" xfId="15333"/>
    <cellStyle name="SAPBEXstdItem" xfId="195"/>
    <cellStyle name="SAPBEXstdItem 10" xfId="15334"/>
    <cellStyle name="SAPBEXstdItem 11" xfId="15335"/>
    <cellStyle name="SAPBEXstdItem 2" xfId="15336"/>
    <cellStyle name="SAPBEXstdItem 2 2" xfId="15337"/>
    <cellStyle name="SAPBEXstdItem 2 2 2" xfId="15338"/>
    <cellStyle name="SAPBEXstdItem 2 2 3" xfId="15339"/>
    <cellStyle name="SAPBEXstdItem 2 2 4" xfId="15340"/>
    <cellStyle name="SAPBEXstdItem 2 3" xfId="15341"/>
    <cellStyle name="SAPBEXstdItem 2 3 2" xfId="15342"/>
    <cellStyle name="SAPBEXstdItem 2 3 3" xfId="15343"/>
    <cellStyle name="SAPBEXstdItem 2 3 4" xfId="15344"/>
    <cellStyle name="SAPBEXstdItem 2 4" xfId="15345"/>
    <cellStyle name="SAPBEXstdItem 2 4 2" xfId="15346"/>
    <cellStyle name="SAPBEXstdItem 2 4 3" xfId="15347"/>
    <cellStyle name="SAPBEXstdItem 2 4 4" xfId="15348"/>
    <cellStyle name="SAPBEXstdItem 2 5" xfId="15349"/>
    <cellStyle name="SAPBEXstdItem 2 6" xfId="15350"/>
    <cellStyle name="SAPBEXstdItem 2 7" xfId="15351"/>
    <cellStyle name="SAPBEXstdItem 2_Deferred Income Taxes" xfId="15352"/>
    <cellStyle name="SAPBEXstdItem 3" xfId="15353"/>
    <cellStyle name="SAPBEXstdItem 3 2" xfId="15354"/>
    <cellStyle name="SAPBEXstdItem 3 3" xfId="15355"/>
    <cellStyle name="SAPBEXstdItem 3 4" xfId="15356"/>
    <cellStyle name="SAPBEXstdItem 4" xfId="15357"/>
    <cellStyle name="SAPBEXstdItem 4 2" xfId="15358"/>
    <cellStyle name="SAPBEXstdItem 4 3" xfId="15359"/>
    <cellStyle name="SAPBEXstdItem 4 4" xfId="15360"/>
    <cellStyle name="SAPBEXstdItem 5" xfId="15361"/>
    <cellStyle name="SAPBEXstdItem 5 2" xfId="15362"/>
    <cellStyle name="SAPBEXstdItem 5 3" xfId="15363"/>
    <cellStyle name="SAPBEXstdItem 5 4" xfId="15364"/>
    <cellStyle name="SAPBEXstdItem 6" xfId="15365"/>
    <cellStyle name="SAPBEXstdItem 6 2" xfId="15366"/>
    <cellStyle name="SAPBEXstdItem 6 3" xfId="15367"/>
    <cellStyle name="SAPBEXstdItem 6 4" xfId="15368"/>
    <cellStyle name="SAPBEXstdItem 7" xfId="15369"/>
    <cellStyle name="SAPBEXstdItem 7 2" xfId="15370"/>
    <cellStyle name="SAPBEXstdItem 7 3" xfId="15371"/>
    <cellStyle name="SAPBEXstdItem 7 4" xfId="15372"/>
    <cellStyle name="SAPBEXstdItem 8" xfId="15373"/>
    <cellStyle name="SAPBEXstdItem 8 2" xfId="15374"/>
    <cellStyle name="SAPBEXstdItem 8 3" xfId="15375"/>
    <cellStyle name="SAPBEXstdItem 8 4" xfId="15376"/>
    <cellStyle name="SAPBEXstdItem 9" xfId="15377"/>
    <cellStyle name="SAPBEXstdItem_Copy of xSAPtemp5457" xfId="15378"/>
    <cellStyle name="SAPBEXstdItemX" xfId="196"/>
    <cellStyle name="SAPBEXstdItemX 10" xfId="15379"/>
    <cellStyle name="SAPBEXstdItemX 11" xfId="15380"/>
    <cellStyle name="SAPBEXstdItemX 2" xfId="15381"/>
    <cellStyle name="SAPBEXstdItemX 2 2" xfId="15382"/>
    <cellStyle name="SAPBEXstdItemX 2 2 2" xfId="15383"/>
    <cellStyle name="SAPBEXstdItemX 2 2 3" xfId="15384"/>
    <cellStyle name="SAPBEXstdItemX 2 2 4" xfId="15385"/>
    <cellStyle name="SAPBEXstdItemX 2 3" xfId="15386"/>
    <cellStyle name="SAPBEXstdItemX 2 3 2" xfId="15387"/>
    <cellStyle name="SAPBEXstdItemX 2 3 3" xfId="15388"/>
    <cellStyle name="SAPBEXstdItemX 2 3 4" xfId="15389"/>
    <cellStyle name="SAPBEXstdItemX 2 4" xfId="15390"/>
    <cellStyle name="SAPBEXstdItemX 2 5" xfId="15391"/>
    <cellStyle name="SAPBEXstdItemX 2 6" xfId="15392"/>
    <cellStyle name="SAPBEXstdItemX 3" xfId="15393"/>
    <cellStyle name="SAPBEXstdItemX 3 2" xfId="15394"/>
    <cellStyle name="SAPBEXstdItemX 3 3" xfId="15395"/>
    <cellStyle name="SAPBEXstdItemX 3 4" xfId="15396"/>
    <cellStyle name="SAPBEXstdItemX 4" xfId="15397"/>
    <cellStyle name="SAPBEXstdItemX 4 2" xfId="15398"/>
    <cellStyle name="SAPBEXstdItemX 4 3" xfId="15399"/>
    <cellStyle name="SAPBEXstdItemX 4 4" xfId="15400"/>
    <cellStyle name="SAPBEXstdItemX 5" xfId="15401"/>
    <cellStyle name="SAPBEXstdItemX 5 2" xfId="15402"/>
    <cellStyle name="SAPBEXstdItemX 5 3" xfId="15403"/>
    <cellStyle name="SAPBEXstdItemX 5 4" xfId="15404"/>
    <cellStyle name="SAPBEXstdItemX 6" xfId="15405"/>
    <cellStyle name="SAPBEXstdItemX 6 2" xfId="15406"/>
    <cellStyle name="SAPBEXstdItemX 6 3" xfId="15407"/>
    <cellStyle name="SAPBEXstdItemX 6 4" xfId="15408"/>
    <cellStyle name="SAPBEXstdItemX 7" xfId="15409"/>
    <cellStyle name="SAPBEXstdItemX 7 2" xfId="15410"/>
    <cellStyle name="SAPBEXstdItemX 7 3" xfId="15411"/>
    <cellStyle name="SAPBEXstdItemX 7 4" xfId="15412"/>
    <cellStyle name="SAPBEXstdItemX 8" xfId="15413"/>
    <cellStyle name="SAPBEXstdItemX 8 2" xfId="15414"/>
    <cellStyle name="SAPBEXstdItemX 8 3" xfId="15415"/>
    <cellStyle name="SAPBEXstdItemX 8 4" xfId="15416"/>
    <cellStyle name="SAPBEXstdItemX 9" xfId="15417"/>
    <cellStyle name="SAPBEXstdItemX_Copy of xSAPtemp5457" xfId="15418"/>
    <cellStyle name="SAPBEXtitle" xfId="197"/>
    <cellStyle name="SAPBEXtitle 10" xfId="15419"/>
    <cellStyle name="SAPBEXtitle 11" xfId="15420"/>
    <cellStyle name="SAPBEXtitle 12" xfId="15421"/>
    <cellStyle name="SAPBEXtitle 13" xfId="15422"/>
    <cellStyle name="SAPBEXtitle 14" xfId="15423"/>
    <cellStyle name="SAPBEXtitle 15" xfId="15424"/>
    <cellStyle name="SAPBEXtitle 16" xfId="15425"/>
    <cellStyle name="SAPBEXtitle 17" xfId="15426"/>
    <cellStyle name="SAPBEXtitle 2" xfId="198"/>
    <cellStyle name="SAPBEXtitle 2 2" xfId="15427"/>
    <cellStyle name="SAPBEXtitle 2 3" xfId="15428"/>
    <cellStyle name="SAPBEXtitle 3" xfId="535"/>
    <cellStyle name="SAPBEXtitle 4" xfId="536"/>
    <cellStyle name="SAPBEXtitle 5" xfId="15429"/>
    <cellStyle name="SAPBEXtitle 5 2" xfId="15430"/>
    <cellStyle name="SAPBEXtitle 6" xfId="15431"/>
    <cellStyle name="SAPBEXtitle 7" xfId="15432"/>
    <cellStyle name="SAPBEXtitle 7 2" xfId="15433"/>
    <cellStyle name="SAPBEXtitle 8" xfId="15434"/>
    <cellStyle name="SAPBEXtitle 8 2" xfId="15435"/>
    <cellStyle name="SAPBEXtitle 9" xfId="15436"/>
    <cellStyle name="SAPBEXtitle_Copy of xSAPtemp5457" xfId="15437"/>
    <cellStyle name="SAPBEXundefined" xfId="199"/>
    <cellStyle name="SAPBEXundefined 2" xfId="15438"/>
    <cellStyle name="SAPBEXundefined 3" xfId="15439"/>
    <cellStyle name="SAPBEXundefined 4" xfId="15440"/>
    <cellStyle name="SAPBEXundefined 5" xfId="15441"/>
    <cellStyle name="SAPBEXundefined 6" xfId="15442"/>
    <cellStyle name="SAPBEXundefined_Deferred Income Taxes" xfId="15443"/>
    <cellStyle name="SAPBorder" xfId="15556"/>
    <cellStyle name="SAPDataCell" xfId="15539"/>
    <cellStyle name="SAPDataTotalCell" xfId="15540"/>
    <cellStyle name="SAPDimensionCell" xfId="15538"/>
    <cellStyle name="SAPEditableDataCell" xfId="15541"/>
    <cellStyle name="SAPEditableDataTotalCell" xfId="15544"/>
    <cellStyle name="SAPEmphasized" xfId="15564"/>
    <cellStyle name="SAPEmphasizedEditableDataCell" xfId="15566"/>
    <cellStyle name="SAPEmphasizedEditableDataTotalCell" xfId="15567"/>
    <cellStyle name="SAPEmphasizedLockedDataCell" xfId="15570"/>
    <cellStyle name="SAPEmphasizedLockedDataTotalCell" xfId="15571"/>
    <cellStyle name="SAPEmphasizedReadonlyDataCell" xfId="15568"/>
    <cellStyle name="SAPEmphasizedReadonlyDataTotalCell" xfId="15569"/>
    <cellStyle name="SAPEmphasizedTotal" xfId="15565"/>
    <cellStyle name="SAPExceptionLevel1" xfId="15547"/>
    <cellStyle name="SAPExceptionLevel2" xfId="15548"/>
    <cellStyle name="SAPExceptionLevel3" xfId="15549"/>
    <cellStyle name="SAPExceptionLevel4" xfId="15550"/>
    <cellStyle name="SAPExceptionLevel5" xfId="15551"/>
    <cellStyle name="SAPExceptionLevel6" xfId="15552"/>
    <cellStyle name="SAPExceptionLevel7" xfId="15553"/>
    <cellStyle name="SAPExceptionLevel8" xfId="15554"/>
    <cellStyle name="SAPExceptionLevel9" xfId="15555"/>
    <cellStyle name="SAPHierarchyCell0" xfId="15559"/>
    <cellStyle name="SAPHierarchyCell1" xfId="15560"/>
    <cellStyle name="SAPHierarchyCell2" xfId="15561"/>
    <cellStyle name="SAPHierarchyCell3" xfId="15562"/>
    <cellStyle name="SAPHierarchyCell4" xfId="15563"/>
    <cellStyle name="SAPLockedDataCell" xfId="15543"/>
    <cellStyle name="SAPLockedDataTotalCell" xfId="15546"/>
    <cellStyle name="SAPMemberCell" xfId="15557"/>
    <cellStyle name="SAPMemberTotalCell" xfId="15558"/>
    <cellStyle name="SAPReadonlyDataCell" xfId="15542"/>
    <cellStyle name="SAPReadonlyDataTotalCell" xfId="15545"/>
    <cellStyle name="Shade" xfId="537"/>
    <cellStyle name="Shaded" xfId="15444"/>
    <cellStyle name="SHADEDSTORES" xfId="15445"/>
    <cellStyle name="Sheet Title" xfId="200"/>
    <cellStyle name="Single Border" xfId="15446"/>
    <cellStyle name="Special" xfId="538"/>
    <cellStyle name="Special 2" xfId="539"/>
    <cellStyle name="Special 3" xfId="540"/>
    <cellStyle name="specstores" xfId="15447"/>
    <cellStyle name="STYL1 - Style1" xfId="15448"/>
    <cellStyle name="Style 1" xfId="541"/>
    <cellStyle name="Style 1 2" xfId="15449"/>
    <cellStyle name="Style 1_Deferred Income Taxes" xfId="15450"/>
    <cellStyle name="Style 21" xfId="201"/>
    <cellStyle name="Style 22" xfId="202"/>
    <cellStyle name="Style 24" xfId="203"/>
    <cellStyle name="Style 27" xfId="542"/>
    <cellStyle name="Style 35" xfId="543"/>
    <cellStyle name="Style 35 2" xfId="15451"/>
    <cellStyle name="Style 36" xfId="544"/>
    <cellStyle name="Style 36 2" xfId="15452"/>
    <cellStyle name="sub-tl - Style3" xfId="15453"/>
    <cellStyle name="subtot - Style5" xfId="15454"/>
    <cellStyle name="subtot - Style5 2" xfId="15455"/>
    <cellStyle name="subtot - Style5 3" xfId="15456"/>
    <cellStyle name="subtot - Style5 4" xfId="15457"/>
    <cellStyle name="Subtotal" xfId="15458"/>
    <cellStyle name="Summary" xfId="15459"/>
    <cellStyle name="System" xfId="15460"/>
    <cellStyle name="Table  - Style6" xfId="15461"/>
    <cellStyle name="Table  - Style6 2" xfId="15462"/>
    <cellStyle name="Table  - Style6 3" xfId="15463"/>
    <cellStyle name="Table  - Style6 4" xfId="15464"/>
    <cellStyle name="Table Col Head" xfId="15465"/>
    <cellStyle name="Table Sub Head" xfId="15466"/>
    <cellStyle name="Table Title" xfId="15467"/>
    <cellStyle name="Table Units" xfId="15468"/>
    <cellStyle name="TableBase" xfId="15469"/>
    <cellStyle name="TableBase 2" xfId="15470"/>
    <cellStyle name="TableBase 3" xfId="15471"/>
    <cellStyle name="TableBase 4" xfId="15472"/>
    <cellStyle name="TableHead" xfId="15473"/>
    <cellStyle name="Text" xfId="545"/>
    <cellStyle name="Text 2" xfId="15474"/>
    <cellStyle name="Text_Deferred Income Taxes" xfId="15475"/>
    <cellStyle name="Tickmark" xfId="15476"/>
    <cellStyle name="Time" xfId="15477"/>
    <cellStyle name="Title  - Style1" xfId="15478"/>
    <cellStyle name="Title - Underline" xfId="15479"/>
    <cellStyle name="Title 10" xfId="15480"/>
    <cellStyle name="Title 11" xfId="15481"/>
    <cellStyle name="Title 12" xfId="15482"/>
    <cellStyle name="Title 13" xfId="15483"/>
    <cellStyle name="Title 14" xfId="15484"/>
    <cellStyle name="Title 15" xfId="15485"/>
    <cellStyle name="Title 16" xfId="15486"/>
    <cellStyle name="Title 2" xfId="204"/>
    <cellStyle name="Title 2 2" xfId="15487"/>
    <cellStyle name="Title 2_Deferred Income Taxes" xfId="15488"/>
    <cellStyle name="Title 3" xfId="546"/>
    <cellStyle name="Title 4" xfId="547"/>
    <cellStyle name="Title 5" xfId="548"/>
    <cellStyle name="Title 6" xfId="549"/>
    <cellStyle name="Title 7" xfId="15489"/>
    <cellStyle name="Title 7 2" xfId="15490"/>
    <cellStyle name="Title 7_Deferred Income Taxes" xfId="15491"/>
    <cellStyle name="Title 8" xfId="15492"/>
    <cellStyle name="Title 9" xfId="15493"/>
    <cellStyle name="Titles" xfId="205"/>
    <cellStyle name="Titles - Other" xfId="15494"/>
    <cellStyle name="Titles 2" xfId="15495"/>
    <cellStyle name="Total 10" xfId="15496"/>
    <cellStyle name="Total 2" xfId="206"/>
    <cellStyle name="Total 2 11" xfId="15497"/>
    <cellStyle name="Total 2 2" xfId="15498"/>
    <cellStyle name="Total 2 3" xfId="15499"/>
    <cellStyle name="Total 2_Deferred Income Taxes" xfId="15500"/>
    <cellStyle name="Total 3" xfId="15501"/>
    <cellStyle name="Total 4" xfId="15502"/>
    <cellStyle name="Total 46" xfId="15503"/>
    <cellStyle name="Total 5" xfId="15504"/>
    <cellStyle name="Total2 - Style2" xfId="550"/>
    <cellStyle name="TotCol - Style5" xfId="15505"/>
    <cellStyle name="TotRow - Style4" xfId="15506"/>
    <cellStyle name="TotRow - Style4 2" xfId="15507"/>
    <cellStyle name="TotRow - Style4 3" xfId="15508"/>
    <cellStyle name="TotRow - Style4 4" xfId="15509"/>
    <cellStyle name="TRANSMISSION RELIABILITY PORTION OF PROJECT" xfId="207"/>
    <cellStyle name="TRANSMISSION RELIABILITY PORTION OF PROJECT 2" xfId="15510"/>
    <cellStyle name="Tusental (0)_pldt" xfId="15511"/>
    <cellStyle name="Tusental_pldt" xfId="15512"/>
    <cellStyle name="Underl - Style4" xfId="551"/>
    <cellStyle name="UNLocked" xfId="552"/>
    <cellStyle name="UNLocked 2" xfId="15513"/>
    <cellStyle name="UNLocked_Deferred Income Taxes" xfId="15514"/>
    <cellStyle name="Unprot" xfId="208"/>
    <cellStyle name="Unprot 2" xfId="553"/>
    <cellStyle name="Unprot 3" xfId="554"/>
    <cellStyle name="Unprot 4" xfId="15515"/>
    <cellStyle name="Unprot$" xfId="209"/>
    <cellStyle name="Unprot$ 2" xfId="210"/>
    <cellStyle name="Unprot$ 3" xfId="555"/>
    <cellStyle name="Unprot$ 4" xfId="556"/>
    <cellStyle name="Unprot_Book4 (11) (2)" xfId="15516"/>
    <cellStyle name="Unprotect" xfId="211"/>
    <cellStyle name="Valuta (0)_pldt" xfId="15517"/>
    <cellStyle name="Valuta_pldt" xfId="15518"/>
    <cellStyle name="Warning Text 2" xfId="212"/>
    <cellStyle name="Warning Text 2 2" xfId="15519"/>
    <cellStyle name="Warning Text 3" xfId="557"/>
    <cellStyle name="Warning Text 4" xfId="558"/>
    <cellStyle name="Warning Text 5" xfId="559"/>
    <cellStyle name="Warning Text 6" xfId="560"/>
    <cellStyle name="WhitePattern" xfId="15520"/>
    <cellStyle name="WhitePattern1" xfId="15521"/>
    <cellStyle name="WhitePattern1 2" xfId="15522"/>
    <cellStyle name="WhitePattern1 3" xfId="15523"/>
    <cellStyle name="WhitePattern1 4" xfId="15524"/>
    <cellStyle name="WhiteText" xfId="15525"/>
    <cellStyle name="Year" xfId="15526"/>
  </cellStyles>
  <dxfs count="11"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abSelected="1" zoomScaleNormal="100" workbookViewId="0"/>
  </sheetViews>
  <sheetFormatPr defaultRowHeight="12.75"/>
  <cols>
    <col min="1" max="1" width="11.42578125" style="412" customWidth="1"/>
    <col min="2" max="2" width="27.140625" style="412" customWidth="1"/>
    <col min="3" max="3" width="80.28515625" style="412" customWidth="1"/>
    <col min="4" max="16384" width="9.140625" style="412"/>
  </cols>
  <sheetData>
    <row r="1" spans="2:3">
      <c r="B1" s="410" t="s">
        <v>209</v>
      </c>
      <c r="C1" s="411"/>
    </row>
    <row r="2" spans="2:3">
      <c r="B2" s="413"/>
      <c r="C2" s="414"/>
    </row>
    <row r="3" spans="2:3">
      <c r="B3" s="415"/>
      <c r="C3" s="415"/>
    </row>
    <row r="4" spans="2:3">
      <c r="B4" s="416" t="s">
        <v>210</v>
      </c>
      <c r="C4" s="417" t="s">
        <v>212</v>
      </c>
    </row>
    <row r="5" spans="2:3">
      <c r="B5" s="416" t="s">
        <v>211</v>
      </c>
      <c r="C5" s="417" t="s">
        <v>277</v>
      </c>
    </row>
    <row r="6" spans="2:3">
      <c r="B6" s="418"/>
      <c r="C6" s="419"/>
    </row>
    <row r="9" spans="2:3">
      <c r="B9" s="420" t="s">
        <v>287</v>
      </c>
      <c r="C9" s="421" t="s">
        <v>213</v>
      </c>
    </row>
    <row r="11" spans="2:3">
      <c r="B11" s="420" t="s">
        <v>214</v>
      </c>
      <c r="C11" s="421" t="s">
        <v>272</v>
      </c>
    </row>
    <row r="12" spans="2:3">
      <c r="B12" s="422" t="str">
        <f>"(3.1)"</f>
        <v>(3.1)</v>
      </c>
      <c r="C12" s="423" t="s">
        <v>241</v>
      </c>
    </row>
    <row r="13" spans="2:3">
      <c r="B13" s="422" t="str">
        <f>+TEXT(VALUE(MID(B12,2,LEN(B12)-2))+0.1,"(0.0)")</f>
        <v>(3.2)</v>
      </c>
      <c r="C13" s="423" t="s">
        <v>242</v>
      </c>
    </row>
    <row r="14" spans="2:3">
      <c r="B14" s="422" t="str">
        <f t="shared" ref="B14:B16" si="0">+TEXT(VALUE(MID(B13,2,LEN(B13)-2))+0.1,"(0.0)")</f>
        <v>(3.3)</v>
      </c>
      <c r="C14" s="423" t="s">
        <v>243</v>
      </c>
    </row>
    <row r="15" spans="2:3">
      <c r="B15" s="422" t="str">
        <f t="shared" si="0"/>
        <v>(3.4)</v>
      </c>
      <c r="C15" s="423" t="s">
        <v>244</v>
      </c>
    </row>
    <row r="16" spans="2:3">
      <c r="B16" s="422" t="str">
        <f t="shared" si="0"/>
        <v>(3.5)</v>
      </c>
      <c r="C16" s="423" t="s">
        <v>245</v>
      </c>
    </row>
    <row r="18" spans="2:3">
      <c r="B18" s="420" t="s">
        <v>219</v>
      </c>
      <c r="C18" s="421" t="s">
        <v>222</v>
      </c>
    </row>
    <row r="19" spans="2:3">
      <c r="B19" s="422" t="str">
        <f>"(4.1)"</f>
        <v>(4.1)</v>
      </c>
      <c r="C19" s="423" t="s">
        <v>263</v>
      </c>
    </row>
    <row r="20" spans="2:3">
      <c r="B20" s="422" t="str">
        <f>+TEXT(VALUE(MID(B19,2,LEN(B19)-2))+0.1,"(0.0)")</f>
        <v>(4.2)</v>
      </c>
      <c r="C20" s="423" t="s">
        <v>271</v>
      </c>
    </row>
    <row r="21" spans="2:3">
      <c r="B21" s="422"/>
      <c r="C21" s="423"/>
    </row>
    <row r="22" spans="2:3">
      <c r="B22" s="424" t="s">
        <v>217</v>
      </c>
      <c r="C22" s="417" t="s">
        <v>238</v>
      </c>
    </row>
    <row r="23" spans="2:3">
      <c r="B23" s="425" t="str">
        <f>"(5.1)"</f>
        <v>(5.1)</v>
      </c>
      <c r="C23" s="415" t="s">
        <v>227</v>
      </c>
    </row>
    <row r="24" spans="2:3">
      <c r="B24" s="425"/>
      <c r="C24" s="415"/>
    </row>
    <row r="25" spans="2:3">
      <c r="B25" s="420" t="s">
        <v>239</v>
      </c>
      <c r="C25" s="421" t="s">
        <v>246</v>
      </c>
    </row>
    <row r="26" spans="2:3">
      <c r="B26" s="422" t="str">
        <f>"(6.1)"</f>
        <v>(6.1)</v>
      </c>
      <c r="C26" s="423" t="s">
        <v>246</v>
      </c>
    </row>
    <row r="28" spans="2:3">
      <c r="B28" s="420" t="s">
        <v>273</v>
      </c>
      <c r="C28" s="421" t="s">
        <v>218</v>
      </c>
    </row>
    <row r="29" spans="2:3">
      <c r="B29" s="422" t="str">
        <f>"(7.1)"</f>
        <v>(7.1)</v>
      </c>
      <c r="C29" s="423" t="s">
        <v>218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/>
  </sheetViews>
  <sheetFormatPr defaultColWidth="9.140625" defaultRowHeight="12.75"/>
  <cols>
    <col min="1" max="1" width="2.5703125" style="55" customWidth="1"/>
    <col min="2" max="2" width="13.28515625" style="55" customWidth="1"/>
    <col min="3" max="4" width="4.85546875" style="55" customWidth="1"/>
    <col min="5" max="7" width="13.28515625" style="55" customWidth="1"/>
    <col min="8" max="8" width="2.5703125" style="55" customWidth="1"/>
    <col min="9" max="9" width="13.28515625" style="55" customWidth="1"/>
    <col min="10" max="10" width="3.28515625" style="55" customWidth="1"/>
    <col min="11" max="17" width="9.140625" style="55"/>
    <col min="18" max="18" width="9.85546875" style="55" bestFit="1" customWidth="1"/>
    <col min="19" max="20" width="9.28515625" style="55" bestFit="1" customWidth="1"/>
    <col min="21" max="22" width="9.85546875" style="55" bestFit="1" customWidth="1"/>
    <col min="23" max="25" width="9.28515625" style="55" bestFit="1" customWidth="1"/>
    <col min="26" max="16384" width="9.140625" style="55"/>
  </cols>
  <sheetData>
    <row r="1" spans="1:10">
      <c r="A1" s="1" t="str">
        <f>+'Workpaper Index'!$C$4</f>
        <v>Washington Power Cost Adjustment Mechanism</v>
      </c>
    </row>
    <row r="2" spans="1:10">
      <c r="A2" s="1" t="str">
        <f>+'Workpaper Index'!$B$5&amp;" "&amp;'Workpaper Index'!$C$5</f>
        <v>Deferral Period: January 1, 2019 - December 31, 2019</v>
      </c>
    </row>
    <row r="3" spans="1:10">
      <c r="A3" s="1" t="str">
        <f>+'Workpaper Index'!$B$26&amp;": "&amp;'Workpaper Index'!$C$26</f>
        <v>(6.1): West Control Area Jurisdictional Loads and WCA Actual Allocation Factors</v>
      </c>
    </row>
    <row r="6" spans="1:10">
      <c r="A6" s="57"/>
      <c r="B6" s="58"/>
      <c r="C6" s="59"/>
      <c r="D6" s="59"/>
      <c r="E6" s="59"/>
      <c r="F6" s="59"/>
      <c r="G6" s="59"/>
      <c r="H6" s="58"/>
    </row>
    <row r="7" spans="1:10">
      <c r="A7" s="60"/>
      <c r="B7" s="61" t="s">
        <v>220</v>
      </c>
      <c r="C7" s="62"/>
      <c r="D7" s="62"/>
      <c r="E7" s="62"/>
      <c r="F7" s="62"/>
      <c r="G7" s="62"/>
      <c r="H7" s="62"/>
      <c r="I7" s="62"/>
      <c r="J7" s="63"/>
    </row>
    <row r="8" spans="1:10">
      <c r="A8" s="58"/>
      <c r="B8" s="427"/>
      <c r="C8" s="64"/>
      <c r="D8" s="64"/>
      <c r="E8" s="64"/>
      <c r="F8" s="64"/>
      <c r="G8" s="64"/>
      <c r="H8" s="65"/>
      <c r="I8" s="65"/>
      <c r="J8" s="66"/>
    </row>
    <row r="9" spans="1:10">
      <c r="A9" s="71"/>
      <c r="B9" s="409" t="s">
        <v>114</v>
      </c>
      <c r="C9" s="68"/>
      <c r="D9" s="68"/>
      <c r="E9" s="69"/>
      <c r="F9" s="69"/>
      <c r="G9" s="69"/>
      <c r="H9" s="69"/>
      <c r="I9" s="69"/>
      <c r="J9" s="70"/>
    </row>
    <row r="10" spans="1:10">
      <c r="A10" s="71"/>
      <c r="B10" s="409"/>
      <c r="C10" s="68"/>
      <c r="D10" s="68"/>
      <c r="E10" s="69"/>
      <c r="F10" s="69"/>
      <c r="G10" s="69"/>
      <c r="H10" s="69"/>
      <c r="I10" s="69"/>
      <c r="J10" s="70"/>
    </row>
    <row r="11" spans="1:10">
      <c r="A11" s="71"/>
      <c r="B11" s="428" t="s">
        <v>115</v>
      </c>
      <c r="C11" s="68"/>
      <c r="D11" s="68"/>
      <c r="E11" s="72" t="s">
        <v>116</v>
      </c>
      <c r="F11" s="72" t="s">
        <v>117</v>
      </c>
      <c r="G11" s="72" t="s">
        <v>118</v>
      </c>
      <c r="H11" s="69"/>
      <c r="I11" s="72" t="s">
        <v>119</v>
      </c>
      <c r="J11" s="70"/>
    </row>
    <row r="12" spans="1:10">
      <c r="A12" s="71"/>
      <c r="B12" s="429" t="s">
        <v>107</v>
      </c>
      <c r="C12" s="68"/>
      <c r="D12" s="68"/>
      <c r="E12" s="68">
        <f>+SUMIF($E$20:$G$20,E$11,$E$33:$G$33)/$I$33</f>
        <v>4.13495077270261E-2</v>
      </c>
      <c r="F12" s="68">
        <f>+SUMIF($E$20:$G$20,F$11,$E$33:$G$33)/$I$33</f>
        <v>0.72754194443599229</v>
      </c>
      <c r="G12" s="68">
        <f>+SUMIF($E$20:$G$20,G$11,$E$33:$G$33)/$I$33</f>
        <v>0.23110854783698145</v>
      </c>
      <c r="H12" s="69"/>
      <c r="I12" s="73">
        <f>SUM(E12:G12)</f>
        <v>0.99999999999999978</v>
      </c>
      <c r="J12" s="70"/>
    </row>
    <row r="13" spans="1:10">
      <c r="A13" s="71"/>
      <c r="B13" s="429" t="s">
        <v>100</v>
      </c>
      <c r="C13" s="69"/>
      <c r="D13" s="68"/>
      <c r="E13" s="68">
        <f>+$F$55*E12+$F$54*SUMIF($E$38:$G$38,E$11,$E$51:$G$51)/$I$51</f>
        <v>3.9407149453049684E-2</v>
      </c>
      <c r="F13" s="68">
        <f>+$F$55*F12+$F$54*SUMIF($E$38:$G$38,F$11,$E$51:$G$51)/$I$51</f>
        <v>0.73026960601347857</v>
      </c>
      <c r="G13" s="68">
        <f>+$F$55*G12+$F$54*SUMIF($E$38:$G$38,G$11,$E$51:$G$51)/$I$51</f>
        <v>0.23032324453347164</v>
      </c>
      <c r="H13" s="69"/>
      <c r="I13" s="73">
        <f>SUM(E13:G13)</f>
        <v>0.99999999999999989</v>
      </c>
      <c r="J13" s="70"/>
    </row>
    <row r="14" spans="1:10">
      <c r="A14" s="58"/>
      <c r="B14" s="430"/>
      <c r="C14" s="74"/>
      <c r="D14" s="74"/>
      <c r="E14" s="74"/>
      <c r="F14" s="74"/>
      <c r="G14" s="74"/>
      <c r="H14" s="74"/>
      <c r="I14" s="74"/>
      <c r="J14" s="75"/>
    </row>
    <row r="15" spans="1:10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>
      <c r="A16" s="58"/>
      <c r="B16" s="76" t="s">
        <v>221</v>
      </c>
      <c r="C16" s="77"/>
      <c r="D16" s="77"/>
      <c r="E16" s="77"/>
      <c r="F16" s="77"/>
      <c r="G16" s="77"/>
      <c r="H16" s="77"/>
      <c r="I16" s="77"/>
      <c r="J16" s="78"/>
    </row>
    <row r="17" spans="1:11">
      <c r="A17" s="58"/>
      <c r="B17" s="79"/>
      <c r="C17" s="69"/>
      <c r="D17" s="69"/>
      <c r="E17" s="69"/>
      <c r="F17" s="69"/>
      <c r="G17" s="69"/>
      <c r="H17" s="69"/>
      <c r="I17" s="69"/>
      <c r="J17" s="70"/>
    </row>
    <row r="18" spans="1:11">
      <c r="A18" s="58"/>
      <c r="B18" s="409" t="s">
        <v>224</v>
      </c>
      <c r="C18" s="80"/>
      <c r="D18" s="80"/>
      <c r="E18" s="80"/>
      <c r="F18" s="80"/>
      <c r="G18" s="80"/>
      <c r="H18" s="69"/>
      <c r="I18" s="69"/>
      <c r="J18" s="70"/>
    </row>
    <row r="19" spans="1:11">
      <c r="A19" s="58"/>
      <c r="B19" s="431"/>
      <c r="C19" s="69"/>
      <c r="D19" s="69"/>
      <c r="E19" s="82" t="s">
        <v>120</v>
      </c>
      <c r="F19" s="82" t="s">
        <v>120</v>
      </c>
      <c r="G19" s="82" t="s">
        <v>120</v>
      </c>
      <c r="H19" s="82"/>
      <c r="I19" s="69"/>
      <c r="J19" s="70"/>
    </row>
    <row r="20" spans="1:11">
      <c r="A20" s="71"/>
      <c r="B20" s="432" t="s">
        <v>121</v>
      </c>
      <c r="C20" s="69"/>
      <c r="D20" s="69"/>
      <c r="E20" s="83" t="s">
        <v>116</v>
      </c>
      <c r="F20" s="83" t="s">
        <v>117</v>
      </c>
      <c r="G20" s="83" t="s">
        <v>118</v>
      </c>
      <c r="H20" s="69"/>
      <c r="I20" s="83" t="s">
        <v>119</v>
      </c>
      <c r="J20" s="70"/>
    </row>
    <row r="21" spans="1:11">
      <c r="A21" s="71"/>
      <c r="B21" s="433">
        <v>43466</v>
      </c>
      <c r="C21" s="69"/>
      <c r="D21" s="69"/>
      <c r="E21" s="383">
        <v>72438.519737999988</v>
      </c>
      <c r="F21" s="383">
        <v>1343148.5959299991</v>
      </c>
      <c r="G21" s="383">
        <v>428439.80447799992</v>
      </c>
      <c r="H21" s="69"/>
      <c r="I21" s="84">
        <f t="shared" ref="I21:I23" si="0">SUM(E21:G21)</f>
        <v>1844026.9201459989</v>
      </c>
      <c r="J21" s="70"/>
    </row>
    <row r="22" spans="1:11">
      <c r="A22" s="71"/>
      <c r="B22" s="433">
        <v>43497</v>
      </c>
      <c r="C22" s="69"/>
      <c r="D22" s="69"/>
      <c r="E22" s="383">
        <v>72424.125280999957</v>
      </c>
      <c r="F22" s="383">
        <v>1317556.3117880009</v>
      </c>
      <c r="G22" s="383">
        <v>425635.46321899933</v>
      </c>
      <c r="H22" s="69"/>
      <c r="I22" s="84">
        <f t="shared" si="0"/>
        <v>1815615.9002880002</v>
      </c>
      <c r="J22" s="70"/>
    </row>
    <row r="23" spans="1:11">
      <c r="A23" s="71"/>
      <c r="B23" s="433">
        <v>43525</v>
      </c>
      <c r="C23" s="69"/>
      <c r="D23" s="69"/>
      <c r="E23" s="383">
        <v>69250.026284000036</v>
      </c>
      <c r="F23" s="383">
        <v>1270848.5721329995</v>
      </c>
      <c r="G23" s="383">
        <v>393384.54105000006</v>
      </c>
      <c r="H23" s="69"/>
      <c r="I23" s="84">
        <f t="shared" si="0"/>
        <v>1733483.1394669998</v>
      </c>
      <c r="J23" s="70"/>
    </row>
    <row r="24" spans="1:11">
      <c r="A24" s="71"/>
      <c r="B24" s="433">
        <v>43556</v>
      </c>
      <c r="C24" s="69"/>
      <c r="D24" s="69"/>
      <c r="E24" s="383">
        <v>56867.369546000045</v>
      </c>
      <c r="F24" s="383">
        <v>1058807.4253649998</v>
      </c>
      <c r="G24" s="383">
        <v>303385.2970089998</v>
      </c>
      <c r="H24" s="85"/>
      <c r="I24" s="84">
        <f t="shared" ref="I24:I32" si="1">SUM(E24:G24)</f>
        <v>1419060.0919199998</v>
      </c>
      <c r="J24" s="70"/>
      <c r="K24" s="86"/>
    </row>
    <row r="25" spans="1:11">
      <c r="A25" s="71"/>
      <c r="B25" s="433">
        <v>43586</v>
      </c>
      <c r="C25" s="69"/>
      <c r="D25" s="69"/>
      <c r="E25" s="383">
        <v>64849.967829999943</v>
      </c>
      <c r="F25" s="383">
        <v>1049024.6773169988</v>
      </c>
      <c r="G25" s="383">
        <v>320262.45056800032</v>
      </c>
      <c r="H25" s="85"/>
      <c r="I25" s="84">
        <f t="shared" si="1"/>
        <v>1434137.0957149991</v>
      </c>
      <c r="J25" s="70"/>
      <c r="K25" s="86"/>
    </row>
    <row r="26" spans="1:11">
      <c r="A26" s="71"/>
      <c r="B26" s="433">
        <v>43617</v>
      </c>
      <c r="C26" s="69"/>
      <c r="D26" s="69"/>
      <c r="E26" s="383">
        <v>68523.490610000066</v>
      </c>
      <c r="F26" s="383">
        <v>1099297.0946110003</v>
      </c>
      <c r="G26" s="383">
        <v>352262.46793399967</v>
      </c>
      <c r="H26" s="85"/>
      <c r="I26" s="84">
        <f t="shared" si="1"/>
        <v>1520083.0531549999</v>
      </c>
      <c r="J26" s="70"/>
      <c r="K26" s="86"/>
    </row>
    <row r="27" spans="1:11">
      <c r="A27" s="71"/>
      <c r="B27" s="433">
        <v>43647</v>
      </c>
      <c r="C27" s="69"/>
      <c r="D27" s="69"/>
      <c r="E27" s="383">
        <v>77044.261910000074</v>
      </c>
      <c r="F27" s="383">
        <v>1199717.8049980013</v>
      </c>
      <c r="G27" s="383">
        <v>384549.64201299992</v>
      </c>
      <c r="H27" s="85"/>
      <c r="I27" s="84">
        <f t="shared" si="1"/>
        <v>1661311.7089210013</v>
      </c>
      <c r="J27" s="70"/>
      <c r="K27" s="86"/>
    </row>
    <row r="28" spans="1:11">
      <c r="A28" s="71"/>
      <c r="B28" s="433">
        <v>43678</v>
      </c>
      <c r="C28" s="69"/>
      <c r="D28" s="69"/>
      <c r="E28" s="383">
        <v>77313.853068000011</v>
      </c>
      <c r="F28" s="383">
        <v>1240290.2854809999</v>
      </c>
      <c r="G28" s="383">
        <v>397700.49479300028</v>
      </c>
      <c r="H28" s="85"/>
      <c r="I28" s="84">
        <f t="shared" si="1"/>
        <v>1715304.6333420002</v>
      </c>
      <c r="J28" s="70"/>
      <c r="K28" s="86"/>
    </row>
    <row r="29" spans="1:11">
      <c r="A29" s="71"/>
      <c r="B29" s="433">
        <v>43709</v>
      </c>
      <c r="C29" s="69"/>
      <c r="D29" s="69"/>
      <c r="E29" s="383">
        <v>57894.711387000083</v>
      </c>
      <c r="F29" s="383">
        <v>1069706.7608229991</v>
      </c>
      <c r="G29" s="383">
        <v>352038.68114200019</v>
      </c>
      <c r="H29" s="85"/>
      <c r="I29" s="84">
        <f t="shared" si="1"/>
        <v>1479640.1533519994</v>
      </c>
      <c r="J29" s="70"/>
      <c r="K29" s="86"/>
    </row>
    <row r="30" spans="1:11">
      <c r="A30" s="71"/>
      <c r="B30" s="433">
        <v>43739</v>
      </c>
      <c r="C30" s="69"/>
      <c r="D30" s="69"/>
      <c r="E30" s="383">
        <v>59594.335264000074</v>
      </c>
      <c r="F30" s="383">
        <v>1152835.3749199994</v>
      </c>
      <c r="G30" s="383">
        <v>371995.61411899998</v>
      </c>
      <c r="H30" s="85"/>
      <c r="I30" s="84">
        <f t="shared" si="1"/>
        <v>1584425.3243029995</v>
      </c>
      <c r="J30" s="70"/>
      <c r="K30" s="86"/>
    </row>
    <row r="31" spans="1:11">
      <c r="A31" s="71"/>
      <c r="B31" s="433">
        <v>43770</v>
      </c>
      <c r="C31" s="69"/>
      <c r="D31" s="69"/>
      <c r="E31" s="383">
        <v>65290.204286999964</v>
      </c>
      <c r="F31" s="383">
        <v>1210110.7069720002</v>
      </c>
      <c r="G31" s="383">
        <v>393483.20121999993</v>
      </c>
      <c r="H31" s="85"/>
      <c r="I31" s="84">
        <f t="shared" si="1"/>
        <v>1668884.1124790001</v>
      </c>
      <c r="J31" s="70"/>
      <c r="K31" s="86"/>
    </row>
    <row r="32" spans="1:11">
      <c r="A32" s="71"/>
      <c r="B32" s="433">
        <v>43800</v>
      </c>
      <c r="C32" s="69"/>
      <c r="D32" s="69"/>
      <c r="E32" s="383">
        <v>74267.694396999999</v>
      </c>
      <c r="F32" s="383">
        <v>1341876.0836230002</v>
      </c>
      <c r="G32" s="383">
        <v>436258.24481499998</v>
      </c>
      <c r="H32" s="85"/>
      <c r="I32" s="87">
        <f t="shared" si="1"/>
        <v>1852402.022835</v>
      </c>
      <c r="J32" s="70"/>
      <c r="K32" s="86"/>
    </row>
    <row r="33" spans="1:10">
      <c r="A33" s="71"/>
      <c r="B33" s="437" t="s">
        <v>0</v>
      </c>
      <c r="C33" s="69"/>
      <c r="D33" s="69"/>
      <c r="E33" s="384">
        <f>SUM(E21:E32)</f>
        <v>815758.55960200017</v>
      </c>
      <c r="F33" s="384">
        <f t="shared" ref="F33:G33" si="2">SUM(F21:F32)</f>
        <v>14353219.693960998</v>
      </c>
      <c r="G33" s="384">
        <f t="shared" si="2"/>
        <v>4559395.9023599997</v>
      </c>
      <c r="H33" s="85"/>
      <c r="I33" s="84">
        <f>SUM(I21:I32)</f>
        <v>19728374.155923001</v>
      </c>
      <c r="J33" s="70"/>
    </row>
    <row r="34" spans="1:10">
      <c r="A34" s="71"/>
      <c r="B34" s="79"/>
      <c r="C34" s="69"/>
      <c r="D34" s="69"/>
      <c r="E34" s="88"/>
      <c r="F34" s="88"/>
      <c r="G34" s="88"/>
      <c r="H34" s="69"/>
      <c r="I34" s="88"/>
      <c r="J34" s="70"/>
    </row>
    <row r="35" spans="1:10">
      <c r="A35" s="58"/>
      <c r="B35" s="434"/>
      <c r="C35" s="69"/>
      <c r="D35" s="69"/>
      <c r="E35" s="69"/>
      <c r="F35" s="69"/>
      <c r="G35" s="69"/>
      <c r="H35" s="69"/>
      <c r="I35" s="69"/>
      <c r="J35" s="70"/>
    </row>
    <row r="36" spans="1:10">
      <c r="A36" s="58"/>
      <c r="B36" s="409" t="s">
        <v>225</v>
      </c>
      <c r="C36" s="67"/>
      <c r="D36" s="67"/>
      <c r="E36" s="67"/>
      <c r="F36" s="67"/>
      <c r="G36" s="67"/>
      <c r="H36" s="69"/>
      <c r="I36" s="69"/>
      <c r="J36" s="70"/>
    </row>
    <row r="37" spans="1:10">
      <c r="A37" s="58"/>
      <c r="B37" s="431"/>
      <c r="C37" s="81"/>
      <c r="D37" s="81"/>
      <c r="E37" s="82" t="s">
        <v>120</v>
      </c>
      <c r="F37" s="82" t="s">
        <v>120</v>
      </c>
      <c r="G37" s="82" t="s">
        <v>120</v>
      </c>
      <c r="H37" s="69"/>
      <c r="I37" s="82"/>
      <c r="J37" s="70"/>
    </row>
    <row r="38" spans="1:10">
      <c r="A38" s="58"/>
      <c r="B38" s="432" t="s">
        <v>121</v>
      </c>
      <c r="C38" s="83" t="s">
        <v>122</v>
      </c>
      <c r="D38" s="83" t="s">
        <v>123</v>
      </c>
      <c r="E38" s="83" t="s">
        <v>116</v>
      </c>
      <c r="F38" s="83" t="s">
        <v>117</v>
      </c>
      <c r="G38" s="83" t="s">
        <v>118</v>
      </c>
      <c r="H38" s="69"/>
      <c r="I38" s="83" t="s">
        <v>119</v>
      </c>
      <c r="J38" s="70"/>
    </row>
    <row r="39" spans="1:10">
      <c r="A39" s="58"/>
      <c r="B39" s="435">
        <f>+B21</f>
        <v>43466</v>
      </c>
      <c r="C39" s="82">
        <v>2</v>
      </c>
      <c r="D39" s="82">
        <v>9</v>
      </c>
      <c r="E39" s="383">
        <v>135.85813099999999</v>
      </c>
      <c r="F39" s="383">
        <v>2391.9385430000002</v>
      </c>
      <c r="G39" s="383">
        <v>694.01992199999995</v>
      </c>
      <c r="H39" s="383"/>
      <c r="I39" s="84">
        <f t="shared" ref="I39:I41" si="3">SUM(E39:G39)</f>
        <v>3221.8165960000001</v>
      </c>
      <c r="J39" s="70"/>
    </row>
    <row r="40" spans="1:10">
      <c r="A40" s="58"/>
      <c r="B40" s="435">
        <f t="shared" ref="B40:B50" si="4">+B22</f>
        <v>43497</v>
      </c>
      <c r="C40" s="82">
        <v>7</v>
      </c>
      <c r="D40" s="82">
        <v>8</v>
      </c>
      <c r="E40" s="383">
        <v>144.93231800000001</v>
      </c>
      <c r="F40" s="383">
        <v>2632.2183599999998</v>
      </c>
      <c r="G40" s="383">
        <v>894.710194</v>
      </c>
      <c r="H40" s="69"/>
      <c r="I40" s="84">
        <f t="shared" si="3"/>
        <v>3671.8608720000002</v>
      </c>
      <c r="J40" s="70"/>
    </row>
    <row r="41" spans="1:10">
      <c r="A41" s="58"/>
      <c r="B41" s="435">
        <f t="shared" si="4"/>
        <v>43525</v>
      </c>
      <c r="C41" s="82">
        <v>4</v>
      </c>
      <c r="D41" s="82">
        <v>8</v>
      </c>
      <c r="E41" s="383">
        <v>125.84850299999999</v>
      </c>
      <c r="F41" s="383">
        <v>2517.5121399999998</v>
      </c>
      <c r="G41" s="383">
        <v>794.05742999999995</v>
      </c>
      <c r="H41" s="69"/>
      <c r="I41" s="84">
        <f t="shared" si="3"/>
        <v>3437.4180729999998</v>
      </c>
      <c r="J41" s="70"/>
    </row>
    <row r="42" spans="1:10">
      <c r="A42" s="71"/>
      <c r="B42" s="435">
        <f t="shared" si="4"/>
        <v>43556</v>
      </c>
      <c r="C42" s="82">
        <v>15</v>
      </c>
      <c r="D42" s="82">
        <v>8</v>
      </c>
      <c r="E42" s="383">
        <v>108.03649799999999</v>
      </c>
      <c r="F42" s="383">
        <v>2000.9891700000001</v>
      </c>
      <c r="G42" s="383">
        <v>552.56192399999998</v>
      </c>
      <c r="H42" s="85"/>
      <c r="I42" s="84">
        <f t="shared" ref="I42:I51" si="5">SUM(E42:G42)</f>
        <v>2661.5875920000003</v>
      </c>
      <c r="J42" s="70"/>
    </row>
    <row r="43" spans="1:10">
      <c r="A43" s="71"/>
      <c r="B43" s="435">
        <f t="shared" si="4"/>
        <v>43586</v>
      </c>
      <c r="C43" s="82">
        <v>31</v>
      </c>
      <c r="D43" s="82">
        <v>17</v>
      </c>
      <c r="E43" s="383">
        <v>82.885244999999998</v>
      </c>
      <c r="F43" s="383">
        <v>1763.2186300000001</v>
      </c>
      <c r="G43" s="383">
        <v>633.71138900000005</v>
      </c>
      <c r="H43" s="85"/>
      <c r="I43" s="84">
        <f t="shared" si="5"/>
        <v>2479.8152639999998</v>
      </c>
      <c r="J43" s="70"/>
    </row>
    <row r="44" spans="1:10">
      <c r="A44" s="71"/>
      <c r="B44" s="435">
        <f t="shared" si="4"/>
        <v>43617</v>
      </c>
      <c r="C44" s="82">
        <v>12</v>
      </c>
      <c r="D44" s="82">
        <v>17</v>
      </c>
      <c r="E44" s="383">
        <v>120.229544</v>
      </c>
      <c r="F44" s="383">
        <v>2384.6284439999999</v>
      </c>
      <c r="G44" s="383">
        <v>716.68087100000002</v>
      </c>
      <c r="H44" s="85"/>
      <c r="I44" s="84">
        <f t="shared" si="5"/>
        <v>3221.5388589999998</v>
      </c>
      <c r="J44" s="70"/>
    </row>
    <row r="45" spans="1:10">
      <c r="A45" s="71"/>
      <c r="B45" s="435">
        <f t="shared" si="4"/>
        <v>43647</v>
      </c>
      <c r="C45" s="82">
        <v>22</v>
      </c>
      <c r="D45" s="82">
        <v>18</v>
      </c>
      <c r="E45" s="383">
        <v>122.299744</v>
      </c>
      <c r="F45" s="383">
        <v>2307.0781299999999</v>
      </c>
      <c r="G45" s="383">
        <v>759.37303599999996</v>
      </c>
      <c r="H45" s="85"/>
      <c r="I45" s="84">
        <f t="shared" si="5"/>
        <v>3188.7509099999997</v>
      </c>
      <c r="J45" s="70"/>
    </row>
    <row r="46" spans="1:10">
      <c r="A46" s="71"/>
      <c r="B46" s="435">
        <f t="shared" si="4"/>
        <v>43678</v>
      </c>
      <c r="C46" s="82">
        <v>5</v>
      </c>
      <c r="D46" s="82">
        <v>18</v>
      </c>
      <c r="E46" s="383">
        <v>135.128681</v>
      </c>
      <c r="F46" s="383">
        <v>2440.0979349999998</v>
      </c>
      <c r="G46" s="383">
        <v>768.856943</v>
      </c>
      <c r="H46" s="85"/>
      <c r="I46" s="84">
        <f t="shared" si="5"/>
        <v>3344.0835589999997</v>
      </c>
      <c r="J46" s="70"/>
    </row>
    <row r="47" spans="1:10">
      <c r="A47" s="71"/>
      <c r="B47" s="435">
        <f t="shared" si="4"/>
        <v>43709</v>
      </c>
      <c r="C47" s="82">
        <v>5</v>
      </c>
      <c r="D47" s="82">
        <v>17</v>
      </c>
      <c r="E47" s="383">
        <v>113.01401300000001</v>
      </c>
      <c r="F47" s="383">
        <v>2198.3680559999998</v>
      </c>
      <c r="G47" s="383">
        <v>685.26397599999996</v>
      </c>
      <c r="H47" s="85"/>
      <c r="I47" s="84">
        <f t="shared" si="5"/>
        <v>2996.6460449999995</v>
      </c>
      <c r="J47" s="70"/>
    </row>
    <row r="48" spans="1:10">
      <c r="A48" s="71"/>
      <c r="B48" s="435">
        <f t="shared" si="4"/>
        <v>43739</v>
      </c>
      <c r="C48" s="82">
        <v>30</v>
      </c>
      <c r="D48" s="82">
        <v>8</v>
      </c>
      <c r="E48" s="383">
        <v>119.980548</v>
      </c>
      <c r="F48" s="383">
        <v>2381.797313</v>
      </c>
      <c r="G48" s="383">
        <v>773.58960400000001</v>
      </c>
      <c r="H48" s="85"/>
      <c r="I48" s="84">
        <f t="shared" si="5"/>
        <v>3275.3674650000003</v>
      </c>
      <c r="J48" s="70"/>
    </row>
    <row r="49" spans="1:10">
      <c r="A49" s="71"/>
      <c r="B49" s="435">
        <f t="shared" si="4"/>
        <v>43770</v>
      </c>
      <c r="C49" s="82">
        <v>22</v>
      </c>
      <c r="D49" s="82">
        <v>8</v>
      </c>
      <c r="E49" s="383">
        <v>127.877883</v>
      </c>
      <c r="F49" s="383">
        <v>2284.5915329999998</v>
      </c>
      <c r="G49" s="383">
        <v>735.723524</v>
      </c>
      <c r="H49" s="85"/>
      <c r="I49" s="84">
        <f t="shared" si="5"/>
        <v>3148.1929399999999</v>
      </c>
      <c r="J49" s="70"/>
    </row>
    <row r="50" spans="1:10">
      <c r="A50" s="71"/>
      <c r="B50" s="433">
        <f t="shared" si="4"/>
        <v>43800</v>
      </c>
      <c r="C50" s="82">
        <v>17</v>
      </c>
      <c r="D50" s="82">
        <v>8</v>
      </c>
      <c r="E50" s="383">
        <v>133.08747099999999</v>
      </c>
      <c r="F50" s="383">
        <v>2412.7494529999999</v>
      </c>
      <c r="G50" s="383">
        <v>711.88561600000003</v>
      </c>
      <c r="H50" s="85"/>
      <c r="I50" s="87">
        <f t="shared" si="5"/>
        <v>3257.7225399999998</v>
      </c>
      <c r="J50" s="70"/>
    </row>
    <row r="51" spans="1:10">
      <c r="A51" s="71"/>
      <c r="B51" s="437" t="s">
        <v>0</v>
      </c>
      <c r="C51" s="69"/>
      <c r="D51" s="69"/>
      <c r="E51" s="384">
        <f>SUM(E39:E50)</f>
        <v>1469.1785790000001</v>
      </c>
      <c r="F51" s="384">
        <f t="shared" ref="F51:G51" si="6">SUM(F39:F50)</f>
        <v>27715.187706999997</v>
      </c>
      <c r="G51" s="384">
        <f t="shared" si="6"/>
        <v>8720.434428999999</v>
      </c>
      <c r="H51" s="85"/>
      <c r="I51" s="84">
        <f t="shared" si="5"/>
        <v>37904.800714999998</v>
      </c>
      <c r="J51" s="70"/>
    </row>
    <row r="52" spans="1:10">
      <c r="A52" s="58"/>
      <c r="B52" s="79"/>
      <c r="C52" s="69"/>
      <c r="D52" s="69"/>
      <c r="E52" s="69"/>
      <c r="F52" s="69"/>
      <c r="G52" s="69"/>
      <c r="H52" s="69"/>
      <c r="I52" s="69"/>
      <c r="J52" s="70"/>
    </row>
    <row r="53" spans="1:10">
      <c r="A53" s="71"/>
      <c r="B53" s="79"/>
      <c r="C53" s="69"/>
      <c r="D53" s="69"/>
      <c r="E53" s="89" t="s">
        <v>248</v>
      </c>
      <c r="F53" s="72"/>
      <c r="G53" s="88"/>
      <c r="H53" s="69"/>
      <c r="I53" s="88"/>
      <c r="J53" s="70"/>
    </row>
    <row r="54" spans="1:10">
      <c r="A54" s="71"/>
      <c r="B54" s="79"/>
      <c r="C54" s="69"/>
      <c r="D54" s="69"/>
      <c r="E54" s="69" t="s">
        <v>124</v>
      </c>
      <c r="F54" s="90">
        <v>0.75</v>
      </c>
      <c r="G54" s="88"/>
      <c r="H54" s="69"/>
      <c r="I54" s="88"/>
      <c r="J54" s="70"/>
    </row>
    <row r="55" spans="1:10">
      <c r="A55" s="71"/>
      <c r="B55" s="79"/>
      <c r="C55" s="69"/>
      <c r="D55" s="69"/>
      <c r="E55" s="69" t="s">
        <v>125</v>
      </c>
      <c r="F55" s="90">
        <f>1-F54</f>
        <v>0.25</v>
      </c>
      <c r="G55" s="88"/>
      <c r="H55" s="69"/>
      <c r="I55" s="88"/>
      <c r="J55" s="70"/>
    </row>
    <row r="56" spans="1:10">
      <c r="A56" s="71"/>
      <c r="B56" s="436"/>
      <c r="C56" s="91"/>
      <c r="D56" s="91"/>
      <c r="E56" s="91"/>
      <c r="F56" s="91"/>
      <c r="G56" s="91"/>
      <c r="H56" s="74"/>
      <c r="I56" s="74"/>
      <c r="J56" s="75"/>
    </row>
    <row r="57" spans="1:10">
      <c r="A57" s="71"/>
      <c r="B57" s="92"/>
      <c r="C57" s="93"/>
      <c r="D57" s="93"/>
      <c r="E57" s="93"/>
      <c r="F57" s="93"/>
      <c r="G57" s="93"/>
      <c r="H57" s="58"/>
    </row>
    <row r="58" spans="1:10">
      <c r="A58" s="94"/>
      <c r="B58" s="95"/>
      <c r="C58" s="95"/>
      <c r="D58" s="95"/>
      <c r="E58" s="95"/>
      <c r="F58" s="95"/>
      <c r="G58" s="96"/>
    </row>
    <row r="59" spans="1:10">
      <c r="A59" s="97"/>
    </row>
    <row r="60" spans="1:10">
      <c r="A60" s="94"/>
      <c r="C60" s="98"/>
      <c r="D60" s="98"/>
      <c r="E60" s="98"/>
      <c r="F60" s="99"/>
      <c r="G60" s="98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5" max="16383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/>
  </sheetViews>
  <sheetFormatPr defaultRowHeight="12.75"/>
  <cols>
    <col min="1" max="2" width="2.42578125" style="35" customWidth="1"/>
    <col min="3" max="3" width="36.140625" style="35" customWidth="1"/>
    <col min="4" max="15" width="11.85546875" style="35" customWidth="1"/>
    <col min="16" max="16" width="12.5703125" style="35" customWidth="1"/>
    <col min="17" max="16384" width="9.140625" style="35"/>
  </cols>
  <sheetData>
    <row r="1" spans="1:16">
      <c r="A1" s="1" t="str">
        <f>+'Workpaper Index'!$C$4</f>
        <v>Washington Power Cost Adjustment Mechanism</v>
      </c>
      <c r="B1" s="34"/>
    </row>
    <row r="2" spans="1:16">
      <c r="A2" s="1" t="str">
        <f>+'Workpaper Index'!$B$5&amp;" "&amp;'Workpaper Index'!$C$5</f>
        <v>Deferral Period: January 1, 2019 - December 31, 2019</v>
      </c>
      <c r="B2" s="34"/>
    </row>
    <row r="3" spans="1:16">
      <c r="A3" s="1" t="str">
        <f>+'Workpaper Index'!$B$29&amp;": "&amp;'Workpaper Index'!$C$29</f>
        <v>(7.1): Washington Sales</v>
      </c>
      <c r="B3" s="36"/>
    </row>
    <row r="7" spans="1:16">
      <c r="B7" s="37" t="s">
        <v>215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1:16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>
      <c r="B9" s="43"/>
      <c r="C9" s="44"/>
      <c r="D9" s="45">
        <v>43466</v>
      </c>
      <c r="E9" s="45">
        <f>EDATE(D9,1)</f>
        <v>43497</v>
      </c>
      <c r="F9" s="45">
        <f t="shared" ref="F9:O9" si="0">EDATE(E9,1)</f>
        <v>43525</v>
      </c>
      <c r="G9" s="45">
        <f t="shared" si="0"/>
        <v>43556</v>
      </c>
      <c r="H9" s="45">
        <f t="shared" si="0"/>
        <v>43586</v>
      </c>
      <c r="I9" s="45">
        <f t="shared" si="0"/>
        <v>43617</v>
      </c>
      <c r="J9" s="45">
        <f t="shared" si="0"/>
        <v>43647</v>
      </c>
      <c r="K9" s="45">
        <f t="shared" si="0"/>
        <v>43678</v>
      </c>
      <c r="L9" s="45">
        <f t="shared" si="0"/>
        <v>43709</v>
      </c>
      <c r="M9" s="45">
        <f t="shared" si="0"/>
        <v>43739</v>
      </c>
      <c r="N9" s="45">
        <f t="shared" si="0"/>
        <v>43770</v>
      </c>
      <c r="O9" s="45">
        <f t="shared" si="0"/>
        <v>43800</v>
      </c>
      <c r="P9" s="302" t="s">
        <v>0</v>
      </c>
    </row>
    <row r="10" spans="1:16">
      <c r="B10" s="43"/>
      <c r="C10" s="47"/>
      <c r="D10" s="47"/>
      <c r="E10" s="48"/>
      <c r="F10" s="48"/>
      <c r="G10" s="48"/>
      <c r="H10" s="48"/>
      <c r="I10" s="47"/>
      <c r="J10" s="47"/>
      <c r="K10" s="47"/>
      <c r="L10" s="48"/>
      <c r="M10" s="47"/>
      <c r="N10" s="48"/>
      <c r="O10" s="48"/>
      <c r="P10" s="46"/>
    </row>
    <row r="11" spans="1:16">
      <c r="B11" s="43"/>
      <c r="C11" s="49" t="s">
        <v>223</v>
      </c>
      <c r="D11" s="50">
        <v>378966.48499999999</v>
      </c>
      <c r="E11" s="50">
        <v>381556.77</v>
      </c>
      <c r="F11" s="50">
        <v>365050.10399999999</v>
      </c>
      <c r="G11" s="50">
        <v>254106.89599999998</v>
      </c>
      <c r="H11" s="50">
        <v>281345.09600000002</v>
      </c>
      <c r="I11" s="50">
        <v>338506.087</v>
      </c>
      <c r="J11" s="50">
        <v>368820.00300000003</v>
      </c>
      <c r="K11" s="50">
        <v>372345.783</v>
      </c>
      <c r="L11" s="50">
        <v>302783.8</v>
      </c>
      <c r="M11" s="50">
        <v>356650.52600000001</v>
      </c>
      <c r="N11" s="50">
        <v>360955.96</v>
      </c>
      <c r="O11" s="50">
        <v>383502.32699999999</v>
      </c>
      <c r="P11" s="426">
        <f>+SUM(D11:O11)</f>
        <v>4144589.8369999994</v>
      </c>
    </row>
    <row r="12" spans="1:16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>
      <c r="I13" s="54"/>
    </row>
    <row r="14" spans="1:16">
      <c r="B14" s="37" t="s">
        <v>216</v>
      </c>
      <c r="C14" s="38"/>
      <c r="D14" s="39"/>
    </row>
    <row r="15" spans="1:16">
      <c r="B15" s="40"/>
      <c r="C15" s="41"/>
      <c r="D15" s="42"/>
    </row>
    <row r="16" spans="1:16">
      <c r="B16" s="43"/>
      <c r="C16" s="44"/>
      <c r="D16" s="302" t="s">
        <v>1</v>
      </c>
    </row>
    <row r="17" spans="2:4">
      <c r="B17" s="43"/>
      <c r="C17" s="47"/>
      <c r="D17" s="46"/>
    </row>
    <row r="18" spans="2:4">
      <c r="B18" s="43"/>
      <c r="C18" s="49" t="s">
        <v>223</v>
      </c>
      <c r="D18" s="305">
        <v>4010161.4332736093</v>
      </c>
    </row>
    <row r="19" spans="2:4">
      <c r="B19" s="51"/>
      <c r="C19" s="303"/>
      <c r="D19" s="304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90" zoomScaleNormal="90" zoomScaleSheetLayoutView="85" workbookViewId="0"/>
  </sheetViews>
  <sheetFormatPr defaultColWidth="9.140625" defaultRowHeight="16.5" customHeight="1"/>
  <cols>
    <col min="1" max="1" width="4.7109375" style="101" customWidth="1"/>
    <col min="2" max="2" width="6.5703125" style="101" customWidth="1"/>
    <col min="3" max="3" width="27.5703125" style="101" customWidth="1"/>
    <col min="4" max="4" width="1.42578125" style="101" customWidth="1"/>
    <col min="5" max="5" width="20.85546875" style="101" customWidth="1"/>
    <col min="6" max="6" width="1.42578125" style="101" customWidth="1"/>
    <col min="7" max="7" width="22" style="101" customWidth="1"/>
    <col min="8" max="8" width="1.42578125" style="101" customWidth="1"/>
    <col min="9" max="11" width="16.85546875" style="101" bestFit="1" customWidth="1"/>
    <col min="12" max="12" width="15.85546875" style="101" customWidth="1"/>
    <col min="13" max="14" width="16.85546875" style="101" bestFit="1" customWidth="1"/>
    <col min="15" max="15" width="16.85546875" style="101" customWidth="1"/>
    <col min="16" max="17" width="16.85546875" style="101" bestFit="1" customWidth="1"/>
    <col min="18" max="19" width="15.85546875" style="101" customWidth="1"/>
    <col min="20" max="20" width="16.85546875" style="101" bestFit="1" customWidth="1"/>
    <col min="21" max="21" width="4.7109375" style="101" customWidth="1"/>
    <col min="22" max="16384" width="9.140625" style="101"/>
  </cols>
  <sheetData>
    <row r="1" spans="1:21" s="100" customFormat="1" ht="12.75">
      <c r="A1" s="1" t="str">
        <f>+'Workpaper Index'!$C$4</f>
        <v>Washington Power Cost Adjustment Mechanism</v>
      </c>
    </row>
    <row r="2" spans="1:21" s="100" customFormat="1" ht="12.75">
      <c r="A2" s="1" t="str">
        <f>+'Workpaper Index'!$B$5&amp;" "&amp;'Workpaper Index'!$C$5</f>
        <v>Deferral Period: January 1, 2019 - December 31, 2019</v>
      </c>
    </row>
    <row r="3" spans="1:21" s="100" customFormat="1" ht="12.75">
      <c r="A3" s="1" t="str">
        <f>+'Workpaper Index'!$B$12&amp;": "&amp;'Workpaper Index'!$C$12</f>
        <v>(3.1): Washington Allocated Adjusted Actual Net Power Costs</v>
      </c>
    </row>
    <row r="4" spans="1:21" s="100" customFormat="1" ht="16.5" customHeight="1">
      <c r="C4" s="56"/>
    </row>
    <row r="5" spans="1:21" ht="16.5" customHeight="1">
      <c r="C5" s="56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1" ht="16.5" customHeight="1">
      <c r="C6" s="56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1" ht="16.5" customHeight="1">
      <c r="B7" s="61" t="s">
        <v>247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</row>
    <row r="8" spans="1:21" s="56" customFormat="1" ht="16.5" customHeight="1">
      <c r="B8" s="105"/>
      <c r="C8" s="106"/>
      <c r="D8" s="106"/>
      <c r="E8" s="106"/>
      <c r="F8" s="106"/>
      <c r="G8" s="107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</row>
    <row r="9" spans="1:21" ht="16.5" customHeight="1">
      <c r="B9" s="109"/>
      <c r="C9" s="110"/>
      <c r="D9" s="110"/>
      <c r="E9" s="111" t="s">
        <v>126</v>
      </c>
      <c r="F9" s="110"/>
      <c r="G9" s="112" t="s">
        <v>0</v>
      </c>
      <c r="H9" s="113"/>
      <c r="I9" s="114">
        <v>43466</v>
      </c>
      <c r="J9" s="114">
        <f t="shared" ref="J9:K9" si="0">+EDATE(I9,1)</f>
        <v>43497</v>
      </c>
      <c r="K9" s="114">
        <f t="shared" si="0"/>
        <v>43525</v>
      </c>
      <c r="L9" s="114">
        <f t="shared" ref="L9" si="1">+EDATE(K9,1)</f>
        <v>43556</v>
      </c>
      <c r="M9" s="114">
        <f t="shared" ref="M9" si="2">+EDATE(L9,1)</f>
        <v>43586</v>
      </c>
      <c r="N9" s="114">
        <f t="shared" ref="N9" si="3">+EDATE(M9,1)</f>
        <v>43617</v>
      </c>
      <c r="O9" s="114">
        <f t="shared" ref="O9" si="4">+EDATE(N9,1)</f>
        <v>43647</v>
      </c>
      <c r="P9" s="114">
        <f t="shared" ref="P9" si="5">+EDATE(O9,1)</f>
        <v>43678</v>
      </c>
      <c r="Q9" s="114">
        <f t="shared" ref="Q9" si="6">+EDATE(P9,1)</f>
        <v>43709</v>
      </c>
      <c r="R9" s="114">
        <f t="shared" ref="R9" si="7">+EDATE(Q9,1)</f>
        <v>43739</v>
      </c>
      <c r="S9" s="114">
        <f t="shared" ref="S9" si="8">+EDATE(R9,1)</f>
        <v>43770</v>
      </c>
      <c r="T9" s="114">
        <f t="shared" ref="T9" si="9">+EDATE(S9,1)</f>
        <v>43800</v>
      </c>
      <c r="U9" s="115"/>
    </row>
    <row r="10" spans="1:21" ht="16.5" customHeight="1">
      <c r="B10" s="109"/>
      <c r="C10" s="116"/>
      <c r="D10" s="117"/>
      <c r="E10" s="118"/>
      <c r="F10" s="119"/>
      <c r="G10" s="113"/>
      <c r="H10" s="113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5"/>
    </row>
    <row r="11" spans="1:21" ht="16.5" customHeight="1">
      <c r="B11" s="109"/>
      <c r="C11" s="120" t="s">
        <v>103</v>
      </c>
      <c r="D11" s="121"/>
      <c r="E11" s="121"/>
      <c r="F11" s="121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15"/>
    </row>
    <row r="12" spans="1:21" ht="16.5" customHeight="1">
      <c r="B12" s="109"/>
      <c r="C12" s="124" t="s">
        <v>127</v>
      </c>
      <c r="D12" s="121"/>
      <c r="E12" s="125">
        <v>447</v>
      </c>
      <c r="F12" s="121"/>
      <c r="G12" s="122">
        <f>+SUMIF('(3.2) Adj Actual NPC by Cat'!$E$9:$E$29,$C12,'(3.2) Adj Actual NPC by Cat'!I$9:I$29)</f>
        <v>0</v>
      </c>
      <c r="H12" s="123"/>
      <c r="I12" s="122">
        <f>+SUMIF('(3.2) Adj Actual NPC by Cat'!$E$9:$E$29,$C12,'(3.2) Adj Actual NPC by Cat'!K$9:K$29)</f>
        <v>0</v>
      </c>
      <c r="J12" s="122">
        <f>+SUMIF('(3.2) Adj Actual NPC by Cat'!$E$9:$E$29,$C12,'(3.2) Adj Actual NPC by Cat'!L$9:L$29)</f>
        <v>0</v>
      </c>
      <c r="K12" s="122">
        <f>+SUMIF('(3.2) Adj Actual NPC by Cat'!$E$9:$E$29,$C12,'(3.2) Adj Actual NPC by Cat'!M$9:M$29)</f>
        <v>0</v>
      </c>
      <c r="L12" s="122">
        <f>+SUMIF('(3.2) Adj Actual NPC by Cat'!$E$9:$E$29,$C12,'(3.2) Adj Actual NPC by Cat'!N$9:N$29)</f>
        <v>0</v>
      </c>
      <c r="M12" s="122">
        <f>+SUMIF('(3.2) Adj Actual NPC by Cat'!$E$9:$E$29,$C12,'(3.2) Adj Actual NPC by Cat'!O$9:O$29)</f>
        <v>0</v>
      </c>
      <c r="N12" s="122">
        <f>+SUMIF('(3.2) Adj Actual NPC by Cat'!$E$9:$E$29,$C12,'(3.2) Adj Actual NPC by Cat'!P$9:P$29)</f>
        <v>0</v>
      </c>
      <c r="O12" s="122">
        <f>+SUMIF('(3.2) Adj Actual NPC by Cat'!$E$9:$E$29,$C12,'(3.2) Adj Actual NPC by Cat'!Q$9:Q$29)</f>
        <v>0</v>
      </c>
      <c r="P12" s="122">
        <f>+SUMIF('(3.2) Adj Actual NPC by Cat'!$E$9:$E$29,$C12,'(3.2) Adj Actual NPC by Cat'!R$9:R$29)</f>
        <v>0</v>
      </c>
      <c r="Q12" s="122">
        <f>+SUMIF('(3.2) Adj Actual NPC by Cat'!$E$9:$E$29,$C12,'(3.2) Adj Actual NPC by Cat'!S$9:S$29)</f>
        <v>0</v>
      </c>
      <c r="R12" s="122">
        <f>+SUMIF('(3.2) Adj Actual NPC by Cat'!$E$9:$E$29,$C12,'(3.2) Adj Actual NPC by Cat'!T$9:T$29)</f>
        <v>0</v>
      </c>
      <c r="S12" s="122">
        <f>+SUMIF('(3.2) Adj Actual NPC by Cat'!$E$9:$E$29,$C12,'(3.2) Adj Actual NPC by Cat'!U$9:U$29)</f>
        <v>0</v>
      </c>
      <c r="T12" s="122">
        <f>+SUMIF('(3.2) Adj Actual NPC by Cat'!$E$9:$E$29,$C12,'(3.2) Adj Actual NPC by Cat'!V$9:V$29)</f>
        <v>0</v>
      </c>
      <c r="U12" s="115"/>
    </row>
    <row r="13" spans="1:21" ht="16.5" customHeight="1">
      <c r="B13" s="109"/>
      <c r="C13" s="124" t="s">
        <v>128</v>
      </c>
      <c r="D13" s="121"/>
      <c r="E13" s="125">
        <v>447</v>
      </c>
      <c r="F13" s="121"/>
      <c r="G13" s="126">
        <f>+SUMIF('(3.2) Adj Actual NPC by Cat'!$E$9:$E$29,$C13,'(3.2) Adj Actual NPC by Cat'!I$9:I$29)</f>
        <v>0</v>
      </c>
      <c r="H13" s="406"/>
      <c r="I13" s="126">
        <f>+SUMIF('(3.2) Adj Actual NPC by Cat'!$E$9:$E$29,$C13,'(3.2) Adj Actual NPC by Cat'!K$9:K$29)</f>
        <v>0</v>
      </c>
      <c r="J13" s="126">
        <f>+SUMIF('(3.2) Adj Actual NPC by Cat'!$E$9:$E$29,$C13,'(3.2) Adj Actual NPC by Cat'!L$9:L$29)</f>
        <v>0</v>
      </c>
      <c r="K13" s="126">
        <f>+SUMIF('(3.2) Adj Actual NPC by Cat'!$E$9:$E$29,$C13,'(3.2) Adj Actual NPC by Cat'!M$9:M$29)</f>
        <v>0</v>
      </c>
      <c r="L13" s="126">
        <f>+SUMIF('(3.2) Adj Actual NPC by Cat'!$E$9:$E$29,$C13,'(3.2) Adj Actual NPC by Cat'!N$9:N$29)</f>
        <v>0</v>
      </c>
      <c r="M13" s="126">
        <f>+SUMIF('(3.2) Adj Actual NPC by Cat'!$E$9:$E$29,$C13,'(3.2) Adj Actual NPC by Cat'!O$9:O$29)</f>
        <v>0</v>
      </c>
      <c r="N13" s="126">
        <f>+SUMIF('(3.2) Adj Actual NPC by Cat'!$E$9:$E$29,$C13,'(3.2) Adj Actual NPC by Cat'!P$9:P$29)</f>
        <v>0</v>
      </c>
      <c r="O13" s="126">
        <f>+SUMIF('(3.2) Adj Actual NPC by Cat'!$E$9:$E$29,$C13,'(3.2) Adj Actual NPC by Cat'!Q$9:Q$29)</f>
        <v>0</v>
      </c>
      <c r="P13" s="126">
        <f>+SUMIF('(3.2) Adj Actual NPC by Cat'!$E$9:$E$29,$C13,'(3.2) Adj Actual NPC by Cat'!R$9:R$29)</f>
        <v>0</v>
      </c>
      <c r="Q13" s="126">
        <f>+SUMIF('(3.2) Adj Actual NPC by Cat'!$E$9:$E$29,$C13,'(3.2) Adj Actual NPC by Cat'!S$9:S$29)</f>
        <v>0</v>
      </c>
      <c r="R13" s="126">
        <f>+SUMIF('(3.2) Adj Actual NPC by Cat'!$E$9:$E$29,$C13,'(3.2) Adj Actual NPC by Cat'!T$9:T$29)</f>
        <v>0</v>
      </c>
      <c r="S13" s="126">
        <f>+SUMIF('(3.2) Adj Actual NPC by Cat'!$E$9:$E$29,$C13,'(3.2) Adj Actual NPC by Cat'!U$9:U$29)</f>
        <v>0</v>
      </c>
      <c r="T13" s="126">
        <f>+SUMIF('(3.2) Adj Actual NPC by Cat'!$E$9:$E$29,$C13,'(3.2) Adj Actual NPC by Cat'!V$9:V$29)</f>
        <v>0</v>
      </c>
      <c r="U13" s="115"/>
    </row>
    <row r="14" spans="1:21" ht="16.5" customHeight="1">
      <c r="B14" s="109"/>
      <c r="C14" s="127" t="s">
        <v>129</v>
      </c>
      <c r="D14" s="121"/>
      <c r="E14" s="125">
        <v>447</v>
      </c>
      <c r="F14" s="121"/>
      <c r="G14" s="126">
        <f>+SUMIF('(3.2) Adj Actual NPC by Cat'!$E$9:$E$29,$C14,'(3.2) Adj Actual NPC by Cat'!I$9:I$29)</f>
        <v>62985306.036767386</v>
      </c>
      <c r="H14" s="406"/>
      <c r="I14" s="126">
        <f>+SUMIF('(3.2) Adj Actual NPC by Cat'!$E$9:$E$29,$C14,'(3.2) Adj Actual NPC by Cat'!K$9:K$29)</f>
        <v>10424289.085891528</v>
      </c>
      <c r="J14" s="126">
        <f>+SUMIF('(3.2) Adj Actual NPC by Cat'!$E$9:$E$29,$C14,'(3.2) Adj Actual NPC by Cat'!L$9:L$29)</f>
        <v>3414561.4591068509</v>
      </c>
      <c r="K14" s="126">
        <f>+SUMIF('(3.2) Adj Actual NPC by Cat'!$E$9:$E$29,$C14,'(3.2) Adj Actual NPC by Cat'!M$9:M$29)</f>
        <v>10162224.129999999</v>
      </c>
      <c r="L14" s="126">
        <f>+SUMIF('(3.2) Adj Actual NPC by Cat'!$E$9:$E$29,$C14,'(3.2) Adj Actual NPC by Cat'!N$9:N$29)</f>
        <v>2807798.57</v>
      </c>
      <c r="M14" s="126">
        <f>+SUMIF('(3.2) Adj Actual NPC by Cat'!$E$9:$E$29,$C14,'(3.2) Adj Actual NPC by Cat'!O$9:O$29)</f>
        <v>697105.80874044867</v>
      </c>
      <c r="N14" s="126">
        <f>+SUMIF('(3.2) Adj Actual NPC by Cat'!$E$9:$E$29,$C14,'(3.2) Adj Actual NPC by Cat'!P$9:P$29)</f>
        <v>2277621.41</v>
      </c>
      <c r="O14" s="126">
        <f>+SUMIF('(3.2) Adj Actual NPC by Cat'!$E$9:$E$29,$C14,'(3.2) Adj Actual NPC by Cat'!Q$9:Q$29)</f>
        <v>1980744.26</v>
      </c>
      <c r="P14" s="126">
        <f>+SUMIF('(3.2) Adj Actual NPC by Cat'!$E$9:$E$29,$C14,'(3.2) Adj Actual NPC by Cat'!R$9:R$29)</f>
        <v>3176220.51</v>
      </c>
      <c r="Q14" s="126">
        <f>+SUMIF('(3.2) Adj Actual NPC by Cat'!$E$9:$E$29,$C14,'(3.2) Adj Actual NPC by Cat'!S$9:S$29)</f>
        <v>7152046.1900000004</v>
      </c>
      <c r="R14" s="126">
        <f>+SUMIF('(3.2) Adj Actual NPC by Cat'!$E$9:$E$29,$C14,'(3.2) Adj Actual NPC by Cat'!T$9:T$29)</f>
        <v>8283070.1600000001</v>
      </c>
      <c r="S14" s="126">
        <f>+SUMIF('(3.2) Adj Actual NPC by Cat'!$E$9:$E$29,$C14,'(3.2) Adj Actual NPC by Cat'!U$9:U$29)</f>
        <v>7224508.7398172971</v>
      </c>
      <c r="T14" s="126">
        <f>+SUMIF('(3.2) Adj Actual NPC by Cat'!$E$9:$E$29,$C14,'(3.2) Adj Actual NPC by Cat'!V$9:V$29)</f>
        <v>5385115.7132112524</v>
      </c>
      <c r="U14" s="115"/>
    </row>
    <row r="15" spans="1:21" ht="16.5" customHeight="1">
      <c r="B15" s="109"/>
      <c r="C15" s="128" t="s">
        <v>130</v>
      </c>
      <c r="D15" s="121"/>
      <c r="E15" s="125">
        <v>447</v>
      </c>
      <c r="F15" s="121"/>
      <c r="G15" s="129">
        <f>+SUMIF('(3.2) Adj Actual NPC by Cat'!$E$9:$E$29,$C15,'(3.2) Adj Actual NPC by Cat'!I$9:I$29)</f>
        <v>0</v>
      </c>
      <c r="H15" s="407"/>
      <c r="I15" s="129">
        <f>+SUMIF('(3.2) Adj Actual NPC by Cat'!$E$9:$E$29,$C15,'(3.2) Adj Actual NPC by Cat'!K$9:K$29)</f>
        <v>0</v>
      </c>
      <c r="J15" s="129">
        <f>+SUMIF('(3.2) Adj Actual NPC by Cat'!$E$9:$E$29,$C15,'(3.2) Adj Actual NPC by Cat'!L$9:L$29)</f>
        <v>0</v>
      </c>
      <c r="K15" s="129">
        <f>+SUMIF('(3.2) Adj Actual NPC by Cat'!$E$9:$E$29,$C15,'(3.2) Adj Actual NPC by Cat'!M$9:M$29)</f>
        <v>0</v>
      </c>
      <c r="L15" s="129">
        <f>+SUMIF('(3.2) Adj Actual NPC by Cat'!$E$9:$E$29,$C15,'(3.2) Adj Actual NPC by Cat'!N$9:N$29)</f>
        <v>0</v>
      </c>
      <c r="M15" s="129">
        <f>+SUMIF('(3.2) Adj Actual NPC by Cat'!$E$9:$E$29,$C15,'(3.2) Adj Actual NPC by Cat'!O$9:O$29)</f>
        <v>0</v>
      </c>
      <c r="N15" s="129">
        <f>+SUMIF('(3.2) Adj Actual NPC by Cat'!$E$9:$E$29,$C15,'(3.2) Adj Actual NPC by Cat'!P$9:P$29)</f>
        <v>0</v>
      </c>
      <c r="O15" s="129">
        <f>+SUMIF('(3.2) Adj Actual NPC by Cat'!$E$9:$E$29,$C15,'(3.2) Adj Actual NPC by Cat'!Q$9:Q$29)</f>
        <v>0</v>
      </c>
      <c r="P15" s="129">
        <f>+SUMIF('(3.2) Adj Actual NPC by Cat'!$E$9:$E$29,$C15,'(3.2) Adj Actual NPC by Cat'!R$9:R$29)</f>
        <v>0</v>
      </c>
      <c r="Q15" s="129">
        <f>+SUMIF('(3.2) Adj Actual NPC by Cat'!$E$9:$E$29,$C15,'(3.2) Adj Actual NPC by Cat'!S$9:S$29)</f>
        <v>0</v>
      </c>
      <c r="R15" s="129">
        <f>+SUMIF('(3.2) Adj Actual NPC by Cat'!$E$9:$E$29,$C15,'(3.2) Adj Actual NPC by Cat'!T$9:T$29)</f>
        <v>0</v>
      </c>
      <c r="S15" s="129">
        <f>+SUMIF('(3.2) Adj Actual NPC by Cat'!$E$9:$E$29,$C15,'(3.2) Adj Actual NPC by Cat'!U$9:U$29)</f>
        <v>0</v>
      </c>
      <c r="T15" s="129">
        <f>+SUMIF('(3.2) Adj Actual NPC by Cat'!$E$9:$E$29,$C15,'(3.2) Adj Actual NPC by Cat'!V$9:V$29)</f>
        <v>0</v>
      </c>
      <c r="U15" s="115"/>
    </row>
    <row r="16" spans="1:21" ht="16.5" customHeight="1">
      <c r="B16" s="109"/>
      <c r="C16" s="131" t="s">
        <v>131</v>
      </c>
      <c r="D16" s="121"/>
      <c r="E16" s="130"/>
      <c r="F16" s="121"/>
      <c r="G16" s="132">
        <f>+SUM(G12:G15)</f>
        <v>62985306.036767386</v>
      </c>
      <c r="H16" s="407"/>
      <c r="I16" s="132">
        <f t="shared" ref="I16:K16" si="10">+SUM(I12:I15)</f>
        <v>10424289.085891528</v>
      </c>
      <c r="J16" s="132">
        <f t="shared" si="10"/>
        <v>3414561.4591068509</v>
      </c>
      <c r="K16" s="132">
        <f t="shared" si="10"/>
        <v>10162224.129999999</v>
      </c>
      <c r="L16" s="132">
        <f t="shared" ref="L16:T16" si="11">+SUM(L12:L15)</f>
        <v>2807798.57</v>
      </c>
      <c r="M16" s="132">
        <f t="shared" si="11"/>
        <v>697105.80874044867</v>
      </c>
      <c r="N16" s="132">
        <f t="shared" si="11"/>
        <v>2277621.41</v>
      </c>
      <c r="O16" s="132">
        <f t="shared" si="11"/>
        <v>1980744.26</v>
      </c>
      <c r="P16" s="132">
        <f t="shared" si="11"/>
        <v>3176220.51</v>
      </c>
      <c r="Q16" s="132">
        <f t="shared" si="11"/>
        <v>7152046.1900000004</v>
      </c>
      <c r="R16" s="132">
        <f t="shared" si="11"/>
        <v>8283070.1600000001</v>
      </c>
      <c r="S16" s="132">
        <f t="shared" si="11"/>
        <v>7224508.7398172971</v>
      </c>
      <c r="T16" s="132">
        <f t="shared" si="11"/>
        <v>5385115.7132112524</v>
      </c>
      <c r="U16" s="115"/>
    </row>
    <row r="17" spans="2:21" ht="16.5" customHeight="1">
      <c r="B17" s="109"/>
      <c r="C17" s="133"/>
      <c r="D17" s="121"/>
      <c r="E17" s="130"/>
      <c r="F17" s="121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115"/>
    </row>
    <row r="18" spans="2:21" ht="16.5" customHeight="1">
      <c r="B18" s="109"/>
      <c r="C18" s="134" t="s">
        <v>105</v>
      </c>
      <c r="D18" s="121"/>
      <c r="E18" s="130"/>
      <c r="F18" s="121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115"/>
    </row>
    <row r="19" spans="2:21" ht="16.5" customHeight="1">
      <c r="B19" s="109"/>
      <c r="C19" s="127" t="s">
        <v>132</v>
      </c>
      <c r="D19" s="121"/>
      <c r="E19" s="125">
        <v>555</v>
      </c>
      <c r="F19" s="121"/>
      <c r="G19" s="126">
        <f>+SUMIF('(3.2) Adj Actual NPC by Cat'!$E$32:$E$189,$C19,'(3.2) Adj Actual NPC by Cat'!I$32:I$189)</f>
        <v>120770.92483027605</v>
      </c>
      <c r="H19" s="407"/>
      <c r="I19" s="126">
        <f>+SUMIF('(3.2) Adj Actual NPC by Cat'!$E$32:$E$189,$C19,'(3.2) Adj Actual NPC by Cat'!K$32:K$189)</f>
        <v>4841.330505631995</v>
      </c>
      <c r="J19" s="126">
        <f>+SUMIF('(3.2) Adj Actual NPC by Cat'!$E$32:$E$189,$C19,'(3.2) Adj Actual NPC by Cat'!L$32:L$189)</f>
        <v>4841.330505631995</v>
      </c>
      <c r="K19" s="126">
        <f>+SUMIF('(3.2) Adj Actual NPC by Cat'!$E$32:$E$189,$C19,'(3.2) Adj Actual NPC by Cat'!M$32:M$189)</f>
        <v>68215.319635264052</v>
      </c>
      <c r="L19" s="126">
        <f>+SUMIF('(3.2) Adj Actual NPC by Cat'!$E$32:$E$189,$C19,'(3.2) Adj Actual NPC by Cat'!N$32:N$189)</f>
        <v>4608.3210745280012</v>
      </c>
      <c r="M19" s="126">
        <f>+SUMIF('(3.2) Adj Actual NPC by Cat'!$E$32:$E$189,$C19,'(3.2) Adj Actual NPC by Cat'!O$32:O$189)</f>
        <v>4783.0760742279963</v>
      </c>
      <c r="N19" s="126">
        <f>+SUMIF('(3.2) Adj Actual NPC by Cat'!$E$32:$E$189,$C19,'(3.2) Adj Actual NPC by Cat'!P$32:P$189)</f>
        <v>4783.078147856002</v>
      </c>
      <c r="O19" s="126">
        <f>+SUMIF('(3.2) Adj Actual NPC by Cat'!$E$32:$E$189,$C19,'(3.2) Adj Actual NPC by Cat'!Q$32:Q$189)</f>
        <v>4783.078147856002</v>
      </c>
      <c r="P19" s="126">
        <f>+SUMIF('(3.2) Adj Actual NPC by Cat'!$E$32:$E$189,$C19,'(3.2) Adj Actual NPC by Cat'!R$32:R$189)</f>
        <v>4783.078147856002</v>
      </c>
      <c r="Q19" s="126">
        <f>+SUMIF('(3.2) Adj Actual NPC by Cat'!$E$32:$E$189,$C19,'(3.2) Adj Actual NPC by Cat'!S$32:S$189)</f>
        <v>4783.078147856002</v>
      </c>
      <c r="R19" s="126">
        <f>+SUMIF('(3.2) Adj Actual NPC by Cat'!$E$32:$E$189,$C19,'(3.2) Adj Actual NPC by Cat'!T$32:T$189)</f>
        <v>4783.078147856002</v>
      </c>
      <c r="S19" s="126">
        <f>+SUMIF('(3.2) Adj Actual NPC by Cat'!$E$32:$E$189,$C19,'(3.2) Adj Actual NPC by Cat'!U$32:U$189)</f>
        <v>4783.078147856002</v>
      </c>
      <c r="T19" s="126">
        <f>+SUMIF('(3.2) Adj Actual NPC by Cat'!$E$32:$E$189,$C19,'(3.2) Adj Actual NPC by Cat'!V$32:V$189)</f>
        <v>4783.078147856002</v>
      </c>
      <c r="U19" s="115"/>
    </row>
    <row r="20" spans="2:21" ht="16.5" customHeight="1">
      <c r="B20" s="109"/>
      <c r="C20" s="128" t="s">
        <v>133</v>
      </c>
      <c r="D20" s="121"/>
      <c r="E20" s="125">
        <v>555</v>
      </c>
      <c r="F20" s="121"/>
      <c r="G20" s="126">
        <f>+SUMIF('(3.2) Adj Actual NPC by Cat'!$E$32:$E$189,$C20,'(3.2) Adj Actual NPC by Cat'!I$32:I$189)</f>
        <v>0</v>
      </c>
      <c r="H20" s="407"/>
      <c r="I20" s="126">
        <f>+SUMIF('(3.2) Adj Actual NPC by Cat'!$E$32:$E$189,$C20,'(3.2) Adj Actual NPC by Cat'!K$32:K$189)</f>
        <v>0</v>
      </c>
      <c r="J20" s="126">
        <f>+SUMIF('(3.2) Adj Actual NPC by Cat'!$E$32:$E$189,$C20,'(3.2) Adj Actual NPC by Cat'!L$32:L$189)</f>
        <v>0</v>
      </c>
      <c r="K20" s="126">
        <f>+SUMIF('(3.2) Adj Actual NPC by Cat'!$E$32:$E$189,$C20,'(3.2) Adj Actual NPC by Cat'!M$32:M$189)</f>
        <v>0</v>
      </c>
      <c r="L20" s="126">
        <f>+SUMIF('(3.2) Adj Actual NPC by Cat'!$E$32:$E$189,$C20,'(3.2) Adj Actual NPC by Cat'!N$32:N$189)</f>
        <v>0</v>
      </c>
      <c r="M20" s="126">
        <f>+SUMIF('(3.2) Adj Actual NPC by Cat'!$E$32:$E$189,$C20,'(3.2) Adj Actual NPC by Cat'!O$32:O$189)</f>
        <v>0</v>
      </c>
      <c r="N20" s="126">
        <f>+SUMIF('(3.2) Adj Actual NPC by Cat'!$E$32:$E$189,$C20,'(3.2) Adj Actual NPC by Cat'!P$32:P$189)</f>
        <v>0</v>
      </c>
      <c r="O20" s="126">
        <f>+SUMIF('(3.2) Adj Actual NPC by Cat'!$E$32:$E$189,$C20,'(3.2) Adj Actual NPC by Cat'!Q$32:Q$189)</f>
        <v>0</v>
      </c>
      <c r="P20" s="126">
        <f>+SUMIF('(3.2) Adj Actual NPC by Cat'!$E$32:$E$189,$C20,'(3.2) Adj Actual NPC by Cat'!R$32:R$189)</f>
        <v>0</v>
      </c>
      <c r="Q20" s="126">
        <f>+SUMIF('(3.2) Adj Actual NPC by Cat'!$E$32:$E$189,$C20,'(3.2) Adj Actual NPC by Cat'!S$32:S$189)</f>
        <v>0</v>
      </c>
      <c r="R20" s="126">
        <f>+SUMIF('(3.2) Adj Actual NPC by Cat'!$E$32:$E$189,$C20,'(3.2) Adj Actual NPC by Cat'!T$32:T$189)</f>
        <v>0</v>
      </c>
      <c r="S20" s="126">
        <f>+SUMIF('(3.2) Adj Actual NPC by Cat'!$E$32:$E$189,$C20,'(3.2) Adj Actual NPC by Cat'!U$32:U$189)</f>
        <v>0</v>
      </c>
      <c r="T20" s="126">
        <f>+SUMIF('(3.2) Adj Actual NPC by Cat'!$E$32:$E$189,$C20,'(3.2) Adj Actual NPC by Cat'!V$32:V$189)</f>
        <v>0</v>
      </c>
      <c r="U20" s="115"/>
    </row>
    <row r="21" spans="2:21" ht="16.5" customHeight="1">
      <c r="B21" s="109"/>
      <c r="C21" s="128" t="s">
        <v>134</v>
      </c>
      <c r="D21" s="121"/>
      <c r="E21" s="125">
        <v>555</v>
      </c>
      <c r="F21" s="121"/>
      <c r="G21" s="126">
        <f>+SUMIF('(3.2) Adj Actual NPC by Cat'!$E$32:$E$189,$C21,'(3.2) Adj Actual NPC by Cat'!I$32:I$189)</f>
        <v>285025.58516972442</v>
      </c>
      <c r="H21" s="407"/>
      <c r="I21" s="126">
        <f>+SUMIF('(3.2) Adj Actual NPC by Cat'!$E$32:$E$189,$C21,'(3.2) Adj Actual NPC by Cat'!K$32:K$189)</f>
        <v>13950.629494367997</v>
      </c>
      <c r="J21" s="126">
        <f>+SUMIF('(3.2) Adj Actual NPC by Cat'!$E$32:$E$189,$C21,'(3.2) Adj Actual NPC by Cat'!L$32:L$189)</f>
        <v>13950.629494367997</v>
      </c>
      <c r="K21" s="126">
        <f>+SUMIF('(3.2) Adj Actual NPC by Cat'!$E$32:$E$189,$C21,'(3.2) Adj Actual NPC by Cat'!M$32:M$189)</f>
        <v>134240.68036473609</v>
      </c>
      <c r="L21" s="126">
        <f>+SUMIF('(3.2) Adj Actual NPC by Cat'!$E$32:$E$189,$C21,'(3.2) Adj Actual NPC by Cat'!N$32:N$189)</f>
        <v>13059.958925472005</v>
      </c>
      <c r="M21" s="126">
        <f>+SUMIF('(3.2) Adj Actual NPC by Cat'!$E$32:$E$189,$C21,'(3.2) Adj Actual NPC by Cat'!O$32:O$189)</f>
        <v>13727.953925772003</v>
      </c>
      <c r="N21" s="126">
        <f>+SUMIF('(3.2) Adj Actual NPC by Cat'!$E$32:$E$189,$C21,'(3.2) Adj Actual NPC by Cat'!P$32:P$189)</f>
        <v>13727.961852143999</v>
      </c>
      <c r="O21" s="126">
        <f>+SUMIF('(3.2) Adj Actual NPC by Cat'!$E$32:$E$189,$C21,'(3.2) Adj Actual NPC by Cat'!Q$32:Q$189)</f>
        <v>13727.961852143999</v>
      </c>
      <c r="P21" s="126">
        <f>+SUMIF('(3.2) Adj Actual NPC by Cat'!$E$32:$E$189,$C21,'(3.2) Adj Actual NPC by Cat'!R$32:R$189)</f>
        <v>13727.961852143999</v>
      </c>
      <c r="Q21" s="126">
        <f>+SUMIF('(3.2) Adj Actual NPC by Cat'!$E$32:$E$189,$C21,'(3.2) Adj Actual NPC by Cat'!S$32:S$189)</f>
        <v>13727.961852143999</v>
      </c>
      <c r="R21" s="126">
        <f>+SUMIF('(3.2) Adj Actual NPC by Cat'!$E$32:$E$189,$C21,'(3.2) Adj Actual NPC by Cat'!T$32:T$189)</f>
        <v>13727.961852143999</v>
      </c>
      <c r="S21" s="126">
        <f>+SUMIF('(3.2) Adj Actual NPC by Cat'!$E$32:$E$189,$C21,'(3.2) Adj Actual NPC by Cat'!U$32:U$189)</f>
        <v>13727.961852143999</v>
      </c>
      <c r="T21" s="126">
        <f>+SUMIF('(3.2) Adj Actual NPC by Cat'!$E$32:$E$189,$C21,'(3.2) Adj Actual NPC by Cat'!V$32:V$189)</f>
        <v>13727.961852143999</v>
      </c>
      <c r="U21" s="115"/>
    </row>
    <row r="22" spans="2:21" ht="16.5" customHeight="1">
      <c r="B22" s="109"/>
      <c r="C22" s="128" t="s">
        <v>135</v>
      </c>
      <c r="D22" s="121"/>
      <c r="E22" s="125">
        <v>555</v>
      </c>
      <c r="F22" s="121"/>
      <c r="G22" s="126">
        <f>+SUMIF('(3.2) Adj Actual NPC by Cat'!$E$32:$E$189,$C22,'(3.2) Adj Actual NPC by Cat'!I$32:I$189)</f>
        <v>151526050.84780937</v>
      </c>
      <c r="H22" s="407"/>
      <c r="I22" s="126">
        <f>+SUMIF('(3.2) Adj Actual NPC by Cat'!$E$32:$E$189,$C22,'(3.2) Adj Actual NPC by Cat'!K$32:K$189)</f>
        <v>12565090.370000001</v>
      </c>
      <c r="J22" s="126">
        <f>+SUMIF('(3.2) Adj Actual NPC by Cat'!$E$32:$E$189,$C22,'(3.2) Adj Actual NPC by Cat'!L$32:L$189)</f>
        <v>19604250.780000001</v>
      </c>
      <c r="K22" s="126">
        <f>+SUMIF('(3.2) Adj Actual NPC by Cat'!$E$32:$E$189,$C22,'(3.2) Adj Actual NPC by Cat'!M$32:M$189)</f>
        <v>27438188.702043254</v>
      </c>
      <c r="L22" s="126">
        <f>+SUMIF('(3.2) Adj Actual NPC by Cat'!$E$32:$E$189,$C22,'(3.2) Adj Actual NPC by Cat'!N$32:N$189)</f>
        <v>6247388.127903875</v>
      </c>
      <c r="M22" s="126">
        <f>+SUMIF('(3.2) Adj Actual NPC by Cat'!$E$32:$E$189,$C22,'(3.2) Adj Actual NPC by Cat'!O$32:O$189)</f>
        <v>10964279.530000001</v>
      </c>
      <c r="N22" s="126">
        <f>+SUMIF('(3.2) Adj Actual NPC by Cat'!$E$32:$E$189,$C22,'(3.2) Adj Actual NPC by Cat'!P$32:P$189)</f>
        <v>9028271.3604143523</v>
      </c>
      <c r="O22" s="126">
        <f>+SUMIF('(3.2) Adj Actual NPC by Cat'!$E$32:$E$189,$C22,'(3.2) Adj Actual NPC by Cat'!Q$32:Q$189)</f>
        <v>8532844.4802513588</v>
      </c>
      <c r="P22" s="126">
        <f>+SUMIF('(3.2) Adj Actual NPC by Cat'!$E$32:$E$189,$C22,'(3.2) Adj Actual NPC by Cat'!R$32:R$189)</f>
        <v>14281082.013131512</v>
      </c>
      <c r="Q22" s="126">
        <f>+SUMIF('(3.2) Adj Actual NPC by Cat'!$E$32:$E$189,$C22,'(3.2) Adj Actual NPC by Cat'!S$32:S$189)</f>
        <v>13192309.611561382</v>
      </c>
      <c r="R22" s="126">
        <f>+SUMIF('(3.2) Adj Actual NPC by Cat'!$E$32:$E$189,$C22,'(3.2) Adj Actual NPC by Cat'!T$32:T$189)</f>
        <v>10263973.973600326</v>
      </c>
      <c r="S22" s="126">
        <f>+SUMIF('(3.2) Adj Actual NPC by Cat'!$E$32:$E$189,$C22,'(3.2) Adj Actual NPC by Cat'!U$32:U$189)</f>
        <v>8589132.9989033062</v>
      </c>
      <c r="T22" s="126">
        <f>+SUMIF('(3.2) Adj Actual NPC by Cat'!$E$32:$E$189,$C22,'(3.2) Adj Actual NPC by Cat'!V$32:V$189)</f>
        <v>10819238.899999999</v>
      </c>
      <c r="U22" s="115"/>
    </row>
    <row r="23" spans="2:21" ht="16.5" customHeight="1">
      <c r="B23" s="109"/>
      <c r="C23" s="128" t="s">
        <v>240</v>
      </c>
      <c r="D23" s="121"/>
      <c r="E23" s="125">
        <v>555</v>
      </c>
      <c r="F23" s="121"/>
      <c r="G23" s="126">
        <f>+SUMIF('(3.2) Adj Actual NPC by Cat'!$E$32:$E$189,$C23,'(3.2) Adj Actual NPC by Cat'!I$32:I$189)</f>
        <v>209315.77000000002</v>
      </c>
      <c r="H23" s="407"/>
      <c r="I23" s="126">
        <f>+SUMIF('(3.2) Adj Actual NPC by Cat'!$E$32:$E$189,$C23,'(3.2) Adj Actual NPC by Cat'!K$32:K$189)</f>
        <v>0</v>
      </c>
      <c r="J23" s="126">
        <f>+SUMIF('(3.2) Adj Actual NPC by Cat'!$E$32:$E$189,$C23,'(3.2) Adj Actual NPC by Cat'!L$32:L$189)</f>
        <v>0</v>
      </c>
      <c r="K23" s="126">
        <f>+SUMIF('(3.2) Adj Actual NPC by Cat'!$E$32:$E$189,$C23,'(3.2) Adj Actual NPC by Cat'!M$32:M$189)</f>
        <v>0</v>
      </c>
      <c r="L23" s="126">
        <f>+SUMIF('(3.2) Adj Actual NPC by Cat'!$E$32:$E$189,$C23,'(3.2) Adj Actual NPC by Cat'!N$32:N$189)</f>
        <v>530.17999999999995</v>
      </c>
      <c r="M23" s="126">
        <f>+SUMIF('(3.2) Adj Actual NPC by Cat'!$E$32:$E$189,$C23,'(3.2) Adj Actual NPC by Cat'!O$32:O$189)</f>
        <v>35349.660000000003</v>
      </c>
      <c r="N23" s="126">
        <f>+SUMIF('(3.2) Adj Actual NPC by Cat'!$E$32:$E$189,$C23,'(3.2) Adj Actual NPC by Cat'!P$32:P$189)</f>
        <v>41873.800000000003</v>
      </c>
      <c r="O23" s="126">
        <f>+SUMIF('(3.2) Adj Actual NPC by Cat'!$E$32:$E$189,$C23,'(3.2) Adj Actual NPC by Cat'!Q$32:Q$189)</f>
        <v>56591.95</v>
      </c>
      <c r="P23" s="126">
        <f>+SUMIF('(3.2) Adj Actual NPC by Cat'!$E$32:$E$189,$C23,'(3.2) Adj Actual NPC by Cat'!R$32:R$189)</f>
        <v>54717.52</v>
      </c>
      <c r="Q23" s="126">
        <f>+SUMIF('(3.2) Adj Actual NPC by Cat'!$E$32:$E$189,$C23,'(3.2) Adj Actual NPC by Cat'!S$32:S$189)</f>
        <v>20052.88</v>
      </c>
      <c r="R23" s="126">
        <f>+SUMIF('(3.2) Adj Actual NPC by Cat'!$E$32:$E$189,$C23,'(3.2) Adj Actual NPC by Cat'!T$32:T$189)</f>
        <v>199.77999999999997</v>
      </c>
      <c r="S23" s="126">
        <f>+SUMIF('(3.2) Adj Actual NPC by Cat'!$E$32:$E$189,$C23,'(3.2) Adj Actual NPC by Cat'!U$32:U$189)</f>
        <v>0</v>
      </c>
      <c r="T23" s="126">
        <f>+SUMIF('(3.2) Adj Actual NPC by Cat'!$E$32:$E$189,$C23,'(3.2) Adj Actual NPC by Cat'!V$32:V$189)</f>
        <v>0</v>
      </c>
      <c r="U23" s="115"/>
    </row>
    <row r="24" spans="2:21" ht="16.5" customHeight="1">
      <c r="B24" s="109"/>
      <c r="C24" s="128" t="s">
        <v>136</v>
      </c>
      <c r="D24" s="121"/>
      <c r="E24" s="125">
        <v>555</v>
      </c>
      <c r="F24" s="121"/>
      <c r="G24" s="126">
        <f>+SUMIF('(3.2) Adj Actual NPC by Cat'!$E$32:$E$189,$C24,'(3.2) Adj Actual NPC by Cat'!I$32:I$189)</f>
        <v>0</v>
      </c>
      <c r="H24" s="407"/>
      <c r="I24" s="126">
        <f>+SUMIF('(3.2) Adj Actual NPC by Cat'!$E$32:$E$189,$C24,'(3.2) Adj Actual NPC by Cat'!K$32:K$189)</f>
        <v>0</v>
      </c>
      <c r="J24" s="126">
        <f>+SUMIF('(3.2) Adj Actual NPC by Cat'!$E$32:$E$189,$C24,'(3.2) Adj Actual NPC by Cat'!L$32:L$189)</f>
        <v>0</v>
      </c>
      <c r="K24" s="126">
        <f>+SUMIF('(3.2) Adj Actual NPC by Cat'!$E$32:$E$189,$C24,'(3.2) Adj Actual NPC by Cat'!M$32:M$189)</f>
        <v>0</v>
      </c>
      <c r="L24" s="126">
        <f>+SUMIF('(3.2) Adj Actual NPC by Cat'!$E$32:$E$189,$C24,'(3.2) Adj Actual NPC by Cat'!N$32:N$189)</f>
        <v>0</v>
      </c>
      <c r="M24" s="126">
        <f>+SUMIF('(3.2) Adj Actual NPC by Cat'!$E$32:$E$189,$C24,'(3.2) Adj Actual NPC by Cat'!O$32:O$189)</f>
        <v>0</v>
      </c>
      <c r="N24" s="126">
        <f>+SUMIF('(3.2) Adj Actual NPC by Cat'!$E$32:$E$189,$C24,'(3.2) Adj Actual NPC by Cat'!P$32:P$189)</f>
        <v>0</v>
      </c>
      <c r="O24" s="126">
        <f>+SUMIF('(3.2) Adj Actual NPC by Cat'!$E$32:$E$189,$C24,'(3.2) Adj Actual NPC by Cat'!Q$32:Q$189)</f>
        <v>0</v>
      </c>
      <c r="P24" s="126">
        <f>+SUMIF('(3.2) Adj Actual NPC by Cat'!$E$32:$E$189,$C24,'(3.2) Adj Actual NPC by Cat'!R$32:R$189)</f>
        <v>0</v>
      </c>
      <c r="Q24" s="126">
        <f>+SUMIF('(3.2) Adj Actual NPC by Cat'!$E$32:$E$189,$C24,'(3.2) Adj Actual NPC by Cat'!S$32:S$189)</f>
        <v>0</v>
      </c>
      <c r="R24" s="126">
        <f>+SUMIF('(3.2) Adj Actual NPC by Cat'!$E$32:$E$189,$C24,'(3.2) Adj Actual NPC by Cat'!T$32:T$189)</f>
        <v>0</v>
      </c>
      <c r="S24" s="126">
        <f>+SUMIF('(3.2) Adj Actual NPC by Cat'!$E$32:$E$189,$C24,'(3.2) Adj Actual NPC by Cat'!U$32:U$189)</f>
        <v>0</v>
      </c>
      <c r="T24" s="126">
        <f>+SUMIF('(3.2) Adj Actual NPC by Cat'!$E$32:$E$189,$C24,'(3.2) Adj Actual NPC by Cat'!V$32:V$189)</f>
        <v>0</v>
      </c>
      <c r="U24" s="115"/>
    </row>
    <row r="25" spans="2:21" ht="16.5" customHeight="1">
      <c r="B25" s="109"/>
      <c r="C25" s="134" t="s">
        <v>137</v>
      </c>
      <c r="D25" s="121"/>
      <c r="E25" s="130"/>
      <c r="F25" s="121"/>
      <c r="G25" s="132">
        <f>+SUM(G19:G24)</f>
        <v>152141163.12780938</v>
      </c>
      <c r="H25" s="407"/>
      <c r="I25" s="132">
        <f>+SUM(I19:I24)</f>
        <v>12583882.330000002</v>
      </c>
      <c r="J25" s="132">
        <f>+SUM(J19:J24)</f>
        <v>19623042.740000002</v>
      </c>
      <c r="K25" s="132">
        <f>+SUM(K19:K24)</f>
        <v>27640644.702043254</v>
      </c>
      <c r="L25" s="132">
        <f t="shared" ref="L25:T25" si="12">+SUM(L19:L24)</f>
        <v>6265586.5879038749</v>
      </c>
      <c r="M25" s="132">
        <f t="shared" si="12"/>
        <v>11018140.220000001</v>
      </c>
      <c r="N25" s="132">
        <f t="shared" si="12"/>
        <v>9088656.2004143521</v>
      </c>
      <c r="O25" s="132">
        <f t="shared" si="12"/>
        <v>8607947.4702513572</v>
      </c>
      <c r="P25" s="132">
        <f t="shared" si="12"/>
        <v>14354310.573131511</v>
      </c>
      <c r="Q25" s="132">
        <f t="shared" si="12"/>
        <v>13230873.531561382</v>
      </c>
      <c r="R25" s="132">
        <f t="shared" si="12"/>
        <v>10282684.793600325</v>
      </c>
      <c r="S25" s="132">
        <f t="shared" si="12"/>
        <v>8607644.0389033053</v>
      </c>
      <c r="T25" s="132">
        <f t="shared" si="12"/>
        <v>10837749.939999998</v>
      </c>
      <c r="U25" s="115"/>
    </row>
    <row r="26" spans="2:21" ht="16.5" customHeight="1">
      <c r="B26" s="109"/>
      <c r="C26" s="127"/>
      <c r="D26" s="121"/>
      <c r="E26" s="130"/>
      <c r="F26" s="121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115"/>
    </row>
    <row r="27" spans="2:21" ht="16.5" customHeight="1">
      <c r="B27" s="109"/>
      <c r="C27" s="131" t="s">
        <v>138</v>
      </c>
      <c r="D27" s="121"/>
      <c r="E27" s="130"/>
      <c r="F27" s="121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115"/>
    </row>
    <row r="28" spans="2:21" ht="16.5" customHeight="1">
      <c r="B28" s="109"/>
      <c r="C28" s="128" t="s">
        <v>139</v>
      </c>
      <c r="D28" s="121"/>
      <c r="E28" s="125">
        <v>565</v>
      </c>
      <c r="F28" s="121"/>
      <c r="G28" s="126">
        <f>+SUMIF('(3.2) Adj Actual NPC by Cat'!$E$32:$E$189,$C28,'(3.2) Adj Actual NPC by Cat'!I$32:I$189)</f>
        <v>121339695.39499998</v>
      </c>
      <c r="H28" s="407"/>
      <c r="I28" s="126">
        <f>+SUMIF('(3.2) Adj Actual NPC by Cat'!$E$32:$E$189,$C28,'(3.2) Adj Actual NPC by Cat'!K$32:K$189)</f>
        <v>10527535.767499998</v>
      </c>
      <c r="J28" s="126">
        <f>+SUMIF('(3.2) Adj Actual NPC by Cat'!$E$32:$E$189,$C28,'(3.2) Adj Actual NPC by Cat'!L$32:L$189)</f>
        <v>10300020.120000001</v>
      </c>
      <c r="K28" s="126">
        <f>+SUMIF('(3.2) Adj Actual NPC by Cat'!$E$32:$E$189,$C28,'(3.2) Adj Actual NPC by Cat'!M$32:M$189)</f>
        <v>10613808.935000002</v>
      </c>
      <c r="L28" s="126">
        <f>+SUMIF('(3.2) Adj Actual NPC by Cat'!$E$32:$E$189,$C28,'(3.2) Adj Actual NPC by Cat'!N$32:N$189)</f>
        <v>9336777.8549999967</v>
      </c>
      <c r="M28" s="126">
        <f>+SUMIF('(3.2) Adj Actual NPC by Cat'!$E$32:$E$189,$C28,'(3.2) Adj Actual NPC by Cat'!O$32:O$189)</f>
        <v>9198738.5524999984</v>
      </c>
      <c r="N28" s="126">
        <f>+SUMIF('(3.2) Adj Actual NPC by Cat'!$E$32:$E$189,$C28,'(3.2) Adj Actual NPC by Cat'!P$32:P$189)</f>
        <v>9895736.8400000036</v>
      </c>
      <c r="O28" s="126">
        <f>+SUMIF('(3.2) Adj Actual NPC by Cat'!$E$32:$E$189,$C28,'(3.2) Adj Actual NPC by Cat'!Q$32:Q$189)</f>
        <v>9893576.6750000007</v>
      </c>
      <c r="P28" s="126">
        <f>+SUMIF('(3.2) Adj Actual NPC by Cat'!$E$32:$E$189,$C28,'(3.2) Adj Actual NPC by Cat'!R$32:R$189)</f>
        <v>10143320.1</v>
      </c>
      <c r="Q28" s="126">
        <f>+SUMIF('(3.2) Adj Actual NPC by Cat'!$E$32:$E$189,$C28,'(3.2) Adj Actual NPC by Cat'!S$32:S$189)</f>
        <v>10325368.109999999</v>
      </c>
      <c r="R28" s="126">
        <f>+SUMIF('(3.2) Adj Actual NPC by Cat'!$E$32:$E$189,$C28,'(3.2) Adj Actual NPC by Cat'!T$32:T$189)</f>
        <v>9871991.5599999968</v>
      </c>
      <c r="S28" s="126">
        <f>+SUMIF('(3.2) Adj Actual NPC by Cat'!$E$32:$E$189,$C28,'(3.2) Adj Actual NPC by Cat'!U$32:U$189)</f>
        <v>10174937.184999999</v>
      </c>
      <c r="T28" s="126">
        <f>+SUMIF('(3.2) Adj Actual NPC by Cat'!$E$32:$E$189,$C28,'(3.2) Adj Actual NPC by Cat'!V$32:V$189)</f>
        <v>11057883.695</v>
      </c>
      <c r="U28" s="115"/>
    </row>
    <row r="29" spans="2:21" ht="16.5" customHeight="1">
      <c r="B29" s="109"/>
      <c r="C29" s="127" t="s">
        <v>140</v>
      </c>
      <c r="D29" s="121"/>
      <c r="E29" s="125">
        <v>565</v>
      </c>
      <c r="F29" s="121"/>
      <c r="G29" s="129">
        <f>+SUMIF('(3.2) Adj Actual NPC by Cat'!$E$32:$E$189,$C29,'(3.2) Adj Actual NPC by Cat'!I$32:I$189)</f>
        <v>0</v>
      </c>
      <c r="H29" s="407"/>
      <c r="I29" s="129">
        <f>+SUMIF('(3.2) Adj Actual NPC by Cat'!$E$32:$E$189,$C29,'(3.2) Adj Actual NPC by Cat'!K$32:K$189)</f>
        <v>0</v>
      </c>
      <c r="J29" s="129">
        <f>+SUMIF('(3.2) Adj Actual NPC by Cat'!$E$32:$E$189,$C29,'(3.2) Adj Actual NPC by Cat'!L$32:L$189)</f>
        <v>0</v>
      </c>
      <c r="K29" s="129">
        <f>+SUMIF('(3.2) Adj Actual NPC by Cat'!$E$32:$E$189,$C29,'(3.2) Adj Actual NPC by Cat'!M$32:M$189)</f>
        <v>0</v>
      </c>
      <c r="L29" s="129">
        <f>+SUMIF('(3.2) Adj Actual NPC by Cat'!$E$32:$E$189,$C29,'(3.2) Adj Actual NPC by Cat'!N$32:N$189)</f>
        <v>0</v>
      </c>
      <c r="M29" s="129">
        <f>+SUMIF('(3.2) Adj Actual NPC by Cat'!$E$32:$E$189,$C29,'(3.2) Adj Actual NPC by Cat'!O$32:O$189)</f>
        <v>0</v>
      </c>
      <c r="N29" s="129">
        <f>+SUMIF('(3.2) Adj Actual NPC by Cat'!$E$32:$E$189,$C29,'(3.2) Adj Actual NPC by Cat'!P$32:P$189)</f>
        <v>0</v>
      </c>
      <c r="O29" s="129">
        <f>+SUMIF('(3.2) Adj Actual NPC by Cat'!$E$32:$E$189,$C29,'(3.2) Adj Actual NPC by Cat'!Q$32:Q$189)</f>
        <v>0</v>
      </c>
      <c r="P29" s="129">
        <f>+SUMIF('(3.2) Adj Actual NPC by Cat'!$E$32:$E$189,$C29,'(3.2) Adj Actual NPC by Cat'!R$32:R$189)</f>
        <v>0</v>
      </c>
      <c r="Q29" s="129">
        <f>+SUMIF('(3.2) Adj Actual NPC by Cat'!$E$32:$E$189,$C29,'(3.2) Adj Actual NPC by Cat'!S$32:S$189)</f>
        <v>0</v>
      </c>
      <c r="R29" s="129">
        <f>+SUMIF('(3.2) Adj Actual NPC by Cat'!$E$32:$E$189,$C29,'(3.2) Adj Actual NPC by Cat'!T$32:T$189)</f>
        <v>0</v>
      </c>
      <c r="S29" s="129">
        <f>+SUMIF('(3.2) Adj Actual NPC by Cat'!$E$32:$E$189,$C29,'(3.2) Adj Actual NPC by Cat'!U$32:U$189)</f>
        <v>0</v>
      </c>
      <c r="T29" s="129">
        <f>+SUMIF('(3.2) Adj Actual NPC by Cat'!$E$32:$E$189,$C29,'(3.2) Adj Actual NPC by Cat'!V$32:V$189)</f>
        <v>0</v>
      </c>
      <c r="U29" s="115"/>
    </row>
    <row r="30" spans="2:21" ht="16.5" customHeight="1">
      <c r="B30" s="109"/>
      <c r="C30" s="135" t="s">
        <v>141</v>
      </c>
      <c r="D30" s="121"/>
      <c r="E30" s="130"/>
      <c r="F30" s="121"/>
      <c r="G30" s="136">
        <f>+SUM(G28:G29)</f>
        <v>121339695.39499998</v>
      </c>
      <c r="H30" s="407"/>
      <c r="I30" s="136">
        <f t="shared" ref="I30:K30" si="13">+SUM(I28:I29)</f>
        <v>10527535.767499998</v>
      </c>
      <c r="J30" s="136">
        <f t="shared" si="13"/>
        <v>10300020.120000001</v>
      </c>
      <c r="K30" s="136">
        <f t="shared" si="13"/>
        <v>10613808.935000002</v>
      </c>
      <c r="L30" s="136">
        <f t="shared" ref="L30:T30" si="14">+SUM(L28:L29)</f>
        <v>9336777.8549999967</v>
      </c>
      <c r="M30" s="136">
        <f t="shared" si="14"/>
        <v>9198738.5524999984</v>
      </c>
      <c r="N30" s="136">
        <f t="shared" si="14"/>
        <v>9895736.8400000036</v>
      </c>
      <c r="O30" s="136">
        <f t="shared" si="14"/>
        <v>9893576.6750000007</v>
      </c>
      <c r="P30" s="136">
        <f t="shared" si="14"/>
        <v>10143320.1</v>
      </c>
      <c r="Q30" s="136">
        <f t="shared" si="14"/>
        <v>10325368.109999999</v>
      </c>
      <c r="R30" s="136">
        <f t="shared" si="14"/>
        <v>9871991.5599999968</v>
      </c>
      <c r="S30" s="136">
        <f t="shared" si="14"/>
        <v>10174937.184999999</v>
      </c>
      <c r="T30" s="136">
        <f t="shared" si="14"/>
        <v>11057883.695</v>
      </c>
      <c r="U30" s="115"/>
    </row>
    <row r="31" spans="2:21" ht="16.5" customHeight="1">
      <c r="B31" s="109"/>
      <c r="C31" s="128" t="s">
        <v>113</v>
      </c>
      <c r="D31" s="121"/>
      <c r="E31" s="130"/>
      <c r="F31" s="121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115"/>
    </row>
    <row r="32" spans="2:21" ht="16.5" customHeight="1">
      <c r="B32" s="109"/>
      <c r="C32" s="135" t="s">
        <v>142</v>
      </c>
      <c r="D32" s="121"/>
      <c r="E32" s="130"/>
      <c r="F32" s="121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115"/>
    </row>
    <row r="33" spans="2:21" ht="16.5" customHeight="1">
      <c r="B33" s="109"/>
      <c r="C33" s="127" t="s">
        <v>143</v>
      </c>
      <c r="D33" s="121"/>
      <c r="E33" s="125">
        <v>501</v>
      </c>
      <c r="F33" s="121"/>
      <c r="G33" s="126">
        <f>+SUMIF('(3.2) Adj Actual NPC by Cat'!$E$32:$E$189,$C33,'(3.2) Adj Actual NPC by Cat'!I$32:I$189)</f>
        <v>236090104.25115526</v>
      </c>
      <c r="H33" s="407"/>
      <c r="I33" s="126">
        <f>+SUMIF('(3.2) Adj Actual NPC by Cat'!$E$32:$E$189,$C33,'(3.2) Adj Actual NPC by Cat'!K$32:K$189)</f>
        <v>22146069.754117589</v>
      </c>
      <c r="J33" s="126">
        <f>+SUMIF('(3.2) Adj Actual NPC by Cat'!$E$32:$E$189,$C33,'(3.2) Adj Actual NPC by Cat'!L$32:L$189)</f>
        <v>23333598.333952546</v>
      </c>
      <c r="K33" s="126">
        <f>+SUMIF('(3.2) Adj Actual NPC by Cat'!$E$32:$E$189,$C33,'(3.2) Adj Actual NPC by Cat'!M$32:M$189)</f>
        <v>22044232.592170369</v>
      </c>
      <c r="L33" s="126">
        <f>+SUMIF('(3.2) Adj Actual NPC by Cat'!$E$32:$E$189,$C33,'(3.2) Adj Actual NPC by Cat'!N$32:N$189)</f>
        <v>15411261.195875339</v>
      </c>
      <c r="M33" s="126">
        <f>+SUMIF('(3.2) Adj Actual NPC by Cat'!$E$32:$E$189,$C33,'(3.2) Adj Actual NPC by Cat'!O$32:O$189)</f>
        <v>10915623.249238003</v>
      </c>
      <c r="N33" s="126">
        <f>+SUMIF('(3.2) Adj Actual NPC by Cat'!$E$32:$E$189,$C33,'(3.2) Adj Actual NPC by Cat'!P$32:P$189)</f>
        <v>15745226.980992679</v>
      </c>
      <c r="O33" s="126">
        <f>+SUMIF('(3.2) Adj Actual NPC by Cat'!$E$32:$E$189,$C33,'(3.2) Adj Actual NPC by Cat'!Q$32:Q$189)</f>
        <v>20575148.558767054</v>
      </c>
      <c r="P33" s="126">
        <f>+SUMIF('(3.2) Adj Actual NPC by Cat'!$E$32:$E$189,$C33,'(3.2) Adj Actual NPC by Cat'!R$32:R$189)</f>
        <v>21511933.797557343</v>
      </c>
      <c r="Q33" s="126">
        <f>+SUMIF('(3.2) Adj Actual NPC by Cat'!$E$32:$E$189,$C33,'(3.2) Adj Actual NPC by Cat'!S$32:S$189)</f>
        <v>20381310.337132536</v>
      </c>
      <c r="R33" s="126">
        <f>+SUMIF('(3.2) Adj Actual NPC by Cat'!$E$32:$E$189,$C33,'(3.2) Adj Actual NPC by Cat'!T$32:T$189)</f>
        <v>20015623.218191847</v>
      </c>
      <c r="S33" s="126">
        <f>+SUMIF('(3.2) Adj Actual NPC by Cat'!$E$32:$E$189,$C33,'(3.2) Adj Actual NPC by Cat'!U$32:U$189)</f>
        <v>21544297.345339671</v>
      </c>
      <c r="T33" s="126">
        <f>+SUMIF('(3.2) Adj Actual NPC by Cat'!$E$32:$E$189,$C33,'(3.2) Adj Actual NPC by Cat'!V$32:V$189)</f>
        <v>22465778.887820315</v>
      </c>
      <c r="U33" s="115"/>
    </row>
    <row r="34" spans="2:21" ht="16.5" customHeight="1">
      <c r="B34" s="109"/>
      <c r="C34" s="127" t="s">
        <v>144</v>
      </c>
      <c r="D34" s="121"/>
      <c r="E34" s="125">
        <v>501</v>
      </c>
      <c r="F34" s="121"/>
      <c r="G34" s="126">
        <f>+SUMIF('(3.2) Adj Actual NPC by Cat'!$E$32:$E$189,$C34,'(3.2) Adj Actual NPC by Cat'!I$32:I$189)</f>
        <v>0</v>
      </c>
      <c r="H34" s="407"/>
      <c r="I34" s="126">
        <f>+SUMIF('(3.2) Adj Actual NPC by Cat'!$E$32:$E$189,$C34,'(3.2) Adj Actual NPC by Cat'!K$32:K$189)</f>
        <v>0</v>
      </c>
      <c r="J34" s="126">
        <f>+SUMIF('(3.2) Adj Actual NPC by Cat'!$E$32:$E$189,$C34,'(3.2) Adj Actual NPC by Cat'!L$32:L$189)</f>
        <v>0</v>
      </c>
      <c r="K34" s="126">
        <f>+SUMIF('(3.2) Adj Actual NPC by Cat'!$E$32:$E$189,$C34,'(3.2) Adj Actual NPC by Cat'!M$32:M$189)</f>
        <v>0</v>
      </c>
      <c r="L34" s="126">
        <f>+SUMIF('(3.2) Adj Actual NPC by Cat'!$E$32:$E$189,$C34,'(3.2) Adj Actual NPC by Cat'!N$32:N$189)</f>
        <v>0</v>
      </c>
      <c r="M34" s="126">
        <f>+SUMIF('(3.2) Adj Actual NPC by Cat'!$E$32:$E$189,$C34,'(3.2) Adj Actual NPC by Cat'!O$32:O$189)</f>
        <v>0</v>
      </c>
      <c r="N34" s="126">
        <f>+SUMIF('(3.2) Adj Actual NPC by Cat'!$E$32:$E$189,$C34,'(3.2) Adj Actual NPC by Cat'!P$32:P$189)</f>
        <v>0</v>
      </c>
      <c r="O34" s="126">
        <f>+SUMIF('(3.2) Adj Actual NPC by Cat'!$E$32:$E$189,$C34,'(3.2) Adj Actual NPC by Cat'!Q$32:Q$189)</f>
        <v>0</v>
      </c>
      <c r="P34" s="126">
        <f>+SUMIF('(3.2) Adj Actual NPC by Cat'!$E$32:$E$189,$C34,'(3.2) Adj Actual NPC by Cat'!R$32:R$189)</f>
        <v>0</v>
      </c>
      <c r="Q34" s="126">
        <f>+SUMIF('(3.2) Adj Actual NPC by Cat'!$E$32:$E$189,$C34,'(3.2) Adj Actual NPC by Cat'!S$32:S$189)</f>
        <v>0</v>
      </c>
      <c r="R34" s="126">
        <f>+SUMIF('(3.2) Adj Actual NPC by Cat'!$E$32:$E$189,$C34,'(3.2) Adj Actual NPC by Cat'!T$32:T$189)</f>
        <v>0</v>
      </c>
      <c r="S34" s="126">
        <f>+SUMIF('(3.2) Adj Actual NPC by Cat'!$E$32:$E$189,$C34,'(3.2) Adj Actual NPC by Cat'!U$32:U$189)</f>
        <v>0</v>
      </c>
      <c r="T34" s="126">
        <f>+SUMIF('(3.2) Adj Actual NPC by Cat'!$E$32:$E$189,$C34,'(3.2) Adj Actual NPC by Cat'!V$32:V$189)</f>
        <v>0</v>
      </c>
      <c r="U34" s="115"/>
    </row>
    <row r="35" spans="2:21" ht="16.5" customHeight="1">
      <c r="B35" s="109"/>
      <c r="C35" s="127" t="s">
        <v>145</v>
      </c>
      <c r="D35" s="121"/>
      <c r="E35" s="125">
        <v>547</v>
      </c>
      <c r="F35" s="121"/>
      <c r="G35" s="126">
        <f>+SUMIF('(3.2) Adj Actual NPC by Cat'!$E$32:$E$189,$C35,'(3.2) Adj Actual NPC by Cat'!I$32:I$189)</f>
        <v>94268462.370000005</v>
      </c>
      <c r="H35" s="407"/>
      <c r="I35" s="126">
        <f>+SUMIF('(3.2) Adj Actual NPC by Cat'!$E$32:$E$189,$C35,'(3.2) Adj Actual NPC by Cat'!K$32:K$189)</f>
        <v>9546223.9100000001</v>
      </c>
      <c r="J35" s="126">
        <f>+SUMIF('(3.2) Adj Actual NPC by Cat'!$E$32:$E$189,$C35,'(3.2) Adj Actual NPC by Cat'!L$32:L$189)</f>
        <v>15600984.359999999</v>
      </c>
      <c r="K35" s="126">
        <f>+SUMIF('(3.2) Adj Actual NPC by Cat'!$E$32:$E$189,$C35,'(3.2) Adj Actual NPC by Cat'!M$32:M$189)</f>
        <v>-2133776.58</v>
      </c>
      <c r="L35" s="126">
        <f>+SUMIF('(3.2) Adj Actual NPC by Cat'!$E$32:$E$189,$C35,'(3.2) Adj Actual NPC by Cat'!N$32:N$189)</f>
        <v>3649224.3600000003</v>
      </c>
      <c r="M35" s="126">
        <f>+SUMIF('(3.2) Adj Actual NPC by Cat'!$E$32:$E$189,$C35,'(3.2) Adj Actual NPC by Cat'!O$32:O$189)</f>
        <v>3312688.88</v>
      </c>
      <c r="N35" s="126">
        <f>+SUMIF('(3.2) Adj Actual NPC by Cat'!$E$32:$E$189,$C35,'(3.2) Adj Actual NPC by Cat'!P$32:P$189)</f>
        <v>4569168.5</v>
      </c>
      <c r="O35" s="126">
        <f>+SUMIF('(3.2) Adj Actual NPC by Cat'!$E$32:$E$189,$C35,'(3.2) Adj Actual NPC by Cat'!Q$32:Q$189)</f>
        <v>9179976.0300000012</v>
      </c>
      <c r="P35" s="126">
        <f>+SUMIF('(3.2) Adj Actual NPC by Cat'!$E$32:$E$189,$C35,'(3.2) Adj Actual NPC by Cat'!R$32:R$189)</f>
        <v>9298404.3599999994</v>
      </c>
      <c r="Q35" s="126">
        <f>+SUMIF('(3.2) Adj Actual NPC by Cat'!$E$32:$E$189,$C35,'(3.2) Adj Actual NPC by Cat'!S$32:S$189)</f>
        <v>8265177.8700000001</v>
      </c>
      <c r="R35" s="126">
        <f>+SUMIF('(3.2) Adj Actual NPC by Cat'!$E$32:$E$189,$C35,'(3.2) Adj Actual NPC by Cat'!T$32:T$189)</f>
        <v>10318157.710000001</v>
      </c>
      <c r="S35" s="126">
        <f>+SUMIF('(3.2) Adj Actual NPC by Cat'!$E$32:$E$189,$C35,'(3.2) Adj Actual NPC by Cat'!U$32:U$189)</f>
        <v>11814532.210000001</v>
      </c>
      <c r="T35" s="126">
        <f>+SUMIF('(3.2) Adj Actual NPC by Cat'!$E$32:$E$189,$C35,'(3.2) Adj Actual NPC by Cat'!V$32:V$189)</f>
        <v>10847700.76</v>
      </c>
      <c r="U35" s="115"/>
    </row>
    <row r="36" spans="2:21" ht="16.5" customHeight="1">
      <c r="B36" s="109"/>
      <c r="C36" s="128" t="s">
        <v>146</v>
      </c>
      <c r="D36" s="121"/>
      <c r="E36" s="125">
        <v>503</v>
      </c>
      <c r="F36" s="121"/>
      <c r="G36" s="129">
        <f>+SUMIF('(3.2) Adj Actual NPC by Cat'!$E$32:$E$189,$C36,'(3.2) Adj Actual NPC by Cat'!I$32:I$189)</f>
        <v>0</v>
      </c>
      <c r="H36" s="407"/>
      <c r="I36" s="129">
        <f>+SUMIF('(3.2) Adj Actual NPC by Cat'!$E$32:$E$189,$C36,'(3.2) Adj Actual NPC by Cat'!K$32:K$189)</f>
        <v>0</v>
      </c>
      <c r="J36" s="129">
        <f>+SUMIF('(3.2) Adj Actual NPC by Cat'!$E$32:$E$189,$C36,'(3.2) Adj Actual NPC by Cat'!L$32:L$189)</f>
        <v>0</v>
      </c>
      <c r="K36" s="129">
        <f>+SUMIF('(3.2) Adj Actual NPC by Cat'!$E$32:$E$189,$C36,'(3.2) Adj Actual NPC by Cat'!M$32:M$189)</f>
        <v>0</v>
      </c>
      <c r="L36" s="129">
        <f>+SUMIF('(3.2) Adj Actual NPC by Cat'!$E$32:$E$189,$C36,'(3.2) Adj Actual NPC by Cat'!N$32:N$189)</f>
        <v>0</v>
      </c>
      <c r="M36" s="129">
        <f>+SUMIF('(3.2) Adj Actual NPC by Cat'!$E$32:$E$189,$C36,'(3.2) Adj Actual NPC by Cat'!O$32:O$189)</f>
        <v>0</v>
      </c>
      <c r="N36" s="129">
        <f>+SUMIF('(3.2) Adj Actual NPC by Cat'!$E$32:$E$189,$C36,'(3.2) Adj Actual NPC by Cat'!P$32:P$189)</f>
        <v>0</v>
      </c>
      <c r="O36" s="129">
        <f>+SUMIF('(3.2) Adj Actual NPC by Cat'!$E$32:$E$189,$C36,'(3.2) Adj Actual NPC by Cat'!Q$32:Q$189)</f>
        <v>0</v>
      </c>
      <c r="P36" s="129">
        <f>+SUMIF('(3.2) Adj Actual NPC by Cat'!$E$32:$E$189,$C36,'(3.2) Adj Actual NPC by Cat'!R$32:R$189)</f>
        <v>0</v>
      </c>
      <c r="Q36" s="129">
        <f>+SUMIF('(3.2) Adj Actual NPC by Cat'!$E$32:$E$189,$C36,'(3.2) Adj Actual NPC by Cat'!S$32:S$189)</f>
        <v>0</v>
      </c>
      <c r="R36" s="129">
        <f>+SUMIF('(3.2) Adj Actual NPC by Cat'!$E$32:$E$189,$C36,'(3.2) Adj Actual NPC by Cat'!T$32:T$189)</f>
        <v>0</v>
      </c>
      <c r="S36" s="129">
        <f>+SUMIF('(3.2) Adj Actual NPC by Cat'!$E$32:$E$189,$C36,'(3.2) Adj Actual NPC by Cat'!U$32:U$189)</f>
        <v>0</v>
      </c>
      <c r="T36" s="129">
        <f>+SUMIF('(3.2) Adj Actual NPC by Cat'!$E$32:$E$189,$C36,'(3.2) Adj Actual NPC by Cat'!V$32:V$189)</f>
        <v>0</v>
      </c>
      <c r="U36" s="115"/>
    </row>
    <row r="37" spans="2:21" ht="16.5" customHeight="1">
      <c r="B37" s="109"/>
      <c r="C37" s="135" t="s">
        <v>147</v>
      </c>
      <c r="D37" s="121"/>
      <c r="E37" s="121"/>
      <c r="F37" s="121"/>
      <c r="G37" s="132">
        <f>+SUM(G33:G36)</f>
        <v>330358566.62115526</v>
      </c>
      <c r="H37" s="407"/>
      <c r="I37" s="132">
        <f>+SUM(I33:I36)</f>
        <v>31692293.66411759</v>
      </c>
      <c r="J37" s="132">
        <f>+SUM(J33:J36)</f>
        <v>38934582.693952546</v>
      </c>
      <c r="K37" s="132">
        <f>+SUM(K33:K36)</f>
        <v>19910456.012170367</v>
      </c>
      <c r="L37" s="132">
        <f t="shared" ref="L37:T37" si="15">+SUM(L33:L36)</f>
        <v>19060485.555875339</v>
      </c>
      <c r="M37" s="132">
        <f t="shared" si="15"/>
        <v>14228312.129238002</v>
      </c>
      <c r="N37" s="132">
        <f t="shared" si="15"/>
        <v>20314395.480992679</v>
      </c>
      <c r="O37" s="132">
        <f t="shared" si="15"/>
        <v>29755124.588767055</v>
      </c>
      <c r="P37" s="132">
        <f t="shared" si="15"/>
        <v>30810338.157557342</v>
      </c>
      <c r="Q37" s="132">
        <f t="shared" si="15"/>
        <v>28646488.207132537</v>
      </c>
      <c r="R37" s="132">
        <f t="shared" si="15"/>
        <v>30333780.928191848</v>
      </c>
      <c r="S37" s="132">
        <f t="shared" si="15"/>
        <v>33358829.555339672</v>
      </c>
      <c r="T37" s="132">
        <f t="shared" si="15"/>
        <v>33313479.647820316</v>
      </c>
      <c r="U37" s="115"/>
    </row>
    <row r="38" spans="2:21" ht="16.5" customHeight="1">
      <c r="B38" s="109"/>
      <c r="C38" s="137"/>
      <c r="D38" s="121"/>
      <c r="E38" s="121"/>
      <c r="F38" s="121"/>
      <c r="G38" s="136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15"/>
    </row>
    <row r="39" spans="2:21" ht="16.5" customHeight="1" thickBot="1">
      <c r="B39" s="109"/>
      <c r="C39" s="138" t="s">
        <v>148</v>
      </c>
      <c r="D39" s="121"/>
      <c r="E39" s="121"/>
      <c r="F39" s="121"/>
      <c r="G39" s="139">
        <f>-G16+G25+G30+G37</f>
        <v>540854119.10719728</v>
      </c>
      <c r="H39" s="130"/>
      <c r="I39" s="139">
        <f>-I16+I25+I30+I37</f>
        <v>44379422.675726064</v>
      </c>
      <c r="J39" s="139">
        <f>-J16+J25+J30+J37</f>
        <v>65443084.094845697</v>
      </c>
      <c r="K39" s="139">
        <f>-K16+K25+K30+K37</f>
        <v>48002685.519213624</v>
      </c>
      <c r="L39" s="139">
        <f t="shared" ref="L39:T39" si="16">-L16+L25+L30+L37</f>
        <v>31855051.428779211</v>
      </c>
      <c r="M39" s="139">
        <f t="shared" si="16"/>
        <v>33748085.092997551</v>
      </c>
      <c r="N39" s="139">
        <f t="shared" si="16"/>
        <v>37021167.111407034</v>
      </c>
      <c r="O39" s="139">
        <f t="shared" si="16"/>
        <v>46275904.47401841</v>
      </c>
      <c r="P39" s="139">
        <f t="shared" si="16"/>
        <v>52131748.320688859</v>
      </c>
      <c r="Q39" s="139">
        <f t="shared" si="16"/>
        <v>45050683.658693917</v>
      </c>
      <c r="R39" s="139">
        <f t="shared" si="16"/>
        <v>42205387.121792167</v>
      </c>
      <c r="S39" s="139">
        <f t="shared" si="16"/>
        <v>44916902.039425679</v>
      </c>
      <c r="T39" s="139">
        <f t="shared" si="16"/>
        <v>49823997.569609061</v>
      </c>
      <c r="U39" s="115"/>
    </row>
    <row r="40" spans="2:21" s="144" customFormat="1" ht="16.5" customHeight="1" thickTop="1">
      <c r="B40" s="140"/>
      <c r="C40" s="141" t="s">
        <v>149</v>
      </c>
      <c r="D40" s="141"/>
      <c r="E40" s="141"/>
      <c r="F40" s="141"/>
      <c r="G40" s="142">
        <f>+G39-'(3.2) Adj Actual NPC by Cat'!I183</f>
        <v>0</v>
      </c>
      <c r="H40" s="142"/>
      <c r="I40" s="142">
        <f>+I39-'(3.2) Adj Actual NPC by Cat'!K183</f>
        <v>0</v>
      </c>
      <c r="J40" s="142">
        <f>+J39-'(3.2) Adj Actual NPC by Cat'!L183</f>
        <v>0</v>
      </c>
      <c r="K40" s="142">
        <f>+K39-'(3.2) Adj Actual NPC by Cat'!M183</f>
        <v>0</v>
      </c>
      <c r="L40" s="142">
        <f>+L39-'(3.2) Adj Actual NPC by Cat'!N183</f>
        <v>0</v>
      </c>
      <c r="M40" s="142">
        <f>+M39-'(3.2) Adj Actual NPC by Cat'!O183</f>
        <v>0</v>
      </c>
      <c r="N40" s="142">
        <f>+N39-'(3.2) Adj Actual NPC by Cat'!P183</f>
        <v>0</v>
      </c>
      <c r="O40" s="142">
        <f>+O39-'(3.2) Adj Actual NPC by Cat'!Q183</f>
        <v>0</v>
      </c>
      <c r="P40" s="142">
        <f>+P39-'(3.2) Adj Actual NPC by Cat'!R183</f>
        <v>0</v>
      </c>
      <c r="Q40" s="142">
        <f>+Q39-'(3.2) Adj Actual NPC by Cat'!S183</f>
        <v>0</v>
      </c>
      <c r="R40" s="142">
        <f>+R39-'(3.2) Adj Actual NPC by Cat'!T183</f>
        <v>0</v>
      </c>
      <c r="S40" s="142">
        <f>+S39-'(3.2) Adj Actual NPC by Cat'!U183</f>
        <v>0</v>
      </c>
      <c r="T40" s="142">
        <f>+T39-'(3.2) Adj Actual NPC by Cat'!V183</f>
        <v>0</v>
      </c>
      <c r="U40" s="143"/>
    </row>
    <row r="41" spans="2:21" s="144" customFormat="1" ht="16.5" customHeight="1">
      <c r="B41" s="145"/>
      <c r="C41" s="146"/>
      <c r="D41" s="147"/>
      <c r="E41" s="147"/>
      <c r="F41" s="147"/>
      <c r="G41" s="148"/>
      <c r="H41" s="149"/>
      <c r="I41" s="148"/>
      <c r="J41" s="148"/>
      <c r="K41" s="148"/>
      <c r="L41" s="148"/>
      <c r="M41" s="148"/>
      <c r="N41" s="148"/>
      <c r="O41" s="148"/>
      <c r="P41" s="148"/>
      <c r="Q41" s="148"/>
      <c r="R41" s="150"/>
      <c r="S41" s="148"/>
      <c r="T41" s="148"/>
      <c r="U41" s="151"/>
    </row>
    <row r="42" spans="2:21" ht="16.5" customHeight="1"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1" ht="16.5" customHeight="1"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1" ht="16.5" customHeight="1">
      <c r="B44" s="61" t="s">
        <v>226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2:21" ht="16.5" customHeight="1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2:21" ht="16.5" customHeight="1"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9"/>
    </row>
    <row r="47" spans="2:21" ht="16.5" customHeight="1">
      <c r="B47" s="157"/>
      <c r="C47" s="158"/>
      <c r="D47" s="158"/>
      <c r="E47" s="111" t="s">
        <v>150</v>
      </c>
      <c r="F47" s="158"/>
      <c r="G47" s="160" t="s">
        <v>0</v>
      </c>
      <c r="H47" s="161"/>
      <c r="I47" s="162">
        <f t="shared" ref="I47:T47" si="17">+I$9</f>
        <v>43466</v>
      </c>
      <c r="J47" s="162">
        <f t="shared" si="17"/>
        <v>43497</v>
      </c>
      <c r="K47" s="162">
        <f t="shared" si="17"/>
        <v>43525</v>
      </c>
      <c r="L47" s="162">
        <f t="shared" si="17"/>
        <v>43556</v>
      </c>
      <c r="M47" s="162">
        <f t="shared" si="17"/>
        <v>43586</v>
      </c>
      <c r="N47" s="162">
        <f t="shared" si="17"/>
        <v>43617</v>
      </c>
      <c r="O47" s="162">
        <f t="shared" si="17"/>
        <v>43647</v>
      </c>
      <c r="P47" s="162">
        <f t="shared" si="17"/>
        <v>43678</v>
      </c>
      <c r="Q47" s="162">
        <f t="shared" si="17"/>
        <v>43709</v>
      </c>
      <c r="R47" s="162">
        <f t="shared" si="17"/>
        <v>43739</v>
      </c>
      <c r="S47" s="162">
        <f t="shared" si="17"/>
        <v>43770</v>
      </c>
      <c r="T47" s="162">
        <f t="shared" si="17"/>
        <v>43800</v>
      </c>
      <c r="U47" s="159"/>
    </row>
    <row r="48" spans="2:21" ht="16.5" customHeight="1">
      <c r="B48" s="157"/>
      <c r="C48" s="158"/>
      <c r="D48" s="158"/>
      <c r="E48" s="158"/>
      <c r="F48" s="158"/>
      <c r="G48" s="161"/>
      <c r="H48" s="161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59"/>
    </row>
    <row r="49" spans="2:21" ht="16.5" customHeight="1">
      <c r="B49" s="157"/>
      <c r="C49" s="164" t="s">
        <v>151</v>
      </c>
      <c r="D49" s="158"/>
      <c r="E49" s="125" t="s">
        <v>107</v>
      </c>
      <c r="F49" s="158"/>
      <c r="G49" s="161"/>
      <c r="H49" s="161"/>
      <c r="I49" s="165">
        <f>+'(6.1) Actual Factors'!$G$12</f>
        <v>0.23110854783698145</v>
      </c>
      <c r="J49" s="165">
        <f>+'(6.1) Actual Factors'!$G$12</f>
        <v>0.23110854783698145</v>
      </c>
      <c r="K49" s="165">
        <f>+'(6.1) Actual Factors'!$G$12</f>
        <v>0.23110854783698145</v>
      </c>
      <c r="L49" s="165">
        <f>+'(6.1) Actual Factors'!$G$12</f>
        <v>0.23110854783698145</v>
      </c>
      <c r="M49" s="165">
        <f>+'(6.1) Actual Factors'!$G$12</f>
        <v>0.23110854783698145</v>
      </c>
      <c r="N49" s="165">
        <f>+'(6.1) Actual Factors'!$G$12</f>
        <v>0.23110854783698145</v>
      </c>
      <c r="O49" s="165">
        <f>+'(6.1) Actual Factors'!$G$12</f>
        <v>0.23110854783698145</v>
      </c>
      <c r="P49" s="165">
        <f>+'(6.1) Actual Factors'!$G$12</f>
        <v>0.23110854783698145</v>
      </c>
      <c r="Q49" s="165">
        <f>+'(6.1) Actual Factors'!$G$12</f>
        <v>0.23110854783698145</v>
      </c>
      <c r="R49" s="165">
        <f>+'(6.1) Actual Factors'!$G$12</f>
        <v>0.23110854783698145</v>
      </c>
      <c r="S49" s="165">
        <f>+'(6.1) Actual Factors'!$G$12</f>
        <v>0.23110854783698145</v>
      </c>
      <c r="T49" s="165">
        <f>+'(6.1) Actual Factors'!$G$12</f>
        <v>0.23110854783698145</v>
      </c>
      <c r="U49" s="159"/>
    </row>
    <row r="50" spans="2:21" ht="16.5" customHeight="1">
      <c r="B50" s="157"/>
      <c r="C50" s="164" t="s">
        <v>152</v>
      </c>
      <c r="D50" s="158"/>
      <c r="E50" s="125" t="s">
        <v>100</v>
      </c>
      <c r="F50" s="158"/>
      <c r="G50" s="161"/>
      <c r="H50" s="161"/>
      <c r="I50" s="165">
        <f>+'(6.1) Actual Factors'!$G$13</f>
        <v>0.23032324453347164</v>
      </c>
      <c r="J50" s="165">
        <f>+'(6.1) Actual Factors'!$G$13</f>
        <v>0.23032324453347164</v>
      </c>
      <c r="K50" s="165">
        <f>+'(6.1) Actual Factors'!$G$13</f>
        <v>0.23032324453347164</v>
      </c>
      <c r="L50" s="165">
        <f>+'(6.1) Actual Factors'!$G$13</f>
        <v>0.23032324453347164</v>
      </c>
      <c r="M50" s="165">
        <f>+'(6.1) Actual Factors'!$G$13</f>
        <v>0.23032324453347164</v>
      </c>
      <c r="N50" s="165">
        <f>+'(6.1) Actual Factors'!$G$13</f>
        <v>0.23032324453347164</v>
      </c>
      <c r="O50" s="165">
        <f>+'(6.1) Actual Factors'!$G$13</f>
        <v>0.23032324453347164</v>
      </c>
      <c r="P50" s="165">
        <f>+'(6.1) Actual Factors'!$G$13</f>
        <v>0.23032324453347164</v>
      </c>
      <c r="Q50" s="165">
        <f>+'(6.1) Actual Factors'!$G$13</f>
        <v>0.23032324453347164</v>
      </c>
      <c r="R50" s="165">
        <f>+'(6.1) Actual Factors'!$G$13</f>
        <v>0.23032324453347164</v>
      </c>
      <c r="S50" s="165">
        <f>+'(6.1) Actual Factors'!$G$13</f>
        <v>0.23032324453347164</v>
      </c>
      <c r="T50" s="165">
        <f>+'(6.1) Actual Factors'!$G$13</f>
        <v>0.23032324453347164</v>
      </c>
      <c r="U50" s="159"/>
    </row>
    <row r="51" spans="2:21" ht="16.5" customHeight="1">
      <c r="B51" s="157"/>
      <c r="C51" s="158"/>
      <c r="D51" s="158"/>
      <c r="E51" s="158"/>
      <c r="F51" s="158"/>
      <c r="G51" s="161"/>
      <c r="H51" s="161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59"/>
    </row>
    <row r="52" spans="2:21" ht="16.5" customHeight="1">
      <c r="B52" s="157"/>
      <c r="C52" s="131" t="s">
        <v>103</v>
      </c>
      <c r="D52" s="158"/>
      <c r="E52" s="158"/>
      <c r="F52" s="158"/>
      <c r="G52" s="122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59"/>
    </row>
    <row r="53" spans="2:21" ht="16.5" customHeight="1">
      <c r="B53" s="157"/>
      <c r="C53" s="128" t="s">
        <v>127</v>
      </c>
      <c r="D53" s="158"/>
      <c r="E53" s="125" t="s">
        <v>100</v>
      </c>
      <c r="F53" s="158"/>
      <c r="G53" s="122">
        <f>+SUM(I53:T53)</f>
        <v>0</v>
      </c>
      <c r="H53" s="166"/>
      <c r="I53" s="122">
        <f>+I12*INDEX(I$49:I$50,MATCH($E53,$E$49:$E$50,0))</f>
        <v>0</v>
      </c>
      <c r="J53" s="122">
        <f t="shared" ref="J53:T53" si="18">+J12*INDEX(J$49:J$50,MATCH($E53,$E$49:$E$50,0))</f>
        <v>0</v>
      </c>
      <c r="K53" s="122">
        <f t="shared" si="18"/>
        <v>0</v>
      </c>
      <c r="L53" s="122">
        <f t="shared" si="18"/>
        <v>0</v>
      </c>
      <c r="M53" s="122">
        <f t="shared" si="18"/>
        <v>0</v>
      </c>
      <c r="N53" s="122">
        <f t="shared" si="18"/>
        <v>0</v>
      </c>
      <c r="O53" s="122">
        <f t="shared" si="18"/>
        <v>0</v>
      </c>
      <c r="P53" s="122">
        <f t="shared" si="18"/>
        <v>0</v>
      </c>
      <c r="Q53" s="122">
        <f t="shared" si="18"/>
        <v>0</v>
      </c>
      <c r="R53" s="122">
        <f t="shared" si="18"/>
        <v>0</v>
      </c>
      <c r="S53" s="122">
        <f t="shared" si="18"/>
        <v>0</v>
      </c>
      <c r="T53" s="122">
        <f t="shared" si="18"/>
        <v>0</v>
      </c>
      <c r="U53" s="159"/>
    </row>
    <row r="54" spans="2:21" ht="16.5" customHeight="1">
      <c r="B54" s="157"/>
      <c r="C54" s="128" t="s">
        <v>128</v>
      </c>
      <c r="D54" s="158"/>
      <c r="E54" s="125" t="s">
        <v>100</v>
      </c>
      <c r="F54" s="158"/>
      <c r="G54" s="126">
        <f>+SUM(I54:T54)</f>
        <v>0</v>
      </c>
      <c r="H54" s="166"/>
      <c r="I54" s="126">
        <f>+I13*INDEX(I$49:I$50,MATCH($E54,$E$49:$E$50,0))</f>
        <v>0</v>
      </c>
      <c r="J54" s="126">
        <f t="shared" ref="J54:T54" si="19">+J13*INDEX(J$49:J$50,MATCH($E54,$E$49:$E$50,0))</f>
        <v>0</v>
      </c>
      <c r="K54" s="126">
        <f t="shared" si="19"/>
        <v>0</v>
      </c>
      <c r="L54" s="126">
        <f t="shared" si="19"/>
        <v>0</v>
      </c>
      <c r="M54" s="126">
        <f t="shared" si="19"/>
        <v>0</v>
      </c>
      <c r="N54" s="126">
        <f t="shared" si="19"/>
        <v>0</v>
      </c>
      <c r="O54" s="126">
        <f t="shared" si="19"/>
        <v>0</v>
      </c>
      <c r="P54" s="126">
        <f t="shared" si="19"/>
        <v>0</v>
      </c>
      <c r="Q54" s="126">
        <f t="shared" si="19"/>
        <v>0</v>
      </c>
      <c r="R54" s="126">
        <f t="shared" si="19"/>
        <v>0</v>
      </c>
      <c r="S54" s="126">
        <f t="shared" si="19"/>
        <v>0</v>
      </c>
      <c r="T54" s="126">
        <f t="shared" si="19"/>
        <v>0</v>
      </c>
      <c r="U54" s="159"/>
    </row>
    <row r="55" spans="2:21" ht="16.5" customHeight="1">
      <c r="B55" s="157"/>
      <c r="C55" s="127" t="s">
        <v>129</v>
      </c>
      <c r="D55" s="158"/>
      <c r="E55" s="125" t="s">
        <v>100</v>
      </c>
      <c r="F55" s="158"/>
      <c r="G55" s="126">
        <f>+SUM(I55:T55)</f>
        <v>14506980.044321921</v>
      </c>
      <c r="H55" s="126"/>
      <c r="I55" s="126">
        <f>+I14*INDEX(I$49:I$50,MATCH($E55,$E$49:$E$50,0))</f>
        <v>2400956.0842173938</v>
      </c>
      <c r="J55" s="126">
        <f t="shared" ref="J55:T55" si="20">+J14*INDEX(J$49:J$50,MATCH($E55,$E$49:$E$50,0))</f>
        <v>786452.87392043497</v>
      </c>
      <c r="K55" s="126">
        <f t="shared" si="20"/>
        <v>2340596.4332979359</v>
      </c>
      <c r="L55" s="126">
        <f t="shared" si="20"/>
        <v>646701.27663884195</v>
      </c>
      <c r="M55" s="126">
        <f t="shared" si="20"/>
        <v>160559.67165222988</v>
      </c>
      <c r="N55" s="126">
        <f t="shared" si="20"/>
        <v>524589.15297010052</v>
      </c>
      <c r="O55" s="126">
        <f t="shared" si="20"/>
        <v>456211.44455425034</v>
      </c>
      <c r="P55" s="126">
        <f t="shared" si="20"/>
        <v>731557.41321695794</v>
      </c>
      <c r="Q55" s="126">
        <f t="shared" si="20"/>
        <v>1647282.4835340544</v>
      </c>
      <c r="R55" s="126">
        <f t="shared" si="20"/>
        <v>1907783.5939495822</v>
      </c>
      <c r="S55" s="126">
        <f t="shared" si="20"/>
        <v>1663972.2931151423</v>
      </c>
      <c r="T55" s="126">
        <f t="shared" si="20"/>
        <v>1240317.3232549957</v>
      </c>
      <c r="U55" s="159"/>
    </row>
    <row r="56" spans="2:21" ht="16.5" customHeight="1">
      <c r="B56" s="157"/>
      <c r="C56" s="128" t="s">
        <v>130</v>
      </c>
      <c r="D56" s="158"/>
      <c r="E56" s="125" t="s">
        <v>107</v>
      </c>
      <c r="F56" s="158"/>
      <c r="G56" s="129">
        <f>+SUM(I56:T56)</f>
        <v>0</v>
      </c>
      <c r="H56" s="408"/>
      <c r="I56" s="129">
        <f>+I15*INDEX(I$49:I$50,MATCH($E56,$E$49:$E$50,0))</f>
        <v>0</v>
      </c>
      <c r="J56" s="129">
        <f t="shared" ref="J56:T56" si="21">+J15*INDEX(J$49:J$50,MATCH($E56,$E$49:$E$50,0))</f>
        <v>0</v>
      </c>
      <c r="K56" s="129">
        <f t="shared" si="21"/>
        <v>0</v>
      </c>
      <c r="L56" s="129">
        <f t="shared" si="21"/>
        <v>0</v>
      </c>
      <c r="M56" s="129">
        <f t="shared" si="21"/>
        <v>0</v>
      </c>
      <c r="N56" s="129">
        <f t="shared" si="21"/>
        <v>0</v>
      </c>
      <c r="O56" s="129">
        <f t="shared" si="21"/>
        <v>0</v>
      </c>
      <c r="P56" s="129">
        <f t="shared" si="21"/>
        <v>0</v>
      </c>
      <c r="Q56" s="129">
        <f t="shared" si="21"/>
        <v>0</v>
      </c>
      <c r="R56" s="129">
        <f t="shared" si="21"/>
        <v>0</v>
      </c>
      <c r="S56" s="129">
        <f t="shared" si="21"/>
        <v>0</v>
      </c>
      <c r="T56" s="129">
        <f t="shared" si="21"/>
        <v>0</v>
      </c>
      <c r="U56" s="159"/>
    </row>
    <row r="57" spans="2:21" ht="16.5" customHeight="1">
      <c r="B57" s="157"/>
      <c r="C57" s="131" t="s">
        <v>131</v>
      </c>
      <c r="D57" s="158"/>
      <c r="E57" s="167"/>
      <c r="F57" s="158"/>
      <c r="G57" s="132">
        <f>+SUM(I57:T57)</f>
        <v>14506980.044321921</v>
      </c>
      <c r="H57" s="408"/>
      <c r="I57" s="132">
        <f t="shared" ref="I57" si="22">+SUM(I53:I56)</f>
        <v>2400956.0842173938</v>
      </c>
      <c r="J57" s="132">
        <f t="shared" ref="J57:K57" si="23">+SUM(J53:J56)</f>
        <v>786452.87392043497</v>
      </c>
      <c r="K57" s="132">
        <f t="shared" si="23"/>
        <v>2340596.4332979359</v>
      </c>
      <c r="L57" s="132">
        <f t="shared" ref="L57:T57" si="24">+SUM(L53:L56)</f>
        <v>646701.27663884195</v>
      </c>
      <c r="M57" s="132">
        <f t="shared" si="24"/>
        <v>160559.67165222988</v>
      </c>
      <c r="N57" s="132">
        <f t="shared" si="24"/>
        <v>524589.15297010052</v>
      </c>
      <c r="O57" s="132">
        <f t="shared" si="24"/>
        <v>456211.44455425034</v>
      </c>
      <c r="P57" s="132">
        <f t="shared" si="24"/>
        <v>731557.41321695794</v>
      </c>
      <c r="Q57" s="132">
        <f t="shared" si="24"/>
        <v>1647282.4835340544</v>
      </c>
      <c r="R57" s="132">
        <f t="shared" si="24"/>
        <v>1907783.5939495822</v>
      </c>
      <c r="S57" s="132">
        <f t="shared" si="24"/>
        <v>1663972.2931151423</v>
      </c>
      <c r="T57" s="132">
        <f t="shared" si="24"/>
        <v>1240317.3232549957</v>
      </c>
      <c r="U57" s="159"/>
    </row>
    <row r="58" spans="2:21" ht="16.5" customHeight="1">
      <c r="B58" s="157"/>
      <c r="C58" s="133"/>
      <c r="D58" s="158"/>
      <c r="E58" s="167"/>
      <c r="F58" s="158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59"/>
    </row>
    <row r="59" spans="2:21" ht="16.5" customHeight="1">
      <c r="B59" s="157"/>
      <c r="C59" s="134" t="s">
        <v>105</v>
      </c>
      <c r="D59" s="158"/>
      <c r="E59" s="167"/>
      <c r="F59" s="158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59"/>
    </row>
    <row r="60" spans="2:21" ht="16.5" customHeight="1">
      <c r="B60" s="157"/>
      <c r="C60" s="127" t="s">
        <v>132</v>
      </c>
      <c r="D60" s="158"/>
      <c r="E60" s="125" t="s">
        <v>100</v>
      </c>
      <c r="F60" s="158"/>
      <c r="G60" s="126">
        <f t="shared" ref="G60:G66" si="25">+SUM(I60:T60)</f>
        <v>27816.351252217191</v>
      </c>
      <c r="H60" s="408"/>
      <c r="I60" s="126">
        <f t="shared" ref="I60:T60" si="26">+I19*INDEX(I$49:I$50,MATCH($E60,$E$49:$E$50,0))</f>
        <v>1115.0709499160339</v>
      </c>
      <c r="J60" s="126">
        <f t="shared" si="26"/>
        <v>1115.0709499160339</v>
      </c>
      <c r="K60" s="126">
        <f t="shared" si="26"/>
        <v>15711.573745281852</v>
      </c>
      <c r="L60" s="126">
        <f t="shared" si="26"/>
        <v>1061.4034617372636</v>
      </c>
      <c r="M60" s="126">
        <f t="shared" si="26"/>
        <v>1101.6536002666123</v>
      </c>
      <c r="N60" s="126">
        <f t="shared" si="26"/>
        <v>1101.6540778713427</v>
      </c>
      <c r="O60" s="126">
        <f t="shared" si="26"/>
        <v>1101.6540778713427</v>
      </c>
      <c r="P60" s="126">
        <f t="shared" si="26"/>
        <v>1101.6540778713427</v>
      </c>
      <c r="Q60" s="126">
        <f t="shared" si="26"/>
        <v>1101.6540778713427</v>
      </c>
      <c r="R60" s="126">
        <f t="shared" si="26"/>
        <v>1101.6540778713427</v>
      </c>
      <c r="S60" s="126">
        <f t="shared" si="26"/>
        <v>1101.6540778713427</v>
      </c>
      <c r="T60" s="126">
        <f t="shared" si="26"/>
        <v>1101.6540778713427</v>
      </c>
      <c r="U60" s="159"/>
    </row>
    <row r="61" spans="2:21" ht="16.5" customHeight="1">
      <c r="B61" s="157"/>
      <c r="C61" s="128" t="s">
        <v>133</v>
      </c>
      <c r="D61" s="158"/>
      <c r="E61" s="125" t="s">
        <v>100</v>
      </c>
      <c r="F61" s="158"/>
      <c r="G61" s="126">
        <f t="shared" si="25"/>
        <v>0</v>
      </c>
      <c r="H61" s="408"/>
      <c r="I61" s="126">
        <f t="shared" ref="I61:T61" si="27">+I20*INDEX(I$49:I$50,MATCH($E61,$E$49:$E$50,0))</f>
        <v>0</v>
      </c>
      <c r="J61" s="126">
        <f t="shared" si="27"/>
        <v>0</v>
      </c>
      <c r="K61" s="126">
        <f t="shared" si="27"/>
        <v>0</v>
      </c>
      <c r="L61" s="126">
        <f t="shared" si="27"/>
        <v>0</v>
      </c>
      <c r="M61" s="126">
        <f t="shared" si="27"/>
        <v>0</v>
      </c>
      <c r="N61" s="126">
        <f t="shared" si="27"/>
        <v>0</v>
      </c>
      <c r="O61" s="126">
        <f t="shared" si="27"/>
        <v>0</v>
      </c>
      <c r="P61" s="126">
        <f t="shared" si="27"/>
        <v>0</v>
      </c>
      <c r="Q61" s="126">
        <f t="shared" si="27"/>
        <v>0</v>
      </c>
      <c r="R61" s="126">
        <f t="shared" si="27"/>
        <v>0</v>
      </c>
      <c r="S61" s="126">
        <f t="shared" si="27"/>
        <v>0</v>
      </c>
      <c r="T61" s="126">
        <f t="shared" si="27"/>
        <v>0</v>
      </c>
      <c r="U61" s="159"/>
    </row>
    <row r="62" spans="2:21" ht="16.5" customHeight="1">
      <c r="B62" s="157"/>
      <c r="C62" s="128" t="s">
        <v>134</v>
      </c>
      <c r="D62" s="158"/>
      <c r="E62" s="125" t="s">
        <v>107</v>
      </c>
      <c r="F62" s="158"/>
      <c r="G62" s="126">
        <f t="shared" si="25"/>
        <v>65871.849084960821</v>
      </c>
      <c r="H62" s="408"/>
      <c r="I62" s="126">
        <f t="shared" ref="I62:T62" si="28">+I21*INDEX(I$49:I$50,MATCH($E62,$E$49:$E$50,0))</f>
        <v>3224.1097238551506</v>
      </c>
      <c r="J62" s="126">
        <f t="shared" si="28"/>
        <v>3224.1097238551506</v>
      </c>
      <c r="K62" s="126">
        <f t="shared" si="28"/>
        <v>31024.16869974255</v>
      </c>
      <c r="L62" s="126">
        <f t="shared" si="28"/>
        <v>3018.2681420764598</v>
      </c>
      <c r="M62" s="126">
        <f t="shared" si="28"/>
        <v>3172.647496558156</v>
      </c>
      <c r="N62" s="126">
        <f t="shared" si="28"/>
        <v>3172.6493284104777</v>
      </c>
      <c r="O62" s="126">
        <f t="shared" si="28"/>
        <v>3172.6493284104777</v>
      </c>
      <c r="P62" s="126">
        <f t="shared" si="28"/>
        <v>3172.6493284104777</v>
      </c>
      <c r="Q62" s="126">
        <f t="shared" si="28"/>
        <v>3172.6493284104777</v>
      </c>
      <c r="R62" s="126">
        <f t="shared" si="28"/>
        <v>3172.6493284104777</v>
      </c>
      <c r="S62" s="126">
        <f t="shared" si="28"/>
        <v>3172.6493284104777</v>
      </c>
      <c r="T62" s="126">
        <f t="shared" si="28"/>
        <v>3172.6493284104777</v>
      </c>
      <c r="U62" s="159"/>
    </row>
    <row r="63" spans="2:21" ht="16.5" customHeight="1">
      <c r="B63" s="157"/>
      <c r="C63" s="128" t="s">
        <v>135</v>
      </c>
      <c r="D63" s="158"/>
      <c r="E63" s="125" t="s">
        <v>100</v>
      </c>
      <c r="F63" s="158"/>
      <c r="G63" s="126">
        <f t="shared" si="25"/>
        <v>34899971.662611261</v>
      </c>
      <c r="H63" s="408"/>
      <c r="I63" s="126">
        <f t="shared" ref="I63:T63" si="29">+I22*INDEX(I$49:I$50,MATCH($E63,$E$49:$E$50,0))</f>
        <v>2894032.3818746801</v>
      </c>
      <c r="J63" s="126">
        <f t="shared" si="29"/>
        <v>4515314.6462974427</v>
      </c>
      <c r="K63" s="126">
        <f t="shared" si="29"/>
        <v>6319652.6459762473</v>
      </c>
      <c r="L63" s="126">
        <f t="shared" si="29"/>
        <v>1438918.7034787119</v>
      </c>
      <c r="M63" s="126">
        <f t="shared" si="29"/>
        <v>2525328.4353215275</v>
      </c>
      <c r="N63" s="126">
        <f t="shared" si="29"/>
        <v>2079420.7522592535</v>
      </c>
      <c r="O63" s="126">
        <f t="shared" si="29"/>
        <v>1965312.4257910175</v>
      </c>
      <c r="P63" s="126">
        <f t="shared" si="29"/>
        <v>3289265.1447130525</v>
      </c>
      <c r="Q63" s="126">
        <f t="shared" si="29"/>
        <v>3038495.5526249204</v>
      </c>
      <c r="R63" s="126">
        <f t="shared" si="29"/>
        <v>2364031.7874067365</v>
      </c>
      <c r="S63" s="126">
        <f t="shared" si="29"/>
        <v>1978276.9800369167</v>
      </c>
      <c r="T63" s="126">
        <f t="shared" si="29"/>
        <v>2491922.2068307484</v>
      </c>
      <c r="U63" s="159"/>
    </row>
    <row r="64" spans="2:21" ht="16.5" customHeight="1">
      <c r="B64" s="157"/>
      <c r="C64" s="128" t="s">
        <v>240</v>
      </c>
      <c r="D64" s="158"/>
      <c r="E64" s="125" t="s">
        <v>101</v>
      </c>
      <c r="F64" s="158"/>
      <c r="G64" s="126">
        <f t="shared" si="25"/>
        <v>209315.77000000002</v>
      </c>
      <c r="H64" s="408"/>
      <c r="I64" s="126">
        <f>+I23</f>
        <v>0</v>
      </c>
      <c r="J64" s="126">
        <f t="shared" ref="J64:T64" si="30">+J23</f>
        <v>0</v>
      </c>
      <c r="K64" s="126">
        <f t="shared" si="30"/>
        <v>0</v>
      </c>
      <c r="L64" s="126">
        <f t="shared" si="30"/>
        <v>530.17999999999995</v>
      </c>
      <c r="M64" s="126">
        <f t="shared" si="30"/>
        <v>35349.660000000003</v>
      </c>
      <c r="N64" s="126">
        <f t="shared" si="30"/>
        <v>41873.800000000003</v>
      </c>
      <c r="O64" s="126">
        <f t="shared" si="30"/>
        <v>56591.95</v>
      </c>
      <c r="P64" s="126">
        <f t="shared" si="30"/>
        <v>54717.52</v>
      </c>
      <c r="Q64" s="126">
        <f t="shared" si="30"/>
        <v>20052.88</v>
      </c>
      <c r="R64" s="126">
        <f t="shared" si="30"/>
        <v>199.77999999999997</v>
      </c>
      <c r="S64" s="126">
        <f t="shared" si="30"/>
        <v>0</v>
      </c>
      <c r="T64" s="126">
        <f t="shared" si="30"/>
        <v>0</v>
      </c>
      <c r="U64" s="159"/>
    </row>
    <row r="65" spans="2:21" ht="16.5" customHeight="1">
      <c r="B65" s="157"/>
      <c r="C65" s="128" t="s">
        <v>136</v>
      </c>
      <c r="D65" s="158"/>
      <c r="E65" s="125" t="s">
        <v>107</v>
      </c>
      <c r="F65" s="158"/>
      <c r="G65" s="126">
        <f t="shared" si="25"/>
        <v>0</v>
      </c>
      <c r="H65" s="408"/>
      <c r="I65" s="126">
        <f t="shared" ref="I65:T65" si="31">+I24*INDEX(I$49:I$50,MATCH($E65,$E$49:$E$50,0))</f>
        <v>0</v>
      </c>
      <c r="J65" s="126">
        <f t="shared" si="31"/>
        <v>0</v>
      </c>
      <c r="K65" s="126">
        <f t="shared" si="31"/>
        <v>0</v>
      </c>
      <c r="L65" s="126">
        <f t="shared" si="31"/>
        <v>0</v>
      </c>
      <c r="M65" s="126">
        <f t="shared" si="31"/>
        <v>0</v>
      </c>
      <c r="N65" s="126">
        <f t="shared" si="31"/>
        <v>0</v>
      </c>
      <c r="O65" s="126">
        <f t="shared" si="31"/>
        <v>0</v>
      </c>
      <c r="P65" s="126">
        <f t="shared" si="31"/>
        <v>0</v>
      </c>
      <c r="Q65" s="126">
        <f t="shared" si="31"/>
        <v>0</v>
      </c>
      <c r="R65" s="126">
        <f t="shared" si="31"/>
        <v>0</v>
      </c>
      <c r="S65" s="126">
        <f t="shared" si="31"/>
        <v>0</v>
      </c>
      <c r="T65" s="126">
        <f t="shared" si="31"/>
        <v>0</v>
      </c>
      <c r="U65" s="159"/>
    </row>
    <row r="66" spans="2:21" ht="16.5" customHeight="1">
      <c r="B66" s="157"/>
      <c r="C66" s="134" t="s">
        <v>137</v>
      </c>
      <c r="D66" s="158"/>
      <c r="E66" s="167"/>
      <c r="F66" s="158"/>
      <c r="G66" s="132">
        <f t="shared" si="25"/>
        <v>35202975.632948428</v>
      </c>
      <c r="H66" s="408"/>
      <c r="I66" s="132">
        <f>+SUM(I60:I65)</f>
        <v>2898371.5625484511</v>
      </c>
      <c r="J66" s="132">
        <f>+SUM(J60:J65)</f>
        <v>4519653.8269712143</v>
      </c>
      <c r="K66" s="132">
        <f>+SUM(K60:K65)</f>
        <v>6366388.3884212719</v>
      </c>
      <c r="L66" s="132">
        <f t="shared" ref="L66:T66" si="32">+SUM(L60:L65)</f>
        <v>1443528.5550825256</v>
      </c>
      <c r="M66" s="132">
        <f t="shared" si="32"/>
        <v>2564952.3964183526</v>
      </c>
      <c r="N66" s="132">
        <f t="shared" si="32"/>
        <v>2125568.8556655352</v>
      </c>
      <c r="O66" s="132">
        <f t="shared" si="32"/>
        <v>2026178.6791972993</v>
      </c>
      <c r="P66" s="132">
        <f t="shared" si="32"/>
        <v>3348256.9681193344</v>
      </c>
      <c r="Q66" s="132">
        <f t="shared" si="32"/>
        <v>3062822.7360312021</v>
      </c>
      <c r="R66" s="132">
        <f t="shared" si="32"/>
        <v>2368505.8708130182</v>
      </c>
      <c r="S66" s="132">
        <f t="shared" si="32"/>
        <v>1982551.2834431985</v>
      </c>
      <c r="T66" s="132">
        <f t="shared" si="32"/>
        <v>2496196.5102370302</v>
      </c>
      <c r="U66" s="159"/>
    </row>
    <row r="67" spans="2:21" ht="16.5" customHeight="1">
      <c r="B67" s="157"/>
      <c r="C67" s="127"/>
      <c r="D67" s="158"/>
      <c r="E67" s="167"/>
      <c r="F67" s="15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159"/>
    </row>
    <row r="68" spans="2:21" ht="16.5" customHeight="1">
      <c r="B68" s="157"/>
      <c r="C68" s="131" t="s">
        <v>138</v>
      </c>
      <c r="D68" s="158"/>
      <c r="E68" s="167"/>
      <c r="F68" s="15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159"/>
    </row>
    <row r="69" spans="2:21" ht="16.5" customHeight="1">
      <c r="B69" s="157"/>
      <c r="C69" s="128" t="s">
        <v>139</v>
      </c>
      <c r="D69" s="158"/>
      <c r="E69" s="125" t="s">
        <v>100</v>
      </c>
      <c r="F69" s="158"/>
      <c r="G69" s="126">
        <f>+SUM(I69:T69)</f>
        <v>27947352.334079549</v>
      </c>
      <c r="H69" s="408"/>
      <c r="I69" s="126">
        <f t="shared" ref="I69:T69" si="33">+I28*INDEX(I$49:I$50,MATCH($E69,$E$49:$E$50,0))</f>
        <v>2424736.1949127712</v>
      </c>
      <c r="J69" s="126">
        <f t="shared" si="33"/>
        <v>2372334.0527984384</v>
      </c>
      <c r="K69" s="126">
        <f t="shared" si="33"/>
        <v>2444606.9107675515</v>
      </c>
      <c r="L69" s="126">
        <f t="shared" si="33"/>
        <v>2150476.9690518673</v>
      </c>
      <c r="M69" s="126">
        <f t="shared" si="33"/>
        <v>2118683.30902693</v>
      </c>
      <c r="N69" s="126">
        <f t="shared" si="33"/>
        <v>2279218.2160382047</v>
      </c>
      <c r="O69" s="126">
        <f t="shared" si="33"/>
        <v>2278720.6798266764</v>
      </c>
      <c r="P69" s="126">
        <f t="shared" si="33"/>
        <v>2336242.395773578</v>
      </c>
      <c r="Q69" s="126">
        <f t="shared" si="33"/>
        <v>2378172.2840976398</v>
      </c>
      <c r="R69" s="126">
        <f t="shared" si="33"/>
        <v>2273749.1261062473</v>
      </c>
      <c r="S69" s="126">
        <f t="shared" si="33"/>
        <v>2343524.5453734682</v>
      </c>
      <c r="T69" s="126">
        <f t="shared" si="33"/>
        <v>2546887.6503061741</v>
      </c>
      <c r="U69" s="159"/>
    </row>
    <row r="70" spans="2:21" ht="16.5" customHeight="1">
      <c r="B70" s="157"/>
      <c r="C70" s="127" t="s">
        <v>140</v>
      </c>
      <c r="D70" s="158"/>
      <c r="E70" s="125" t="s">
        <v>107</v>
      </c>
      <c r="F70" s="158"/>
      <c r="G70" s="129">
        <f>+SUM(I70:T70)</f>
        <v>0</v>
      </c>
      <c r="H70" s="408"/>
      <c r="I70" s="129">
        <f t="shared" ref="I70:T70" si="34">+I29*INDEX(I$49:I$50,MATCH($E70,$E$49:$E$50,0))</f>
        <v>0</v>
      </c>
      <c r="J70" s="129">
        <f t="shared" si="34"/>
        <v>0</v>
      </c>
      <c r="K70" s="129">
        <f t="shared" si="34"/>
        <v>0</v>
      </c>
      <c r="L70" s="129">
        <f t="shared" si="34"/>
        <v>0</v>
      </c>
      <c r="M70" s="129">
        <f t="shared" si="34"/>
        <v>0</v>
      </c>
      <c r="N70" s="129">
        <f t="shared" si="34"/>
        <v>0</v>
      </c>
      <c r="O70" s="129">
        <f t="shared" si="34"/>
        <v>0</v>
      </c>
      <c r="P70" s="129">
        <f t="shared" si="34"/>
        <v>0</v>
      </c>
      <c r="Q70" s="129">
        <f t="shared" si="34"/>
        <v>0</v>
      </c>
      <c r="R70" s="129">
        <f t="shared" si="34"/>
        <v>0</v>
      </c>
      <c r="S70" s="129">
        <f t="shared" si="34"/>
        <v>0</v>
      </c>
      <c r="T70" s="129">
        <f t="shared" si="34"/>
        <v>0</v>
      </c>
      <c r="U70" s="159"/>
    </row>
    <row r="71" spans="2:21" ht="16.5" customHeight="1">
      <c r="B71" s="157"/>
      <c r="C71" s="135" t="s">
        <v>141</v>
      </c>
      <c r="D71" s="158"/>
      <c r="E71" s="167"/>
      <c r="F71" s="158"/>
      <c r="G71" s="168">
        <f>+SUM(I71:T71)</f>
        <v>27947352.334079549</v>
      </c>
      <c r="H71" s="408"/>
      <c r="I71" s="168">
        <f t="shared" ref="I71" si="35">+SUM(I69:I70)</f>
        <v>2424736.1949127712</v>
      </c>
      <c r="J71" s="168">
        <f t="shared" ref="J71:K71" si="36">+SUM(J69:J70)</f>
        <v>2372334.0527984384</v>
      </c>
      <c r="K71" s="168">
        <f t="shared" si="36"/>
        <v>2444606.9107675515</v>
      </c>
      <c r="L71" s="168">
        <f t="shared" ref="L71:T71" si="37">+SUM(L69:L70)</f>
        <v>2150476.9690518673</v>
      </c>
      <c r="M71" s="168">
        <f t="shared" si="37"/>
        <v>2118683.30902693</v>
      </c>
      <c r="N71" s="168">
        <f t="shared" si="37"/>
        <v>2279218.2160382047</v>
      </c>
      <c r="O71" s="168">
        <f t="shared" si="37"/>
        <v>2278720.6798266764</v>
      </c>
      <c r="P71" s="168">
        <f t="shared" si="37"/>
        <v>2336242.395773578</v>
      </c>
      <c r="Q71" s="168">
        <f t="shared" si="37"/>
        <v>2378172.2840976398</v>
      </c>
      <c r="R71" s="168">
        <f t="shared" si="37"/>
        <v>2273749.1261062473</v>
      </c>
      <c r="S71" s="168">
        <f t="shared" si="37"/>
        <v>2343524.5453734682</v>
      </c>
      <c r="T71" s="168">
        <f t="shared" si="37"/>
        <v>2546887.6503061741</v>
      </c>
      <c r="U71" s="159"/>
    </row>
    <row r="72" spans="2:21" ht="16.5" customHeight="1">
      <c r="B72" s="157"/>
      <c r="C72" s="128" t="s">
        <v>113</v>
      </c>
      <c r="D72" s="158"/>
      <c r="E72" s="167"/>
      <c r="F72" s="15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159"/>
    </row>
    <row r="73" spans="2:21" ht="16.5" customHeight="1">
      <c r="B73" s="157"/>
      <c r="C73" s="135" t="s">
        <v>142</v>
      </c>
      <c r="D73" s="158"/>
      <c r="E73" s="167"/>
      <c r="F73" s="15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159"/>
    </row>
    <row r="74" spans="2:21" ht="16.5" customHeight="1">
      <c r="B74" s="157"/>
      <c r="C74" s="127" t="s">
        <v>143</v>
      </c>
      <c r="D74" s="158"/>
      <c r="E74" s="125" t="s">
        <v>107</v>
      </c>
      <c r="F74" s="158"/>
      <c r="G74" s="126">
        <f>+SUM(I74:T74)</f>
        <v>54562441.152166069</v>
      </c>
      <c r="H74" s="408"/>
      <c r="I74" s="126">
        <f t="shared" ref="I74:T74" si="38">+I33*INDEX(I$49:I$50,MATCH($E74,$E$49:$E$50,0))</f>
        <v>5118146.0211706134</v>
      </c>
      <c r="J74" s="126">
        <f t="shared" si="38"/>
        <v>5392594.0267711831</v>
      </c>
      <c r="K74" s="126">
        <f t="shared" si="38"/>
        <v>5094610.5825571511</v>
      </c>
      <c r="L74" s="126">
        <f t="shared" si="38"/>
        <v>3561674.195315172</v>
      </c>
      <c r="M74" s="126">
        <f t="shared" si="38"/>
        <v>2522693.837866988</v>
      </c>
      <c r="N74" s="126">
        <f t="shared" si="38"/>
        <v>3638856.5429408774</v>
      </c>
      <c r="O74" s="126">
        <f t="shared" si="38"/>
        <v>4755092.704946816</v>
      </c>
      <c r="P74" s="126">
        <f t="shared" si="38"/>
        <v>4971591.781118759</v>
      </c>
      <c r="Q74" s="126">
        <f t="shared" si="38"/>
        <v>4710295.0350295594</v>
      </c>
      <c r="R74" s="126">
        <f t="shared" si="38"/>
        <v>4625781.6160084875</v>
      </c>
      <c r="S74" s="126">
        <f t="shared" si="38"/>
        <v>4979071.2736495854</v>
      </c>
      <c r="T74" s="126">
        <f t="shared" si="38"/>
        <v>5192033.5347908689</v>
      </c>
      <c r="U74" s="159"/>
    </row>
    <row r="75" spans="2:21" ht="16.5" customHeight="1">
      <c r="B75" s="157"/>
      <c r="C75" s="127" t="s">
        <v>144</v>
      </c>
      <c r="D75" s="158"/>
      <c r="E75" s="125" t="s">
        <v>107</v>
      </c>
      <c r="F75" s="158"/>
      <c r="G75" s="126">
        <f>+SUM(I75:T75)</f>
        <v>0</v>
      </c>
      <c r="H75" s="408"/>
      <c r="I75" s="126">
        <f t="shared" ref="I75:T75" si="39">+I34*INDEX(I$49:I$50,MATCH($E75,$E$49:$E$50,0))</f>
        <v>0</v>
      </c>
      <c r="J75" s="126">
        <f t="shared" si="39"/>
        <v>0</v>
      </c>
      <c r="K75" s="126">
        <f t="shared" si="39"/>
        <v>0</v>
      </c>
      <c r="L75" s="126">
        <f t="shared" si="39"/>
        <v>0</v>
      </c>
      <c r="M75" s="126">
        <f t="shared" si="39"/>
        <v>0</v>
      </c>
      <c r="N75" s="126">
        <f t="shared" si="39"/>
        <v>0</v>
      </c>
      <c r="O75" s="126">
        <f t="shared" si="39"/>
        <v>0</v>
      </c>
      <c r="P75" s="126">
        <f t="shared" si="39"/>
        <v>0</v>
      </c>
      <c r="Q75" s="126">
        <f t="shared" si="39"/>
        <v>0</v>
      </c>
      <c r="R75" s="126">
        <f t="shared" si="39"/>
        <v>0</v>
      </c>
      <c r="S75" s="126">
        <f t="shared" si="39"/>
        <v>0</v>
      </c>
      <c r="T75" s="126">
        <f t="shared" si="39"/>
        <v>0</v>
      </c>
      <c r="U75" s="159"/>
    </row>
    <row r="76" spans="2:21" ht="16.5" customHeight="1">
      <c r="B76" s="157"/>
      <c r="C76" s="127" t="s">
        <v>145</v>
      </c>
      <c r="D76" s="158"/>
      <c r="E76" s="125" t="s">
        <v>107</v>
      </c>
      <c r="F76" s="158"/>
      <c r="G76" s="126">
        <f>+SUM(I76:T76)</f>
        <v>21786247.445155829</v>
      </c>
      <c r="H76" s="408"/>
      <c r="I76" s="126">
        <f t="shared" ref="I76:T76" si="40">+I35*INDEX(I$49:I$50,MATCH($E76,$E$49:$E$50,0))</f>
        <v>2206213.9451667713</v>
      </c>
      <c r="J76" s="126">
        <f t="shared" si="40"/>
        <v>3605520.8402670594</v>
      </c>
      <c r="K76" s="126">
        <f t="shared" si="40"/>
        <v>-493134.00681236072</v>
      </c>
      <c r="L76" s="126">
        <f t="shared" si="40"/>
        <v>843366.94257093815</v>
      </c>
      <c r="M76" s="126">
        <f t="shared" si="40"/>
        <v>765590.71649251645</v>
      </c>
      <c r="N76" s="126">
        <f t="shared" si="40"/>
        <v>1055973.8968574789</v>
      </c>
      <c r="O76" s="126">
        <f t="shared" si="40"/>
        <v>2121570.9294715985</v>
      </c>
      <c r="P76" s="126">
        <f t="shared" si="40"/>
        <v>2148940.7288406566</v>
      </c>
      <c r="Q76" s="126">
        <f t="shared" si="40"/>
        <v>1910153.2551500555</v>
      </c>
      <c r="R76" s="126">
        <f t="shared" si="40"/>
        <v>2384614.4447110542</v>
      </c>
      <c r="S76" s="126">
        <f t="shared" si="40"/>
        <v>2730439.3824263434</v>
      </c>
      <c r="T76" s="126">
        <f t="shared" si="40"/>
        <v>2506996.3700137199</v>
      </c>
      <c r="U76" s="159"/>
    </row>
    <row r="77" spans="2:21" ht="16.5" customHeight="1">
      <c r="B77" s="157"/>
      <c r="C77" s="128" t="s">
        <v>146</v>
      </c>
      <c r="D77" s="158"/>
      <c r="E77" s="125" t="s">
        <v>107</v>
      </c>
      <c r="F77" s="158"/>
      <c r="G77" s="129">
        <f>+SUM(I77:T77)</f>
        <v>0</v>
      </c>
      <c r="H77" s="408"/>
      <c r="I77" s="129">
        <f t="shared" ref="I77:T77" si="41">+I36*INDEX(I$49:I$50,MATCH($E77,$E$49:$E$50,0))</f>
        <v>0</v>
      </c>
      <c r="J77" s="129">
        <f t="shared" si="41"/>
        <v>0</v>
      </c>
      <c r="K77" s="129">
        <f t="shared" si="41"/>
        <v>0</v>
      </c>
      <c r="L77" s="129">
        <f t="shared" si="41"/>
        <v>0</v>
      </c>
      <c r="M77" s="129">
        <f t="shared" si="41"/>
        <v>0</v>
      </c>
      <c r="N77" s="129">
        <f t="shared" si="41"/>
        <v>0</v>
      </c>
      <c r="O77" s="129">
        <f t="shared" si="41"/>
        <v>0</v>
      </c>
      <c r="P77" s="129">
        <f t="shared" si="41"/>
        <v>0</v>
      </c>
      <c r="Q77" s="129">
        <f t="shared" si="41"/>
        <v>0</v>
      </c>
      <c r="R77" s="129">
        <f t="shared" si="41"/>
        <v>0</v>
      </c>
      <c r="S77" s="129">
        <f t="shared" si="41"/>
        <v>0</v>
      </c>
      <c r="T77" s="129">
        <f t="shared" si="41"/>
        <v>0</v>
      </c>
      <c r="U77" s="159"/>
    </row>
    <row r="78" spans="2:21" ht="16.5" customHeight="1">
      <c r="B78" s="157"/>
      <c r="C78" s="135" t="s">
        <v>147</v>
      </c>
      <c r="D78" s="158"/>
      <c r="E78" s="158"/>
      <c r="F78" s="158"/>
      <c r="G78" s="132">
        <f>+SUM(I78:T78)</f>
        <v>76348688.597321898</v>
      </c>
      <c r="H78" s="408"/>
      <c r="I78" s="132">
        <f>+SUM(I74:I77)</f>
        <v>7324359.9663373847</v>
      </c>
      <c r="J78" s="132">
        <f>+SUM(J74:J77)</f>
        <v>8998114.8670382425</v>
      </c>
      <c r="K78" s="132">
        <f>+SUM(K74:K77)</f>
        <v>4601476.57574479</v>
      </c>
      <c r="L78" s="132">
        <f t="shared" ref="L78:T78" si="42">+SUM(L74:L77)</f>
        <v>4405041.1378861098</v>
      </c>
      <c r="M78" s="132">
        <f t="shared" si="42"/>
        <v>3288284.5543595045</v>
      </c>
      <c r="N78" s="132">
        <f t="shared" si="42"/>
        <v>4694830.439798356</v>
      </c>
      <c r="O78" s="132">
        <f t="shared" si="42"/>
        <v>6876663.6344184149</v>
      </c>
      <c r="P78" s="132">
        <f t="shared" si="42"/>
        <v>7120532.5099594155</v>
      </c>
      <c r="Q78" s="132">
        <f t="shared" si="42"/>
        <v>6620448.2901796149</v>
      </c>
      <c r="R78" s="132">
        <f t="shared" si="42"/>
        <v>7010396.0607195422</v>
      </c>
      <c r="S78" s="132">
        <f t="shared" si="42"/>
        <v>7709510.6560759284</v>
      </c>
      <c r="T78" s="132">
        <f t="shared" si="42"/>
        <v>7699029.9048045892</v>
      </c>
      <c r="U78" s="159"/>
    </row>
    <row r="79" spans="2:21" ht="16.5" customHeight="1">
      <c r="B79" s="157"/>
      <c r="C79" s="169"/>
      <c r="D79" s="158"/>
      <c r="E79" s="158"/>
      <c r="F79" s="158"/>
      <c r="G79" s="168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59"/>
    </row>
    <row r="80" spans="2:21" ht="16.5" customHeight="1" thickBot="1">
      <c r="B80" s="157"/>
      <c r="C80" s="138" t="s">
        <v>148</v>
      </c>
      <c r="D80" s="158"/>
      <c r="E80" s="158"/>
      <c r="F80" s="158"/>
      <c r="G80" s="139">
        <f>+SUM(I80:T80)</f>
        <v>124992036.52002797</v>
      </c>
      <c r="H80" s="167"/>
      <c r="I80" s="139">
        <f>-I57+I66+I71+I78</f>
        <v>10246511.639581213</v>
      </c>
      <c r="J80" s="139">
        <f>-J57+J66+J71+J78</f>
        <v>15103649.872887461</v>
      </c>
      <c r="K80" s="139">
        <f>-K57+K66+K71+K78</f>
        <v>11071875.441635678</v>
      </c>
      <c r="L80" s="139">
        <f t="shared" ref="L80:T80" si="43">-L57+L66+L71+L78</f>
        <v>7352345.3853816604</v>
      </c>
      <c r="M80" s="139">
        <f t="shared" si="43"/>
        <v>7811360.5881525576</v>
      </c>
      <c r="N80" s="139">
        <f t="shared" si="43"/>
        <v>8575028.3585319966</v>
      </c>
      <c r="O80" s="139">
        <f t="shared" si="43"/>
        <v>10725351.548888139</v>
      </c>
      <c r="P80" s="139">
        <f t="shared" si="43"/>
        <v>12073474.460635372</v>
      </c>
      <c r="Q80" s="139">
        <f>-Q57+Q66+Q71+Q78</f>
        <v>10414160.826774403</v>
      </c>
      <c r="R80" s="139">
        <f t="shared" ref="R80" si="44">-R57+R66+R71+R78</f>
        <v>9744867.4636892267</v>
      </c>
      <c r="S80" s="139">
        <f t="shared" si="43"/>
        <v>10371614.191777453</v>
      </c>
      <c r="T80" s="139">
        <f t="shared" si="43"/>
        <v>11501796.742092798</v>
      </c>
      <c r="U80" s="159"/>
    </row>
    <row r="81" spans="2:21" ht="16.5" customHeight="1" thickTop="1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9"/>
    </row>
    <row r="82" spans="2:21" ht="16.5" customHeight="1">
      <c r="B82" s="170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2"/>
    </row>
    <row r="83" spans="2:21" ht="16.5" customHeight="1"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6" spans="2:21" ht="16.5" customHeight="1">
      <c r="G86" s="298"/>
    </row>
    <row r="87" spans="2:21" ht="16.5" customHeight="1">
      <c r="G87" s="299"/>
    </row>
  </sheetData>
  <conditionalFormatting sqref="C52">
    <cfRule type="cellIs" dxfId="10" priority="2" stopIfTrue="1" operator="equal">
      <formula>"Title"</formula>
    </cfRule>
  </conditionalFormatting>
  <conditionalFormatting sqref="C11">
    <cfRule type="cellIs" dxfId="9" priority="1" stopIfTrue="1" operator="equal">
      <formula>"Title"</formula>
    </cfRule>
  </conditionalFormatting>
  <pageMargins left="0.25" right="0.25" top="0.75" bottom="0.75" header="0.3" footer="0.3"/>
  <pageSetup scale="46" orientation="landscape" r:id="rId1"/>
  <headerFooter alignWithMargins="0">
    <oddFooter>&amp;C&amp;"arial"&amp;11Workpaper (5.1)  -  Utah Allocated Adjusted Actual Net Power Cost&amp;R&amp;"arial"&amp;11 Page &amp;P of &amp;N</oddFooter>
  </headerFooter>
  <rowBreaks count="2" manualBreakCount="2">
    <brk id="41" max="16383" man="1"/>
    <brk id="83" max="16383" man="1"/>
  </rowBreaks>
  <customProperties>
    <customPr name="_pios_id" r:id="rId2"/>
  </customProperties>
  <ignoredErrors>
    <ignoredError sqref="I64:T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zoomScale="90" zoomScaleNormal="90" zoomScaleSheetLayoutView="70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1" width="1.42578125" style="188" customWidth="1"/>
    <col min="2" max="2" width="1.42578125" style="179" customWidth="1"/>
    <col min="3" max="3" width="26.140625" style="179" customWidth="1"/>
    <col min="4" max="4" width="1.42578125" style="179" customWidth="1"/>
    <col min="5" max="5" width="25.42578125" style="180" bestFit="1" customWidth="1"/>
    <col min="6" max="6" width="1.42578125" style="179" customWidth="1"/>
    <col min="7" max="7" width="12" style="179" bestFit="1" customWidth="1"/>
    <col min="8" max="8" width="1.42578125" style="179" customWidth="1"/>
    <col min="9" max="9" width="17.28515625" style="179" bestFit="1" customWidth="1"/>
    <col min="10" max="10" width="1.42578125" style="179" customWidth="1"/>
    <col min="11" max="22" width="15.28515625" style="179" customWidth="1"/>
    <col min="23" max="16384" width="9.42578125" style="179"/>
  </cols>
  <sheetData>
    <row r="1" spans="1:22" s="173" customFormat="1" ht="12.75" customHeight="1">
      <c r="A1" s="1" t="str">
        <f>+'Workpaper Index'!$C$4</f>
        <v>Washington Power Cost Adjustment Mechanism</v>
      </c>
    </row>
    <row r="2" spans="1:22" s="173" customFormat="1" ht="12.75" customHeight="1">
      <c r="A2" s="1" t="str">
        <f>+'Workpaper Index'!$B$5&amp;" "&amp;'Workpaper Index'!$C$5</f>
        <v>Deferral Period: January 1, 2019 - December 31, 2019</v>
      </c>
      <c r="B2" s="174"/>
      <c r="C2" s="174"/>
      <c r="E2" s="175"/>
      <c r="G2" s="176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s="173" customFormat="1" ht="12.75" customHeight="1">
      <c r="A3" s="1" t="str">
        <f>+'Workpaper Index'!$B$13&amp;": "&amp;'Workpaper Index'!$C$13</f>
        <v>(3.2): Adjusted Actual West Control Area Net Power Costs by Category</v>
      </c>
      <c r="B3" s="174"/>
      <c r="C3" s="174"/>
      <c r="E3" s="175"/>
      <c r="G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2.75" customHeight="1">
      <c r="A4" s="178"/>
      <c r="B4" s="178"/>
      <c r="C4" s="178"/>
      <c r="F4" s="173"/>
      <c r="G4" s="176"/>
      <c r="H4" s="173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2.75" customHeight="1">
      <c r="A5" s="181" t="s">
        <v>153</v>
      </c>
      <c r="B5" s="182"/>
      <c r="C5" s="182"/>
      <c r="E5" s="183" t="s">
        <v>154</v>
      </c>
      <c r="F5" s="184"/>
      <c r="G5" s="185" t="s">
        <v>155</v>
      </c>
      <c r="I5" s="185" t="s">
        <v>0</v>
      </c>
      <c r="J5" s="186"/>
      <c r="K5" s="187">
        <v>43466</v>
      </c>
      <c r="L5" s="187">
        <f t="shared" ref="L5" si="0">+EDATE(K5,1)</f>
        <v>43497</v>
      </c>
      <c r="M5" s="187">
        <f t="shared" ref="M5" si="1">+EDATE(L5,1)</f>
        <v>43525</v>
      </c>
      <c r="N5" s="187">
        <f t="shared" ref="N5" si="2">+EDATE(M5,1)</f>
        <v>43556</v>
      </c>
      <c r="O5" s="187">
        <f t="shared" ref="O5" si="3">+EDATE(N5,1)</f>
        <v>43586</v>
      </c>
      <c r="P5" s="187">
        <f t="shared" ref="P5" si="4">+EDATE(O5,1)</f>
        <v>43617</v>
      </c>
      <c r="Q5" s="187">
        <f t="shared" ref="Q5" si="5">+EDATE(P5,1)</f>
        <v>43647</v>
      </c>
      <c r="R5" s="187">
        <f t="shared" ref="R5" si="6">+EDATE(Q5,1)</f>
        <v>43678</v>
      </c>
      <c r="S5" s="187">
        <f t="shared" ref="S5" si="7">+EDATE(R5,1)</f>
        <v>43709</v>
      </c>
      <c r="T5" s="187">
        <f t="shared" ref="T5" si="8">+EDATE(S5,1)</f>
        <v>43739</v>
      </c>
      <c r="U5" s="187">
        <f t="shared" ref="U5" si="9">+EDATE(T5,1)</f>
        <v>43770</v>
      </c>
      <c r="V5" s="187">
        <f t="shared" ref="V5" si="10">+EDATE(U5,1)</f>
        <v>43800</v>
      </c>
    </row>
    <row r="6" spans="1:22" ht="12.75" customHeight="1">
      <c r="B6" s="189"/>
      <c r="H6" s="190">
        <v>532</v>
      </c>
    </row>
    <row r="7" spans="1:22" ht="12.75" customHeight="1">
      <c r="A7" s="188" t="s">
        <v>4</v>
      </c>
    </row>
    <row r="8" spans="1:22" ht="12.75" customHeight="1">
      <c r="B8" s="179" t="s">
        <v>5</v>
      </c>
    </row>
    <row r="9" spans="1:22" ht="12.75" customHeight="1">
      <c r="C9" s="191" t="s">
        <v>6</v>
      </c>
      <c r="D9" s="191"/>
      <c r="E9" s="180" t="s">
        <v>127</v>
      </c>
      <c r="F9" s="192"/>
      <c r="G9" s="193">
        <v>1</v>
      </c>
      <c r="I9" s="194">
        <f t="shared" ref="I9:I12" si="11">SUM(K9:V9)</f>
        <v>0</v>
      </c>
      <c r="J9" s="194"/>
      <c r="K9" s="195">
        <f>+$G9*INDEX('(3.3) Adj Actual NPC'!$G:$SI,MATCH($C9,'(3.3) Adj Actual NPC'!$C:$C,0),MATCH(K$5,'(3.3) Adj Actual NPC'!$G$5:$S$5,0))</f>
        <v>0</v>
      </c>
      <c r="L9" s="195">
        <f>+$G9*INDEX('(3.3) Adj Actual NPC'!$G:$SI,MATCH($C9,'(3.3) Adj Actual NPC'!$C:$C,0),MATCH(L$5,'(3.3) Adj Actual NPC'!$G$5:$S$5,0))</f>
        <v>0</v>
      </c>
      <c r="M9" s="195">
        <f>+$G9*INDEX('(3.3) Adj Actual NPC'!$G:$SI,MATCH($C9,'(3.3) Adj Actual NPC'!$C:$C,0),MATCH(M$5,'(3.3) Adj Actual NPC'!$G$5:$S$5,0))</f>
        <v>0</v>
      </c>
      <c r="N9" s="195">
        <f>+$G9*INDEX('(3.3) Adj Actual NPC'!$G:$SI,MATCH($C9,'(3.3) Adj Actual NPC'!$C:$C,0),MATCH(N$5,'(3.3) Adj Actual NPC'!$G$5:$S$5,0))</f>
        <v>0</v>
      </c>
      <c r="O9" s="195">
        <f>+$G9*INDEX('(3.3) Adj Actual NPC'!$G:$SI,MATCH($C9,'(3.3) Adj Actual NPC'!$C:$C,0),MATCH(O$5,'(3.3) Adj Actual NPC'!$G$5:$S$5,0))</f>
        <v>0</v>
      </c>
      <c r="P9" s="195">
        <f>+$G9*INDEX('(3.3) Adj Actual NPC'!$G:$SI,MATCH($C9,'(3.3) Adj Actual NPC'!$C:$C,0),MATCH(P$5,'(3.3) Adj Actual NPC'!$G$5:$S$5,0))</f>
        <v>0</v>
      </c>
      <c r="Q9" s="195">
        <f>+$G9*INDEX('(3.3) Adj Actual NPC'!$G:$SI,MATCH($C9,'(3.3) Adj Actual NPC'!$C:$C,0),MATCH(Q$5,'(3.3) Adj Actual NPC'!$G$5:$S$5,0))</f>
        <v>0</v>
      </c>
      <c r="R9" s="195">
        <f>+$G9*INDEX('(3.3) Adj Actual NPC'!$G:$SI,MATCH($C9,'(3.3) Adj Actual NPC'!$C:$C,0),MATCH(R$5,'(3.3) Adj Actual NPC'!$G$5:$S$5,0))</f>
        <v>0</v>
      </c>
      <c r="S9" s="195">
        <f>+$G9*INDEX('(3.3) Adj Actual NPC'!$G:$SI,MATCH($C9,'(3.3) Adj Actual NPC'!$C:$C,0),MATCH(S$5,'(3.3) Adj Actual NPC'!$G$5:$S$5,0))</f>
        <v>0</v>
      </c>
      <c r="T9" s="195">
        <f>+$G9*INDEX('(3.3) Adj Actual NPC'!$G:$SI,MATCH($C9,'(3.3) Adj Actual NPC'!$C:$C,0),MATCH(T$5,'(3.3) Adj Actual NPC'!$G$5:$S$5,0))</f>
        <v>0</v>
      </c>
      <c r="U9" s="195">
        <f>+$G9*INDEX('(3.3) Adj Actual NPC'!$G:$SI,MATCH($C9,'(3.3) Adj Actual NPC'!$C:$C,0),MATCH(U$5,'(3.3) Adj Actual NPC'!$G$5:$S$5,0))</f>
        <v>0</v>
      </c>
      <c r="V9" s="195">
        <f>+$G9*INDEX('(3.3) Adj Actual NPC'!$G:$SI,MATCH($C9,'(3.3) Adj Actual NPC'!$C:$C,0),MATCH(V$5,'(3.3) Adj Actual NPC'!$G$5:$S$5,0))</f>
        <v>0</v>
      </c>
    </row>
    <row r="10" spans="1:22" ht="12.75" customHeight="1">
      <c r="C10" s="191" t="s">
        <v>156</v>
      </c>
      <c r="D10" s="191"/>
      <c r="E10" s="196" t="s">
        <v>129</v>
      </c>
      <c r="F10" s="192"/>
      <c r="G10" s="193">
        <v>1</v>
      </c>
      <c r="I10" s="197">
        <f t="shared" si="11"/>
        <v>0</v>
      </c>
      <c r="J10" s="194"/>
      <c r="K10" s="198">
        <f>+$G10*INDEX('(3.3) Adj Actual NPC'!$G:$SI,MATCH($C10,'(3.3) Adj Actual NPC'!$C:$C,0),MATCH(K$5,'(3.3) Adj Actual NPC'!$G$5:$S$5,0))</f>
        <v>0</v>
      </c>
      <c r="L10" s="198">
        <f>+$G10*INDEX('(3.3) Adj Actual NPC'!$G:$SI,MATCH($C10,'(3.3) Adj Actual NPC'!$C:$C,0),MATCH(L$5,'(3.3) Adj Actual NPC'!$G$5:$S$5,0))</f>
        <v>0</v>
      </c>
      <c r="M10" s="198">
        <f>+$G10*INDEX('(3.3) Adj Actual NPC'!$G:$SI,MATCH($C10,'(3.3) Adj Actual NPC'!$C:$C,0),MATCH(M$5,'(3.3) Adj Actual NPC'!$G$5:$S$5,0))</f>
        <v>0</v>
      </c>
      <c r="N10" s="198">
        <f>+$G10*INDEX('(3.3) Adj Actual NPC'!$G:$SI,MATCH($C10,'(3.3) Adj Actual NPC'!$C:$C,0),MATCH(N$5,'(3.3) Adj Actual NPC'!$G$5:$S$5,0))</f>
        <v>0</v>
      </c>
      <c r="O10" s="198">
        <f>+$G10*INDEX('(3.3) Adj Actual NPC'!$G:$SI,MATCH($C10,'(3.3) Adj Actual NPC'!$C:$C,0),MATCH(O$5,'(3.3) Adj Actual NPC'!$G$5:$S$5,0))</f>
        <v>0</v>
      </c>
      <c r="P10" s="198">
        <f>+$G10*INDEX('(3.3) Adj Actual NPC'!$G:$SI,MATCH($C10,'(3.3) Adj Actual NPC'!$C:$C,0),MATCH(P$5,'(3.3) Adj Actual NPC'!$G$5:$S$5,0))</f>
        <v>0</v>
      </c>
      <c r="Q10" s="198">
        <f>+$G10*INDEX('(3.3) Adj Actual NPC'!$G:$SI,MATCH($C10,'(3.3) Adj Actual NPC'!$C:$C,0),MATCH(Q$5,'(3.3) Adj Actual NPC'!$G$5:$S$5,0))</f>
        <v>0</v>
      </c>
      <c r="R10" s="198">
        <f>+$G10*INDEX('(3.3) Adj Actual NPC'!$G:$SI,MATCH($C10,'(3.3) Adj Actual NPC'!$C:$C,0),MATCH(R$5,'(3.3) Adj Actual NPC'!$G$5:$S$5,0))</f>
        <v>0</v>
      </c>
      <c r="S10" s="198">
        <f>+$G10*INDEX('(3.3) Adj Actual NPC'!$G:$SI,MATCH($C10,'(3.3) Adj Actual NPC'!$C:$C,0),MATCH(S$5,'(3.3) Adj Actual NPC'!$G$5:$S$5,0))</f>
        <v>0</v>
      </c>
      <c r="T10" s="198">
        <f>+$G10*INDEX('(3.3) Adj Actual NPC'!$G:$SI,MATCH($C10,'(3.3) Adj Actual NPC'!$C:$C,0),MATCH(T$5,'(3.3) Adj Actual NPC'!$G$5:$S$5,0))</f>
        <v>0</v>
      </c>
      <c r="U10" s="198">
        <f>+$G10*INDEX('(3.3) Adj Actual NPC'!$G:$SI,MATCH($C10,'(3.3) Adj Actual NPC'!$C:$C,0),MATCH(U$5,'(3.3) Adj Actual NPC'!$G$5:$S$5,0))</f>
        <v>0</v>
      </c>
      <c r="V10" s="198">
        <f>+$G10*INDEX('(3.3) Adj Actual NPC'!$G:$SI,MATCH($C10,'(3.3) Adj Actual NPC'!$C:$C,0),MATCH(V$5,'(3.3) Adj Actual NPC'!$G$5:$S$5,0))</f>
        <v>0</v>
      </c>
    </row>
    <row r="11" spans="1:22" ht="12.75" customHeight="1">
      <c r="C11" s="191" t="s">
        <v>7</v>
      </c>
      <c r="D11" s="191"/>
      <c r="E11" s="196" t="s">
        <v>129</v>
      </c>
      <c r="F11" s="192"/>
      <c r="G11" s="193">
        <v>1</v>
      </c>
      <c r="I11" s="197">
        <f t="shared" si="11"/>
        <v>0</v>
      </c>
      <c r="J11" s="194"/>
      <c r="K11" s="198">
        <f>+$G11*INDEX('(3.3) Adj Actual NPC'!$G:$SI,MATCH($C11,'(3.3) Adj Actual NPC'!$C:$C,0),MATCH(K$5,'(3.3) Adj Actual NPC'!$G$5:$S$5,0))</f>
        <v>0</v>
      </c>
      <c r="L11" s="198">
        <f>+$G11*INDEX('(3.3) Adj Actual NPC'!$G:$SI,MATCH($C11,'(3.3) Adj Actual NPC'!$C:$C,0),MATCH(L$5,'(3.3) Adj Actual NPC'!$G$5:$S$5,0))</f>
        <v>0</v>
      </c>
      <c r="M11" s="198">
        <f>+$G11*INDEX('(3.3) Adj Actual NPC'!$G:$SI,MATCH($C11,'(3.3) Adj Actual NPC'!$C:$C,0),MATCH(M$5,'(3.3) Adj Actual NPC'!$G$5:$S$5,0))</f>
        <v>0</v>
      </c>
      <c r="N11" s="198">
        <f>+$G11*INDEX('(3.3) Adj Actual NPC'!$G:$SI,MATCH($C11,'(3.3) Adj Actual NPC'!$C:$C,0),MATCH(N$5,'(3.3) Adj Actual NPC'!$G$5:$S$5,0))</f>
        <v>0</v>
      </c>
      <c r="O11" s="198">
        <f>+$G11*INDEX('(3.3) Adj Actual NPC'!$G:$SI,MATCH($C11,'(3.3) Adj Actual NPC'!$C:$C,0),MATCH(O$5,'(3.3) Adj Actual NPC'!$G$5:$S$5,0))</f>
        <v>0</v>
      </c>
      <c r="P11" s="198">
        <f>+$G11*INDEX('(3.3) Adj Actual NPC'!$G:$SI,MATCH($C11,'(3.3) Adj Actual NPC'!$C:$C,0),MATCH(P$5,'(3.3) Adj Actual NPC'!$G$5:$S$5,0))</f>
        <v>0</v>
      </c>
      <c r="Q11" s="198">
        <f>+$G11*INDEX('(3.3) Adj Actual NPC'!$G:$SI,MATCH($C11,'(3.3) Adj Actual NPC'!$C:$C,0),MATCH(Q$5,'(3.3) Adj Actual NPC'!$G$5:$S$5,0))</f>
        <v>0</v>
      </c>
      <c r="R11" s="198">
        <f>+$G11*INDEX('(3.3) Adj Actual NPC'!$G:$SI,MATCH($C11,'(3.3) Adj Actual NPC'!$C:$C,0),MATCH(R$5,'(3.3) Adj Actual NPC'!$G$5:$S$5,0))</f>
        <v>0</v>
      </c>
      <c r="S11" s="198">
        <f>+$G11*INDEX('(3.3) Adj Actual NPC'!$G:$SI,MATCH($C11,'(3.3) Adj Actual NPC'!$C:$C,0),MATCH(S$5,'(3.3) Adj Actual NPC'!$G$5:$S$5,0))</f>
        <v>0</v>
      </c>
      <c r="T11" s="198">
        <f>+$G11*INDEX('(3.3) Adj Actual NPC'!$G:$SI,MATCH($C11,'(3.3) Adj Actual NPC'!$C:$C,0),MATCH(T$5,'(3.3) Adj Actual NPC'!$G$5:$S$5,0))</f>
        <v>0</v>
      </c>
      <c r="U11" s="198">
        <f>+$G11*INDEX('(3.3) Adj Actual NPC'!$G:$SI,MATCH($C11,'(3.3) Adj Actual NPC'!$C:$C,0),MATCH(U$5,'(3.3) Adj Actual NPC'!$G$5:$S$5,0))</f>
        <v>0</v>
      </c>
      <c r="V11" s="198">
        <f>+$G11*INDEX('(3.3) Adj Actual NPC'!$G:$SI,MATCH($C11,'(3.3) Adj Actual NPC'!$C:$C,0),MATCH(V$5,'(3.3) Adj Actual NPC'!$G$5:$S$5,0))</f>
        <v>0</v>
      </c>
    </row>
    <row r="12" spans="1:22" ht="12.75" customHeight="1">
      <c r="C12" s="191" t="s">
        <v>8</v>
      </c>
      <c r="D12" s="191"/>
      <c r="E12" s="196" t="s">
        <v>129</v>
      </c>
      <c r="F12" s="192"/>
      <c r="G12" s="193">
        <v>1</v>
      </c>
      <c r="I12" s="197">
        <f t="shared" si="11"/>
        <v>64336.23</v>
      </c>
      <c r="J12" s="194"/>
      <c r="K12" s="198">
        <f>+$G12*INDEX('(3.3) Adj Actual NPC'!$G:$SI,MATCH($C12,'(3.3) Adj Actual NPC'!$C:$C,0),MATCH(K$5,'(3.3) Adj Actual NPC'!$G$5:$S$5,0))</f>
        <v>1505.68</v>
      </c>
      <c r="L12" s="198">
        <f>+$G12*INDEX('(3.3) Adj Actual NPC'!$G:$SI,MATCH($C12,'(3.3) Adj Actual NPC'!$C:$C,0),MATCH(L$5,'(3.3) Adj Actual NPC'!$G$5:$S$5,0))</f>
        <v>4995.3999999999996</v>
      </c>
      <c r="M12" s="198">
        <f>+$G12*INDEX('(3.3) Adj Actual NPC'!$G:$SI,MATCH($C12,'(3.3) Adj Actual NPC'!$C:$C,0),MATCH(M$5,'(3.3) Adj Actual NPC'!$G$5:$S$5,0))</f>
        <v>3764.9599999999996</v>
      </c>
      <c r="N12" s="198">
        <f>+$G12*INDEX('(3.3) Adj Actual NPC'!$G:$SI,MATCH($C12,'(3.3) Adj Actual NPC'!$C:$C,0),MATCH(N$5,'(3.3) Adj Actual NPC'!$G$5:$S$5,0))</f>
        <v>2691.86</v>
      </c>
      <c r="O12" s="198">
        <f>+$G12*INDEX('(3.3) Adj Actual NPC'!$G:$SI,MATCH($C12,'(3.3) Adj Actual NPC'!$C:$C,0),MATCH(O$5,'(3.3) Adj Actual NPC'!$G$5:$S$5,0))</f>
        <v>1741.42</v>
      </c>
      <c r="P12" s="198">
        <f>+$G12*INDEX('(3.3) Adj Actual NPC'!$G:$SI,MATCH($C12,'(3.3) Adj Actual NPC'!$C:$C,0),MATCH(P$5,'(3.3) Adj Actual NPC'!$G$5:$S$5,0))</f>
        <v>5596.08</v>
      </c>
      <c r="Q12" s="198">
        <f>+$G12*INDEX('(3.3) Adj Actual NPC'!$G:$SI,MATCH($C12,'(3.3) Adj Actual NPC'!$C:$C,0),MATCH(Q$5,'(3.3) Adj Actual NPC'!$G$5:$S$5,0))</f>
        <v>11434.2</v>
      </c>
      <c r="R12" s="198">
        <f>+$G12*INDEX('(3.3) Adj Actual NPC'!$G:$SI,MATCH($C12,'(3.3) Adj Actual NPC'!$C:$C,0),MATCH(R$5,'(3.3) Adj Actual NPC'!$G$5:$S$5,0))</f>
        <v>9051.26</v>
      </c>
      <c r="S12" s="198">
        <f>+$G12*INDEX('(3.3) Adj Actual NPC'!$G:$SI,MATCH($C12,'(3.3) Adj Actual NPC'!$C:$C,0),MATCH(S$5,'(3.3) Adj Actual NPC'!$G$5:$S$5,0))</f>
        <v>7450.94</v>
      </c>
      <c r="T12" s="198">
        <f>+$G12*INDEX('(3.3) Adj Actual NPC'!$G:$SI,MATCH($C12,'(3.3) Adj Actual NPC'!$C:$C,0),MATCH(T$5,'(3.3) Adj Actual NPC'!$G$5:$S$5,0))</f>
        <v>7429.45</v>
      </c>
      <c r="U12" s="198">
        <f>+$G12*INDEX('(3.3) Adj Actual NPC'!$G:$SI,MATCH($C12,'(3.3) Adj Actual NPC'!$C:$C,0),MATCH(U$5,'(3.3) Adj Actual NPC'!$G$5:$S$5,0))</f>
        <v>5957.18</v>
      </c>
      <c r="V12" s="198">
        <f>+$G12*INDEX('(3.3) Adj Actual NPC'!$G:$SI,MATCH($C12,'(3.3) Adj Actual NPC'!$C:$C,0),MATCH(V$5,'(3.3) Adj Actual NPC'!$G$5:$S$5,0))</f>
        <v>2717.8</v>
      </c>
    </row>
    <row r="13" spans="1:22" ht="12.75" customHeight="1">
      <c r="C13" s="191"/>
      <c r="D13" s="191"/>
      <c r="G13" s="199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</row>
    <row r="14" spans="1:22" ht="12.75" customHeight="1">
      <c r="B14" s="191" t="s">
        <v>157</v>
      </c>
      <c r="G14" s="199"/>
      <c r="I14" s="197">
        <f>SUM(K14:V14)</f>
        <v>64336.23</v>
      </c>
      <c r="J14" s="197"/>
      <c r="K14" s="197">
        <f t="shared" ref="K14:V14" si="12">SUM(K9:K13)</f>
        <v>1505.68</v>
      </c>
      <c r="L14" s="197">
        <f t="shared" si="12"/>
        <v>4995.3999999999996</v>
      </c>
      <c r="M14" s="197">
        <f t="shared" si="12"/>
        <v>3764.9599999999996</v>
      </c>
      <c r="N14" s="197">
        <f t="shared" si="12"/>
        <v>2691.86</v>
      </c>
      <c r="O14" s="197">
        <f t="shared" si="12"/>
        <v>1741.42</v>
      </c>
      <c r="P14" s="197">
        <f t="shared" si="12"/>
        <v>5596.08</v>
      </c>
      <c r="Q14" s="197">
        <f t="shared" si="12"/>
        <v>11434.2</v>
      </c>
      <c r="R14" s="197">
        <f t="shared" si="12"/>
        <v>9051.26</v>
      </c>
      <c r="S14" s="197">
        <f t="shared" si="12"/>
        <v>7450.94</v>
      </c>
      <c r="T14" s="197">
        <f t="shared" si="12"/>
        <v>7429.45</v>
      </c>
      <c r="U14" s="197">
        <f t="shared" si="12"/>
        <v>5957.18</v>
      </c>
      <c r="V14" s="197">
        <f t="shared" si="12"/>
        <v>2717.8</v>
      </c>
    </row>
    <row r="15" spans="1:22" ht="12.75" customHeight="1">
      <c r="B15" s="191"/>
      <c r="G15" s="199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</row>
    <row r="16" spans="1:22" ht="12.75" customHeight="1">
      <c r="B16" s="191" t="s">
        <v>9</v>
      </c>
      <c r="G16" s="199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</row>
    <row r="17" spans="1:22" ht="12.75" customHeight="1">
      <c r="B17" s="191"/>
      <c r="C17" s="179" t="s">
        <v>10</v>
      </c>
      <c r="E17" s="196" t="s">
        <v>129</v>
      </c>
      <c r="F17" s="192"/>
      <c r="G17" s="193">
        <v>1</v>
      </c>
      <c r="I17" s="197">
        <f t="shared" ref="I17" si="13">SUM(K17:V17)</f>
        <v>26666105.80664853</v>
      </c>
      <c r="J17" s="194"/>
      <c r="K17" s="390">
        <f>+$G17*INDEX('(3.3) Adj Actual NPC'!$G:$SI,MATCH($C17,'(3.3) Adj Actual NPC'!$C:$C,0),MATCH(K$5,'(3.3) Adj Actual NPC'!$G$5:$S$5,0))</f>
        <v>2902224.25</v>
      </c>
      <c r="L17" s="390">
        <f>+$G17*INDEX('(3.3) Adj Actual NPC'!$G:$SI,MATCH($C17,'(3.3) Adj Actual NPC'!$C:$C,0),MATCH(L$5,'(3.3) Adj Actual NPC'!$G$5:$S$5,0))</f>
        <v>-5.9075653553009033E-5</v>
      </c>
      <c r="M17" s="390">
        <f>+$G17*INDEX('(3.3) Adj Actual NPC'!$G:$SI,MATCH($C17,'(3.3) Adj Actual NPC'!$C:$C,0),MATCH(M$5,'(3.3) Adj Actual NPC'!$G$5:$S$5,0))</f>
        <v>4017289.0799999996</v>
      </c>
      <c r="N17" s="390">
        <f>+$G17*INDEX('(3.3) Adj Actual NPC'!$G:$SI,MATCH($C17,'(3.3) Adj Actual NPC'!$C:$C,0),MATCH(N$5,'(3.3) Adj Actual NPC'!$G$5:$S$5,0))</f>
        <v>1026294.1499999999</v>
      </c>
      <c r="O17" s="390">
        <f>+$G17*INDEX('(3.3) Adj Actual NPC'!$G:$SI,MATCH($C17,'(3.3) Adj Actual NPC'!$C:$C,0),MATCH(O$5,'(3.3) Adj Actual NPC'!$G$5:$S$5,0))</f>
        <v>519576.47879002069</v>
      </c>
      <c r="P17" s="390">
        <f>+$G17*INDEX('(3.3) Adj Actual NPC'!$G:$SI,MATCH($C17,'(3.3) Adj Actual NPC'!$C:$C,0),MATCH(P$5,'(3.3) Adj Actual NPC'!$G$5:$S$5,0))</f>
        <v>1771245.8</v>
      </c>
      <c r="Q17" s="390">
        <f>+$G17*INDEX('(3.3) Adj Actual NPC'!$G:$SI,MATCH($C17,'(3.3) Adj Actual NPC'!$C:$C,0),MATCH(Q$5,'(3.3) Adj Actual NPC'!$G$5:$S$5,0))</f>
        <v>429448.62</v>
      </c>
      <c r="R17" s="390">
        <f>+$G17*INDEX('(3.3) Adj Actual NPC'!$G:$SI,MATCH($C17,'(3.3) Adj Actual NPC'!$C:$C,0),MATCH(R$5,'(3.3) Adj Actual NPC'!$G$5:$S$5,0))</f>
        <v>2183153.46</v>
      </c>
      <c r="S17" s="390">
        <f>+$G17*INDEX('(3.3) Adj Actual NPC'!$G:$SI,MATCH($C17,'(3.3) Adj Actual NPC'!$C:$C,0),MATCH(S$5,'(3.3) Adj Actual NPC'!$G$5:$S$5,0))</f>
        <v>1284574.5</v>
      </c>
      <c r="T17" s="390">
        <f>+$G17*INDEX('(3.3) Adj Actual NPC'!$G:$SI,MATCH($C17,'(3.3) Adj Actual NPC'!$C:$C,0),MATCH(T$5,'(3.3) Adj Actual NPC'!$G$5:$S$5,0))</f>
        <v>4905766.13</v>
      </c>
      <c r="U17" s="390">
        <f>+$G17*INDEX('(3.3) Adj Actual NPC'!$G:$SI,MATCH($C17,'(3.3) Adj Actual NPC'!$C:$C,0),MATCH(U$5,'(3.3) Adj Actual NPC'!$G$5:$S$5,0))</f>
        <v>5202846.2200000007</v>
      </c>
      <c r="V17" s="390">
        <f>+$G17*INDEX('(3.3) Adj Actual NPC'!$G:$SI,MATCH($C17,'(3.3) Adj Actual NPC'!$C:$C,0),MATCH(V$5,'(3.3) Adj Actual NPC'!$G$5:$S$5,0))</f>
        <v>2423687.1179175843</v>
      </c>
    </row>
    <row r="18" spans="1:22" ht="12.75" customHeight="1">
      <c r="B18" s="191"/>
      <c r="C18" s="179" t="s">
        <v>264</v>
      </c>
      <c r="E18" s="196" t="s">
        <v>129</v>
      </c>
      <c r="F18" s="192"/>
      <c r="G18" s="193">
        <v>1</v>
      </c>
      <c r="I18" s="197">
        <f t="shared" ref="I18:I23" si="14">SUM(K18:V18)</f>
        <v>345059.99999925599</v>
      </c>
      <c r="J18" s="194"/>
      <c r="K18" s="390">
        <f>+$G18*INDEX('(3.3) Adj Actual NPC'!$G:$SI,MATCH($C18,'(3.3) Adj Actual NPC'!$C:$C,0),MATCH(K$5,'(3.3) Adj Actual NPC'!$G$5:$S$5,0))</f>
        <v>-7.4399940785951912E-7</v>
      </c>
      <c r="L18" s="390">
        <f>+$G18*INDEX('(3.3) Adj Actual NPC'!$G:$SI,MATCH($C18,'(3.3) Adj Actual NPC'!$C:$C,0),MATCH(L$5,'(3.3) Adj Actual NPC'!$G$5:$S$5,0))</f>
        <v>0</v>
      </c>
      <c r="M18" s="390">
        <f>+$G18*INDEX('(3.3) Adj Actual NPC'!$G:$SI,MATCH($C18,'(3.3) Adj Actual NPC'!$C:$C,0),MATCH(M$5,'(3.3) Adj Actual NPC'!$G$5:$S$5,0))</f>
        <v>0</v>
      </c>
      <c r="N18" s="390">
        <f>+$G18*INDEX('(3.3) Adj Actual NPC'!$G:$SI,MATCH($C18,'(3.3) Adj Actual NPC'!$C:$C,0),MATCH(N$5,'(3.3) Adj Actual NPC'!$G$5:$S$5,0))</f>
        <v>22100</v>
      </c>
      <c r="O18" s="390">
        <f>+$G18*INDEX('(3.3) Adj Actual NPC'!$G:$SI,MATCH($C18,'(3.3) Adj Actual NPC'!$C:$C,0),MATCH(O$5,'(3.3) Adj Actual NPC'!$G$5:$S$5,0))</f>
        <v>0</v>
      </c>
      <c r="P18" s="390">
        <f>+$G18*INDEX('(3.3) Adj Actual NPC'!$G:$SI,MATCH($C18,'(3.3) Adj Actual NPC'!$C:$C,0),MATCH(P$5,'(3.3) Adj Actual NPC'!$G$5:$S$5,0))</f>
        <v>0</v>
      </c>
      <c r="Q18" s="390">
        <f>+$G18*INDEX('(3.3) Adj Actual NPC'!$G:$SI,MATCH($C18,'(3.3) Adj Actual NPC'!$C:$C,0),MATCH(Q$5,'(3.3) Adj Actual NPC'!$G$5:$S$5,0))</f>
        <v>0</v>
      </c>
      <c r="R18" s="390">
        <f>+$G18*INDEX('(3.3) Adj Actual NPC'!$G:$SI,MATCH($C18,'(3.3) Adj Actual NPC'!$C:$C,0),MATCH(R$5,'(3.3) Adj Actual NPC'!$G$5:$S$5,0))</f>
        <v>0</v>
      </c>
      <c r="S18" s="390">
        <f>+$G18*INDEX('(3.3) Adj Actual NPC'!$G:$SI,MATCH($C18,'(3.3) Adj Actual NPC'!$C:$C,0),MATCH(S$5,'(3.3) Adj Actual NPC'!$G$5:$S$5,0))</f>
        <v>0</v>
      </c>
      <c r="T18" s="390">
        <f>+$G18*INDEX('(3.3) Adj Actual NPC'!$G:$SI,MATCH($C18,'(3.3) Adj Actual NPC'!$C:$C,0),MATCH(T$5,'(3.3) Adj Actual NPC'!$G$5:$S$5,0))</f>
        <v>322960</v>
      </c>
      <c r="U18" s="390">
        <f>+$G18*INDEX('(3.3) Adj Actual NPC'!$G:$SI,MATCH($C18,'(3.3) Adj Actual NPC'!$C:$C,0),MATCH(U$5,'(3.3) Adj Actual NPC'!$G$5:$S$5,0))</f>
        <v>0</v>
      </c>
      <c r="V18" s="390">
        <f>+$G18*INDEX('(3.3) Adj Actual NPC'!$G:$SI,MATCH($C18,'(3.3) Adj Actual NPC'!$C:$C,0),MATCH(V$5,'(3.3) Adj Actual NPC'!$G$5:$S$5,0))</f>
        <v>0</v>
      </c>
    </row>
    <row r="19" spans="1:22" ht="12.75" customHeight="1">
      <c r="B19" s="191"/>
      <c r="C19" s="179" t="s">
        <v>16</v>
      </c>
      <c r="E19" s="196" t="s">
        <v>129</v>
      </c>
      <c r="F19" s="192"/>
      <c r="G19" s="193">
        <v>1</v>
      </c>
      <c r="I19" s="197">
        <f t="shared" si="14"/>
        <v>0</v>
      </c>
      <c r="J19" s="194"/>
      <c r="K19" s="390">
        <f>+$G19*INDEX('(3.3) Adj Actual NPC'!$G:$SI,MATCH($C19,'(3.3) Adj Actual NPC'!$C:$C,0),MATCH(K$5,'(3.3) Adj Actual NPC'!$G$5:$S$5,0))</f>
        <v>0</v>
      </c>
      <c r="L19" s="390">
        <f>+$G19*INDEX('(3.3) Adj Actual NPC'!$G:$SI,MATCH($C19,'(3.3) Adj Actual NPC'!$C:$C,0),MATCH(L$5,'(3.3) Adj Actual NPC'!$G$5:$S$5,0))</f>
        <v>0</v>
      </c>
      <c r="M19" s="390">
        <f>+$G19*INDEX('(3.3) Adj Actual NPC'!$G:$SI,MATCH($C19,'(3.3) Adj Actual NPC'!$C:$C,0),MATCH(M$5,'(3.3) Adj Actual NPC'!$G$5:$S$5,0))</f>
        <v>0</v>
      </c>
      <c r="N19" s="390">
        <f>+$G19*INDEX('(3.3) Adj Actual NPC'!$G:$SI,MATCH($C19,'(3.3) Adj Actual NPC'!$C:$C,0),MATCH(N$5,'(3.3) Adj Actual NPC'!$G$5:$S$5,0))</f>
        <v>0</v>
      </c>
      <c r="O19" s="390">
        <f>+$G19*INDEX('(3.3) Adj Actual NPC'!$G:$SI,MATCH($C19,'(3.3) Adj Actual NPC'!$C:$C,0),MATCH(O$5,'(3.3) Adj Actual NPC'!$G$5:$S$5,0))</f>
        <v>0</v>
      </c>
      <c r="P19" s="390">
        <f>+$G19*INDEX('(3.3) Adj Actual NPC'!$G:$SI,MATCH($C19,'(3.3) Adj Actual NPC'!$C:$C,0),MATCH(P$5,'(3.3) Adj Actual NPC'!$G$5:$S$5,0))</f>
        <v>0</v>
      </c>
      <c r="Q19" s="390">
        <f>+$G19*INDEX('(3.3) Adj Actual NPC'!$G:$SI,MATCH($C19,'(3.3) Adj Actual NPC'!$C:$C,0),MATCH(Q$5,'(3.3) Adj Actual NPC'!$G$5:$S$5,0))</f>
        <v>0</v>
      </c>
      <c r="R19" s="390">
        <f>+$G19*INDEX('(3.3) Adj Actual NPC'!$G:$SI,MATCH($C19,'(3.3) Adj Actual NPC'!$C:$C,0),MATCH(R$5,'(3.3) Adj Actual NPC'!$G$5:$S$5,0))</f>
        <v>0</v>
      </c>
      <c r="S19" s="390">
        <f>+$G19*INDEX('(3.3) Adj Actual NPC'!$G:$SI,MATCH($C19,'(3.3) Adj Actual NPC'!$C:$C,0),MATCH(S$5,'(3.3) Adj Actual NPC'!$G$5:$S$5,0))</f>
        <v>0</v>
      </c>
      <c r="T19" s="390">
        <f>+$G19*INDEX('(3.3) Adj Actual NPC'!$G:$SI,MATCH($C19,'(3.3) Adj Actual NPC'!$C:$C,0),MATCH(T$5,'(3.3) Adj Actual NPC'!$G$5:$S$5,0))</f>
        <v>0</v>
      </c>
      <c r="U19" s="390">
        <f>+$G19*INDEX('(3.3) Adj Actual NPC'!$G:$SI,MATCH($C19,'(3.3) Adj Actual NPC'!$C:$C,0),MATCH(U$5,'(3.3) Adj Actual NPC'!$G$5:$S$5,0))</f>
        <v>0</v>
      </c>
      <c r="V19" s="390">
        <f>+$G19*INDEX('(3.3) Adj Actual NPC'!$G:$SI,MATCH($C19,'(3.3) Adj Actual NPC'!$C:$C,0),MATCH(V$5,'(3.3) Adj Actual NPC'!$G$5:$S$5,0))</f>
        <v>0</v>
      </c>
    </row>
    <row r="20" spans="1:22" ht="12.75" customHeight="1">
      <c r="B20" s="191"/>
      <c r="C20" s="179" t="s">
        <v>11</v>
      </c>
      <c r="E20" s="196" t="s">
        <v>129</v>
      </c>
      <c r="F20" s="192"/>
      <c r="G20" s="193">
        <v>1</v>
      </c>
      <c r="I20" s="197">
        <f t="shared" si="14"/>
        <v>31189889.36500863</v>
      </c>
      <c r="J20" s="194"/>
      <c r="K20" s="390">
        <f>+$G20*INDEX('(3.3) Adj Actual NPC'!$G:$SI,MATCH($C20,'(3.3) Adj Actual NPC'!$C:$C,0),MATCH(K$5,'(3.3) Adj Actual NPC'!$G$5:$S$5,0))</f>
        <v>6288410.4658922721</v>
      </c>
      <c r="L20" s="390">
        <f>+$G20*INDEX('(3.3) Adj Actual NPC'!$G:$SI,MATCH($C20,'(3.3) Adj Actual NPC'!$C:$C,0),MATCH(L$5,'(3.3) Adj Actual NPC'!$G$5:$S$5,0))</f>
        <v>1690964.2791659264</v>
      </c>
      <c r="M20" s="390">
        <f>+$G20*INDEX('(3.3) Adj Actual NPC'!$G:$SI,MATCH($C20,'(3.3) Adj Actual NPC'!$C:$C,0),MATCH(M$5,'(3.3) Adj Actual NPC'!$G$5:$S$5,0))</f>
        <v>5305045.7200000007</v>
      </c>
      <c r="N20" s="390">
        <f>+$G20*INDEX('(3.3) Adj Actual NPC'!$G:$SI,MATCH($C20,'(3.3) Adj Actual NPC'!$C:$C,0),MATCH(N$5,'(3.3) Adj Actual NPC'!$G$5:$S$5,0))</f>
        <v>1572833.0899999999</v>
      </c>
      <c r="O20" s="390">
        <f>+$G20*INDEX('(3.3) Adj Actual NPC'!$G:$SI,MATCH($C20,'(3.3) Adj Actual NPC'!$C:$C,0),MATCH(O$5,'(3.3) Adj Actual NPC'!$G$5:$S$5,0))</f>
        <v>-4.9572001444175839E-5</v>
      </c>
      <c r="P20" s="390">
        <f>+$G20*INDEX('(3.3) Adj Actual NPC'!$G:$SI,MATCH($C20,'(3.3) Adj Actual NPC'!$C:$C,0),MATCH(P$5,'(3.3) Adj Actual NPC'!$G$5:$S$5,0))</f>
        <v>254036</v>
      </c>
      <c r="Q20" s="390">
        <f>+$G20*INDEX('(3.3) Adj Actual NPC'!$G:$SI,MATCH($C20,'(3.3) Adj Actual NPC'!$C:$C,0),MATCH(Q$5,'(3.3) Adj Actual NPC'!$G$5:$S$5,0))</f>
        <v>1328575</v>
      </c>
      <c r="R20" s="390">
        <f>+$G20*INDEX('(3.3) Adj Actual NPC'!$G:$SI,MATCH($C20,'(3.3) Adj Actual NPC'!$C:$C,0),MATCH(R$5,'(3.3) Adj Actual NPC'!$G$5:$S$5,0))</f>
        <v>1801722</v>
      </c>
      <c r="S20" s="390">
        <f>+$G20*INDEX('(3.3) Adj Actual NPC'!$G:$SI,MATCH($C20,'(3.3) Adj Actual NPC'!$C:$C,0),MATCH(S$5,'(3.3) Adj Actual NPC'!$G$5:$S$5,0))</f>
        <v>5693765.6399999997</v>
      </c>
      <c r="T20" s="390">
        <f>+$G20*INDEX('(3.3) Adj Actual NPC'!$G:$SI,MATCH($C20,'(3.3) Adj Actual NPC'!$C:$C,0),MATCH(T$5,'(3.3) Adj Actual NPC'!$G$5:$S$5,0))</f>
        <v>2601004</v>
      </c>
      <c r="U20" s="390">
        <f>+$G20*INDEX('(3.3) Adj Actual NPC'!$G:$SI,MATCH($C20,'(3.3) Adj Actual NPC'!$C:$C,0),MATCH(U$5,'(3.3) Adj Actual NPC'!$G$5:$S$5,0))</f>
        <v>1618155.17</v>
      </c>
      <c r="V20" s="390">
        <f>+$G20*INDEX('(3.3) Adj Actual NPC'!$G:$SI,MATCH($C20,'(3.3) Adj Actual NPC'!$C:$C,0),MATCH(V$5,'(3.3) Adj Actual NPC'!$G$5:$S$5,0))</f>
        <v>3035378</v>
      </c>
    </row>
    <row r="21" spans="1:22" ht="12.75" customHeight="1">
      <c r="B21" s="191"/>
      <c r="C21" s="179" t="s">
        <v>12</v>
      </c>
      <c r="E21" s="196" t="s">
        <v>129</v>
      </c>
      <c r="F21" s="192"/>
      <c r="G21" s="193">
        <v>1</v>
      </c>
      <c r="I21" s="197">
        <f t="shared" si="14"/>
        <v>0</v>
      </c>
      <c r="J21" s="194"/>
      <c r="K21" s="390">
        <f>+$G21*INDEX('(3.3) Adj Actual NPC'!$G:$SI,MATCH($C21,'(3.3) Adj Actual NPC'!$C:$C,0),MATCH(K$5,'(3.3) Adj Actual NPC'!$G$5:$S$5,0))</f>
        <v>0</v>
      </c>
      <c r="L21" s="390">
        <f>+$G21*INDEX('(3.3) Adj Actual NPC'!$G:$SI,MATCH($C21,'(3.3) Adj Actual NPC'!$C:$C,0),MATCH(L$5,'(3.3) Adj Actual NPC'!$G$5:$S$5,0))</f>
        <v>0</v>
      </c>
      <c r="M21" s="390">
        <f>+$G21*INDEX('(3.3) Adj Actual NPC'!$G:$SI,MATCH($C21,'(3.3) Adj Actual NPC'!$C:$C,0),MATCH(M$5,'(3.3) Adj Actual NPC'!$G$5:$S$5,0))</f>
        <v>0</v>
      </c>
      <c r="N21" s="390">
        <f>+$G21*INDEX('(3.3) Adj Actual NPC'!$G:$SI,MATCH($C21,'(3.3) Adj Actual NPC'!$C:$C,0),MATCH(N$5,'(3.3) Adj Actual NPC'!$G$5:$S$5,0))</f>
        <v>0</v>
      </c>
      <c r="O21" s="390">
        <f>+$G21*INDEX('(3.3) Adj Actual NPC'!$G:$SI,MATCH($C21,'(3.3) Adj Actual NPC'!$C:$C,0),MATCH(O$5,'(3.3) Adj Actual NPC'!$G$5:$S$5,0))</f>
        <v>0</v>
      </c>
      <c r="P21" s="390">
        <f>+$G21*INDEX('(3.3) Adj Actual NPC'!$G:$SI,MATCH($C21,'(3.3) Adj Actual NPC'!$C:$C,0),MATCH(P$5,'(3.3) Adj Actual NPC'!$G$5:$S$5,0))</f>
        <v>0</v>
      </c>
      <c r="Q21" s="390">
        <f>+$G21*INDEX('(3.3) Adj Actual NPC'!$G:$SI,MATCH($C21,'(3.3) Adj Actual NPC'!$C:$C,0),MATCH(Q$5,'(3.3) Adj Actual NPC'!$G$5:$S$5,0))</f>
        <v>0</v>
      </c>
      <c r="R21" s="390">
        <f>+$G21*INDEX('(3.3) Adj Actual NPC'!$G:$SI,MATCH($C21,'(3.3) Adj Actual NPC'!$C:$C,0),MATCH(R$5,'(3.3) Adj Actual NPC'!$G$5:$S$5,0))</f>
        <v>0</v>
      </c>
      <c r="S21" s="390">
        <f>+$G21*INDEX('(3.3) Adj Actual NPC'!$G:$SI,MATCH($C21,'(3.3) Adj Actual NPC'!$C:$C,0),MATCH(S$5,'(3.3) Adj Actual NPC'!$G$5:$S$5,0))</f>
        <v>0</v>
      </c>
      <c r="T21" s="390">
        <f>+$G21*INDEX('(3.3) Adj Actual NPC'!$G:$SI,MATCH($C21,'(3.3) Adj Actual NPC'!$C:$C,0),MATCH(T$5,'(3.3) Adj Actual NPC'!$G$5:$S$5,0))</f>
        <v>0</v>
      </c>
      <c r="U21" s="390">
        <f>+$G21*INDEX('(3.3) Adj Actual NPC'!$G:$SI,MATCH($C21,'(3.3) Adj Actual NPC'!$C:$C,0),MATCH(U$5,'(3.3) Adj Actual NPC'!$G$5:$S$5,0))</f>
        <v>0</v>
      </c>
      <c r="V21" s="390">
        <f>+$G21*INDEX('(3.3) Adj Actual NPC'!$G:$SI,MATCH($C21,'(3.3) Adj Actual NPC'!$C:$C,0),MATCH(V$5,'(3.3) Adj Actual NPC'!$G$5:$S$5,0))</f>
        <v>0</v>
      </c>
    </row>
    <row r="22" spans="1:22" ht="12.75" customHeight="1">
      <c r="B22" s="191"/>
      <c r="C22" s="179" t="s">
        <v>15</v>
      </c>
      <c r="E22" s="196" t="s">
        <v>129</v>
      </c>
      <c r="F22" s="192"/>
      <c r="G22" s="193">
        <v>1</v>
      </c>
      <c r="I22" s="197">
        <f t="shared" si="14"/>
        <v>3105056.1399677377</v>
      </c>
      <c r="J22" s="194"/>
      <c r="K22" s="390">
        <f>+$G22*INDEX('(3.3) Adj Actual NPC'!$G:$SI,MATCH($C22,'(3.3) Adj Actual NPC'!$C:$C,0),MATCH(K$5,'(3.3) Adj Actual NPC'!$G$5:$S$5,0))</f>
        <v>883643.92999999993</v>
      </c>
      <c r="L22" s="390">
        <f>+$G22*INDEX('(3.3) Adj Actual NPC'!$G:$SI,MATCH($C22,'(3.3) Adj Actual NPC'!$C:$C,0),MATCH(L$5,'(3.3) Adj Actual NPC'!$G$5:$S$5,0))</f>
        <v>696343.95000000007</v>
      </c>
      <c r="M22" s="390">
        <f>+$G22*INDEX('(3.3) Adj Actual NPC'!$G:$SI,MATCH($C22,'(3.3) Adj Actual NPC'!$C:$C,0),MATCH(M$5,'(3.3) Adj Actual NPC'!$G$5:$S$5,0))</f>
        <v>517083.53</v>
      </c>
      <c r="N22" s="390">
        <f>+$G22*INDEX('(3.3) Adj Actual NPC'!$G:$SI,MATCH($C22,'(3.3) Adj Actual NPC'!$C:$C,0),MATCH(N$5,'(3.3) Adj Actual NPC'!$G$5:$S$5,0))</f>
        <v>41621.81</v>
      </c>
      <c r="O22" s="390">
        <f>+$G22*INDEX('(3.3) Adj Actual NPC'!$G:$SI,MATCH($C22,'(3.3) Adj Actual NPC'!$C:$C,0),MATCH(O$5,'(3.3) Adj Actual NPC'!$G$5:$S$5,0))</f>
        <v>30480.510000000002</v>
      </c>
      <c r="P22" s="390">
        <f>+$G22*INDEX('(3.3) Adj Actual NPC'!$G:$SI,MATCH($C22,'(3.3) Adj Actual NPC'!$C:$C,0),MATCH(P$5,'(3.3) Adj Actual NPC'!$G$5:$S$5,0))</f>
        <v>45957.979999999996</v>
      </c>
      <c r="Q22" s="390">
        <f>+$G22*INDEX('(3.3) Adj Actual NPC'!$G:$SI,MATCH($C22,'(3.3) Adj Actual NPC'!$C:$C,0),MATCH(Q$5,'(3.3) Adj Actual NPC'!$G$5:$S$5,0))</f>
        <v>164449.23000000001</v>
      </c>
      <c r="R22" s="390">
        <f>+$G22*INDEX('(3.3) Adj Actual NPC'!$G:$SI,MATCH($C22,'(3.3) Adj Actual NPC'!$C:$C,0),MATCH(R$5,'(3.3) Adj Actual NPC'!$G$5:$S$5,0))</f>
        <v>167507.39000000001</v>
      </c>
      <c r="S22" s="390">
        <f>+$G22*INDEX('(3.3) Adj Actual NPC'!$G:$SI,MATCH($C22,'(3.3) Adj Actual NPC'!$C:$C,0),MATCH(S$5,'(3.3) Adj Actual NPC'!$G$5:$S$5,0))</f>
        <v>148558.37</v>
      </c>
      <c r="T22" s="390">
        <f>+$G22*INDEX('(3.3) Adj Actual NPC'!$G:$SI,MATCH($C22,'(3.3) Adj Actual NPC'!$C:$C,0),MATCH(T$5,'(3.3) Adj Actual NPC'!$G$5:$S$5,0))</f>
        <v>194603.94</v>
      </c>
      <c r="U22" s="390">
        <f>+$G22*INDEX('(3.3) Adj Actual NPC'!$G:$SI,MATCH($C22,'(3.3) Adj Actual NPC'!$C:$C,0),MATCH(U$5,'(3.3) Adj Actual NPC'!$G$5:$S$5,0))</f>
        <v>214805.5</v>
      </c>
      <c r="V22" s="390">
        <f>+$G22*INDEX('(3.3) Adj Actual NPC'!$G:$SI,MATCH($C22,'(3.3) Adj Actual NPC'!$C:$C,0),MATCH(V$5,'(3.3) Adj Actual NPC'!$G$5:$S$5,0))</f>
        <v>-3.2262003514915705E-5</v>
      </c>
    </row>
    <row r="23" spans="1:22" ht="12.75" customHeight="1">
      <c r="B23" s="191"/>
      <c r="C23" s="179" t="s">
        <v>265</v>
      </c>
      <c r="E23" s="196" t="s">
        <v>129</v>
      </c>
      <c r="F23" s="192"/>
      <c r="G23" s="193">
        <v>1</v>
      </c>
      <c r="I23" s="197">
        <f t="shared" si="14"/>
        <v>1614858.4951432268</v>
      </c>
      <c r="J23" s="194"/>
      <c r="K23" s="390">
        <f>+$G23*INDEX('(3.3) Adj Actual NPC'!$G:$SI,MATCH($C23,'(3.3) Adj Actual NPC'!$C:$C,0),MATCH(K$5,'(3.3) Adj Actual NPC'!$G$5:$S$5,0))</f>
        <v>348504.76</v>
      </c>
      <c r="L23" s="390">
        <f>+$G23*INDEX('(3.3) Adj Actual NPC'!$G:$SI,MATCH($C23,'(3.3) Adj Actual NPC'!$C:$C,0),MATCH(L$5,'(3.3) Adj Actual NPC'!$G$5:$S$5,0))</f>
        <v>1022257.8300000001</v>
      </c>
      <c r="M23" s="390">
        <f>+$G23*INDEX('(3.3) Adj Actual NPC'!$G:$SI,MATCH($C23,'(3.3) Adj Actual NPC'!$C:$C,0),MATCH(M$5,'(3.3) Adj Actual NPC'!$G$5:$S$5,0))</f>
        <v>319040.83999999997</v>
      </c>
      <c r="N23" s="390">
        <f>+$G23*INDEX('(3.3) Adj Actual NPC'!$G:$SI,MATCH($C23,'(3.3) Adj Actual NPC'!$C:$C,0),MATCH(N$5,'(3.3) Adj Actual NPC'!$G$5:$S$5,0))</f>
        <v>142257.66</v>
      </c>
      <c r="O23" s="390">
        <f>+$G23*INDEX('(3.3) Adj Actual NPC'!$G:$SI,MATCH($C23,'(3.3) Adj Actual NPC'!$C:$C,0),MATCH(O$5,'(3.3) Adj Actual NPC'!$G$5:$S$5,0))</f>
        <v>145307.4</v>
      </c>
      <c r="P23" s="390">
        <f>+$G23*INDEX('(3.3) Adj Actual NPC'!$G:$SI,MATCH($C23,'(3.3) Adj Actual NPC'!$C:$C,0),MATCH(P$5,'(3.3) Adj Actual NPC'!$G$5:$S$5,0))</f>
        <v>200785.55000000002</v>
      </c>
      <c r="Q23" s="390">
        <f>+$G23*INDEX('(3.3) Adj Actual NPC'!$G:$SI,MATCH($C23,'(3.3) Adj Actual NPC'!$C:$C,0),MATCH(Q$5,'(3.3) Adj Actual NPC'!$G$5:$S$5,0))</f>
        <v>46837.21000000005</v>
      </c>
      <c r="R23" s="390">
        <f>+$G23*INDEX('(3.3) Adj Actual NPC'!$G:$SI,MATCH($C23,'(3.3) Adj Actual NPC'!$C:$C,0),MATCH(R$5,'(3.3) Adj Actual NPC'!$G$5:$S$5,0))</f>
        <v>-985213.6</v>
      </c>
      <c r="S23" s="390">
        <f>+$G23*INDEX('(3.3) Adj Actual NPC'!$G:$SI,MATCH($C23,'(3.3) Adj Actual NPC'!$C:$C,0),MATCH(S$5,'(3.3) Adj Actual NPC'!$G$5:$S$5,0))</f>
        <v>17696.739999999991</v>
      </c>
      <c r="T23" s="390">
        <f>+$G23*INDEX('(3.3) Adj Actual NPC'!$G:$SI,MATCH($C23,'(3.3) Adj Actual NPC'!$C:$C,0),MATCH(T$5,'(3.3) Adj Actual NPC'!$G$5:$S$5,0))</f>
        <v>251306.63999999998</v>
      </c>
      <c r="U23" s="390">
        <f>+$G23*INDEX('(3.3) Adj Actual NPC'!$G:$SI,MATCH($C23,'(3.3) Adj Actual NPC'!$C:$C,0),MATCH(U$5,'(3.3) Adj Actual NPC'!$G$5:$S$5,0))</f>
        <v>182744.6698172965</v>
      </c>
      <c r="V23" s="390">
        <f>+$G23*INDEX('(3.3) Adj Actual NPC'!$G:$SI,MATCH($C23,'(3.3) Adj Actual NPC'!$C:$C,0),MATCH(V$5,'(3.3) Adj Actual NPC'!$G$5:$S$5,0))</f>
        <v>-76667.204674069595</v>
      </c>
    </row>
    <row r="24" spans="1:22" ht="12.75" customHeight="1">
      <c r="B24" s="191"/>
      <c r="E24" s="196"/>
      <c r="F24" s="192"/>
      <c r="G24" s="193"/>
      <c r="I24" s="197"/>
      <c r="J24" s="194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22" ht="12.75" customHeight="1">
      <c r="B25" s="179" t="s">
        <v>158</v>
      </c>
      <c r="E25" s="196"/>
      <c r="F25" s="192"/>
      <c r="G25" s="193"/>
      <c r="I25" s="361">
        <f>SUM(K25:V25)</f>
        <v>62920969.806767374</v>
      </c>
      <c r="J25" s="391"/>
      <c r="K25" s="361">
        <f>SUM(K17:K24)</f>
        <v>10422783.405891528</v>
      </c>
      <c r="L25" s="361">
        <f t="shared" ref="L25:V25" si="15">SUM(L17:L24)</f>
        <v>3409566.059106851</v>
      </c>
      <c r="M25" s="361">
        <f t="shared" si="15"/>
        <v>10158459.17</v>
      </c>
      <c r="N25" s="361">
        <f t="shared" si="15"/>
        <v>2805106.71</v>
      </c>
      <c r="O25" s="361">
        <f t="shared" si="15"/>
        <v>695364.38874044875</v>
      </c>
      <c r="P25" s="361">
        <f t="shared" si="15"/>
        <v>2272025.33</v>
      </c>
      <c r="Q25" s="361">
        <f t="shared" si="15"/>
        <v>1969310.06</v>
      </c>
      <c r="R25" s="361">
        <f t="shared" si="15"/>
        <v>3167169.25</v>
      </c>
      <c r="S25" s="361">
        <f t="shared" si="15"/>
        <v>7144595.25</v>
      </c>
      <c r="T25" s="361">
        <f t="shared" si="15"/>
        <v>8275640.71</v>
      </c>
      <c r="U25" s="361">
        <f t="shared" si="15"/>
        <v>7218551.5598172974</v>
      </c>
      <c r="V25" s="361">
        <f t="shared" si="15"/>
        <v>5382397.9132112525</v>
      </c>
    </row>
    <row r="26" spans="1:22" ht="12.75" customHeight="1">
      <c r="E26" s="196"/>
      <c r="F26" s="192"/>
      <c r="G26" s="193"/>
      <c r="I26" s="268"/>
      <c r="J26" s="39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</row>
    <row r="27" spans="1:22" ht="12.75" customHeight="1">
      <c r="B27" s="179" t="s">
        <v>159</v>
      </c>
      <c r="E27" s="196" t="s">
        <v>130</v>
      </c>
      <c r="F27" s="192"/>
      <c r="G27" s="193">
        <v>1</v>
      </c>
      <c r="I27" s="361">
        <f>SUM(K27:V27)</f>
        <v>0</v>
      </c>
      <c r="J27" s="391"/>
      <c r="K27" s="390">
        <f>+$G27*INDEX('(3.3) Adj Actual NPC'!$G:$S,MATCH($B27,'(3.3) Adj Actual NPC'!$B:$B,0),MATCH(K$5,'(3.3) Adj Actual NPC'!$G$5:$S$5,0))</f>
        <v>0</v>
      </c>
      <c r="L27" s="390">
        <f>+$G27*INDEX('(3.3) Adj Actual NPC'!$G:$S,MATCH($B27,'(3.3) Adj Actual NPC'!$B:$B,0),MATCH(L$5,'(3.3) Adj Actual NPC'!$G$5:$S$5,0))</f>
        <v>0</v>
      </c>
      <c r="M27" s="390">
        <f>+$G27*INDEX('(3.3) Adj Actual NPC'!$G:$S,MATCH($B27,'(3.3) Adj Actual NPC'!$B:$B,0),MATCH(M$5,'(3.3) Adj Actual NPC'!$G$5:$S$5,0))</f>
        <v>0</v>
      </c>
      <c r="N27" s="390">
        <f>+$G27*INDEX('(3.3) Adj Actual NPC'!$G:$S,MATCH($B27,'(3.3) Adj Actual NPC'!$B:$B,0),MATCH(N$5,'(3.3) Adj Actual NPC'!$G$5:$S$5,0))</f>
        <v>0</v>
      </c>
      <c r="O27" s="390">
        <f>+$G27*INDEX('(3.3) Adj Actual NPC'!$G:$S,MATCH($B27,'(3.3) Adj Actual NPC'!$B:$B,0),MATCH(O$5,'(3.3) Adj Actual NPC'!$G$5:$S$5,0))</f>
        <v>0</v>
      </c>
      <c r="P27" s="390">
        <f>+$G27*INDEX('(3.3) Adj Actual NPC'!$G:$S,MATCH($B27,'(3.3) Adj Actual NPC'!$B:$B,0),MATCH(P$5,'(3.3) Adj Actual NPC'!$G$5:$S$5,0))</f>
        <v>0</v>
      </c>
      <c r="Q27" s="390">
        <f>+$G27*INDEX('(3.3) Adj Actual NPC'!$G:$S,MATCH($B27,'(3.3) Adj Actual NPC'!$B:$B,0),MATCH(Q$5,'(3.3) Adj Actual NPC'!$G$5:$S$5,0))</f>
        <v>0</v>
      </c>
      <c r="R27" s="390">
        <f>+$G27*INDEX('(3.3) Adj Actual NPC'!$G:$S,MATCH($B27,'(3.3) Adj Actual NPC'!$B:$B,0),MATCH(R$5,'(3.3) Adj Actual NPC'!$G$5:$S$5,0))</f>
        <v>0</v>
      </c>
      <c r="S27" s="390">
        <f>+$G27*INDEX('(3.3) Adj Actual NPC'!$G:$S,MATCH($B27,'(3.3) Adj Actual NPC'!$B:$B,0),MATCH(S$5,'(3.3) Adj Actual NPC'!$G$5:$S$5,0))</f>
        <v>0</v>
      </c>
      <c r="T27" s="390">
        <f>+$G27*INDEX('(3.3) Adj Actual NPC'!$G:$S,MATCH($B27,'(3.3) Adj Actual NPC'!$B:$B,0),MATCH(T$5,'(3.3) Adj Actual NPC'!$G$5:$S$5,0))</f>
        <v>0</v>
      </c>
      <c r="U27" s="390">
        <f>+$G27*INDEX('(3.3) Adj Actual NPC'!$G:$S,MATCH($B27,'(3.3) Adj Actual NPC'!$B:$B,0),MATCH(U$5,'(3.3) Adj Actual NPC'!$G$5:$S$5,0))</f>
        <v>0</v>
      </c>
      <c r="V27" s="390">
        <f>+$G27*INDEX('(3.3) Adj Actual NPC'!$G:$S,MATCH($B27,'(3.3) Adj Actual NPC'!$B:$B,0),MATCH(V$5,'(3.3) Adj Actual NPC'!$G$5:$S$5,0))</f>
        <v>0</v>
      </c>
    </row>
    <row r="28" spans="1:22" ht="12.75" customHeight="1">
      <c r="G28" s="199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</row>
    <row r="29" spans="1:22" s="188" customFormat="1" ht="12.75" customHeight="1">
      <c r="A29" s="200" t="s">
        <v>160</v>
      </c>
      <c r="E29" s="201"/>
      <c r="G29" s="202"/>
      <c r="I29" s="203">
        <f>SUM(K29:V29)</f>
        <v>62985306.036767386</v>
      </c>
      <c r="J29" s="203"/>
      <c r="K29" s="203">
        <f>SUM(K14,K25:K27)</f>
        <v>10424289.085891528</v>
      </c>
      <c r="L29" s="203">
        <f t="shared" ref="L29:V29" si="16">SUM(L14,L25:L27)</f>
        <v>3414561.4591068509</v>
      </c>
      <c r="M29" s="203">
        <f t="shared" si="16"/>
        <v>10162224.130000001</v>
      </c>
      <c r="N29" s="203">
        <f t="shared" si="16"/>
        <v>2807798.57</v>
      </c>
      <c r="O29" s="203">
        <f t="shared" si="16"/>
        <v>697105.80874044879</v>
      </c>
      <c r="P29" s="203">
        <f t="shared" si="16"/>
        <v>2277621.41</v>
      </c>
      <c r="Q29" s="203">
        <f t="shared" si="16"/>
        <v>1980744.26</v>
      </c>
      <c r="R29" s="203">
        <f t="shared" si="16"/>
        <v>3176220.51</v>
      </c>
      <c r="S29" s="203">
        <f t="shared" si="16"/>
        <v>7152046.1900000004</v>
      </c>
      <c r="T29" s="203">
        <f t="shared" si="16"/>
        <v>8283070.1600000001</v>
      </c>
      <c r="U29" s="203">
        <f t="shared" si="16"/>
        <v>7224508.7398172971</v>
      </c>
      <c r="V29" s="203">
        <f t="shared" si="16"/>
        <v>5385115.7132112524</v>
      </c>
    </row>
    <row r="30" spans="1:22" ht="12.75" customHeight="1">
      <c r="G30" s="199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</row>
    <row r="31" spans="1:22" ht="12.75" customHeight="1">
      <c r="B31" s="191"/>
      <c r="G31" s="199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ht="12.75" customHeight="1">
      <c r="A32" s="188" t="s">
        <v>17</v>
      </c>
      <c r="G32" s="199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2:22" ht="12.75" customHeight="1">
      <c r="B33" s="179" t="s">
        <v>18</v>
      </c>
      <c r="G33" s="199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</row>
    <row r="34" spans="2:22" ht="12.75" customHeight="1">
      <c r="C34" s="205" t="s">
        <v>161</v>
      </c>
      <c r="D34" s="205"/>
      <c r="E34" s="206" t="s">
        <v>135</v>
      </c>
      <c r="F34" s="192"/>
      <c r="G34" s="193">
        <v>1</v>
      </c>
      <c r="I34" s="194">
        <f t="shared" ref="I34:I56" si="17">SUM(K34:V34)</f>
        <v>0</v>
      </c>
      <c r="J34" s="194"/>
      <c r="K34" s="195">
        <f>+$G34*INDEX('(3.3) Adj Actual NPC'!$G:$SI,MATCH($C34,'(3.3) Adj Actual NPC'!$C:$C,0),MATCH(K$5,'(3.3) Adj Actual NPC'!$G$5:$S$5,0))</f>
        <v>0</v>
      </c>
      <c r="L34" s="195">
        <f>+$G34*INDEX('(3.3) Adj Actual NPC'!$G:$SI,MATCH($C34,'(3.3) Adj Actual NPC'!$C:$C,0),MATCH(L$5,'(3.3) Adj Actual NPC'!$G$5:$S$5,0))</f>
        <v>0</v>
      </c>
      <c r="M34" s="195">
        <f>+$G34*INDEX('(3.3) Adj Actual NPC'!$G:$SI,MATCH($C34,'(3.3) Adj Actual NPC'!$C:$C,0),MATCH(M$5,'(3.3) Adj Actual NPC'!$G$5:$S$5,0))</f>
        <v>0</v>
      </c>
      <c r="N34" s="195">
        <f>+$G34*INDEX('(3.3) Adj Actual NPC'!$G:$SI,MATCH($C34,'(3.3) Adj Actual NPC'!$C:$C,0),MATCH(N$5,'(3.3) Adj Actual NPC'!$G$5:$S$5,0))</f>
        <v>0</v>
      </c>
      <c r="O34" s="195">
        <f>+$G34*INDEX('(3.3) Adj Actual NPC'!$G:$SI,MATCH($C34,'(3.3) Adj Actual NPC'!$C:$C,0),MATCH(O$5,'(3.3) Adj Actual NPC'!$G$5:$S$5,0))</f>
        <v>0</v>
      </c>
      <c r="P34" s="195">
        <f>+$G34*INDEX('(3.3) Adj Actual NPC'!$G:$SI,MATCH($C34,'(3.3) Adj Actual NPC'!$C:$C,0),MATCH(P$5,'(3.3) Adj Actual NPC'!$G$5:$S$5,0))</f>
        <v>0</v>
      </c>
      <c r="Q34" s="195">
        <f>+$G34*INDEX('(3.3) Adj Actual NPC'!$G:$SI,MATCH($C34,'(3.3) Adj Actual NPC'!$C:$C,0),MATCH(Q$5,'(3.3) Adj Actual NPC'!$G$5:$S$5,0))</f>
        <v>0</v>
      </c>
      <c r="R34" s="195">
        <f>+$G34*INDEX('(3.3) Adj Actual NPC'!$G:$SI,MATCH($C34,'(3.3) Adj Actual NPC'!$C:$C,0),MATCH(R$5,'(3.3) Adj Actual NPC'!$G$5:$S$5,0))</f>
        <v>0</v>
      </c>
      <c r="S34" s="195">
        <f>+$G34*INDEX('(3.3) Adj Actual NPC'!$G:$SI,MATCH($C34,'(3.3) Adj Actual NPC'!$C:$C,0),MATCH(S$5,'(3.3) Adj Actual NPC'!$G$5:$S$5,0))</f>
        <v>0</v>
      </c>
      <c r="T34" s="195">
        <f>+$G34*INDEX('(3.3) Adj Actual NPC'!$G:$SI,MATCH($C34,'(3.3) Adj Actual NPC'!$C:$C,0),MATCH(T$5,'(3.3) Adj Actual NPC'!$G$5:$S$5,0))</f>
        <v>0</v>
      </c>
      <c r="U34" s="195">
        <f>+$G34*INDEX('(3.3) Adj Actual NPC'!$G:$SI,MATCH($C34,'(3.3) Adj Actual NPC'!$C:$C,0),MATCH(U$5,'(3.3) Adj Actual NPC'!$G$5:$S$5,0))</f>
        <v>0</v>
      </c>
      <c r="V34" s="195">
        <f>+$G34*INDEX('(3.3) Adj Actual NPC'!$G:$SI,MATCH($C34,'(3.3) Adj Actual NPC'!$C:$C,0),MATCH(V$5,'(3.3) Adj Actual NPC'!$G$5:$S$5,0))</f>
        <v>0</v>
      </c>
    </row>
    <row r="35" spans="2:22" ht="12.75" customHeight="1">
      <c r="C35" s="205" t="s">
        <v>162</v>
      </c>
      <c r="D35" s="205"/>
      <c r="E35" s="206" t="s">
        <v>135</v>
      </c>
      <c r="F35" s="192"/>
      <c r="G35" s="193">
        <v>1</v>
      </c>
      <c r="I35" s="197">
        <f t="shared" si="17"/>
        <v>4399841.5</v>
      </c>
      <c r="J35" s="194"/>
      <c r="K35" s="198">
        <f>+$G35*INDEX('(3.3) Adj Actual NPC'!$G:$SI,MATCH($C35,'(3.3) Adj Actual NPC'!$C:$C,0),MATCH(K$5,'(3.3) Adj Actual NPC'!$G$5:$S$5,0))</f>
        <v>311460.09999999998</v>
      </c>
      <c r="L35" s="198">
        <f>+$G35*INDEX('(3.3) Adj Actual NPC'!$G:$SI,MATCH($C35,'(3.3) Adj Actual NPC'!$C:$C,0),MATCH(L$5,'(3.3) Adj Actual NPC'!$G$5:$S$5,0))</f>
        <v>165008.85</v>
      </c>
      <c r="M35" s="198">
        <f>+$G35*INDEX('(3.3) Adj Actual NPC'!$G:$SI,MATCH($C35,'(3.3) Adj Actual NPC'!$C:$C,0),MATCH(M$5,'(3.3) Adj Actual NPC'!$G$5:$S$5,0))</f>
        <v>212695.51</v>
      </c>
      <c r="N35" s="198">
        <f>+$G35*INDEX('(3.3) Adj Actual NPC'!$G:$SI,MATCH($C35,'(3.3) Adj Actual NPC'!$C:$C,0),MATCH(N$5,'(3.3) Adj Actual NPC'!$G$5:$S$5,0))</f>
        <v>547421.79</v>
      </c>
      <c r="O35" s="198">
        <f>+$G35*INDEX('(3.3) Adj Actual NPC'!$G:$SI,MATCH($C35,'(3.3) Adj Actual NPC'!$C:$C,0),MATCH(O$5,'(3.3) Adj Actual NPC'!$G$5:$S$5,0))</f>
        <v>392971.97</v>
      </c>
      <c r="P35" s="198">
        <f>+$G35*INDEX('(3.3) Adj Actual NPC'!$G:$SI,MATCH($C35,'(3.3) Adj Actual NPC'!$C:$C,0),MATCH(P$5,'(3.3) Adj Actual NPC'!$G$5:$S$5,0))</f>
        <v>557816.53</v>
      </c>
      <c r="Q35" s="198">
        <f>+$G35*INDEX('(3.3) Adj Actual NPC'!$G:$SI,MATCH($C35,'(3.3) Adj Actual NPC'!$C:$C,0),MATCH(Q$5,'(3.3) Adj Actual NPC'!$G$5:$S$5,0))</f>
        <v>482243.60000000003</v>
      </c>
      <c r="R35" s="198">
        <f>+$G35*INDEX('(3.3) Adj Actual NPC'!$G:$SI,MATCH($C35,'(3.3) Adj Actual NPC'!$C:$C,0),MATCH(R$5,'(3.3) Adj Actual NPC'!$G$5:$S$5,0))</f>
        <v>434231.47</v>
      </c>
      <c r="S35" s="198">
        <f>+$G35*INDEX('(3.3) Adj Actual NPC'!$G:$SI,MATCH($C35,'(3.3) Adj Actual NPC'!$C:$C,0),MATCH(S$5,'(3.3) Adj Actual NPC'!$G$5:$S$5,0))</f>
        <v>448704.11</v>
      </c>
      <c r="T35" s="198">
        <f>+$G35*INDEX('(3.3) Adj Actual NPC'!$G:$SI,MATCH($C35,'(3.3) Adj Actual NPC'!$C:$C,0),MATCH(T$5,'(3.3) Adj Actual NPC'!$G$5:$S$5,0))</f>
        <v>430423.39</v>
      </c>
      <c r="U35" s="198">
        <f>+$G35*INDEX('(3.3) Adj Actual NPC'!$G:$SI,MATCH($C35,'(3.3) Adj Actual NPC'!$C:$C,0),MATCH(U$5,'(3.3) Adj Actual NPC'!$G$5:$S$5,0))</f>
        <v>177412.17</v>
      </c>
      <c r="V35" s="198">
        <f>+$G35*INDEX('(3.3) Adj Actual NPC'!$G:$SI,MATCH($C35,'(3.3) Adj Actual NPC'!$C:$C,0),MATCH(V$5,'(3.3) Adj Actual NPC'!$G$5:$S$5,0))</f>
        <v>239452.01</v>
      </c>
    </row>
    <row r="36" spans="2:22" ht="12.75" customHeight="1">
      <c r="C36" s="205" t="s">
        <v>21</v>
      </c>
      <c r="D36" s="205"/>
      <c r="E36" s="206" t="s">
        <v>135</v>
      </c>
      <c r="F36" s="192"/>
      <c r="G36" s="193">
        <v>1</v>
      </c>
      <c r="H36" s="179" t="s">
        <v>163</v>
      </c>
      <c r="I36" s="197">
        <f t="shared" si="17"/>
        <v>0</v>
      </c>
      <c r="J36" s="194"/>
      <c r="K36" s="198">
        <f>+$G36*INDEX('(3.3) Adj Actual NPC'!$G:$SI,MATCH($C36,'(3.3) Adj Actual NPC'!$C:$C,0),MATCH(K$5,'(3.3) Adj Actual NPC'!$G$5:$S$5,0))</f>
        <v>0</v>
      </c>
      <c r="L36" s="198">
        <f>+$G36*INDEX('(3.3) Adj Actual NPC'!$G:$SI,MATCH($C36,'(3.3) Adj Actual NPC'!$C:$C,0),MATCH(L$5,'(3.3) Adj Actual NPC'!$G$5:$S$5,0))</f>
        <v>0</v>
      </c>
      <c r="M36" s="198">
        <f>+$G36*INDEX('(3.3) Adj Actual NPC'!$G:$SI,MATCH($C36,'(3.3) Adj Actual NPC'!$C:$C,0),MATCH(M$5,'(3.3) Adj Actual NPC'!$G$5:$S$5,0))</f>
        <v>0</v>
      </c>
      <c r="N36" s="198">
        <f>+$G36*INDEX('(3.3) Adj Actual NPC'!$G:$SI,MATCH($C36,'(3.3) Adj Actual NPC'!$C:$C,0),MATCH(N$5,'(3.3) Adj Actual NPC'!$G$5:$S$5,0))</f>
        <v>0</v>
      </c>
      <c r="O36" s="198">
        <f>+$G36*INDEX('(3.3) Adj Actual NPC'!$G:$SI,MATCH($C36,'(3.3) Adj Actual NPC'!$C:$C,0),MATCH(O$5,'(3.3) Adj Actual NPC'!$G$5:$S$5,0))</f>
        <v>0</v>
      </c>
      <c r="P36" s="198">
        <f>+$G36*INDEX('(3.3) Adj Actual NPC'!$G:$SI,MATCH($C36,'(3.3) Adj Actual NPC'!$C:$C,0),MATCH(P$5,'(3.3) Adj Actual NPC'!$G$5:$S$5,0))</f>
        <v>0</v>
      </c>
      <c r="Q36" s="198">
        <f>+$G36*INDEX('(3.3) Adj Actual NPC'!$G:$SI,MATCH($C36,'(3.3) Adj Actual NPC'!$C:$C,0),MATCH(Q$5,'(3.3) Adj Actual NPC'!$G$5:$S$5,0))</f>
        <v>0</v>
      </c>
      <c r="R36" s="198">
        <f>+$G36*INDEX('(3.3) Adj Actual NPC'!$G:$SI,MATCH($C36,'(3.3) Adj Actual NPC'!$C:$C,0),MATCH(R$5,'(3.3) Adj Actual NPC'!$G$5:$S$5,0))</f>
        <v>0</v>
      </c>
      <c r="S36" s="198">
        <f>+$G36*INDEX('(3.3) Adj Actual NPC'!$G:$SI,MATCH($C36,'(3.3) Adj Actual NPC'!$C:$C,0),MATCH(S$5,'(3.3) Adj Actual NPC'!$G$5:$S$5,0))</f>
        <v>0</v>
      </c>
      <c r="T36" s="198">
        <f>+$G36*INDEX('(3.3) Adj Actual NPC'!$G:$SI,MATCH($C36,'(3.3) Adj Actual NPC'!$C:$C,0),MATCH(T$5,'(3.3) Adj Actual NPC'!$G$5:$S$5,0))</f>
        <v>0</v>
      </c>
      <c r="U36" s="198">
        <f>+$G36*INDEX('(3.3) Adj Actual NPC'!$G:$SI,MATCH($C36,'(3.3) Adj Actual NPC'!$C:$C,0),MATCH(U$5,'(3.3) Adj Actual NPC'!$G$5:$S$5,0))</f>
        <v>0</v>
      </c>
      <c r="V36" s="198">
        <f>+$G36*INDEX('(3.3) Adj Actual NPC'!$G:$SI,MATCH($C36,'(3.3) Adj Actual NPC'!$C:$C,0),MATCH(V$5,'(3.3) Adj Actual NPC'!$G$5:$S$5,0))</f>
        <v>0</v>
      </c>
    </row>
    <row r="37" spans="2:22" ht="12.75" customHeight="1">
      <c r="C37" s="207"/>
      <c r="D37" s="208"/>
      <c r="E37" s="209"/>
      <c r="F37" s="210"/>
      <c r="G37" s="211"/>
      <c r="I37" s="197"/>
      <c r="J37" s="194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2:22" ht="12.75" customHeight="1">
      <c r="C38" s="212"/>
      <c r="D38" s="213"/>
      <c r="E38" s="214"/>
      <c r="F38" s="215"/>
      <c r="G38" s="216"/>
      <c r="I38" s="197"/>
      <c r="J38" s="194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2:22" ht="12.75" customHeight="1">
      <c r="C39" s="217" t="s">
        <v>164</v>
      </c>
      <c r="D39" s="218"/>
      <c r="E39" s="206" t="s">
        <v>135</v>
      </c>
      <c r="F39" s="192"/>
      <c r="G39" s="193">
        <v>1</v>
      </c>
      <c r="I39" s="197">
        <f t="shared" si="17"/>
        <v>0</v>
      </c>
      <c r="J39" s="194"/>
      <c r="K39" s="198">
        <f>+$G39*INDEX('(3.3) Adj Actual NPC'!$G:$SI,MATCH($C39,'(3.3) Adj Actual NPC'!$C:$C,0),MATCH(K$5,'(3.3) Adj Actual NPC'!$G$5:$S$5,0))</f>
        <v>0</v>
      </c>
      <c r="L39" s="198">
        <f>+$G39*INDEX('(3.3) Adj Actual NPC'!$G:$SI,MATCH($C39,'(3.3) Adj Actual NPC'!$C:$C,0),MATCH(L$5,'(3.3) Adj Actual NPC'!$G$5:$S$5,0))</f>
        <v>0</v>
      </c>
      <c r="M39" s="198">
        <f>+$G39*INDEX('(3.3) Adj Actual NPC'!$G:$SI,MATCH($C39,'(3.3) Adj Actual NPC'!$C:$C,0),MATCH(M$5,'(3.3) Adj Actual NPC'!$G$5:$S$5,0))</f>
        <v>0</v>
      </c>
      <c r="N39" s="198">
        <f>+$G39*INDEX('(3.3) Adj Actual NPC'!$G:$SI,MATCH($C39,'(3.3) Adj Actual NPC'!$C:$C,0),MATCH(N$5,'(3.3) Adj Actual NPC'!$G$5:$S$5,0))</f>
        <v>0</v>
      </c>
      <c r="O39" s="198">
        <f>+$G39*INDEX('(3.3) Adj Actual NPC'!$G:$SI,MATCH($C39,'(3.3) Adj Actual NPC'!$C:$C,0),MATCH(O$5,'(3.3) Adj Actual NPC'!$G$5:$S$5,0))</f>
        <v>0</v>
      </c>
      <c r="P39" s="198">
        <f>+$G39*INDEX('(3.3) Adj Actual NPC'!$G:$SI,MATCH($C39,'(3.3) Adj Actual NPC'!$C:$C,0),MATCH(P$5,'(3.3) Adj Actual NPC'!$G$5:$S$5,0))</f>
        <v>0</v>
      </c>
      <c r="Q39" s="198">
        <f>+$G39*INDEX('(3.3) Adj Actual NPC'!$G:$SI,MATCH($C39,'(3.3) Adj Actual NPC'!$C:$C,0),MATCH(Q$5,'(3.3) Adj Actual NPC'!$G$5:$S$5,0))</f>
        <v>0</v>
      </c>
      <c r="R39" s="198">
        <f>+$G39*INDEX('(3.3) Adj Actual NPC'!$G:$SI,MATCH($C39,'(3.3) Adj Actual NPC'!$C:$C,0),MATCH(R$5,'(3.3) Adj Actual NPC'!$G$5:$S$5,0))</f>
        <v>0</v>
      </c>
      <c r="S39" s="198">
        <f>+$G39*INDEX('(3.3) Adj Actual NPC'!$G:$SI,MATCH($C39,'(3.3) Adj Actual NPC'!$C:$C,0),MATCH(S$5,'(3.3) Adj Actual NPC'!$G$5:$S$5,0))</f>
        <v>0</v>
      </c>
      <c r="T39" s="198">
        <f>+$G39*INDEX('(3.3) Adj Actual NPC'!$G:$SI,MATCH($C39,'(3.3) Adj Actual NPC'!$C:$C,0),MATCH(T$5,'(3.3) Adj Actual NPC'!$G$5:$S$5,0))</f>
        <v>0</v>
      </c>
      <c r="U39" s="198">
        <f>+$G39*INDEX('(3.3) Adj Actual NPC'!$G:$SI,MATCH($C39,'(3.3) Adj Actual NPC'!$C:$C,0),MATCH(U$5,'(3.3) Adj Actual NPC'!$G$5:$S$5,0))</f>
        <v>0</v>
      </c>
      <c r="V39" s="198">
        <f>+$G39*INDEX('(3.3) Adj Actual NPC'!$G:$SI,MATCH($C39,'(3.3) Adj Actual NPC'!$C:$C,0),MATCH(V$5,'(3.3) Adj Actual NPC'!$G$5:$S$5,0))</f>
        <v>0</v>
      </c>
    </row>
    <row r="40" spans="2:22" ht="12.75" customHeight="1">
      <c r="C40" s="205" t="s">
        <v>165</v>
      </c>
      <c r="D40" s="205"/>
      <c r="E40" s="206" t="s">
        <v>134</v>
      </c>
      <c r="F40" s="192"/>
      <c r="G40" s="193">
        <v>1</v>
      </c>
      <c r="I40" s="197">
        <f t="shared" si="17"/>
        <v>0</v>
      </c>
      <c r="J40" s="194"/>
      <c r="K40" s="198">
        <f>+$G40*INDEX('(3.3) Adj Actual NPC'!$G:$SI,MATCH($C40,'(3.3) Adj Actual NPC'!$C:$C,0),MATCH(K$5,'(3.3) Adj Actual NPC'!$G$5:$S$5,0))</f>
        <v>0</v>
      </c>
      <c r="L40" s="198">
        <f>+$G40*INDEX('(3.3) Adj Actual NPC'!$G:$SI,MATCH($C40,'(3.3) Adj Actual NPC'!$C:$C,0),MATCH(L$5,'(3.3) Adj Actual NPC'!$G$5:$S$5,0))</f>
        <v>0</v>
      </c>
      <c r="M40" s="198">
        <f>+$G40*INDEX('(3.3) Adj Actual NPC'!$G:$SI,MATCH($C40,'(3.3) Adj Actual NPC'!$C:$C,0),MATCH(M$5,'(3.3) Adj Actual NPC'!$G$5:$S$5,0))</f>
        <v>0</v>
      </c>
      <c r="N40" s="198">
        <f>+$G40*INDEX('(3.3) Adj Actual NPC'!$G:$SI,MATCH($C40,'(3.3) Adj Actual NPC'!$C:$C,0),MATCH(N$5,'(3.3) Adj Actual NPC'!$G$5:$S$5,0))</f>
        <v>0</v>
      </c>
      <c r="O40" s="198">
        <f>+$G40*INDEX('(3.3) Adj Actual NPC'!$G:$SI,MATCH($C40,'(3.3) Adj Actual NPC'!$C:$C,0),MATCH(O$5,'(3.3) Adj Actual NPC'!$G$5:$S$5,0))</f>
        <v>0</v>
      </c>
      <c r="P40" s="198">
        <f>+$G40*INDEX('(3.3) Adj Actual NPC'!$G:$SI,MATCH($C40,'(3.3) Adj Actual NPC'!$C:$C,0),MATCH(P$5,'(3.3) Adj Actual NPC'!$G$5:$S$5,0))</f>
        <v>0</v>
      </c>
      <c r="Q40" s="198">
        <f>+$G40*INDEX('(3.3) Adj Actual NPC'!$G:$SI,MATCH($C40,'(3.3) Adj Actual NPC'!$C:$C,0),MATCH(Q$5,'(3.3) Adj Actual NPC'!$G$5:$S$5,0))</f>
        <v>0</v>
      </c>
      <c r="R40" s="198">
        <f>+$G40*INDEX('(3.3) Adj Actual NPC'!$G:$SI,MATCH($C40,'(3.3) Adj Actual NPC'!$C:$C,0),MATCH(R$5,'(3.3) Adj Actual NPC'!$G$5:$S$5,0))</f>
        <v>0</v>
      </c>
      <c r="S40" s="198">
        <f>+$G40*INDEX('(3.3) Adj Actual NPC'!$G:$SI,MATCH($C40,'(3.3) Adj Actual NPC'!$C:$C,0),MATCH(S$5,'(3.3) Adj Actual NPC'!$G$5:$S$5,0))</f>
        <v>0</v>
      </c>
      <c r="T40" s="198">
        <f>+$G40*INDEX('(3.3) Adj Actual NPC'!$G:$SI,MATCH($C40,'(3.3) Adj Actual NPC'!$C:$C,0),MATCH(T$5,'(3.3) Adj Actual NPC'!$G$5:$S$5,0))</f>
        <v>0</v>
      </c>
      <c r="U40" s="198">
        <f>+$G40*INDEX('(3.3) Adj Actual NPC'!$G:$SI,MATCH($C40,'(3.3) Adj Actual NPC'!$C:$C,0),MATCH(U$5,'(3.3) Adj Actual NPC'!$G$5:$S$5,0))</f>
        <v>0</v>
      </c>
      <c r="V40" s="198">
        <f>+$G40*INDEX('(3.3) Adj Actual NPC'!$G:$SI,MATCH($C40,'(3.3) Adj Actual NPC'!$C:$C,0),MATCH(V$5,'(3.3) Adj Actual NPC'!$G$5:$S$5,0))</f>
        <v>0</v>
      </c>
    </row>
    <row r="41" spans="2:22" ht="12.75" customHeight="1">
      <c r="C41" s="205" t="s">
        <v>22</v>
      </c>
      <c r="D41" s="205"/>
      <c r="E41" s="206" t="s">
        <v>135</v>
      </c>
      <c r="F41" s="192"/>
      <c r="G41" s="193">
        <v>1</v>
      </c>
      <c r="I41" s="197">
        <f t="shared" si="17"/>
        <v>0</v>
      </c>
      <c r="J41" s="194"/>
      <c r="K41" s="198">
        <f>+$G41*INDEX('(3.3) Adj Actual NPC'!$G:$SI,MATCH($C41,'(3.3) Adj Actual NPC'!$C:$C,0),MATCH(K$5,'(3.3) Adj Actual NPC'!$G$5:$S$5,0))</f>
        <v>0</v>
      </c>
      <c r="L41" s="198">
        <f>+$G41*INDEX('(3.3) Adj Actual NPC'!$G:$SI,MATCH($C41,'(3.3) Adj Actual NPC'!$C:$C,0),MATCH(L$5,'(3.3) Adj Actual NPC'!$G$5:$S$5,0))</f>
        <v>0</v>
      </c>
      <c r="M41" s="198">
        <f>+$G41*INDEX('(3.3) Adj Actual NPC'!$G:$SI,MATCH($C41,'(3.3) Adj Actual NPC'!$C:$C,0),MATCH(M$5,'(3.3) Adj Actual NPC'!$G$5:$S$5,0))</f>
        <v>0</v>
      </c>
      <c r="N41" s="198">
        <f>+$G41*INDEX('(3.3) Adj Actual NPC'!$G:$SI,MATCH($C41,'(3.3) Adj Actual NPC'!$C:$C,0),MATCH(N$5,'(3.3) Adj Actual NPC'!$G$5:$S$5,0))</f>
        <v>0</v>
      </c>
      <c r="O41" s="198">
        <f>+$G41*INDEX('(3.3) Adj Actual NPC'!$G:$SI,MATCH($C41,'(3.3) Adj Actual NPC'!$C:$C,0),MATCH(O$5,'(3.3) Adj Actual NPC'!$G$5:$S$5,0))</f>
        <v>0</v>
      </c>
      <c r="P41" s="198">
        <f>+$G41*INDEX('(3.3) Adj Actual NPC'!$G:$SI,MATCH($C41,'(3.3) Adj Actual NPC'!$C:$C,0),MATCH(P$5,'(3.3) Adj Actual NPC'!$G$5:$S$5,0))</f>
        <v>0</v>
      </c>
      <c r="Q41" s="198">
        <f>+$G41*INDEX('(3.3) Adj Actual NPC'!$G:$SI,MATCH($C41,'(3.3) Adj Actual NPC'!$C:$C,0),MATCH(Q$5,'(3.3) Adj Actual NPC'!$G$5:$S$5,0))</f>
        <v>0</v>
      </c>
      <c r="R41" s="198">
        <f>+$G41*INDEX('(3.3) Adj Actual NPC'!$G:$SI,MATCH($C41,'(3.3) Adj Actual NPC'!$C:$C,0),MATCH(R$5,'(3.3) Adj Actual NPC'!$G$5:$S$5,0))</f>
        <v>0</v>
      </c>
      <c r="S41" s="198">
        <f>+$G41*INDEX('(3.3) Adj Actual NPC'!$G:$SI,MATCH($C41,'(3.3) Adj Actual NPC'!$C:$C,0),MATCH(S$5,'(3.3) Adj Actual NPC'!$G$5:$S$5,0))</f>
        <v>0</v>
      </c>
      <c r="T41" s="198">
        <f>+$G41*INDEX('(3.3) Adj Actual NPC'!$G:$SI,MATCH($C41,'(3.3) Adj Actual NPC'!$C:$C,0),MATCH(T$5,'(3.3) Adj Actual NPC'!$G$5:$S$5,0))</f>
        <v>0</v>
      </c>
      <c r="U41" s="198">
        <f>+$G41*INDEX('(3.3) Adj Actual NPC'!$G:$SI,MATCH($C41,'(3.3) Adj Actual NPC'!$C:$C,0),MATCH(U$5,'(3.3) Adj Actual NPC'!$G$5:$S$5,0))</f>
        <v>0</v>
      </c>
      <c r="V41" s="198">
        <f>+$G41*INDEX('(3.3) Adj Actual NPC'!$G:$SI,MATCH($C41,'(3.3) Adj Actual NPC'!$C:$C,0),MATCH(V$5,'(3.3) Adj Actual NPC'!$G$5:$S$5,0))</f>
        <v>0</v>
      </c>
    </row>
    <row r="42" spans="2:22" ht="12.75" customHeight="1">
      <c r="C42" s="219" t="s">
        <v>166</v>
      </c>
      <c r="D42" s="219"/>
      <c r="E42" s="206" t="s">
        <v>135</v>
      </c>
      <c r="F42" s="192"/>
      <c r="G42" s="193">
        <v>1</v>
      </c>
      <c r="I42" s="197">
        <f t="shared" si="17"/>
        <v>0</v>
      </c>
      <c r="J42" s="194"/>
      <c r="K42" s="198">
        <f>+$G42*INDEX('(3.3) Adj Actual NPC'!$G:$SI,MATCH($C42,'(3.3) Adj Actual NPC'!$C:$C,0),MATCH(K$5,'(3.3) Adj Actual NPC'!$G$5:$S$5,0))</f>
        <v>0</v>
      </c>
      <c r="L42" s="198">
        <f>+$G42*INDEX('(3.3) Adj Actual NPC'!$G:$SI,MATCH($C42,'(3.3) Adj Actual NPC'!$C:$C,0),MATCH(L$5,'(3.3) Adj Actual NPC'!$G$5:$S$5,0))</f>
        <v>0</v>
      </c>
      <c r="M42" s="198">
        <f>+$G42*INDEX('(3.3) Adj Actual NPC'!$G:$SI,MATCH($C42,'(3.3) Adj Actual NPC'!$C:$C,0),MATCH(M$5,'(3.3) Adj Actual NPC'!$G$5:$S$5,0))</f>
        <v>0</v>
      </c>
      <c r="N42" s="198">
        <f>+$G42*INDEX('(3.3) Adj Actual NPC'!$G:$SI,MATCH($C42,'(3.3) Adj Actual NPC'!$C:$C,0),MATCH(N$5,'(3.3) Adj Actual NPC'!$G$5:$S$5,0))</f>
        <v>0</v>
      </c>
      <c r="O42" s="198">
        <f>+$G42*INDEX('(3.3) Adj Actual NPC'!$G:$SI,MATCH($C42,'(3.3) Adj Actual NPC'!$C:$C,0),MATCH(O$5,'(3.3) Adj Actual NPC'!$G$5:$S$5,0))</f>
        <v>0</v>
      </c>
      <c r="P42" s="198">
        <f>+$G42*INDEX('(3.3) Adj Actual NPC'!$G:$SI,MATCH($C42,'(3.3) Adj Actual NPC'!$C:$C,0),MATCH(P$5,'(3.3) Adj Actual NPC'!$G$5:$S$5,0))</f>
        <v>0</v>
      </c>
      <c r="Q42" s="198">
        <f>+$G42*INDEX('(3.3) Adj Actual NPC'!$G:$SI,MATCH($C42,'(3.3) Adj Actual NPC'!$C:$C,0),MATCH(Q$5,'(3.3) Adj Actual NPC'!$G$5:$S$5,0))</f>
        <v>0</v>
      </c>
      <c r="R42" s="198">
        <f>+$G42*INDEX('(3.3) Adj Actual NPC'!$G:$SI,MATCH($C42,'(3.3) Adj Actual NPC'!$C:$C,0),MATCH(R$5,'(3.3) Adj Actual NPC'!$G$5:$S$5,0))</f>
        <v>0</v>
      </c>
      <c r="S42" s="198">
        <f>+$G42*INDEX('(3.3) Adj Actual NPC'!$G:$SI,MATCH($C42,'(3.3) Adj Actual NPC'!$C:$C,0),MATCH(S$5,'(3.3) Adj Actual NPC'!$G$5:$S$5,0))</f>
        <v>0</v>
      </c>
      <c r="T42" s="198">
        <f>+$G42*INDEX('(3.3) Adj Actual NPC'!$G:$SI,MATCH($C42,'(3.3) Adj Actual NPC'!$C:$C,0),MATCH(T$5,'(3.3) Adj Actual NPC'!$G$5:$S$5,0))</f>
        <v>0</v>
      </c>
      <c r="U42" s="198">
        <f>+$G42*INDEX('(3.3) Adj Actual NPC'!$G:$SI,MATCH($C42,'(3.3) Adj Actual NPC'!$C:$C,0),MATCH(U$5,'(3.3) Adj Actual NPC'!$G$5:$S$5,0))</f>
        <v>0</v>
      </c>
      <c r="V42" s="198">
        <f>+$G42*INDEX('(3.3) Adj Actual NPC'!$G:$SI,MATCH($C42,'(3.3) Adj Actual NPC'!$C:$C,0),MATCH(V$5,'(3.3) Adj Actual NPC'!$G$5:$S$5,0))</f>
        <v>0</v>
      </c>
    </row>
    <row r="43" spans="2:22" ht="12.75" customHeight="1">
      <c r="C43" s="205" t="s">
        <v>268</v>
      </c>
      <c r="D43" s="205"/>
      <c r="E43" s="206" t="s">
        <v>135</v>
      </c>
      <c r="F43" s="192"/>
      <c r="G43" s="193">
        <v>1</v>
      </c>
      <c r="I43" s="197">
        <f>SUM(K43:V43)</f>
        <v>0</v>
      </c>
      <c r="J43" s="194"/>
      <c r="K43" s="198">
        <f>+$G43*INDEX('(3.3) Adj Actual NPC'!$G:$SI,MATCH($C43,'(3.3) Adj Actual NPC'!$C:$C,0),MATCH(K$5,'(3.3) Adj Actual NPC'!$G$5:$S$5,0))</f>
        <v>0</v>
      </c>
      <c r="L43" s="198">
        <f>+$G43*INDEX('(3.3) Adj Actual NPC'!$G:$SI,MATCH($C43,'(3.3) Adj Actual NPC'!$C:$C,0),MATCH(L$5,'(3.3) Adj Actual NPC'!$G$5:$S$5,0))</f>
        <v>0</v>
      </c>
      <c r="M43" s="198">
        <f>+$G43*INDEX('(3.3) Adj Actual NPC'!$G:$SI,MATCH($C43,'(3.3) Adj Actual NPC'!$C:$C,0),MATCH(M$5,'(3.3) Adj Actual NPC'!$G$5:$S$5,0))</f>
        <v>0</v>
      </c>
      <c r="N43" s="198">
        <f>+$G43*INDEX('(3.3) Adj Actual NPC'!$G:$SI,MATCH($C43,'(3.3) Adj Actual NPC'!$C:$C,0),MATCH(N$5,'(3.3) Adj Actual NPC'!$G$5:$S$5,0))</f>
        <v>0</v>
      </c>
      <c r="O43" s="198">
        <f>+$G43*INDEX('(3.3) Adj Actual NPC'!$G:$SI,MATCH($C43,'(3.3) Adj Actual NPC'!$C:$C,0),MATCH(O$5,'(3.3) Adj Actual NPC'!$G$5:$S$5,0))</f>
        <v>0</v>
      </c>
      <c r="P43" s="198">
        <f>+$G43*INDEX('(3.3) Adj Actual NPC'!$G:$SI,MATCH($C43,'(3.3) Adj Actual NPC'!$C:$C,0),MATCH(P$5,'(3.3) Adj Actual NPC'!$G$5:$S$5,0))</f>
        <v>0</v>
      </c>
      <c r="Q43" s="198">
        <f>+$G43*INDEX('(3.3) Adj Actual NPC'!$G:$SI,MATCH($C43,'(3.3) Adj Actual NPC'!$C:$C,0),MATCH(Q$5,'(3.3) Adj Actual NPC'!$G$5:$S$5,0))</f>
        <v>0</v>
      </c>
      <c r="R43" s="198">
        <f>+$G43*INDEX('(3.3) Adj Actual NPC'!$G:$SI,MATCH($C43,'(3.3) Adj Actual NPC'!$C:$C,0),MATCH(R$5,'(3.3) Adj Actual NPC'!$G$5:$S$5,0))</f>
        <v>0</v>
      </c>
      <c r="S43" s="198">
        <f>+$G43*INDEX('(3.3) Adj Actual NPC'!$G:$SI,MATCH($C43,'(3.3) Adj Actual NPC'!$C:$C,0),MATCH(S$5,'(3.3) Adj Actual NPC'!$G$5:$S$5,0))</f>
        <v>0</v>
      </c>
      <c r="T43" s="198">
        <f>+$G43*INDEX('(3.3) Adj Actual NPC'!$G:$SI,MATCH($C43,'(3.3) Adj Actual NPC'!$C:$C,0),MATCH(T$5,'(3.3) Adj Actual NPC'!$G$5:$S$5,0))</f>
        <v>0</v>
      </c>
      <c r="U43" s="198">
        <f>+$G43*INDEX('(3.3) Adj Actual NPC'!$G:$SI,MATCH($C43,'(3.3) Adj Actual NPC'!$C:$C,0),MATCH(U$5,'(3.3) Adj Actual NPC'!$G$5:$S$5,0))</f>
        <v>0</v>
      </c>
      <c r="V43" s="198">
        <f>+$G43*INDEX('(3.3) Adj Actual NPC'!$G:$SI,MATCH($C43,'(3.3) Adj Actual NPC'!$C:$C,0),MATCH(V$5,'(3.3) Adj Actual NPC'!$G$5:$S$5,0))</f>
        <v>0</v>
      </c>
    </row>
    <row r="44" spans="2:22" ht="12.75" customHeight="1">
      <c r="C44" s="205" t="s">
        <v>23</v>
      </c>
      <c r="D44" s="205"/>
      <c r="E44" s="206" t="s">
        <v>135</v>
      </c>
      <c r="F44" s="192"/>
      <c r="G44" s="193">
        <v>1</v>
      </c>
      <c r="I44" s="197">
        <f t="shared" si="17"/>
        <v>0</v>
      </c>
      <c r="J44" s="194"/>
      <c r="K44" s="198">
        <f>+$G44*INDEX('(3.3) Adj Actual NPC'!$G:$SI,MATCH($C44,'(3.3) Adj Actual NPC'!$C:$C,0),MATCH(K$5,'(3.3) Adj Actual NPC'!$G$5:$S$5,0))</f>
        <v>0</v>
      </c>
      <c r="L44" s="198">
        <f>+$G44*INDEX('(3.3) Adj Actual NPC'!$G:$SI,MATCH($C44,'(3.3) Adj Actual NPC'!$C:$C,0),MATCH(L$5,'(3.3) Adj Actual NPC'!$G$5:$S$5,0))</f>
        <v>0</v>
      </c>
      <c r="M44" s="198">
        <f>+$G44*INDEX('(3.3) Adj Actual NPC'!$G:$SI,MATCH($C44,'(3.3) Adj Actual NPC'!$C:$C,0),MATCH(M$5,'(3.3) Adj Actual NPC'!$G$5:$S$5,0))</f>
        <v>0</v>
      </c>
      <c r="N44" s="198">
        <f>+$G44*INDEX('(3.3) Adj Actual NPC'!$G:$SI,MATCH($C44,'(3.3) Adj Actual NPC'!$C:$C,0),MATCH(N$5,'(3.3) Adj Actual NPC'!$G$5:$S$5,0))</f>
        <v>0</v>
      </c>
      <c r="O44" s="198">
        <f>+$G44*INDEX('(3.3) Adj Actual NPC'!$G:$SI,MATCH($C44,'(3.3) Adj Actual NPC'!$C:$C,0),MATCH(O$5,'(3.3) Adj Actual NPC'!$G$5:$S$5,0))</f>
        <v>0</v>
      </c>
      <c r="P44" s="198">
        <f>+$G44*INDEX('(3.3) Adj Actual NPC'!$G:$SI,MATCH($C44,'(3.3) Adj Actual NPC'!$C:$C,0),MATCH(P$5,'(3.3) Adj Actual NPC'!$G$5:$S$5,0))</f>
        <v>0</v>
      </c>
      <c r="Q44" s="198">
        <f>+$G44*INDEX('(3.3) Adj Actual NPC'!$G:$SI,MATCH($C44,'(3.3) Adj Actual NPC'!$C:$C,0),MATCH(Q$5,'(3.3) Adj Actual NPC'!$G$5:$S$5,0))</f>
        <v>0</v>
      </c>
      <c r="R44" s="198">
        <f>+$G44*INDEX('(3.3) Adj Actual NPC'!$G:$SI,MATCH($C44,'(3.3) Adj Actual NPC'!$C:$C,0),MATCH(R$5,'(3.3) Adj Actual NPC'!$G$5:$S$5,0))</f>
        <v>0</v>
      </c>
      <c r="S44" s="198">
        <f>+$G44*INDEX('(3.3) Adj Actual NPC'!$G:$SI,MATCH($C44,'(3.3) Adj Actual NPC'!$C:$C,0),MATCH(S$5,'(3.3) Adj Actual NPC'!$G$5:$S$5,0))</f>
        <v>0</v>
      </c>
      <c r="T44" s="198">
        <f>+$G44*INDEX('(3.3) Adj Actual NPC'!$G:$SI,MATCH($C44,'(3.3) Adj Actual NPC'!$C:$C,0),MATCH(T$5,'(3.3) Adj Actual NPC'!$G$5:$S$5,0))</f>
        <v>0</v>
      </c>
      <c r="U44" s="198">
        <f>+$G44*INDEX('(3.3) Adj Actual NPC'!$G:$SI,MATCH($C44,'(3.3) Adj Actual NPC'!$C:$C,0),MATCH(U$5,'(3.3) Adj Actual NPC'!$G$5:$S$5,0))</f>
        <v>0</v>
      </c>
      <c r="V44" s="198">
        <f>+$G44*INDEX('(3.3) Adj Actual NPC'!$G:$SI,MATCH($C44,'(3.3) Adj Actual NPC'!$C:$C,0),MATCH(V$5,'(3.3) Adj Actual NPC'!$G$5:$S$5,0))</f>
        <v>0</v>
      </c>
    </row>
    <row r="45" spans="2:22" ht="12.75" customHeight="1">
      <c r="C45" s="205" t="s">
        <v>249</v>
      </c>
      <c r="D45" s="205"/>
      <c r="E45" s="206" t="s">
        <v>135</v>
      </c>
      <c r="F45" s="192"/>
      <c r="G45" s="193">
        <v>1</v>
      </c>
      <c r="I45" s="197">
        <f t="shared" ref="I45:I46" si="18">SUM(K45:V45)</f>
        <v>0</v>
      </c>
      <c r="J45" s="194"/>
      <c r="K45" s="198">
        <f>+$G45*INDEX('(3.3) Adj Actual NPC'!$G:$SI,MATCH($C45,'(3.3) Adj Actual NPC'!$C:$C,0),MATCH(K$5,'(3.3) Adj Actual NPC'!$G$5:$S$5,0))</f>
        <v>0</v>
      </c>
      <c r="L45" s="198">
        <f>+$G45*INDEX('(3.3) Adj Actual NPC'!$G:$SI,MATCH($C45,'(3.3) Adj Actual NPC'!$C:$C,0),MATCH(L$5,'(3.3) Adj Actual NPC'!$G$5:$S$5,0))</f>
        <v>0</v>
      </c>
      <c r="M45" s="198">
        <f>+$G45*INDEX('(3.3) Adj Actual NPC'!$G:$SI,MATCH($C45,'(3.3) Adj Actual NPC'!$C:$C,0),MATCH(M$5,'(3.3) Adj Actual NPC'!$G$5:$S$5,0))</f>
        <v>0</v>
      </c>
      <c r="N45" s="198">
        <f>+$G45*INDEX('(3.3) Adj Actual NPC'!$G:$SI,MATCH($C45,'(3.3) Adj Actual NPC'!$C:$C,0),MATCH(N$5,'(3.3) Adj Actual NPC'!$G$5:$S$5,0))</f>
        <v>0</v>
      </c>
      <c r="O45" s="198">
        <f>+$G45*INDEX('(3.3) Adj Actual NPC'!$G:$SI,MATCH($C45,'(3.3) Adj Actual NPC'!$C:$C,0),MATCH(O$5,'(3.3) Adj Actual NPC'!$G$5:$S$5,0))</f>
        <v>0</v>
      </c>
      <c r="P45" s="198">
        <f>+$G45*INDEX('(3.3) Adj Actual NPC'!$G:$SI,MATCH($C45,'(3.3) Adj Actual NPC'!$C:$C,0),MATCH(P$5,'(3.3) Adj Actual NPC'!$G$5:$S$5,0))</f>
        <v>0</v>
      </c>
      <c r="Q45" s="198">
        <f>+$G45*INDEX('(3.3) Adj Actual NPC'!$G:$SI,MATCH($C45,'(3.3) Adj Actual NPC'!$C:$C,0),MATCH(Q$5,'(3.3) Adj Actual NPC'!$G$5:$S$5,0))</f>
        <v>0</v>
      </c>
      <c r="R45" s="198">
        <f>+$G45*INDEX('(3.3) Adj Actual NPC'!$G:$SI,MATCH($C45,'(3.3) Adj Actual NPC'!$C:$C,0),MATCH(R$5,'(3.3) Adj Actual NPC'!$G$5:$S$5,0))</f>
        <v>0</v>
      </c>
      <c r="S45" s="198">
        <f>+$G45*INDEX('(3.3) Adj Actual NPC'!$G:$SI,MATCH($C45,'(3.3) Adj Actual NPC'!$C:$C,0),MATCH(S$5,'(3.3) Adj Actual NPC'!$G$5:$S$5,0))</f>
        <v>0</v>
      </c>
      <c r="T45" s="198">
        <f>+$G45*INDEX('(3.3) Adj Actual NPC'!$G:$SI,MATCH($C45,'(3.3) Adj Actual NPC'!$C:$C,0),MATCH(T$5,'(3.3) Adj Actual NPC'!$G$5:$S$5,0))</f>
        <v>0</v>
      </c>
      <c r="U45" s="198">
        <f>+$G45*INDEX('(3.3) Adj Actual NPC'!$G:$SI,MATCH($C45,'(3.3) Adj Actual NPC'!$C:$C,0),MATCH(U$5,'(3.3) Adj Actual NPC'!$G$5:$S$5,0))</f>
        <v>0</v>
      </c>
      <c r="V45" s="198">
        <f>+$G45*INDEX('(3.3) Adj Actual NPC'!$G:$SI,MATCH($C45,'(3.3) Adj Actual NPC'!$C:$C,0),MATCH(V$5,'(3.3) Adj Actual NPC'!$G$5:$S$5,0))</f>
        <v>0</v>
      </c>
    </row>
    <row r="46" spans="2:22" ht="12.75" customHeight="1">
      <c r="C46" s="205" t="s">
        <v>250</v>
      </c>
      <c r="D46" s="205"/>
      <c r="E46" s="206" t="s">
        <v>135</v>
      </c>
      <c r="F46" s="192"/>
      <c r="G46" s="193">
        <v>1</v>
      </c>
      <c r="I46" s="197">
        <f t="shared" si="18"/>
        <v>0</v>
      </c>
      <c r="J46" s="194"/>
      <c r="K46" s="198">
        <f>+$G46*INDEX('(3.3) Adj Actual NPC'!$G:$SI,MATCH($C46,'(3.3) Adj Actual NPC'!$C:$C,0),MATCH(K$5,'(3.3) Adj Actual NPC'!$G$5:$S$5,0))</f>
        <v>0</v>
      </c>
      <c r="L46" s="198">
        <f>+$G46*INDEX('(3.3) Adj Actual NPC'!$G:$SI,MATCH($C46,'(3.3) Adj Actual NPC'!$C:$C,0),MATCH(L$5,'(3.3) Adj Actual NPC'!$G$5:$S$5,0))</f>
        <v>0</v>
      </c>
      <c r="M46" s="198">
        <f>+$G46*INDEX('(3.3) Adj Actual NPC'!$G:$SI,MATCH($C46,'(3.3) Adj Actual NPC'!$C:$C,0),MATCH(M$5,'(3.3) Adj Actual NPC'!$G$5:$S$5,0))</f>
        <v>0</v>
      </c>
      <c r="N46" s="198">
        <f>+$G46*INDEX('(3.3) Adj Actual NPC'!$G:$SI,MATCH($C46,'(3.3) Adj Actual NPC'!$C:$C,0),MATCH(N$5,'(3.3) Adj Actual NPC'!$G$5:$S$5,0))</f>
        <v>0</v>
      </c>
      <c r="O46" s="198">
        <f>+$G46*INDEX('(3.3) Adj Actual NPC'!$G:$SI,MATCH($C46,'(3.3) Adj Actual NPC'!$C:$C,0),MATCH(O$5,'(3.3) Adj Actual NPC'!$G$5:$S$5,0))</f>
        <v>0</v>
      </c>
      <c r="P46" s="198">
        <f>+$G46*INDEX('(3.3) Adj Actual NPC'!$G:$SI,MATCH($C46,'(3.3) Adj Actual NPC'!$C:$C,0),MATCH(P$5,'(3.3) Adj Actual NPC'!$G$5:$S$5,0))</f>
        <v>0</v>
      </c>
      <c r="Q46" s="198">
        <f>+$G46*INDEX('(3.3) Adj Actual NPC'!$G:$SI,MATCH($C46,'(3.3) Adj Actual NPC'!$C:$C,0),MATCH(Q$5,'(3.3) Adj Actual NPC'!$G$5:$S$5,0))</f>
        <v>0</v>
      </c>
      <c r="R46" s="198">
        <f>+$G46*INDEX('(3.3) Adj Actual NPC'!$G:$SI,MATCH($C46,'(3.3) Adj Actual NPC'!$C:$C,0),MATCH(R$5,'(3.3) Adj Actual NPC'!$G$5:$S$5,0))</f>
        <v>0</v>
      </c>
      <c r="S46" s="198">
        <f>+$G46*INDEX('(3.3) Adj Actual NPC'!$G:$SI,MATCH($C46,'(3.3) Adj Actual NPC'!$C:$C,0),MATCH(S$5,'(3.3) Adj Actual NPC'!$G$5:$S$5,0))</f>
        <v>0</v>
      </c>
      <c r="T46" s="198">
        <f>+$G46*INDEX('(3.3) Adj Actual NPC'!$G:$SI,MATCH($C46,'(3.3) Adj Actual NPC'!$C:$C,0),MATCH(T$5,'(3.3) Adj Actual NPC'!$G$5:$S$5,0))</f>
        <v>0</v>
      </c>
      <c r="U46" s="198">
        <f>+$G46*INDEX('(3.3) Adj Actual NPC'!$G:$SI,MATCH($C46,'(3.3) Adj Actual NPC'!$C:$C,0),MATCH(U$5,'(3.3) Adj Actual NPC'!$G$5:$S$5,0))</f>
        <v>0</v>
      </c>
      <c r="V46" s="198">
        <f>+$G46*INDEX('(3.3) Adj Actual NPC'!$G:$SI,MATCH($C46,'(3.3) Adj Actual NPC'!$C:$C,0),MATCH(V$5,'(3.3) Adj Actual NPC'!$G$5:$S$5,0))</f>
        <v>0</v>
      </c>
    </row>
    <row r="47" spans="2:22" ht="12.75" customHeight="1">
      <c r="C47" s="220" t="s">
        <v>24</v>
      </c>
      <c r="D47" s="221"/>
      <c r="E47" s="209" t="s">
        <v>134</v>
      </c>
      <c r="F47" s="210"/>
      <c r="G47" s="211">
        <v>0.79263719999999993</v>
      </c>
      <c r="I47" s="197">
        <f t="shared" si="17"/>
        <v>8282.7971697239955</v>
      </c>
      <c r="J47" s="194"/>
      <c r="K47" s="198">
        <f>+$G47*INDEX('(3.3) Adj Actual NPC'!$G:$SI,MATCH($C47,'(3.3) Adj Actual NPC'!$C:$C,0),MATCH(K$5,'(3.3) Adj Actual NPC'!$G$5:$S$5,0))</f>
        <v>6813.0654943680001</v>
      </c>
      <c r="L47" s="198">
        <f>+$G47*INDEX('(3.3) Adj Actual NPC'!$G:$SI,MATCH($C47,'(3.3) Adj Actual NPC'!$C:$C,0),MATCH(L$5,'(3.3) Adj Actual NPC'!$G$5:$S$5,0))</f>
        <v>6813.0654943680001</v>
      </c>
      <c r="M47" s="198">
        <f>+$G47*INDEX('(3.3) Adj Actual NPC'!$G:$SI,MATCH($C47,'(3.3) Adj Actual NPC'!$C:$C,0),MATCH(M$5,'(3.3) Adj Actual NPC'!$G$5:$S$5,0))</f>
        <v>-63988.903635264003</v>
      </c>
      <c r="N47" s="198">
        <f>+$G47*INDEX('(3.3) Adj Actual NPC'!$G:$SI,MATCH($C47,'(3.3) Adj Actual NPC'!$C:$C,0),MATCH(N$5,'(3.3) Adj Actual NPC'!$G$5:$S$5,0))</f>
        <v>5922.3949254720001</v>
      </c>
      <c r="O47" s="198">
        <f>+$G47*INDEX('(3.3) Adj Actual NPC'!$G:$SI,MATCH($C47,'(3.3) Adj Actual NPC'!$C:$C,0),MATCH(O$5,'(3.3) Adj Actual NPC'!$G$5:$S$5,0))</f>
        <v>6590.3899257719995</v>
      </c>
      <c r="P47" s="198">
        <f>+$G47*INDEX('(3.3) Adj Actual NPC'!$G:$SI,MATCH($C47,'(3.3) Adj Actual NPC'!$C:$C,0),MATCH(P$5,'(3.3) Adj Actual NPC'!$G$5:$S$5,0))</f>
        <v>6590.3978521439994</v>
      </c>
      <c r="Q47" s="198">
        <f>+$G47*INDEX('(3.3) Adj Actual NPC'!$G:$SI,MATCH($C47,'(3.3) Adj Actual NPC'!$C:$C,0),MATCH(Q$5,'(3.3) Adj Actual NPC'!$G$5:$S$5,0))</f>
        <v>6590.3978521439994</v>
      </c>
      <c r="R47" s="198">
        <f>+$G47*INDEX('(3.3) Adj Actual NPC'!$G:$SI,MATCH($C47,'(3.3) Adj Actual NPC'!$C:$C,0),MATCH(R$5,'(3.3) Adj Actual NPC'!$G$5:$S$5,0))</f>
        <v>6590.3978521439994</v>
      </c>
      <c r="S47" s="198">
        <f>+$G47*INDEX('(3.3) Adj Actual NPC'!$G:$SI,MATCH($C47,'(3.3) Adj Actual NPC'!$C:$C,0),MATCH(S$5,'(3.3) Adj Actual NPC'!$G$5:$S$5,0))</f>
        <v>6590.3978521439994</v>
      </c>
      <c r="T47" s="198">
        <f>+$G47*INDEX('(3.3) Adj Actual NPC'!$G:$SI,MATCH($C47,'(3.3) Adj Actual NPC'!$C:$C,0),MATCH(T$5,'(3.3) Adj Actual NPC'!$G$5:$S$5,0))</f>
        <v>6590.3978521439994</v>
      </c>
      <c r="U47" s="198">
        <f>+$G47*INDEX('(3.3) Adj Actual NPC'!$G:$SI,MATCH($C47,'(3.3) Adj Actual NPC'!$C:$C,0),MATCH(U$5,'(3.3) Adj Actual NPC'!$G$5:$S$5,0))</f>
        <v>6590.3978521439994</v>
      </c>
      <c r="V47" s="198">
        <f>+$G47*INDEX('(3.3) Adj Actual NPC'!$G:$SI,MATCH($C47,'(3.3) Adj Actual NPC'!$C:$C,0),MATCH(V$5,'(3.3) Adj Actual NPC'!$G$5:$S$5,0))</f>
        <v>6590.3978521439994</v>
      </c>
    </row>
    <row r="48" spans="2:22" ht="12.75" customHeight="1">
      <c r="C48" s="222" t="s">
        <v>24</v>
      </c>
      <c r="D48" s="223"/>
      <c r="E48" s="214" t="s">
        <v>132</v>
      </c>
      <c r="F48" s="215"/>
      <c r="G48" s="216">
        <v>0.20736280000000001</v>
      </c>
      <c r="I48" s="197">
        <f t="shared" si="17"/>
        <v>2166.8728302759982</v>
      </c>
      <c r="J48" s="194"/>
      <c r="K48" s="198">
        <f>+$G48*INDEX('(3.3) Adj Actual NPC'!$G:$SI,MATCH($C48,'(3.3) Adj Actual NPC'!$C:$C,0),MATCH(K$5,'(3.3) Adj Actual NPC'!$G$5:$S$5,0))</f>
        <v>1782.3745056320001</v>
      </c>
      <c r="L48" s="198">
        <f>+$G48*INDEX('(3.3) Adj Actual NPC'!$G:$SI,MATCH($C48,'(3.3) Adj Actual NPC'!$C:$C,0),MATCH(L$5,'(3.3) Adj Actual NPC'!$G$5:$S$5,0))</f>
        <v>1782.3745056320001</v>
      </c>
      <c r="M48" s="198">
        <f>+$G48*INDEX('(3.3) Adj Actual NPC'!$G:$SI,MATCH($C48,'(3.3) Adj Actual NPC'!$C:$C,0),MATCH(M$5,'(3.3) Adj Actual NPC'!$G$5:$S$5,0))</f>
        <v>-16740.216364736003</v>
      </c>
      <c r="N48" s="198">
        <f>+$G48*INDEX('(3.3) Adj Actual NPC'!$G:$SI,MATCH($C48,'(3.3) Adj Actual NPC'!$C:$C,0),MATCH(N$5,'(3.3) Adj Actual NPC'!$G$5:$S$5,0))</f>
        <v>1549.3650745280002</v>
      </c>
      <c r="O48" s="198">
        <f>+$G48*INDEX('(3.3) Adj Actual NPC'!$G:$SI,MATCH($C48,'(3.3) Adj Actual NPC'!$C:$C,0),MATCH(O$5,'(3.3) Adj Actual NPC'!$G$5:$S$5,0))</f>
        <v>1724.1200742280002</v>
      </c>
      <c r="P48" s="198">
        <f>+$G48*INDEX('(3.3) Adj Actual NPC'!$G:$SI,MATCH($C48,'(3.3) Adj Actual NPC'!$C:$C,0),MATCH(P$5,'(3.3) Adj Actual NPC'!$G$5:$S$5,0))</f>
        <v>1724.1221478560003</v>
      </c>
      <c r="Q48" s="198">
        <f>+$G48*INDEX('(3.3) Adj Actual NPC'!$G:$SI,MATCH($C48,'(3.3) Adj Actual NPC'!$C:$C,0),MATCH(Q$5,'(3.3) Adj Actual NPC'!$G$5:$S$5,0))</f>
        <v>1724.1221478560003</v>
      </c>
      <c r="R48" s="198">
        <f>+$G48*INDEX('(3.3) Adj Actual NPC'!$G:$SI,MATCH($C48,'(3.3) Adj Actual NPC'!$C:$C,0),MATCH(R$5,'(3.3) Adj Actual NPC'!$G$5:$S$5,0))</f>
        <v>1724.1221478560003</v>
      </c>
      <c r="S48" s="198">
        <f>+$G48*INDEX('(3.3) Adj Actual NPC'!$G:$SI,MATCH($C48,'(3.3) Adj Actual NPC'!$C:$C,0),MATCH(S$5,'(3.3) Adj Actual NPC'!$G$5:$S$5,0))</f>
        <v>1724.1221478560003</v>
      </c>
      <c r="T48" s="198">
        <f>+$G48*INDEX('(3.3) Adj Actual NPC'!$G:$SI,MATCH($C48,'(3.3) Adj Actual NPC'!$C:$C,0),MATCH(T$5,'(3.3) Adj Actual NPC'!$G$5:$S$5,0))</f>
        <v>1724.1221478560003</v>
      </c>
      <c r="U48" s="198">
        <f>+$G48*INDEX('(3.3) Adj Actual NPC'!$G:$SI,MATCH($C48,'(3.3) Adj Actual NPC'!$C:$C,0),MATCH(U$5,'(3.3) Adj Actual NPC'!$G$5:$S$5,0))</f>
        <v>1724.1221478560003</v>
      </c>
      <c r="V48" s="198">
        <f>+$G48*INDEX('(3.3) Adj Actual NPC'!$G:$SI,MATCH($C48,'(3.3) Adj Actual NPC'!$C:$C,0),MATCH(V$5,'(3.3) Adj Actual NPC'!$G$5:$S$5,0))</f>
        <v>1724.1221478560003</v>
      </c>
    </row>
    <row r="49" spans="1:22" ht="12.75" customHeight="1">
      <c r="C49" s="191" t="s">
        <v>167</v>
      </c>
      <c r="D49" s="191"/>
      <c r="E49" s="206" t="s">
        <v>135</v>
      </c>
      <c r="F49" s="192"/>
      <c r="G49" s="193">
        <v>1</v>
      </c>
      <c r="I49" s="197">
        <f t="shared" si="17"/>
        <v>0</v>
      </c>
      <c r="J49" s="194"/>
      <c r="K49" s="198">
        <f>+$G49*INDEX('(3.3) Adj Actual NPC'!$G:$SI,MATCH($C49,'(3.3) Adj Actual NPC'!$C:$C,0),MATCH(K$5,'(3.3) Adj Actual NPC'!$G$5:$S$5,0))</f>
        <v>0</v>
      </c>
      <c r="L49" s="198">
        <f>+$G49*INDEX('(3.3) Adj Actual NPC'!$G:$SI,MATCH($C49,'(3.3) Adj Actual NPC'!$C:$C,0),MATCH(L$5,'(3.3) Adj Actual NPC'!$G$5:$S$5,0))</f>
        <v>0</v>
      </c>
      <c r="M49" s="198">
        <f>+$G49*INDEX('(3.3) Adj Actual NPC'!$G:$SI,MATCH($C49,'(3.3) Adj Actual NPC'!$C:$C,0),MATCH(M$5,'(3.3) Adj Actual NPC'!$G$5:$S$5,0))</f>
        <v>0</v>
      </c>
      <c r="N49" s="198">
        <f>+$G49*INDEX('(3.3) Adj Actual NPC'!$G:$SI,MATCH($C49,'(3.3) Adj Actual NPC'!$C:$C,0),MATCH(N$5,'(3.3) Adj Actual NPC'!$G$5:$S$5,0))</f>
        <v>0</v>
      </c>
      <c r="O49" s="198">
        <f>+$G49*INDEX('(3.3) Adj Actual NPC'!$G:$SI,MATCH($C49,'(3.3) Adj Actual NPC'!$C:$C,0),MATCH(O$5,'(3.3) Adj Actual NPC'!$G$5:$S$5,0))</f>
        <v>0</v>
      </c>
      <c r="P49" s="198">
        <f>+$G49*INDEX('(3.3) Adj Actual NPC'!$G:$SI,MATCH($C49,'(3.3) Adj Actual NPC'!$C:$C,0),MATCH(P$5,'(3.3) Adj Actual NPC'!$G$5:$S$5,0))</f>
        <v>0</v>
      </c>
      <c r="Q49" s="198">
        <f>+$G49*INDEX('(3.3) Adj Actual NPC'!$G:$SI,MATCH($C49,'(3.3) Adj Actual NPC'!$C:$C,0),MATCH(Q$5,'(3.3) Adj Actual NPC'!$G$5:$S$5,0))</f>
        <v>0</v>
      </c>
      <c r="R49" s="198">
        <f>+$G49*INDEX('(3.3) Adj Actual NPC'!$G:$SI,MATCH($C49,'(3.3) Adj Actual NPC'!$C:$C,0),MATCH(R$5,'(3.3) Adj Actual NPC'!$G$5:$S$5,0))</f>
        <v>0</v>
      </c>
      <c r="S49" s="198">
        <f>+$G49*INDEX('(3.3) Adj Actual NPC'!$G:$SI,MATCH($C49,'(3.3) Adj Actual NPC'!$C:$C,0),MATCH(S$5,'(3.3) Adj Actual NPC'!$G$5:$S$5,0))</f>
        <v>0</v>
      </c>
      <c r="T49" s="198">
        <f>+$G49*INDEX('(3.3) Adj Actual NPC'!$G:$SI,MATCH($C49,'(3.3) Adj Actual NPC'!$C:$C,0),MATCH(T$5,'(3.3) Adj Actual NPC'!$G$5:$S$5,0))</f>
        <v>0</v>
      </c>
      <c r="U49" s="198">
        <f>+$G49*INDEX('(3.3) Adj Actual NPC'!$G:$SI,MATCH($C49,'(3.3) Adj Actual NPC'!$C:$C,0),MATCH(U$5,'(3.3) Adj Actual NPC'!$G$5:$S$5,0))</f>
        <v>0</v>
      </c>
      <c r="V49" s="198">
        <f>+$G49*INDEX('(3.3) Adj Actual NPC'!$G:$SI,MATCH($C49,'(3.3) Adj Actual NPC'!$C:$C,0),MATCH(V$5,'(3.3) Adj Actual NPC'!$G$5:$S$5,0))</f>
        <v>0</v>
      </c>
    </row>
    <row r="50" spans="1:22" ht="12.75" customHeight="1">
      <c r="C50" s="267" t="s">
        <v>278</v>
      </c>
      <c r="D50" s="191"/>
      <c r="E50" s="206" t="s">
        <v>135</v>
      </c>
      <c r="F50" s="192"/>
      <c r="G50" s="193">
        <v>1</v>
      </c>
      <c r="I50" s="197">
        <f t="shared" si="17"/>
        <v>0</v>
      </c>
      <c r="J50" s="194"/>
      <c r="K50" s="198">
        <f>+$G50*INDEX('(3.3) Adj Actual NPC'!$G:$SI,MATCH($C50,'(3.3) Adj Actual NPC'!$C:$C,0),MATCH(K$5,'(3.3) Adj Actual NPC'!$G$5:$S$5,0))</f>
        <v>0</v>
      </c>
      <c r="L50" s="198">
        <f>+$G50*INDEX('(3.3) Adj Actual NPC'!$G:$SI,MATCH($C50,'(3.3) Adj Actual NPC'!$C:$C,0),MATCH(L$5,'(3.3) Adj Actual NPC'!$G$5:$S$5,0))</f>
        <v>0</v>
      </c>
      <c r="M50" s="198">
        <f>+$G50*INDEX('(3.3) Adj Actual NPC'!$G:$SI,MATCH($C50,'(3.3) Adj Actual NPC'!$C:$C,0),MATCH(M$5,'(3.3) Adj Actual NPC'!$G$5:$S$5,0))</f>
        <v>0</v>
      </c>
      <c r="N50" s="198">
        <f>+$G50*INDEX('(3.3) Adj Actual NPC'!$G:$SI,MATCH($C50,'(3.3) Adj Actual NPC'!$C:$C,0),MATCH(N$5,'(3.3) Adj Actual NPC'!$G$5:$S$5,0))</f>
        <v>0</v>
      </c>
      <c r="O50" s="198">
        <f>+$G50*INDEX('(3.3) Adj Actual NPC'!$G:$SI,MATCH($C50,'(3.3) Adj Actual NPC'!$C:$C,0),MATCH(O$5,'(3.3) Adj Actual NPC'!$G$5:$S$5,0))</f>
        <v>0</v>
      </c>
      <c r="P50" s="198">
        <f>+$G50*INDEX('(3.3) Adj Actual NPC'!$G:$SI,MATCH($C50,'(3.3) Adj Actual NPC'!$C:$C,0),MATCH(P$5,'(3.3) Adj Actual NPC'!$G$5:$S$5,0))</f>
        <v>0</v>
      </c>
      <c r="Q50" s="198">
        <f>+$G50*INDEX('(3.3) Adj Actual NPC'!$G:$SI,MATCH($C50,'(3.3) Adj Actual NPC'!$C:$C,0),MATCH(Q$5,'(3.3) Adj Actual NPC'!$G$5:$S$5,0))</f>
        <v>0</v>
      </c>
      <c r="R50" s="198">
        <f>+$G50*INDEX('(3.3) Adj Actual NPC'!$G:$SI,MATCH($C50,'(3.3) Adj Actual NPC'!$C:$C,0),MATCH(R$5,'(3.3) Adj Actual NPC'!$G$5:$S$5,0))</f>
        <v>0</v>
      </c>
      <c r="S50" s="198">
        <f>+$G50*INDEX('(3.3) Adj Actual NPC'!$G:$SI,MATCH($C50,'(3.3) Adj Actual NPC'!$C:$C,0),MATCH(S$5,'(3.3) Adj Actual NPC'!$G$5:$S$5,0))</f>
        <v>0</v>
      </c>
      <c r="T50" s="198">
        <f>+$G50*INDEX('(3.3) Adj Actual NPC'!$G:$SI,MATCH($C50,'(3.3) Adj Actual NPC'!$C:$C,0),MATCH(T$5,'(3.3) Adj Actual NPC'!$G$5:$S$5,0))</f>
        <v>0</v>
      </c>
      <c r="U50" s="198">
        <f>+$G50*INDEX('(3.3) Adj Actual NPC'!$G:$SI,MATCH($C50,'(3.3) Adj Actual NPC'!$C:$C,0),MATCH(U$5,'(3.3) Adj Actual NPC'!$G$5:$S$5,0))</f>
        <v>0</v>
      </c>
      <c r="V50" s="198">
        <f>+$G50*INDEX('(3.3) Adj Actual NPC'!$G:$SI,MATCH($C50,'(3.3) Adj Actual NPC'!$C:$C,0),MATCH(V$5,'(3.3) Adj Actual NPC'!$G$5:$S$5,0))</f>
        <v>0</v>
      </c>
    </row>
    <row r="51" spans="1:22" ht="12.75" customHeight="1">
      <c r="C51" s="205" t="s">
        <v>25</v>
      </c>
      <c r="D51" s="205"/>
      <c r="E51" s="206" t="s">
        <v>134</v>
      </c>
      <c r="F51" s="192"/>
      <c r="G51" s="193">
        <v>1</v>
      </c>
      <c r="I51" s="197">
        <f t="shared" si="17"/>
        <v>0</v>
      </c>
      <c r="J51" s="194"/>
      <c r="K51" s="198">
        <f>+$G51*INDEX('(3.3) Adj Actual NPC'!$G:$SI,MATCH($C51,'(3.3) Adj Actual NPC'!$C:$C,0),MATCH(K$5,'(3.3) Adj Actual NPC'!$G$5:$S$5,0))</f>
        <v>0</v>
      </c>
      <c r="L51" s="198">
        <f>+$G51*INDEX('(3.3) Adj Actual NPC'!$G:$SI,MATCH($C51,'(3.3) Adj Actual NPC'!$C:$C,0),MATCH(L$5,'(3.3) Adj Actual NPC'!$G$5:$S$5,0))</f>
        <v>0</v>
      </c>
      <c r="M51" s="198">
        <f>+$G51*INDEX('(3.3) Adj Actual NPC'!$G:$SI,MATCH($C51,'(3.3) Adj Actual NPC'!$C:$C,0),MATCH(M$5,'(3.3) Adj Actual NPC'!$G$5:$S$5,0))</f>
        <v>0</v>
      </c>
      <c r="N51" s="198">
        <f>+$G51*INDEX('(3.3) Adj Actual NPC'!$G:$SI,MATCH($C51,'(3.3) Adj Actual NPC'!$C:$C,0),MATCH(N$5,'(3.3) Adj Actual NPC'!$G$5:$S$5,0))</f>
        <v>0</v>
      </c>
      <c r="O51" s="198">
        <f>+$G51*INDEX('(3.3) Adj Actual NPC'!$G:$SI,MATCH($C51,'(3.3) Adj Actual NPC'!$C:$C,0),MATCH(O$5,'(3.3) Adj Actual NPC'!$G$5:$S$5,0))</f>
        <v>0</v>
      </c>
      <c r="P51" s="198">
        <f>+$G51*INDEX('(3.3) Adj Actual NPC'!$G:$SI,MATCH($C51,'(3.3) Adj Actual NPC'!$C:$C,0),MATCH(P$5,'(3.3) Adj Actual NPC'!$G$5:$S$5,0))</f>
        <v>0</v>
      </c>
      <c r="Q51" s="198">
        <f>+$G51*INDEX('(3.3) Adj Actual NPC'!$G:$SI,MATCH($C51,'(3.3) Adj Actual NPC'!$C:$C,0),MATCH(Q$5,'(3.3) Adj Actual NPC'!$G$5:$S$5,0))</f>
        <v>0</v>
      </c>
      <c r="R51" s="198">
        <f>+$G51*INDEX('(3.3) Adj Actual NPC'!$G:$SI,MATCH($C51,'(3.3) Adj Actual NPC'!$C:$C,0),MATCH(R$5,'(3.3) Adj Actual NPC'!$G$5:$S$5,0))</f>
        <v>0</v>
      </c>
      <c r="S51" s="198">
        <f>+$G51*INDEX('(3.3) Adj Actual NPC'!$G:$SI,MATCH($C51,'(3.3) Adj Actual NPC'!$C:$C,0),MATCH(S$5,'(3.3) Adj Actual NPC'!$G$5:$S$5,0))</f>
        <v>0</v>
      </c>
      <c r="T51" s="198">
        <f>+$G51*INDEX('(3.3) Adj Actual NPC'!$G:$SI,MATCH($C51,'(3.3) Adj Actual NPC'!$C:$C,0),MATCH(T$5,'(3.3) Adj Actual NPC'!$G$5:$S$5,0))</f>
        <v>0</v>
      </c>
      <c r="U51" s="198">
        <f>+$G51*INDEX('(3.3) Adj Actual NPC'!$G:$SI,MATCH($C51,'(3.3) Adj Actual NPC'!$C:$C,0),MATCH(U$5,'(3.3) Adj Actual NPC'!$G$5:$S$5,0))</f>
        <v>0</v>
      </c>
      <c r="V51" s="198">
        <f>+$G51*INDEX('(3.3) Adj Actual NPC'!$G:$SI,MATCH($C51,'(3.3) Adj Actual NPC'!$C:$C,0),MATCH(V$5,'(3.3) Adj Actual NPC'!$G$5:$S$5,0))</f>
        <v>0</v>
      </c>
    </row>
    <row r="52" spans="1:22" ht="12.75" customHeight="1">
      <c r="C52" s="205" t="s">
        <v>26</v>
      </c>
      <c r="D52" s="205"/>
      <c r="E52" s="206" t="s">
        <v>134</v>
      </c>
      <c r="F52" s="192"/>
      <c r="G52" s="193">
        <v>1</v>
      </c>
      <c r="I52" s="197">
        <f t="shared" si="17"/>
        <v>0</v>
      </c>
      <c r="J52" s="194"/>
      <c r="K52" s="198">
        <f>+$G52*INDEX('(3.3) Adj Actual NPC'!$G:$SI,MATCH($C52,'(3.3) Adj Actual NPC'!$C:$C,0),MATCH(K$5,'(3.3) Adj Actual NPC'!$G$5:$S$5,0))</f>
        <v>0</v>
      </c>
      <c r="L52" s="198">
        <f>+$G52*INDEX('(3.3) Adj Actual NPC'!$G:$SI,MATCH($C52,'(3.3) Adj Actual NPC'!$C:$C,0),MATCH(L$5,'(3.3) Adj Actual NPC'!$G$5:$S$5,0))</f>
        <v>0</v>
      </c>
      <c r="M52" s="198">
        <f>+$G52*INDEX('(3.3) Adj Actual NPC'!$G:$SI,MATCH($C52,'(3.3) Adj Actual NPC'!$C:$C,0),MATCH(M$5,'(3.3) Adj Actual NPC'!$G$5:$S$5,0))</f>
        <v>0</v>
      </c>
      <c r="N52" s="198">
        <f>+$G52*INDEX('(3.3) Adj Actual NPC'!$G:$SI,MATCH($C52,'(3.3) Adj Actual NPC'!$C:$C,0),MATCH(N$5,'(3.3) Adj Actual NPC'!$G$5:$S$5,0))</f>
        <v>0</v>
      </c>
      <c r="O52" s="198">
        <f>+$G52*INDEX('(3.3) Adj Actual NPC'!$G:$SI,MATCH($C52,'(3.3) Adj Actual NPC'!$C:$C,0),MATCH(O$5,'(3.3) Adj Actual NPC'!$G$5:$S$5,0))</f>
        <v>0</v>
      </c>
      <c r="P52" s="198">
        <f>+$G52*INDEX('(3.3) Adj Actual NPC'!$G:$SI,MATCH($C52,'(3.3) Adj Actual NPC'!$C:$C,0),MATCH(P$5,'(3.3) Adj Actual NPC'!$G$5:$S$5,0))</f>
        <v>0</v>
      </c>
      <c r="Q52" s="198">
        <f>+$G52*INDEX('(3.3) Adj Actual NPC'!$G:$SI,MATCH($C52,'(3.3) Adj Actual NPC'!$C:$C,0),MATCH(Q$5,'(3.3) Adj Actual NPC'!$G$5:$S$5,0))</f>
        <v>0</v>
      </c>
      <c r="R52" s="198">
        <f>+$G52*INDEX('(3.3) Adj Actual NPC'!$G:$SI,MATCH($C52,'(3.3) Adj Actual NPC'!$C:$C,0),MATCH(R$5,'(3.3) Adj Actual NPC'!$G$5:$S$5,0))</f>
        <v>0</v>
      </c>
      <c r="S52" s="198">
        <f>+$G52*INDEX('(3.3) Adj Actual NPC'!$G:$SI,MATCH($C52,'(3.3) Adj Actual NPC'!$C:$C,0),MATCH(S$5,'(3.3) Adj Actual NPC'!$G$5:$S$5,0))</f>
        <v>0</v>
      </c>
      <c r="T52" s="198">
        <f>+$G52*INDEX('(3.3) Adj Actual NPC'!$G:$SI,MATCH($C52,'(3.3) Adj Actual NPC'!$C:$C,0),MATCH(T$5,'(3.3) Adj Actual NPC'!$G$5:$S$5,0))</f>
        <v>0</v>
      </c>
      <c r="U52" s="198">
        <f>+$G52*INDEX('(3.3) Adj Actual NPC'!$G:$SI,MATCH($C52,'(3.3) Adj Actual NPC'!$C:$C,0),MATCH(U$5,'(3.3) Adj Actual NPC'!$G$5:$S$5,0))</f>
        <v>0</v>
      </c>
      <c r="V52" s="198">
        <f>+$G52*INDEX('(3.3) Adj Actual NPC'!$G:$SI,MATCH($C52,'(3.3) Adj Actual NPC'!$C:$C,0),MATCH(V$5,'(3.3) Adj Actual NPC'!$G$5:$S$5,0))</f>
        <v>0</v>
      </c>
    </row>
    <row r="53" spans="1:22" ht="12.75" customHeight="1">
      <c r="C53" s="205" t="s">
        <v>27</v>
      </c>
      <c r="D53" s="205"/>
      <c r="E53" s="206" t="s">
        <v>135</v>
      </c>
      <c r="F53" s="192"/>
      <c r="G53" s="193">
        <v>1</v>
      </c>
      <c r="I53" s="197">
        <f t="shared" si="17"/>
        <v>0</v>
      </c>
      <c r="J53" s="194"/>
      <c r="K53" s="198">
        <f>+$G53*INDEX('(3.3) Adj Actual NPC'!$G:$SI,MATCH($C53,'(3.3) Adj Actual NPC'!$C:$C,0),MATCH(K$5,'(3.3) Adj Actual NPC'!$G$5:$S$5,0))</f>
        <v>0</v>
      </c>
      <c r="L53" s="198">
        <f>+$G53*INDEX('(3.3) Adj Actual NPC'!$G:$SI,MATCH($C53,'(3.3) Adj Actual NPC'!$C:$C,0),MATCH(L$5,'(3.3) Adj Actual NPC'!$G$5:$S$5,0))</f>
        <v>0</v>
      </c>
      <c r="M53" s="198">
        <f>+$G53*INDEX('(3.3) Adj Actual NPC'!$G:$SI,MATCH($C53,'(3.3) Adj Actual NPC'!$C:$C,0),MATCH(M$5,'(3.3) Adj Actual NPC'!$G$5:$S$5,0))</f>
        <v>0</v>
      </c>
      <c r="N53" s="198">
        <f>+$G53*INDEX('(3.3) Adj Actual NPC'!$G:$SI,MATCH($C53,'(3.3) Adj Actual NPC'!$C:$C,0),MATCH(N$5,'(3.3) Adj Actual NPC'!$G$5:$S$5,0))</f>
        <v>0</v>
      </c>
      <c r="O53" s="198">
        <f>+$G53*INDEX('(3.3) Adj Actual NPC'!$G:$SI,MATCH($C53,'(3.3) Adj Actual NPC'!$C:$C,0),MATCH(O$5,'(3.3) Adj Actual NPC'!$G$5:$S$5,0))</f>
        <v>0</v>
      </c>
      <c r="P53" s="198">
        <f>+$G53*INDEX('(3.3) Adj Actual NPC'!$G:$SI,MATCH($C53,'(3.3) Adj Actual NPC'!$C:$C,0),MATCH(P$5,'(3.3) Adj Actual NPC'!$G$5:$S$5,0))</f>
        <v>0</v>
      </c>
      <c r="Q53" s="198">
        <f>+$G53*INDEX('(3.3) Adj Actual NPC'!$G:$SI,MATCH($C53,'(3.3) Adj Actual NPC'!$C:$C,0),MATCH(Q$5,'(3.3) Adj Actual NPC'!$G$5:$S$5,0))</f>
        <v>0</v>
      </c>
      <c r="R53" s="198">
        <f>+$G53*INDEX('(3.3) Adj Actual NPC'!$G:$SI,MATCH($C53,'(3.3) Adj Actual NPC'!$C:$C,0),MATCH(R$5,'(3.3) Adj Actual NPC'!$G$5:$S$5,0))</f>
        <v>0</v>
      </c>
      <c r="S53" s="198">
        <f>+$G53*INDEX('(3.3) Adj Actual NPC'!$G:$SI,MATCH($C53,'(3.3) Adj Actual NPC'!$C:$C,0),MATCH(S$5,'(3.3) Adj Actual NPC'!$G$5:$S$5,0))</f>
        <v>0</v>
      </c>
      <c r="T53" s="198">
        <f>+$G53*INDEX('(3.3) Adj Actual NPC'!$G:$SI,MATCH($C53,'(3.3) Adj Actual NPC'!$C:$C,0),MATCH(T$5,'(3.3) Adj Actual NPC'!$G$5:$S$5,0))</f>
        <v>0</v>
      </c>
      <c r="U53" s="198">
        <f>+$G53*INDEX('(3.3) Adj Actual NPC'!$G:$SI,MATCH($C53,'(3.3) Adj Actual NPC'!$C:$C,0),MATCH(U$5,'(3.3) Adj Actual NPC'!$G$5:$S$5,0))</f>
        <v>0</v>
      </c>
      <c r="V53" s="198">
        <f>+$G53*INDEX('(3.3) Adj Actual NPC'!$G:$SI,MATCH($C53,'(3.3) Adj Actual NPC'!$C:$C,0),MATCH(V$5,'(3.3) Adj Actual NPC'!$G$5:$S$5,0))</f>
        <v>0</v>
      </c>
    </row>
    <row r="54" spans="1:22" ht="12.75" customHeight="1">
      <c r="C54" s="205" t="s">
        <v>168</v>
      </c>
      <c r="D54" s="205"/>
      <c r="E54" s="206" t="s">
        <v>135</v>
      </c>
      <c r="F54" s="192"/>
      <c r="G54" s="193">
        <v>1</v>
      </c>
      <c r="I54" s="197">
        <f t="shared" si="17"/>
        <v>0</v>
      </c>
      <c r="J54" s="194"/>
      <c r="K54" s="198">
        <f>+$G54*INDEX('(3.3) Adj Actual NPC'!$G:$SI,MATCH($C54,'(3.3) Adj Actual NPC'!$C:$C,0),MATCH(K$5,'(3.3) Adj Actual NPC'!$G$5:$S$5,0))</f>
        <v>0</v>
      </c>
      <c r="L54" s="198">
        <f>+$G54*INDEX('(3.3) Adj Actual NPC'!$G:$SI,MATCH($C54,'(3.3) Adj Actual NPC'!$C:$C,0),MATCH(L$5,'(3.3) Adj Actual NPC'!$G$5:$S$5,0))</f>
        <v>0</v>
      </c>
      <c r="M54" s="198">
        <f>+$G54*INDEX('(3.3) Adj Actual NPC'!$G:$SI,MATCH($C54,'(3.3) Adj Actual NPC'!$C:$C,0),MATCH(M$5,'(3.3) Adj Actual NPC'!$G$5:$S$5,0))</f>
        <v>0</v>
      </c>
      <c r="N54" s="198">
        <f>+$G54*INDEX('(3.3) Adj Actual NPC'!$G:$SI,MATCH($C54,'(3.3) Adj Actual NPC'!$C:$C,0),MATCH(N$5,'(3.3) Adj Actual NPC'!$G$5:$S$5,0))</f>
        <v>0</v>
      </c>
      <c r="O54" s="198">
        <f>+$G54*INDEX('(3.3) Adj Actual NPC'!$G:$SI,MATCH($C54,'(3.3) Adj Actual NPC'!$C:$C,0),MATCH(O$5,'(3.3) Adj Actual NPC'!$G$5:$S$5,0))</f>
        <v>0</v>
      </c>
      <c r="P54" s="198">
        <f>+$G54*INDEX('(3.3) Adj Actual NPC'!$G:$SI,MATCH($C54,'(3.3) Adj Actual NPC'!$C:$C,0),MATCH(P$5,'(3.3) Adj Actual NPC'!$G$5:$S$5,0))</f>
        <v>0</v>
      </c>
      <c r="Q54" s="198">
        <f>+$G54*INDEX('(3.3) Adj Actual NPC'!$G:$SI,MATCH($C54,'(3.3) Adj Actual NPC'!$C:$C,0),MATCH(Q$5,'(3.3) Adj Actual NPC'!$G$5:$S$5,0))</f>
        <v>0</v>
      </c>
      <c r="R54" s="198">
        <f>+$G54*INDEX('(3.3) Adj Actual NPC'!$G:$SI,MATCH($C54,'(3.3) Adj Actual NPC'!$C:$C,0),MATCH(R$5,'(3.3) Adj Actual NPC'!$G$5:$S$5,0))</f>
        <v>0</v>
      </c>
      <c r="S54" s="198">
        <f>+$G54*INDEX('(3.3) Adj Actual NPC'!$G:$SI,MATCH($C54,'(3.3) Adj Actual NPC'!$C:$C,0),MATCH(S$5,'(3.3) Adj Actual NPC'!$G$5:$S$5,0))</f>
        <v>0</v>
      </c>
      <c r="T54" s="198">
        <f>+$G54*INDEX('(3.3) Adj Actual NPC'!$G:$SI,MATCH($C54,'(3.3) Adj Actual NPC'!$C:$C,0),MATCH(T$5,'(3.3) Adj Actual NPC'!$G$5:$S$5,0))</f>
        <v>0</v>
      </c>
      <c r="U54" s="198">
        <f>+$G54*INDEX('(3.3) Adj Actual NPC'!$G:$SI,MATCH($C54,'(3.3) Adj Actual NPC'!$C:$C,0),MATCH(U$5,'(3.3) Adj Actual NPC'!$G$5:$S$5,0))</f>
        <v>0</v>
      </c>
      <c r="V54" s="198">
        <f>+$G54*INDEX('(3.3) Adj Actual NPC'!$G:$SI,MATCH($C54,'(3.3) Adj Actual NPC'!$C:$C,0),MATCH(V$5,'(3.3) Adj Actual NPC'!$G$5:$S$5,0))</f>
        <v>0</v>
      </c>
    </row>
    <row r="55" spans="1:22" ht="12.75" customHeight="1">
      <c r="C55" s="205" t="s">
        <v>28</v>
      </c>
      <c r="D55" s="205"/>
      <c r="E55" s="206" t="s">
        <v>135</v>
      </c>
      <c r="F55" s="192"/>
      <c r="G55" s="193">
        <v>1</v>
      </c>
      <c r="I55" s="197">
        <f t="shared" si="17"/>
        <v>0</v>
      </c>
      <c r="J55" s="194"/>
      <c r="K55" s="198">
        <f>+$G55*INDEX('(3.3) Adj Actual NPC'!$G:$SI,MATCH($C55,'(3.3) Adj Actual NPC'!$C:$C,0),MATCH(K$5,'(3.3) Adj Actual NPC'!$G$5:$S$5,0))</f>
        <v>0</v>
      </c>
      <c r="L55" s="198">
        <f>+$G55*INDEX('(3.3) Adj Actual NPC'!$G:$SI,MATCH($C55,'(3.3) Adj Actual NPC'!$C:$C,0),MATCH(L$5,'(3.3) Adj Actual NPC'!$G$5:$S$5,0))</f>
        <v>0</v>
      </c>
      <c r="M55" s="198">
        <f>+$G55*INDEX('(3.3) Adj Actual NPC'!$G:$SI,MATCH($C55,'(3.3) Adj Actual NPC'!$C:$C,0),MATCH(M$5,'(3.3) Adj Actual NPC'!$G$5:$S$5,0))</f>
        <v>0</v>
      </c>
      <c r="N55" s="198">
        <f>+$G55*INDEX('(3.3) Adj Actual NPC'!$G:$SI,MATCH($C55,'(3.3) Adj Actual NPC'!$C:$C,0),MATCH(N$5,'(3.3) Adj Actual NPC'!$G$5:$S$5,0))</f>
        <v>0</v>
      </c>
      <c r="O55" s="198">
        <f>+$G55*INDEX('(3.3) Adj Actual NPC'!$G:$SI,MATCH($C55,'(3.3) Adj Actual NPC'!$C:$C,0),MATCH(O$5,'(3.3) Adj Actual NPC'!$G$5:$S$5,0))</f>
        <v>0</v>
      </c>
      <c r="P55" s="198">
        <f>+$G55*INDEX('(3.3) Adj Actual NPC'!$G:$SI,MATCH($C55,'(3.3) Adj Actual NPC'!$C:$C,0),MATCH(P$5,'(3.3) Adj Actual NPC'!$G$5:$S$5,0))</f>
        <v>0</v>
      </c>
      <c r="Q55" s="198">
        <f>+$G55*INDEX('(3.3) Adj Actual NPC'!$G:$SI,MATCH($C55,'(3.3) Adj Actual NPC'!$C:$C,0),MATCH(Q$5,'(3.3) Adj Actual NPC'!$G$5:$S$5,0))</f>
        <v>0</v>
      </c>
      <c r="R55" s="198">
        <f>+$G55*INDEX('(3.3) Adj Actual NPC'!$G:$SI,MATCH($C55,'(3.3) Adj Actual NPC'!$C:$C,0),MATCH(R$5,'(3.3) Adj Actual NPC'!$G$5:$S$5,0))</f>
        <v>0</v>
      </c>
      <c r="S55" s="198">
        <f>+$G55*INDEX('(3.3) Adj Actual NPC'!$G:$SI,MATCH($C55,'(3.3) Adj Actual NPC'!$C:$C,0),MATCH(S$5,'(3.3) Adj Actual NPC'!$G$5:$S$5,0))</f>
        <v>0</v>
      </c>
      <c r="T55" s="198">
        <f>+$G55*INDEX('(3.3) Adj Actual NPC'!$G:$SI,MATCH($C55,'(3.3) Adj Actual NPC'!$C:$C,0),MATCH(T$5,'(3.3) Adj Actual NPC'!$G$5:$S$5,0))</f>
        <v>0</v>
      </c>
      <c r="U55" s="198">
        <f>+$G55*INDEX('(3.3) Adj Actual NPC'!$G:$SI,MATCH($C55,'(3.3) Adj Actual NPC'!$C:$C,0),MATCH(U$5,'(3.3) Adj Actual NPC'!$G$5:$S$5,0))</f>
        <v>0</v>
      </c>
      <c r="V55" s="198">
        <f>+$G55*INDEX('(3.3) Adj Actual NPC'!$G:$SI,MATCH($C55,'(3.3) Adj Actual NPC'!$C:$C,0),MATCH(V$5,'(3.3) Adj Actual NPC'!$G$5:$S$5,0))</f>
        <v>0</v>
      </c>
    </row>
    <row r="56" spans="1:22" ht="12.75" customHeight="1">
      <c r="C56" s="205" t="s">
        <v>169</v>
      </c>
      <c r="D56" s="205"/>
      <c r="E56" s="206" t="s">
        <v>135</v>
      </c>
      <c r="F56" s="192"/>
      <c r="G56" s="193">
        <v>1</v>
      </c>
      <c r="I56" s="197">
        <f t="shared" si="17"/>
        <v>0</v>
      </c>
      <c r="J56" s="194"/>
      <c r="K56" s="198">
        <f>+$G56*INDEX('(3.3) Adj Actual NPC'!$G:$SI,MATCH($C56,'(3.3) Adj Actual NPC'!$C:$C,0),MATCH(K$5,'(3.3) Adj Actual NPC'!$G$5:$S$5,0))</f>
        <v>0</v>
      </c>
      <c r="L56" s="198">
        <f>+$G56*INDEX('(3.3) Adj Actual NPC'!$G:$SI,MATCH($C56,'(3.3) Adj Actual NPC'!$C:$C,0),MATCH(L$5,'(3.3) Adj Actual NPC'!$G$5:$S$5,0))</f>
        <v>0</v>
      </c>
      <c r="M56" s="198">
        <f>+$G56*INDEX('(3.3) Adj Actual NPC'!$G:$SI,MATCH($C56,'(3.3) Adj Actual NPC'!$C:$C,0),MATCH(M$5,'(3.3) Adj Actual NPC'!$G$5:$S$5,0))</f>
        <v>0</v>
      </c>
      <c r="N56" s="198">
        <f>+$G56*INDEX('(3.3) Adj Actual NPC'!$G:$SI,MATCH($C56,'(3.3) Adj Actual NPC'!$C:$C,0),MATCH(N$5,'(3.3) Adj Actual NPC'!$G$5:$S$5,0))</f>
        <v>0</v>
      </c>
      <c r="O56" s="198">
        <f>+$G56*INDEX('(3.3) Adj Actual NPC'!$G:$SI,MATCH($C56,'(3.3) Adj Actual NPC'!$C:$C,0),MATCH(O$5,'(3.3) Adj Actual NPC'!$G$5:$S$5,0))</f>
        <v>0</v>
      </c>
      <c r="P56" s="198">
        <f>+$G56*INDEX('(3.3) Adj Actual NPC'!$G:$SI,MATCH($C56,'(3.3) Adj Actual NPC'!$C:$C,0),MATCH(P$5,'(3.3) Adj Actual NPC'!$G$5:$S$5,0))</f>
        <v>0</v>
      </c>
      <c r="Q56" s="198">
        <f>+$G56*INDEX('(3.3) Adj Actual NPC'!$G:$SI,MATCH($C56,'(3.3) Adj Actual NPC'!$C:$C,0),MATCH(Q$5,'(3.3) Adj Actual NPC'!$G$5:$S$5,0))</f>
        <v>0</v>
      </c>
      <c r="R56" s="198">
        <f>+$G56*INDEX('(3.3) Adj Actual NPC'!$G:$SI,MATCH($C56,'(3.3) Adj Actual NPC'!$C:$C,0),MATCH(R$5,'(3.3) Adj Actual NPC'!$G$5:$S$5,0))</f>
        <v>0</v>
      </c>
      <c r="S56" s="198">
        <f>+$G56*INDEX('(3.3) Adj Actual NPC'!$G:$SI,MATCH($C56,'(3.3) Adj Actual NPC'!$C:$C,0),MATCH(S$5,'(3.3) Adj Actual NPC'!$G$5:$S$5,0))</f>
        <v>0</v>
      </c>
      <c r="T56" s="198">
        <f>+$G56*INDEX('(3.3) Adj Actual NPC'!$G:$SI,MATCH($C56,'(3.3) Adj Actual NPC'!$C:$C,0),MATCH(T$5,'(3.3) Adj Actual NPC'!$G$5:$S$5,0))</f>
        <v>0</v>
      </c>
      <c r="U56" s="198">
        <f>+$G56*INDEX('(3.3) Adj Actual NPC'!$G:$SI,MATCH($C56,'(3.3) Adj Actual NPC'!$C:$C,0),MATCH(U$5,'(3.3) Adj Actual NPC'!$G$5:$S$5,0))</f>
        <v>0</v>
      </c>
      <c r="V56" s="198">
        <f>+$G56*INDEX('(3.3) Adj Actual NPC'!$G:$SI,MATCH($C56,'(3.3) Adj Actual NPC'!$C:$C,0),MATCH(V$5,'(3.3) Adj Actual NPC'!$G$5:$S$5,0))</f>
        <v>0</v>
      </c>
    </row>
    <row r="57" spans="1:22" ht="12.75" customHeight="1">
      <c r="F57" s="205"/>
      <c r="G57" s="199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</row>
    <row r="58" spans="1:22" ht="12.75" customHeight="1">
      <c r="A58" s="200"/>
      <c r="B58" s="224" t="s">
        <v>170</v>
      </c>
      <c r="G58" s="199"/>
      <c r="I58" s="197">
        <f>SUM(K58:V58)</f>
        <v>4410291.17</v>
      </c>
      <c r="J58" s="197"/>
      <c r="K58" s="197">
        <f t="shared" ref="K58:V58" si="19">SUM(K34:K57)</f>
        <v>320055.53999999998</v>
      </c>
      <c r="L58" s="197">
        <f t="shared" si="19"/>
        <v>173604.29</v>
      </c>
      <c r="M58" s="197">
        <f t="shared" si="19"/>
        <v>131966.39000000001</v>
      </c>
      <c r="N58" s="197">
        <f t="shared" si="19"/>
        <v>554893.55000000005</v>
      </c>
      <c r="O58" s="197">
        <f t="shared" si="19"/>
        <v>401286.47999999992</v>
      </c>
      <c r="P58" s="197">
        <f t="shared" si="19"/>
        <v>566131.05000000005</v>
      </c>
      <c r="Q58" s="197">
        <f t="shared" si="19"/>
        <v>490558.12</v>
      </c>
      <c r="R58" s="197">
        <f t="shared" si="19"/>
        <v>442545.98999999993</v>
      </c>
      <c r="S58" s="197">
        <f t="shared" si="19"/>
        <v>457018.62999999995</v>
      </c>
      <c r="T58" s="197">
        <f t="shared" si="19"/>
        <v>438737.91</v>
      </c>
      <c r="U58" s="197">
        <f t="shared" si="19"/>
        <v>185726.69</v>
      </c>
      <c r="V58" s="197">
        <f t="shared" si="19"/>
        <v>247766.53</v>
      </c>
    </row>
    <row r="59" spans="1:22" ht="12.75" customHeight="1">
      <c r="A59" s="200"/>
      <c r="B59" s="224"/>
      <c r="G59" s="199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</row>
    <row r="60" spans="1:22" ht="12.75" customHeight="1">
      <c r="B60" s="189" t="s">
        <v>29</v>
      </c>
      <c r="G60" s="199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</row>
    <row r="61" spans="1:22" ht="12.75" customHeight="1">
      <c r="C61" s="227" t="s">
        <v>30</v>
      </c>
      <c r="D61" s="227"/>
      <c r="E61" s="206" t="s">
        <v>135</v>
      </c>
      <c r="F61" s="228"/>
      <c r="G61" s="193">
        <v>1</v>
      </c>
      <c r="I61" s="197">
        <f t="shared" ref="I61:I104" si="20">SUM(K61:V61)</f>
        <v>0</v>
      </c>
      <c r="J61" s="226"/>
      <c r="K61" s="229">
        <f>+$G61*INDEX('(3.3) Adj Actual NPC'!$G:$SI,MATCH($C61,'(3.3) Adj Actual NPC'!$C:$C,0),MATCH(K$5,'(3.3) Adj Actual NPC'!$G$5:$S$5,0))</f>
        <v>0</v>
      </c>
      <c r="L61" s="229">
        <f>+$G61*INDEX('(3.3) Adj Actual NPC'!$G:$SI,MATCH($C61,'(3.3) Adj Actual NPC'!$C:$C,0),MATCH(L$5,'(3.3) Adj Actual NPC'!$G$5:$S$5,0))</f>
        <v>0</v>
      </c>
      <c r="M61" s="229">
        <f>+$G61*INDEX('(3.3) Adj Actual NPC'!$G:$SI,MATCH($C61,'(3.3) Adj Actual NPC'!$C:$C,0),MATCH(M$5,'(3.3) Adj Actual NPC'!$G$5:$S$5,0))</f>
        <v>0</v>
      </c>
      <c r="N61" s="229">
        <f>+$G61*INDEX('(3.3) Adj Actual NPC'!$G:$SI,MATCH($C61,'(3.3) Adj Actual NPC'!$C:$C,0),MATCH(N$5,'(3.3) Adj Actual NPC'!$G$5:$S$5,0))</f>
        <v>0</v>
      </c>
      <c r="O61" s="229">
        <f>+$G61*INDEX('(3.3) Adj Actual NPC'!$G:$SI,MATCH($C61,'(3.3) Adj Actual NPC'!$C:$C,0),MATCH(O$5,'(3.3) Adj Actual NPC'!$G$5:$S$5,0))</f>
        <v>0</v>
      </c>
      <c r="P61" s="229">
        <f>+$G61*INDEX('(3.3) Adj Actual NPC'!$G:$SI,MATCH($C61,'(3.3) Adj Actual NPC'!$C:$C,0),MATCH(P$5,'(3.3) Adj Actual NPC'!$G$5:$S$5,0))</f>
        <v>0</v>
      </c>
      <c r="Q61" s="229">
        <f>+$G61*INDEX('(3.3) Adj Actual NPC'!$G:$SI,MATCH($C61,'(3.3) Adj Actual NPC'!$C:$C,0),MATCH(Q$5,'(3.3) Adj Actual NPC'!$G$5:$S$5,0))</f>
        <v>0</v>
      </c>
      <c r="R61" s="229">
        <f>+$G61*INDEX('(3.3) Adj Actual NPC'!$G:$SI,MATCH($C61,'(3.3) Adj Actual NPC'!$C:$C,0),MATCH(R$5,'(3.3) Adj Actual NPC'!$G$5:$S$5,0))</f>
        <v>0</v>
      </c>
      <c r="S61" s="229">
        <f>+$G61*INDEX('(3.3) Adj Actual NPC'!$G:$SI,MATCH($C61,'(3.3) Adj Actual NPC'!$C:$C,0),MATCH(S$5,'(3.3) Adj Actual NPC'!$G$5:$S$5,0))</f>
        <v>0</v>
      </c>
      <c r="T61" s="229">
        <f>+$G61*INDEX('(3.3) Adj Actual NPC'!$G:$SI,MATCH($C61,'(3.3) Adj Actual NPC'!$C:$C,0),MATCH(T$5,'(3.3) Adj Actual NPC'!$G$5:$S$5,0))</f>
        <v>0</v>
      </c>
      <c r="U61" s="229">
        <f>+$G61*INDEX('(3.3) Adj Actual NPC'!$G:$SI,MATCH($C61,'(3.3) Adj Actual NPC'!$C:$C,0),MATCH(U$5,'(3.3) Adj Actual NPC'!$G$5:$S$5,0))</f>
        <v>0</v>
      </c>
      <c r="V61" s="229">
        <f>+$G61*INDEX('(3.3) Adj Actual NPC'!$G:$SI,MATCH($C61,'(3.3) Adj Actual NPC'!$C:$C,0),MATCH(V$5,'(3.3) Adj Actual NPC'!$G$5:$S$5,0))</f>
        <v>0</v>
      </c>
    </row>
    <row r="62" spans="1:22" ht="12.75" customHeight="1">
      <c r="C62" s="227" t="s">
        <v>31</v>
      </c>
      <c r="D62" s="227"/>
      <c r="E62" s="206" t="s">
        <v>135</v>
      </c>
      <c r="F62" s="228"/>
      <c r="G62" s="193">
        <v>1</v>
      </c>
      <c r="I62" s="197">
        <f t="shared" si="20"/>
        <v>0</v>
      </c>
      <c r="J62" s="226"/>
      <c r="K62" s="229">
        <f>+$G62*INDEX('(3.3) Adj Actual NPC'!$G:$SI,MATCH($C62,'(3.3) Adj Actual NPC'!$C:$C,0),MATCH(K$5,'(3.3) Adj Actual NPC'!$G$5:$S$5,0))</f>
        <v>0</v>
      </c>
      <c r="L62" s="229">
        <f>+$G62*INDEX('(3.3) Adj Actual NPC'!$G:$SI,MATCH($C62,'(3.3) Adj Actual NPC'!$C:$C,0),MATCH(L$5,'(3.3) Adj Actual NPC'!$G$5:$S$5,0))</f>
        <v>0</v>
      </c>
      <c r="M62" s="229">
        <f>+$G62*INDEX('(3.3) Adj Actual NPC'!$G:$SI,MATCH($C62,'(3.3) Adj Actual NPC'!$C:$C,0),MATCH(M$5,'(3.3) Adj Actual NPC'!$G$5:$S$5,0))</f>
        <v>0</v>
      </c>
      <c r="N62" s="229">
        <f>+$G62*INDEX('(3.3) Adj Actual NPC'!$G:$SI,MATCH($C62,'(3.3) Adj Actual NPC'!$C:$C,0),MATCH(N$5,'(3.3) Adj Actual NPC'!$G$5:$S$5,0))</f>
        <v>0</v>
      </c>
      <c r="O62" s="229">
        <f>+$G62*INDEX('(3.3) Adj Actual NPC'!$G:$SI,MATCH($C62,'(3.3) Adj Actual NPC'!$C:$C,0),MATCH(O$5,'(3.3) Adj Actual NPC'!$G$5:$S$5,0))</f>
        <v>0</v>
      </c>
      <c r="P62" s="229">
        <f>+$G62*INDEX('(3.3) Adj Actual NPC'!$G:$SI,MATCH($C62,'(3.3) Adj Actual NPC'!$C:$C,0),MATCH(P$5,'(3.3) Adj Actual NPC'!$G$5:$S$5,0))</f>
        <v>0</v>
      </c>
      <c r="Q62" s="229">
        <f>+$G62*INDEX('(3.3) Adj Actual NPC'!$G:$SI,MATCH($C62,'(3.3) Adj Actual NPC'!$C:$C,0),MATCH(Q$5,'(3.3) Adj Actual NPC'!$G$5:$S$5,0))</f>
        <v>0</v>
      </c>
      <c r="R62" s="229">
        <f>+$G62*INDEX('(3.3) Adj Actual NPC'!$G:$SI,MATCH($C62,'(3.3) Adj Actual NPC'!$C:$C,0),MATCH(R$5,'(3.3) Adj Actual NPC'!$G$5:$S$5,0))</f>
        <v>0</v>
      </c>
      <c r="S62" s="229">
        <f>+$G62*INDEX('(3.3) Adj Actual NPC'!$G:$SI,MATCH($C62,'(3.3) Adj Actual NPC'!$C:$C,0),MATCH(S$5,'(3.3) Adj Actual NPC'!$G$5:$S$5,0))</f>
        <v>0</v>
      </c>
      <c r="T62" s="229">
        <f>+$G62*INDEX('(3.3) Adj Actual NPC'!$G:$SI,MATCH($C62,'(3.3) Adj Actual NPC'!$C:$C,0),MATCH(T$5,'(3.3) Adj Actual NPC'!$G$5:$S$5,0))</f>
        <v>0</v>
      </c>
      <c r="U62" s="229">
        <f>+$G62*INDEX('(3.3) Adj Actual NPC'!$G:$SI,MATCH($C62,'(3.3) Adj Actual NPC'!$C:$C,0),MATCH(U$5,'(3.3) Adj Actual NPC'!$G$5:$S$5,0))</f>
        <v>0</v>
      </c>
      <c r="V62" s="229">
        <f>+$G62*INDEX('(3.3) Adj Actual NPC'!$G:$SI,MATCH($C62,'(3.3) Adj Actual NPC'!$C:$C,0),MATCH(V$5,'(3.3) Adj Actual NPC'!$G$5:$S$5,0))</f>
        <v>0</v>
      </c>
    </row>
    <row r="63" spans="1:22" ht="12.75" customHeight="1">
      <c r="C63" s="227" t="s">
        <v>32</v>
      </c>
      <c r="D63" s="227"/>
      <c r="E63" s="206" t="s">
        <v>135</v>
      </c>
      <c r="F63" s="228"/>
      <c r="G63" s="193">
        <v>1</v>
      </c>
      <c r="I63" s="197">
        <f t="shared" si="20"/>
        <v>0</v>
      </c>
      <c r="J63" s="226"/>
      <c r="K63" s="229">
        <f>+$G63*INDEX('(3.3) Adj Actual NPC'!$G:$SI,MATCH($C63,'(3.3) Adj Actual NPC'!$C:$C,0),MATCH(K$5,'(3.3) Adj Actual NPC'!$G$5:$S$5,0))</f>
        <v>0</v>
      </c>
      <c r="L63" s="229">
        <f>+$G63*INDEX('(3.3) Adj Actual NPC'!$G:$SI,MATCH($C63,'(3.3) Adj Actual NPC'!$C:$C,0),MATCH(L$5,'(3.3) Adj Actual NPC'!$G$5:$S$5,0))</f>
        <v>0</v>
      </c>
      <c r="M63" s="229">
        <f>+$G63*INDEX('(3.3) Adj Actual NPC'!$G:$SI,MATCH($C63,'(3.3) Adj Actual NPC'!$C:$C,0),MATCH(M$5,'(3.3) Adj Actual NPC'!$G$5:$S$5,0))</f>
        <v>0</v>
      </c>
      <c r="N63" s="229">
        <f>+$G63*INDEX('(3.3) Adj Actual NPC'!$G:$SI,MATCH($C63,'(3.3) Adj Actual NPC'!$C:$C,0),MATCH(N$5,'(3.3) Adj Actual NPC'!$G$5:$S$5,0))</f>
        <v>0</v>
      </c>
      <c r="O63" s="229">
        <f>+$G63*INDEX('(3.3) Adj Actual NPC'!$G:$SI,MATCH($C63,'(3.3) Adj Actual NPC'!$C:$C,0),MATCH(O$5,'(3.3) Adj Actual NPC'!$G$5:$S$5,0))</f>
        <v>0</v>
      </c>
      <c r="P63" s="229">
        <f>+$G63*INDEX('(3.3) Adj Actual NPC'!$G:$SI,MATCH($C63,'(3.3) Adj Actual NPC'!$C:$C,0),MATCH(P$5,'(3.3) Adj Actual NPC'!$G$5:$S$5,0))</f>
        <v>0</v>
      </c>
      <c r="Q63" s="229">
        <f>+$G63*INDEX('(3.3) Adj Actual NPC'!$G:$SI,MATCH($C63,'(3.3) Adj Actual NPC'!$C:$C,0),MATCH(Q$5,'(3.3) Adj Actual NPC'!$G$5:$S$5,0))</f>
        <v>0</v>
      </c>
      <c r="R63" s="229">
        <f>+$G63*INDEX('(3.3) Adj Actual NPC'!$G:$SI,MATCH($C63,'(3.3) Adj Actual NPC'!$C:$C,0),MATCH(R$5,'(3.3) Adj Actual NPC'!$G$5:$S$5,0))</f>
        <v>0</v>
      </c>
      <c r="S63" s="229">
        <f>+$G63*INDEX('(3.3) Adj Actual NPC'!$G:$SI,MATCH($C63,'(3.3) Adj Actual NPC'!$C:$C,0),MATCH(S$5,'(3.3) Adj Actual NPC'!$G$5:$S$5,0))</f>
        <v>0</v>
      </c>
      <c r="T63" s="229">
        <f>+$G63*INDEX('(3.3) Adj Actual NPC'!$G:$SI,MATCH($C63,'(3.3) Adj Actual NPC'!$C:$C,0),MATCH(T$5,'(3.3) Adj Actual NPC'!$G$5:$S$5,0))</f>
        <v>0</v>
      </c>
      <c r="U63" s="229">
        <f>+$G63*INDEX('(3.3) Adj Actual NPC'!$G:$SI,MATCH($C63,'(3.3) Adj Actual NPC'!$C:$C,0),MATCH(U$5,'(3.3) Adj Actual NPC'!$G$5:$S$5,0))</f>
        <v>0</v>
      </c>
      <c r="V63" s="229">
        <f>+$G63*INDEX('(3.3) Adj Actual NPC'!$G:$SI,MATCH($C63,'(3.3) Adj Actual NPC'!$C:$C,0),MATCH(V$5,'(3.3) Adj Actual NPC'!$G$5:$S$5,0))</f>
        <v>0</v>
      </c>
    </row>
    <row r="64" spans="1:22" ht="12.75" customHeight="1">
      <c r="C64" s="227" t="s">
        <v>33</v>
      </c>
      <c r="D64" s="227"/>
      <c r="E64" s="206" t="s">
        <v>135</v>
      </c>
      <c r="F64" s="228"/>
      <c r="G64" s="193">
        <v>1</v>
      </c>
      <c r="I64" s="197">
        <f t="shared" si="20"/>
        <v>0</v>
      </c>
      <c r="J64" s="226"/>
      <c r="K64" s="229">
        <f>+$G64*INDEX('(3.3) Adj Actual NPC'!$G:$SI,MATCH($C64,'(3.3) Adj Actual NPC'!$C:$C,0),MATCH(K$5,'(3.3) Adj Actual NPC'!$G$5:$S$5,0))</f>
        <v>0</v>
      </c>
      <c r="L64" s="229">
        <f>+$G64*INDEX('(3.3) Adj Actual NPC'!$G:$SI,MATCH($C64,'(3.3) Adj Actual NPC'!$C:$C,0),MATCH(L$5,'(3.3) Adj Actual NPC'!$G$5:$S$5,0))</f>
        <v>0</v>
      </c>
      <c r="M64" s="229">
        <f>+$G64*INDEX('(3.3) Adj Actual NPC'!$G:$SI,MATCH($C64,'(3.3) Adj Actual NPC'!$C:$C,0),MATCH(M$5,'(3.3) Adj Actual NPC'!$G$5:$S$5,0))</f>
        <v>0</v>
      </c>
      <c r="N64" s="229">
        <f>+$G64*INDEX('(3.3) Adj Actual NPC'!$G:$SI,MATCH($C64,'(3.3) Adj Actual NPC'!$C:$C,0),MATCH(N$5,'(3.3) Adj Actual NPC'!$G$5:$S$5,0))</f>
        <v>0</v>
      </c>
      <c r="O64" s="229">
        <f>+$G64*INDEX('(3.3) Adj Actual NPC'!$G:$SI,MATCH($C64,'(3.3) Adj Actual NPC'!$C:$C,0),MATCH(O$5,'(3.3) Adj Actual NPC'!$G$5:$S$5,0))</f>
        <v>0</v>
      </c>
      <c r="P64" s="229">
        <f>+$G64*INDEX('(3.3) Adj Actual NPC'!$G:$SI,MATCH($C64,'(3.3) Adj Actual NPC'!$C:$C,0),MATCH(P$5,'(3.3) Adj Actual NPC'!$G$5:$S$5,0))</f>
        <v>0</v>
      </c>
      <c r="Q64" s="229">
        <f>+$G64*INDEX('(3.3) Adj Actual NPC'!$G:$SI,MATCH($C64,'(3.3) Adj Actual NPC'!$C:$C,0),MATCH(Q$5,'(3.3) Adj Actual NPC'!$G$5:$S$5,0))</f>
        <v>0</v>
      </c>
      <c r="R64" s="229">
        <f>+$G64*INDEX('(3.3) Adj Actual NPC'!$G:$SI,MATCH($C64,'(3.3) Adj Actual NPC'!$C:$C,0),MATCH(R$5,'(3.3) Adj Actual NPC'!$G$5:$S$5,0))</f>
        <v>0</v>
      </c>
      <c r="S64" s="229">
        <f>+$G64*INDEX('(3.3) Adj Actual NPC'!$G:$SI,MATCH($C64,'(3.3) Adj Actual NPC'!$C:$C,0),MATCH(S$5,'(3.3) Adj Actual NPC'!$G$5:$S$5,0))</f>
        <v>0</v>
      </c>
      <c r="T64" s="229">
        <f>+$G64*INDEX('(3.3) Adj Actual NPC'!$G:$SI,MATCH($C64,'(3.3) Adj Actual NPC'!$C:$C,0),MATCH(T$5,'(3.3) Adj Actual NPC'!$G$5:$S$5,0))</f>
        <v>0</v>
      </c>
      <c r="U64" s="229">
        <f>+$G64*INDEX('(3.3) Adj Actual NPC'!$G:$SI,MATCH($C64,'(3.3) Adj Actual NPC'!$C:$C,0),MATCH(U$5,'(3.3) Adj Actual NPC'!$G$5:$S$5,0))</f>
        <v>0</v>
      </c>
      <c r="V64" s="229">
        <f>+$G64*INDEX('(3.3) Adj Actual NPC'!$G:$SI,MATCH($C64,'(3.3) Adj Actual NPC'!$C:$C,0),MATCH(V$5,'(3.3) Adj Actual NPC'!$G$5:$S$5,0))</f>
        <v>0</v>
      </c>
    </row>
    <row r="65" spans="3:22" ht="12.75" customHeight="1">
      <c r="C65" s="227" t="s">
        <v>34</v>
      </c>
      <c r="D65" s="227"/>
      <c r="E65" s="206" t="s">
        <v>240</v>
      </c>
      <c r="F65" s="228"/>
      <c r="G65" s="193">
        <v>1</v>
      </c>
      <c r="I65" s="197">
        <f t="shared" si="20"/>
        <v>209315.77000000002</v>
      </c>
      <c r="J65" s="226"/>
      <c r="K65" s="229">
        <f>+$G65*INDEX('(3.3) Adj Actual NPC'!$G:$SI,MATCH($C65,'(3.3) Adj Actual NPC'!$C:$C,0),MATCH(K$5,'(3.3) Adj Actual NPC'!$G$5:$S$5,0))</f>
        <v>0</v>
      </c>
      <c r="L65" s="229">
        <f>+$G65*INDEX('(3.3) Adj Actual NPC'!$G:$SI,MATCH($C65,'(3.3) Adj Actual NPC'!$C:$C,0),MATCH(L$5,'(3.3) Adj Actual NPC'!$G$5:$S$5,0))</f>
        <v>0</v>
      </c>
      <c r="M65" s="229">
        <f>+$G65*INDEX('(3.3) Adj Actual NPC'!$G:$SI,MATCH($C65,'(3.3) Adj Actual NPC'!$C:$C,0),MATCH(M$5,'(3.3) Adj Actual NPC'!$G$5:$S$5,0))</f>
        <v>0</v>
      </c>
      <c r="N65" s="229">
        <f>+$G65*INDEX('(3.3) Adj Actual NPC'!$G:$SI,MATCH($C65,'(3.3) Adj Actual NPC'!$C:$C,0),MATCH(N$5,'(3.3) Adj Actual NPC'!$G$5:$S$5,0))</f>
        <v>530.17999999999995</v>
      </c>
      <c r="O65" s="229">
        <f>+$G65*INDEX('(3.3) Adj Actual NPC'!$G:$SI,MATCH($C65,'(3.3) Adj Actual NPC'!$C:$C,0),MATCH(O$5,'(3.3) Adj Actual NPC'!$G$5:$S$5,0))</f>
        <v>35349.660000000003</v>
      </c>
      <c r="P65" s="229">
        <f>+$G65*INDEX('(3.3) Adj Actual NPC'!$G:$SI,MATCH($C65,'(3.3) Adj Actual NPC'!$C:$C,0),MATCH(P$5,'(3.3) Adj Actual NPC'!$G$5:$S$5,0))</f>
        <v>41873.800000000003</v>
      </c>
      <c r="Q65" s="229">
        <f>+$G65*INDEX('(3.3) Adj Actual NPC'!$G:$SI,MATCH($C65,'(3.3) Adj Actual NPC'!$C:$C,0),MATCH(Q$5,'(3.3) Adj Actual NPC'!$G$5:$S$5,0))</f>
        <v>56591.95</v>
      </c>
      <c r="R65" s="229">
        <f>+$G65*INDEX('(3.3) Adj Actual NPC'!$G:$SI,MATCH($C65,'(3.3) Adj Actual NPC'!$C:$C,0),MATCH(R$5,'(3.3) Adj Actual NPC'!$G$5:$S$5,0))</f>
        <v>54717.52</v>
      </c>
      <c r="S65" s="229">
        <f>+$G65*INDEX('(3.3) Adj Actual NPC'!$G:$SI,MATCH($C65,'(3.3) Adj Actual NPC'!$C:$C,0),MATCH(S$5,'(3.3) Adj Actual NPC'!$G$5:$S$5,0))</f>
        <v>20052.88</v>
      </c>
      <c r="T65" s="229">
        <f>+$G65*INDEX('(3.3) Adj Actual NPC'!$G:$SI,MATCH($C65,'(3.3) Adj Actual NPC'!$C:$C,0),MATCH(T$5,'(3.3) Adj Actual NPC'!$G$5:$S$5,0))</f>
        <v>199.77999999999997</v>
      </c>
      <c r="U65" s="229">
        <f>+$G65*INDEX('(3.3) Adj Actual NPC'!$G:$SI,MATCH($C65,'(3.3) Adj Actual NPC'!$C:$C,0),MATCH(U$5,'(3.3) Adj Actual NPC'!$G$5:$S$5,0))</f>
        <v>0</v>
      </c>
      <c r="V65" s="229">
        <f>+$G65*INDEX('(3.3) Adj Actual NPC'!$G:$SI,MATCH($C65,'(3.3) Adj Actual NPC'!$C:$C,0),MATCH(V$5,'(3.3) Adj Actual NPC'!$G$5:$S$5,0))</f>
        <v>0</v>
      </c>
    </row>
    <row r="66" spans="3:22" ht="12.75" customHeight="1">
      <c r="C66" s="227" t="s">
        <v>35</v>
      </c>
      <c r="D66" s="227"/>
      <c r="E66" s="206" t="s">
        <v>135</v>
      </c>
      <c r="F66" s="228"/>
      <c r="G66" s="193">
        <v>1</v>
      </c>
      <c r="I66" s="197">
        <f t="shared" si="20"/>
        <v>0</v>
      </c>
      <c r="J66" s="226"/>
      <c r="K66" s="229">
        <f>+$G66*INDEX('(3.3) Adj Actual NPC'!$G:$SI,MATCH($C66,'(3.3) Adj Actual NPC'!$C:$C,0),MATCH(K$5,'(3.3) Adj Actual NPC'!$G$5:$S$5,0))</f>
        <v>0</v>
      </c>
      <c r="L66" s="229">
        <f>+$G66*INDEX('(3.3) Adj Actual NPC'!$G:$SI,MATCH($C66,'(3.3) Adj Actual NPC'!$C:$C,0),MATCH(L$5,'(3.3) Adj Actual NPC'!$G$5:$S$5,0))</f>
        <v>0</v>
      </c>
      <c r="M66" s="229">
        <f>+$G66*INDEX('(3.3) Adj Actual NPC'!$G:$SI,MATCH($C66,'(3.3) Adj Actual NPC'!$C:$C,0),MATCH(M$5,'(3.3) Adj Actual NPC'!$G$5:$S$5,0))</f>
        <v>0</v>
      </c>
      <c r="N66" s="229">
        <f>+$G66*INDEX('(3.3) Adj Actual NPC'!$G:$SI,MATCH($C66,'(3.3) Adj Actual NPC'!$C:$C,0),MATCH(N$5,'(3.3) Adj Actual NPC'!$G$5:$S$5,0))</f>
        <v>0</v>
      </c>
      <c r="O66" s="229">
        <f>+$G66*INDEX('(3.3) Adj Actual NPC'!$G:$SI,MATCH($C66,'(3.3) Adj Actual NPC'!$C:$C,0),MATCH(O$5,'(3.3) Adj Actual NPC'!$G$5:$S$5,0))</f>
        <v>0</v>
      </c>
      <c r="P66" s="229">
        <f>+$G66*INDEX('(3.3) Adj Actual NPC'!$G:$SI,MATCH($C66,'(3.3) Adj Actual NPC'!$C:$C,0),MATCH(P$5,'(3.3) Adj Actual NPC'!$G$5:$S$5,0))</f>
        <v>0</v>
      </c>
      <c r="Q66" s="229">
        <f>+$G66*INDEX('(3.3) Adj Actual NPC'!$G:$SI,MATCH($C66,'(3.3) Adj Actual NPC'!$C:$C,0),MATCH(Q$5,'(3.3) Adj Actual NPC'!$G$5:$S$5,0))</f>
        <v>0</v>
      </c>
      <c r="R66" s="229">
        <f>+$G66*INDEX('(3.3) Adj Actual NPC'!$G:$SI,MATCH($C66,'(3.3) Adj Actual NPC'!$C:$C,0),MATCH(R$5,'(3.3) Adj Actual NPC'!$G$5:$S$5,0))</f>
        <v>0</v>
      </c>
      <c r="S66" s="229">
        <f>+$G66*INDEX('(3.3) Adj Actual NPC'!$G:$SI,MATCH($C66,'(3.3) Adj Actual NPC'!$C:$C,0),MATCH(S$5,'(3.3) Adj Actual NPC'!$G$5:$S$5,0))</f>
        <v>0</v>
      </c>
      <c r="T66" s="229">
        <f>+$G66*INDEX('(3.3) Adj Actual NPC'!$G:$SI,MATCH($C66,'(3.3) Adj Actual NPC'!$C:$C,0),MATCH(T$5,'(3.3) Adj Actual NPC'!$G$5:$S$5,0))</f>
        <v>0</v>
      </c>
      <c r="U66" s="229">
        <f>+$G66*INDEX('(3.3) Adj Actual NPC'!$G:$SI,MATCH($C66,'(3.3) Adj Actual NPC'!$C:$C,0),MATCH(U$5,'(3.3) Adj Actual NPC'!$G$5:$S$5,0))</f>
        <v>0</v>
      </c>
      <c r="V66" s="229">
        <f>+$G66*INDEX('(3.3) Adj Actual NPC'!$G:$SI,MATCH($C66,'(3.3) Adj Actual NPC'!$C:$C,0),MATCH(V$5,'(3.3) Adj Actual NPC'!$G$5:$S$5,0))</f>
        <v>0</v>
      </c>
    </row>
    <row r="67" spans="3:22" ht="12.75" customHeight="1">
      <c r="C67" s="205" t="s">
        <v>36</v>
      </c>
      <c r="D67" s="205"/>
      <c r="E67" s="206" t="s">
        <v>135</v>
      </c>
      <c r="F67" s="192"/>
      <c r="G67" s="193">
        <v>1</v>
      </c>
      <c r="I67" s="197">
        <f t="shared" si="20"/>
        <v>0</v>
      </c>
      <c r="J67" s="226"/>
      <c r="K67" s="229">
        <f>+$G67*INDEX('(3.3) Adj Actual NPC'!$G:$SI,MATCH($C67,'(3.3) Adj Actual NPC'!$C:$C,0),MATCH(K$5,'(3.3) Adj Actual NPC'!$G$5:$S$5,0))</f>
        <v>0</v>
      </c>
      <c r="L67" s="229">
        <f>+$G67*INDEX('(3.3) Adj Actual NPC'!$G:$SI,MATCH($C67,'(3.3) Adj Actual NPC'!$C:$C,0),MATCH(L$5,'(3.3) Adj Actual NPC'!$G$5:$S$5,0))</f>
        <v>0</v>
      </c>
      <c r="M67" s="229">
        <f>+$G67*INDEX('(3.3) Adj Actual NPC'!$G:$SI,MATCH($C67,'(3.3) Adj Actual NPC'!$C:$C,0),MATCH(M$5,'(3.3) Adj Actual NPC'!$G$5:$S$5,0))</f>
        <v>0</v>
      </c>
      <c r="N67" s="229">
        <f>+$G67*INDEX('(3.3) Adj Actual NPC'!$G:$SI,MATCH($C67,'(3.3) Adj Actual NPC'!$C:$C,0),MATCH(N$5,'(3.3) Adj Actual NPC'!$G$5:$S$5,0))</f>
        <v>0</v>
      </c>
      <c r="O67" s="229">
        <f>+$G67*INDEX('(3.3) Adj Actual NPC'!$G:$SI,MATCH($C67,'(3.3) Adj Actual NPC'!$C:$C,0),MATCH(O$5,'(3.3) Adj Actual NPC'!$G$5:$S$5,0))</f>
        <v>0</v>
      </c>
      <c r="P67" s="229">
        <f>+$G67*INDEX('(3.3) Adj Actual NPC'!$G:$SI,MATCH($C67,'(3.3) Adj Actual NPC'!$C:$C,0),MATCH(P$5,'(3.3) Adj Actual NPC'!$G$5:$S$5,0))</f>
        <v>0</v>
      </c>
      <c r="Q67" s="229">
        <f>+$G67*INDEX('(3.3) Adj Actual NPC'!$G:$SI,MATCH($C67,'(3.3) Adj Actual NPC'!$C:$C,0),MATCH(Q$5,'(3.3) Adj Actual NPC'!$G$5:$S$5,0))</f>
        <v>0</v>
      </c>
      <c r="R67" s="229">
        <f>+$G67*INDEX('(3.3) Adj Actual NPC'!$G:$SI,MATCH($C67,'(3.3) Adj Actual NPC'!$C:$C,0),MATCH(R$5,'(3.3) Adj Actual NPC'!$G$5:$S$5,0))</f>
        <v>0</v>
      </c>
      <c r="S67" s="229">
        <f>+$G67*INDEX('(3.3) Adj Actual NPC'!$G:$SI,MATCH($C67,'(3.3) Adj Actual NPC'!$C:$C,0),MATCH(S$5,'(3.3) Adj Actual NPC'!$G$5:$S$5,0))</f>
        <v>0</v>
      </c>
      <c r="T67" s="229">
        <f>+$G67*INDEX('(3.3) Adj Actual NPC'!$G:$SI,MATCH($C67,'(3.3) Adj Actual NPC'!$C:$C,0),MATCH(T$5,'(3.3) Adj Actual NPC'!$G$5:$S$5,0))</f>
        <v>0</v>
      </c>
      <c r="U67" s="229">
        <f>+$G67*INDEX('(3.3) Adj Actual NPC'!$G:$SI,MATCH($C67,'(3.3) Adj Actual NPC'!$C:$C,0),MATCH(U$5,'(3.3) Adj Actual NPC'!$G$5:$S$5,0))</f>
        <v>0</v>
      </c>
      <c r="V67" s="229">
        <f>+$G67*INDEX('(3.3) Adj Actual NPC'!$G:$SI,MATCH($C67,'(3.3) Adj Actual NPC'!$C:$C,0),MATCH(V$5,'(3.3) Adj Actual NPC'!$G$5:$S$5,0))</f>
        <v>0</v>
      </c>
    </row>
    <row r="68" spans="3:22" ht="12.75" customHeight="1">
      <c r="C68" s="205"/>
      <c r="D68" s="205"/>
      <c r="E68" s="206"/>
      <c r="F68" s="192"/>
      <c r="G68" s="193"/>
      <c r="I68" s="197"/>
      <c r="J68" s="226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</row>
    <row r="69" spans="3:22" ht="12.75" customHeight="1">
      <c r="C69" s="205" t="s">
        <v>251</v>
      </c>
      <c r="D69" s="205"/>
      <c r="E69" s="206" t="s">
        <v>135</v>
      </c>
      <c r="F69" s="192"/>
      <c r="G69" s="193">
        <v>1</v>
      </c>
      <c r="I69" s="197">
        <f t="shared" si="20"/>
        <v>0</v>
      </c>
      <c r="J69" s="226"/>
      <c r="K69" s="229">
        <f>+$G69*INDEX('(3.3) Adj Actual NPC'!$G:$SI,MATCH($C69,'(3.3) Adj Actual NPC'!$C:$C,0),MATCH(K$5,'(3.3) Adj Actual NPC'!$G$5:$S$5,0))</f>
        <v>0</v>
      </c>
      <c r="L69" s="229">
        <f>+$G69*INDEX('(3.3) Adj Actual NPC'!$G:$SI,MATCH($C69,'(3.3) Adj Actual NPC'!$C:$C,0),MATCH(L$5,'(3.3) Adj Actual NPC'!$G$5:$S$5,0))</f>
        <v>0</v>
      </c>
      <c r="M69" s="229">
        <f>+$G69*INDEX('(3.3) Adj Actual NPC'!$G:$SI,MATCH($C69,'(3.3) Adj Actual NPC'!$C:$C,0),MATCH(M$5,'(3.3) Adj Actual NPC'!$G$5:$S$5,0))</f>
        <v>0</v>
      </c>
      <c r="N69" s="229">
        <f>+$G69*INDEX('(3.3) Adj Actual NPC'!$G:$SI,MATCH($C69,'(3.3) Adj Actual NPC'!$C:$C,0),MATCH(N$5,'(3.3) Adj Actual NPC'!$G$5:$S$5,0))</f>
        <v>0</v>
      </c>
      <c r="O69" s="229">
        <f>+$G69*INDEX('(3.3) Adj Actual NPC'!$G:$SI,MATCH($C69,'(3.3) Adj Actual NPC'!$C:$C,0),MATCH(O$5,'(3.3) Adj Actual NPC'!$G$5:$S$5,0))</f>
        <v>0</v>
      </c>
      <c r="P69" s="229">
        <f>+$G69*INDEX('(3.3) Adj Actual NPC'!$G:$SI,MATCH($C69,'(3.3) Adj Actual NPC'!$C:$C,0),MATCH(P$5,'(3.3) Adj Actual NPC'!$G$5:$S$5,0))</f>
        <v>0</v>
      </c>
      <c r="Q69" s="229">
        <f>+$G69*INDEX('(3.3) Adj Actual NPC'!$G:$SI,MATCH($C69,'(3.3) Adj Actual NPC'!$C:$C,0),MATCH(Q$5,'(3.3) Adj Actual NPC'!$G$5:$S$5,0))</f>
        <v>0</v>
      </c>
      <c r="R69" s="229">
        <f>+$G69*INDEX('(3.3) Adj Actual NPC'!$G:$SI,MATCH($C69,'(3.3) Adj Actual NPC'!$C:$C,0),MATCH(R$5,'(3.3) Adj Actual NPC'!$G$5:$S$5,0))</f>
        <v>0</v>
      </c>
      <c r="S69" s="229">
        <f>+$G69*INDEX('(3.3) Adj Actual NPC'!$G:$SI,MATCH($C69,'(3.3) Adj Actual NPC'!$C:$C,0),MATCH(S$5,'(3.3) Adj Actual NPC'!$G$5:$S$5,0))</f>
        <v>0</v>
      </c>
      <c r="T69" s="229">
        <f>+$G69*INDEX('(3.3) Adj Actual NPC'!$G:$SI,MATCH($C69,'(3.3) Adj Actual NPC'!$C:$C,0),MATCH(T$5,'(3.3) Adj Actual NPC'!$G$5:$S$5,0))</f>
        <v>0</v>
      </c>
      <c r="U69" s="229">
        <f>+$G69*INDEX('(3.3) Adj Actual NPC'!$G:$SI,MATCH($C69,'(3.3) Adj Actual NPC'!$C:$C,0),MATCH(U$5,'(3.3) Adj Actual NPC'!$G$5:$S$5,0))</f>
        <v>0</v>
      </c>
      <c r="V69" s="229">
        <f>+$G69*INDEX('(3.3) Adj Actual NPC'!$G:$SI,MATCH($C69,'(3.3) Adj Actual NPC'!$C:$C,0),MATCH(V$5,'(3.3) Adj Actual NPC'!$G$5:$S$5,0))</f>
        <v>0</v>
      </c>
    </row>
    <row r="70" spans="3:22" ht="12.75" customHeight="1">
      <c r="C70" s="230" t="s">
        <v>172</v>
      </c>
      <c r="D70" s="205"/>
      <c r="E70" s="206" t="s">
        <v>135</v>
      </c>
      <c r="F70" s="192"/>
      <c r="G70" s="193">
        <v>1</v>
      </c>
      <c r="I70" s="197">
        <f t="shared" si="20"/>
        <v>0</v>
      </c>
      <c r="J70" s="226"/>
      <c r="K70" s="229">
        <f>+$G70*INDEX('(3.3) Adj Actual NPC'!$G:$SI,MATCH($C70,'(3.3) Adj Actual NPC'!$C:$C,0),MATCH(K$5,'(3.3) Adj Actual NPC'!$G$5:$S$5,0))</f>
        <v>0</v>
      </c>
      <c r="L70" s="229">
        <f>+$G70*INDEX('(3.3) Adj Actual NPC'!$G:$SI,MATCH($C70,'(3.3) Adj Actual NPC'!$C:$C,0),MATCH(L$5,'(3.3) Adj Actual NPC'!$G$5:$S$5,0))</f>
        <v>0</v>
      </c>
      <c r="M70" s="229">
        <f>+$G70*INDEX('(3.3) Adj Actual NPC'!$G:$SI,MATCH($C70,'(3.3) Adj Actual NPC'!$C:$C,0),MATCH(M$5,'(3.3) Adj Actual NPC'!$G$5:$S$5,0))</f>
        <v>0</v>
      </c>
      <c r="N70" s="229">
        <f>+$G70*INDEX('(3.3) Adj Actual NPC'!$G:$SI,MATCH($C70,'(3.3) Adj Actual NPC'!$C:$C,0),MATCH(N$5,'(3.3) Adj Actual NPC'!$G$5:$S$5,0))</f>
        <v>0</v>
      </c>
      <c r="O70" s="229">
        <f>+$G70*INDEX('(3.3) Adj Actual NPC'!$G:$SI,MATCH($C70,'(3.3) Adj Actual NPC'!$C:$C,0),MATCH(O$5,'(3.3) Adj Actual NPC'!$G$5:$S$5,0))</f>
        <v>0</v>
      </c>
      <c r="P70" s="229">
        <f>+$G70*INDEX('(3.3) Adj Actual NPC'!$G:$SI,MATCH($C70,'(3.3) Adj Actual NPC'!$C:$C,0),MATCH(P$5,'(3.3) Adj Actual NPC'!$G$5:$S$5,0))</f>
        <v>0</v>
      </c>
      <c r="Q70" s="229">
        <f>+$G70*INDEX('(3.3) Adj Actual NPC'!$G:$SI,MATCH($C70,'(3.3) Adj Actual NPC'!$C:$C,0),MATCH(Q$5,'(3.3) Adj Actual NPC'!$G$5:$S$5,0))</f>
        <v>0</v>
      </c>
      <c r="R70" s="229">
        <f>+$G70*INDEX('(3.3) Adj Actual NPC'!$G:$SI,MATCH($C70,'(3.3) Adj Actual NPC'!$C:$C,0),MATCH(R$5,'(3.3) Adj Actual NPC'!$G$5:$S$5,0))</f>
        <v>0</v>
      </c>
      <c r="S70" s="229">
        <f>+$G70*INDEX('(3.3) Adj Actual NPC'!$G:$SI,MATCH($C70,'(3.3) Adj Actual NPC'!$C:$C,0),MATCH(S$5,'(3.3) Adj Actual NPC'!$G$5:$S$5,0))</f>
        <v>0</v>
      </c>
      <c r="T70" s="229">
        <f>+$G70*INDEX('(3.3) Adj Actual NPC'!$G:$SI,MATCH($C70,'(3.3) Adj Actual NPC'!$C:$C,0),MATCH(T$5,'(3.3) Adj Actual NPC'!$G$5:$S$5,0))</f>
        <v>0</v>
      </c>
      <c r="U70" s="229">
        <f>+$G70*INDEX('(3.3) Adj Actual NPC'!$G:$SI,MATCH($C70,'(3.3) Adj Actual NPC'!$C:$C,0),MATCH(U$5,'(3.3) Adj Actual NPC'!$G$5:$S$5,0))</f>
        <v>0</v>
      </c>
      <c r="V70" s="229">
        <f>+$G70*INDEX('(3.3) Adj Actual NPC'!$G:$SI,MATCH($C70,'(3.3) Adj Actual NPC'!$C:$C,0),MATCH(V$5,'(3.3) Adj Actual NPC'!$G$5:$S$5,0))</f>
        <v>0</v>
      </c>
    </row>
    <row r="71" spans="3:22" ht="12.75" customHeight="1">
      <c r="C71" s="230" t="s">
        <v>252</v>
      </c>
      <c r="D71" s="205"/>
      <c r="E71" s="206" t="s">
        <v>135</v>
      </c>
      <c r="F71" s="192"/>
      <c r="G71" s="193">
        <v>1</v>
      </c>
      <c r="I71" s="197">
        <f t="shared" si="20"/>
        <v>0</v>
      </c>
      <c r="J71" s="226"/>
      <c r="K71" s="229">
        <f>+$G71*INDEX('(3.3) Adj Actual NPC'!$G:$SI,MATCH($C71,'(3.3) Adj Actual NPC'!$C:$C,0),MATCH(K$5,'(3.3) Adj Actual NPC'!$G$5:$S$5,0))</f>
        <v>0</v>
      </c>
      <c r="L71" s="229">
        <f>+$G71*INDEX('(3.3) Adj Actual NPC'!$G:$SI,MATCH($C71,'(3.3) Adj Actual NPC'!$C:$C,0),MATCH(L$5,'(3.3) Adj Actual NPC'!$G$5:$S$5,0))</f>
        <v>0</v>
      </c>
      <c r="M71" s="229">
        <f>+$G71*INDEX('(3.3) Adj Actual NPC'!$G:$SI,MATCH($C71,'(3.3) Adj Actual NPC'!$C:$C,0),MATCH(M$5,'(3.3) Adj Actual NPC'!$G$5:$S$5,0))</f>
        <v>0</v>
      </c>
      <c r="N71" s="229">
        <f>+$G71*INDEX('(3.3) Adj Actual NPC'!$G:$SI,MATCH($C71,'(3.3) Adj Actual NPC'!$C:$C,0),MATCH(N$5,'(3.3) Adj Actual NPC'!$G$5:$S$5,0))</f>
        <v>0</v>
      </c>
      <c r="O71" s="229">
        <f>+$G71*INDEX('(3.3) Adj Actual NPC'!$G:$SI,MATCH($C71,'(3.3) Adj Actual NPC'!$C:$C,0),MATCH(O$5,'(3.3) Adj Actual NPC'!$G$5:$S$5,0))</f>
        <v>0</v>
      </c>
      <c r="P71" s="229">
        <f>+$G71*INDEX('(3.3) Adj Actual NPC'!$G:$SI,MATCH($C71,'(3.3) Adj Actual NPC'!$C:$C,0),MATCH(P$5,'(3.3) Adj Actual NPC'!$G$5:$S$5,0))</f>
        <v>0</v>
      </c>
      <c r="Q71" s="229">
        <f>+$G71*INDEX('(3.3) Adj Actual NPC'!$G:$SI,MATCH($C71,'(3.3) Adj Actual NPC'!$C:$C,0),MATCH(Q$5,'(3.3) Adj Actual NPC'!$G$5:$S$5,0))</f>
        <v>0</v>
      </c>
      <c r="R71" s="229">
        <f>+$G71*INDEX('(3.3) Adj Actual NPC'!$G:$SI,MATCH($C71,'(3.3) Adj Actual NPC'!$C:$C,0),MATCH(R$5,'(3.3) Adj Actual NPC'!$G$5:$S$5,0))</f>
        <v>0</v>
      </c>
      <c r="S71" s="229">
        <f>+$G71*INDEX('(3.3) Adj Actual NPC'!$G:$SI,MATCH($C71,'(3.3) Adj Actual NPC'!$C:$C,0),MATCH(S$5,'(3.3) Adj Actual NPC'!$G$5:$S$5,0))</f>
        <v>0</v>
      </c>
      <c r="T71" s="229">
        <f>+$G71*INDEX('(3.3) Adj Actual NPC'!$G:$SI,MATCH($C71,'(3.3) Adj Actual NPC'!$C:$C,0),MATCH(T$5,'(3.3) Adj Actual NPC'!$G$5:$S$5,0))</f>
        <v>0</v>
      </c>
      <c r="U71" s="229">
        <f>+$G71*INDEX('(3.3) Adj Actual NPC'!$G:$SI,MATCH($C71,'(3.3) Adj Actual NPC'!$C:$C,0),MATCH(U$5,'(3.3) Adj Actual NPC'!$G$5:$S$5,0))</f>
        <v>0</v>
      </c>
      <c r="V71" s="229">
        <f>+$G71*INDEX('(3.3) Adj Actual NPC'!$G:$SI,MATCH($C71,'(3.3) Adj Actual NPC'!$C:$C,0),MATCH(V$5,'(3.3) Adj Actual NPC'!$G$5:$S$5,0))</f>
        <v>0</v>
      </c>
    </row>
    <row r="72" spans="3:22" ht="12.75" customHeight="1">
      <c r="C72" s="230" t="s">
        <v>253</v>
      </c>
      <c r="D72" s="205"/>
      <c r="E72" s="206" t="s">
        <v>135</v>
      </c>
      <c r="F72" s="192"/>
      <c r="G72" s="193">
        <v>1</v>
      </c>
      <c r="I72" s="197">
        <f t="shared" si="20"/>
        <v>0</v>
      </c>
      <c r="J72" s="226"/>
      <c r="K72" s="229">
        <f>+$G72*INDEX('(3.3) Adj Actual NPC'!$G:$SI,MATCH($C72,'(3.3) Adj Actual NPC'!$C:$C,0),MATCH(K$5,'(3.3) Adj Actual NPC'!$G$5:$S$5,0))</f>
        <v>0</v>
      </c>
      <c r="L72" s="229">
        <f>+$G72*INDEX('(3.3) Adj Actual NPC'!$G:$SI,MATCH($C72,'(3.3) Adj Actual NPC'!$C:$C,0),MATCH(L$5,'(3.3) Adj Actual NPC'!$G$5:$S$5,0))</f>
        <v>0</v>
      </c>
      <c r="M72" s="229">
        <f>+$G72*INDEX('(3.3) Adj Actual NPC'!$G:$SI,MATCH($C72,'(3.3) Adj Actual NPC'!$C:$C,0),MATCH(M$5,'(3.3) Adj Actual NPC'!$G$5:$S$5,0))</f>
        <v>0</v>
      </c>
      <c r="N72" s="229">
        <f>+$G72*INDEX('(3.3) Adj Actual NPC'!$G:$SI,MATCH($C72,'(3.3) Adj Actual NPC'!$C:$C,0),MATCH(N$5,'(3.3) Adj Actual NPC'!$G$5:$S$5,0))</f>
        <v>0</v>
      </c>
      <c r="O72" s="229">
        <f>+$G72*INDEX('(3.3) Adj Actual NPC'!$G:$SI,MATCH($C72,'(3.3) Adj Actual NPC'!$C:$C,0),MATCH(O$5,'(3.3) Adj Actual NPC'!$G$5:$S$5,0))</f>
        <v>0</v>
      </c>
      <c r="P72" s="229">
        <f>+$G72*INDEX('(3.3) Adj Actual NPC'!$G:$SI,MATCH($C72,'(3.3) Adj Actual NPC'!$C:$C,0),MATCH(P$5,'(3.3) Adj Actual NPC'!$G$5:$S$5,0))</f>
        <v>0</v>
      </c>
      <c r="Q72" s="229">
        <f>+$G72*INDEX('(3.3) Adj Actual NPC'!$G:$SI,MATCH($C72,'(3.3) Adj Actual NPC'!$C:$C,0),MATCH(Q$5,'(3.3) Adj Actual NPC'!$G$5:$S$5,0))</f>
        <v>0</v>
      </c>
      <c r="R72" s="229">
        <f>+$G72*INDEX('(3.3) Adj Actual NPC'!$G:$SI,MATCH($C72,'(3.3) Adj Actual NPC'!$C:$C,0),MATCH(R$5,'(3.3) Adj Actual NPC'!$G$5:$S$5,0))</f>
        <v>0</v>
      </c>
      <c r="S72" s="229">
        <f>+$G72*INDEX('(3.3) Adj Actual NPC'!$G:$SI,MATCH($C72,'(3.3) Adj Actual NPC'!$C:$C,0),MATCH(S$5,'(3.3) Adj Actual NPC'!$G$5:$S$5,0))</f>
        <v>0</v>
      </c>
      <c r="T72" s="229">
        <f>+$G72*INDEX('(3.3) Adj Actual NPC'!$G:$SI,MATCH($C72,'(3.3) Adj Actual NPC'!$C:$C,0),MATCH(T$5,'(3.3) Adj Actual NPC'!$G$5:$S$5,0))</f>
        <v>0</v>
      </c>
      <c r="U72" s="229">
        <f>+$G72*INDEX('(3.3) Adj Actual NPC'!$G:$SI,MATCH($C72,'(3.3) Adj Actual NPC'!$C:$C,0),MATCH(U$5,'(3.3) Adj Actual NPC'!$G$5:$S$5,0))</f>
        <v>0</v>
      </c>
      <c r="V72" s="229">
        <f>+$G72*INDEX('(3.3) Adj Actual NPC'!$G:$SI,MATCH($C72,'(3.3) Adj Actual NPC'!$C:$C,0),MATCH(V$5,'(3.3) Adj Actual NPC'!$G$5:$S$5,0))</f>
        <v>0</v>
      </c>
    </row>
    <row r="73" spans="3:22" ht="12.75" customHeight="1">
      <c r="C73" s="230" t="s">
        <v>254</v>
      </c>
      <c r="D73" s="205"/>
      <c r="E73" s="206" t="s">
        <v>135</v>
      </c>
      <c r="F73" s="192"/>
      <c r="G73" s="193">
        <v>1</v>
      </c>
      <c r="I73" s="197">
        <f t="shared" si="20"/>
        <v>0</v>
      </c>
      <c r="J73" s="226"/>
      <c r="K73" s="229">
        <f>+$G73*INDEX('(3.3) Adj Actual NPC'!$G:$SI,MATCH($C73,'(3.3) Adj Actual NPC'!$C:$C,0),MATCH(K$5,'(3.3) Adj Actual NPC'!$G$5:$S$5,0))</f>
        <v>0</v>
      </c>
      <c r="L73" s="229">
        <f>+$G73*INDEX('(3.3) Adj Actual NPC'!$G:$SI,MATCH($C73,'(3.3) Adj Actual NPC'!$C:$C,0),MATCH(L$5,'(3.3) Adj Actual NPC'!$G$5:$S$5,0))</f>
        <v>0</v>
      </c>
      <c r="M73" s="229">
        <f>+$G73*INDEX('(3.3) Adj Actual NPC'!$G:$SI,MATCH($C73,'(3.3) Adj Actual NPC'!$C:$C,0),MATCH(M$5,'(3.3) Adj Actual NPC'!$G$5:$S$5,0))</f>
        <v>0</v>
      </c>
      <c r="N73" s="229">
        <f>+$G73*INDEX('(3.3) Adj Actual NPC'!$G:$SI,MATCH($C73,'(3.3) Adj Actual NPC'!$C:$C,0),MATCH(N$5,'(3.3) Adj Actual NPC'!$G$5:$S$5,0))</f>
        <v>0</v>
      </c>
      <c r="O73" s="229">
        <f>+$G73*INDEX('(3.3) Adj Actual NPC'!$G:$SI,MATCH($C73,'(3.3) Adj Actual NPC'!$C:$C,0),MATCH(O$5,'(3.3) Adj Actual NPC'!$G$5:$S$5,0))</f>
        <v>0</v>
      </c>
      <c r="P73" s="229">
        <f>+$G73*INDEX('(3.3) Adj Actual NPC'!$G:$SI,MATCH($C73,'(3.3) Adj Actual NPC'!$C:$C,0),MATCH(P$5,'(3.3) Adj Actual NPC'!$G$5:$S$5,0))</f>
        <v>0</v>
      </c>
      <c r="Q73" s="229">
        <f>+$G73*INDEX('(3.3) Adj Actual NPC'!$G:$SI,MATCH($C73,'(3.3) Adj Actual NPC'!$C:$C,0),MATCH(Q$5,'(3.3) Adj Actual NPC'!$G$5:$S$5,0))</f>
        <v>0</v>
      </c>
      <c r="R73" s="229">
        <f>+$G73*INDEX('(3.3) Adj Actual NPC'!$G:$SI,MATCH($C73,'(3.3) Adj Actual NPC'!$C:$C,0),MATCH(R$5,'(3.3) Adj Actual NPC'!$G$5:$S$5,0))</f>
        <v>0</v>
      </c>
      <c r="S73" s="229">
        <f>+$G73*INDEX('(3.3) Adj Actual NPC'!$G:$SI,MATCH($C73,'(3.3) Adj Actual NPC'!$C:$C,0),MATCH(S$5,'(3.3) Adj Actual NPC'!$G$5:$S$5,0))</f>
        <v>0</v>
      </c>
      <c r="T73" s="229">
        <f>+$G73*INDEX('(3.3) Adj Actual NPC'!$G:$SI,MATCH($C73,'(3.3) Adj Actual NPC'!$C:$C,0),MATCH(T$5,'(3.3) Adj Actual NPC'!$G$5:$S$5,0))</f>
        <v>0</v>
      </c>
      <c r="U73" s="229">
        <f>+$G73*INDEX('(3.3) Adj Actual NPC'!$G:$SI,MATCH($C73,'(3.3) Adj Actual NPC'!$C:$C,0),MATCH(U$5,'(3.3) Adj Actual NPC'!$G$5:$S$5,0))</f>
        <v>0</v>
      </c>
      <c r="V73" s="229">
        <f>+$G73*INDEX('(3.3) Adj Actual NPC'!$G:$SI,MATCH($C73,'(3.3) Adj Actual NPC'!$C:$C,0),MATCH(V$5,'(3.3) Adj Actual NPC'!$G$5:$S$5,0))</f>
        <v>0</v>
      </c>
    </row>
    <row r="74" spans="3:22" ht="12.75" customHeight="1">
      <c r="C74" s="230" t="s">
        <v>255</v>
      </c>
      <c r="D74" s="205"/>
      <c r="E74" s="206" t="s">
        <v>135</v>
      </c>
      <c r="F74" s="192"/>
      <c r="G74" s="193">
        <v>1</v>
      </c>
      <c r="I74" s="197">
        <f t="shared" si="20"/>
        <v>0</v>
      </c>
      <c r="J74" s="226"/>
      <c r="K74" s="229">
        <f>+$G74*INDEX('(3.3) Adj Actual NPC'!$G:$SI,MATCH($C74,'(3.3) Adj Actual NPC'!$C:$C,0),MATCH(K$5,'(3.3) Adj Actual NPC'!$G$5:$S$5,0))</f>
        <v>0</v>
      </c>
      <c r="L74" s="229">
        <f>+$G74*INDEX('(3.3) Adj Actual NPC'!$G:$SI,MATCH($C74,'(3.3) Adj Actual NPC'!$C:$C,0),MATCH(L$5,'(3.3) Adj Actual NPC'!$G$5:$S$5,0))</f>
        <v>0</v>
      </c>
      <c r="M74" s="229">
        <f>+$G74*INDEX('(3.3) Adj Actual NPC'!$G:$SI,MATCH($C74,'(3.3) Adj Actual NPC'!$C:$C,0),MATCH(M$5,'(3.3) Adj Actual NPC'!$G$5:$S$5,0))</f>
        <v>0</v>
      </c>
      <c r="N74" s="229">
        <f>+$G74*INDEX('(3.3) Adj Actual NPC'!$G:$SI,MATCH($C74,'(3.3) Adj Actual NPC'!$C:$C,0),MATCH(N$5,'(3.3) Adj Actual NPC'!$G$5:$S$5,0))</f>
        <v>0</v>
      </c>
      <c r="O74" s="229">
        <f>+$G74*INDEX('(3.3) Adj Actual NPC'!$G:$SI,MATCH($C74,'(3.3) Adj Actual NPC'!$C:$C,0),MATCH(O$5,'(3.3) Adj Actual NPC'!$G$5:$S$5,0))</f>
        <v>0</v>
      </c>
      <c r="P74" s="229">
        <f>+$G74*INDEX('(3.3) Adj Actual NPC'!$G:$SI,MATCH($C74,'(3.3) Adj Actual NPC'!$C:$C,0),MATCH(P$5,'(3.3) Adj Actual NPC'!$G$5:$S$5,0))</f>
        <v>0</v>
      </c>
      <c r="Q74" s="229">
        <f>+$G74*INDEX('(3.3) Adj Actual NPC'!$G:$SI,MATCH($C74,'(3.3) Adj Actual NPC'!$C:$C,0),MATCH(Q$5,'(3.3) Adj Actual NPC'!$G$5:$S$5,0))</f>
        <v>0</v>
      </c>
      <c r="R74" s="229">
        <f>+$G74*INDEX('(3.3) Adj Actual NPC'!$G:$SI,MATCH($C74,'(3.3) Adj Actual NPC'!$C:$C,0),MATCH(R$5,'(3.3) Adj Actual NPC'!$G$5:$S$5,0))</f>
        <v>0</v>
      </c>
      <c r="S74" s="229">
        <f>+$G74*INDEX('(3.3) Adj Actual NPC'!$G:$SI,MATCH($C74,'(3.3) Adj Actual NPC'!$C:$C,0),MATCH(S$5,'(3.3) Adj Actual NPC'!$G$5:$S$5,0))</f>
        <v>0</v>
      </c>
      <c r="T74" s="229">
        <f>+$G74*INDEX('(3.3) Adj Actual NPC'!$G:$SI,MATCH($C74,'(3.3) Adj Actual NPC'!$C:$C,0),MATCH(T$5,'(3.3) Adj Actual NPC'!$G$5:$S$5,0))</f>
        <v>0</v>
      </c>
      <c r="U74" s="229">
        <f>+$G74*INDEX('(3.3) Adj Actual NPC'!$G:$SI,MATCH($C74,'(3.3) Adj Actual NPC'!$C:$C,0),MATCH(U$5,'(3.3) Adj Actual NPC'!$G$5:$S$5,0))</f>
        <v>0</v>
      </c>
      <c r="V74" s="229">
        <f>+$G74*INDEX('(3.3) Adj Actual NPC'!$G:$SI,MATCH($C74,'(3.3) Adj Actual NPC'!$C:$C,0),MATCH(V$5,'(3.3) Adj Actual NPC'!$G$5:$S$5,0))</f>
        <v>0</v>
      </c>
    </row>
    <row r="75" spans="3:22" ht="12.75" customHeight="1">
      <c r="C75" s="205" t="s">
        <v>37</v>
      </c>
      <c r="D75" s="205"/>
      <c r="E75" s="206" t="s">
        <v>135</v>
      </c>
      <c r="F75" s="192"/>
      <c r="G75" s="193">
        <v>1</v>
      </c>
      <c r="I75" s="197">
        <f t="shared" si="20"/>
        <v>0</v>
      </c>
      <c r="J75" s="226"/>
      <c r="K75" s="229">
        <f>+$G75*INDEX('(3.3) Adj Actual NPC'!$G:$SI,MATCH($C75,'(3.3) Adj Actual NPC'!$C:$C,0),MATCH(K$5,'(3.3) Adj Actual NPC'!$G$5:$S$5,0))</f>
        <v>0</v>
      </c>
      <c r="L75" s="229">
        <f>+$G75*INDEX('(3.3) Adj Actual NPC'!$G:$SI,MATCH($C75,'(3.3) Adj Actual NPC'!$C:$C,0),MATCH(L$5,'(3.3) Adj Actual NPC'!$G$5:$S$5,0))</f>
        <v>0</v>
      </c>
      <c r="M75" s="229">
        <f>+$G75*INDEX('(3.3) Adj Actual NPC'!$G:$SI,MATCH($C75,'(3.3) Adj Actual NPC'!$C:$C,0),MATCH(M$5,'(3.3) Adj Actual NPC'!$G$5:$S$5,0))</f>
        <v>0</v>
      </c>
      <c r="N75" s="229">
        <f>+$G75*INDEX('(3.3) Adj Actual NPC'!$G:$SI,MATCH($C75,'(3.3) Adj Actual NPC'!$C:$C,0),MATCH(N$5,'(3.3) Adj Actual NPC'!$G$5:$S$5,0))</f>
        <v>0</v>
      </c>
      <c r="O75" s="229">
        <f>+$G75*INDEX('(3.3) Adj Actual NPC'!$G:$SI,MATCH($C75,'(3.3) Adj Actual NPC'!$C:$C,0),MATCH(O$5,'(3.3) Adj Actual NPC'!$G$5:$S$5,0))</f>
        <v>0</v>
      </c>
      <c r="P75" s="229">
        <f>+$G75*INDEX('(3.3) Adj Actual NPC'!$G:$SI,MATCH($C75,'(3.3) Adj Actual NPC'!$C:$C,0),MATCH(P$5,'(3.3) Adj Actual NPC'!$G$5:$S$5,0))</f>
        <v>0</v>
      </c>
      <c r="Q75" s="229">
        <f>+$G75*INDEX('(3.3) Adj Actual NPC'!$G:$SI,MATCH($C75,'(3.3) Adj Actual NPC'!$C:$C,0),MATCH(Q$5,'(3.3) Adj Actual NPC'!$G$5:$S$5,0))</f>
        <v>0</v>
      </c>
      <c r="R75" s="229">
        <f>+$G75*INDEX('(3.3) Adj Actual NPC'!$G:$SI,MATCH($C75,'(3.3) Adj Actual NPC'!$C:$C,0),MATCH(R$5,'(3.3) Adj Actual NPC'!$G$5:$S$5,0))</f>
        <v>0</v>
      </c>
      <c r="S75" s="229">
        <f>+$G75*INDEX('(3.3) Adj Actual NPC'!$G:$SI,MATCH($C75,'(3.3) Adj Actual NPC'!$C:$C,0),MATCH(S$5,'(3.3) Adj Actual NPC'!$G$5:$S$5,0))</f>
        <v>0</v>
      </c>
      <c r="T75" s="229">
        <f>+$G75*INDEX('(3.3) Adj Actual NPC'!$G:$SI,MATCH($C75,'(3.3) Adj Actual NPC'!$C:$C,0),MATCH(T$5,'(3.3) Adj Actual NPC'!$G$5:$S$5,0))</f>
        <v>0</v>
      </c>
      <c r="U75" s="229">
        <f>+$G75*INDEX('(3.3) Adj Actual NPC'!$G:$SI,MATCH($C75,'(3.3) Adj Actual NPC'!$C:$C,0),MATCH(U$5,'(3.3) Adj Actual NPC'!$G$5:$S$5,0))</f>
        <v>0</v>
      </c>
      <c r="V75" s="229">
        <f>+$G75*INDEX('(3.3) Adj Actual NPC'!$G:$SI,MATCH($C75,'(3.3) Adj Actual NPC'!$C:$C,0),MATCH(V$5,'(3.3) Adj Actual NPC'!$G$5:$S$5,0))</f>
        <v>0</v>
      </c>
    </row>
    <row r="76" spans="3:22" ht="12.75" customHeight="1">
      <c r="C76" s="205" t="s">
        <v>38</v>
      </c>
      <c r="D76" s="205"/>
      <c r="E76" s="206" t="s">
        <v>135</v>
      </c>
      <c r="F76" s="192"/>
      <c r="G76" s="193">
        <v>1</v>
      </c>
      <c r="I76" s="197">
        <f t="shared" si="20"/>
        <v>0</v>
      </c>
      <c r="J76" s="226"/>
      <c r="K76" s="229">
        <f>+$G76*INDEX('(3.3) Adj Actual NPC'!$G:$SI,MATCH($C76,'(3.3) Adj Actual NPC'!$C:$C,0),MATCH(K$5,'(3.3) Adj Actual NPC'!$G$5:$S$5,0))</f>
        <v>0</v>
      </c>
      <c r="L76" s="229">
        <f>+$G76*INDEX('(3.3) Adj Actual NPC'!$G:$SI,MATCH($C76,'(3.3) Adj Actual NPC'!$C:$C,0),MATCH(L$5,'(3.3) Adj Actual NPC'!$G$5:$S$5,0))</f>
        <v>0</v>
      </c>
      <c r="M76" s="229">
        <f>+$G76*INDEX('(3.3) Adj Actual NPC'!$G:$SI,MATCH($C76,'(3.3) Adj Actual NPC'!$C:$C,0),MATCH(M$5,'(3.3) Adj Actual NPC'!$G$5:$S$5,0))</f>
        <v>0</v>
      </c>
      <c r="N76" s="229">
        <f>+$G76*INDEX('(3.3) Adj Actual NPC'!$G:$SI,MATCH($C76,'(3.3) Adj Actual NPC'!$C:$C,0),MATCH(N$5,'(3.3) Adj Actual NPC'!$G$5:$S$5,0))</f>
        <v>0</v>
      </c>
      <c r="O76" s="229">
        <f>+$G76*INDEX('(3.3) Adj Actual NPC'!$G:$SI,MATCH($C76,'(3.3) Adj Actual NPC'!$C:$C,0),MATCH(O$5,'(3.3) Adj Actual NPC'!$G$5:$S$5,0))</f>
        <v>0</v>
      </c>
      <c r="P76" s="229">
        <f>+$G76*INDEX('(3.3) Adj Actual NPC'!$G:$SI,MATCH($C76,'(3.3) Adj Actual NPC'!$C:$C,0),MATCH(P$5,'(3.3) Adj Actual NPC'!$G$5:$S$5,0))</f>
        <v>0</v>
      </c>
      <c r="Q76" s="229">
        <f>+$G76*INDEX('(3.3) Adj Actual NPC'!$G:$SI,MATCH($C76,'(3.3) Adj Actual NPC'!$C:$C,0),MATCH(Q$5,'(3.3) Adj Actual NPC'!$G$5:$S$5,0))</f>
        <v>0</v>
      </c>
      <c r="R76" s="229">
        <f>+$G76*INDEX('(3.3) Adj Actual NPC'!$G:$SI,MATCH($C76,'(3.3) Adj Actual NPC'!$C:$C,0),MATCH(R$5,'(3.3) Adj Actual NPC'!$G$5:$S$5,0))</f>
        <v>0</v>
      </c>
      <c r="S76" s="229">
        <f>+$G76*INDEX('(3.3) Adj Actual NPC'!$G:$SI,MATCH($C76,'(3.3) Adj Actual NPC'!$C:$C,0),MATCH(S$5,'(3.3) Adj Actual NPC'!$G$5:$S$5,0))</f>
        <v>0</v>
      </c>
      <c r="T76" s="229">
        <f>+$G76*INDEX('(3.3) Adj Actual NPC'!$G:$SI,MATCH($C76,'(3.3) Adj Actual NPC'!$C:$C,0),MATCH(T$5,'(3.3) Adj Actual NPC'!$G$5:$S$5,0))</f>
        <v>0</v>
      </c>
      <c r="U76" s="229">
        <f>+$G76*INDEX('(3.3) Adj Actual NPC'!$G:$SI,MATCH($C76,'(3.3) Adj Actual NPC'!$C:$C,0),MATCH(U$5,'(3.3) Adj Actual NPC'!$G$5:$S$5,0))</f>
        <v>0</v>
      </c>
      <c r="V76" s="229">
        <f>+$G76*INDEX('(3.3) Adj Actual NPC'!$G:$SI,MATCH($C76,'(3.3) Adj Actual NPC'!$C:$C,0),MATCH(V$5,'(3.3) Adj Actual NPC'!$G$5:$S$5,0))</f>
        <v>0</v>
      </c>
    </row>
    <row r="77" spans="3:22" ht="12.75" customHeight="1">
      <c r="C77" s="230" t="s">
        <v>173</v>
      </c>
      <c r="D77" s="205"/>
      <c r="E77" s="206" t="s">
        <v>135</v>
      </c>
      <c r="F77" s="192"/>
      <c r="G77" s="193">
        <v>1</v>
      </c>
      <c r="I77" s="197">
        <f t="shared" si="20"/>
        <v>0</v>
      </c>
      <c r="J77" s="226"/>
      <c r="K77" s="229">
        <f>+$G77*INDEX('(3.3) Adj Actual NPC'!$G:$SI,MATCH($C77,'(3.3) Adj Actual NPC'!$C:$C,0),MATCH(K$5,'(3.3) Adj Actual NPC'!$G$5:$S$5,0))</f>
        <v>0</v>
      </c>
      <c r="L77" s="229">
        <f>+$G77*INDEX('(3.3) Adj Actual NPC'!$G:$SI,MATCH($C77,'(3.3) Adj Actual NPC'!$C:$C,0),MATCH(L$5,'(3.3) Adj Actual NPC'!$G$5:$S$5,0))</f>
        <v>0</v>
      </c>
      <c r="M77" s="229">
        <f>+$G77*INDEX('(3.3) Adj Actual NPC'!$G:$SI,MATCH($C77,'(3.3) Adj Actual NPC'!$C:$C,0),MATCH(M$5,'(3.3) Adj Actual NPC'!$G$5:$S$5,0))</f>
        <v>0</v>
      </c>
      <c r="N77" s="229">
        <f>+$G77*INDEX('(3.3) Adj Actual NPC'!$G:$SI,MATCH($C77,'(3.3) Adj Actual NPC'!$C:$C,0),MATCH(N$5,'(3.3) Adj Actual NPC'!$G$5:$S$5,0))</f>
        <v>0</v>
      </c>
      <c r="O77" s="229">
        <f>+$G77*INDEX('(3.3) Adj Actual NPC'!$G:$SI,MATCH($C77,'(3.3) Adj Actual NPC'!$C:$C,0),MATCH(O$5,'(3.3) Adj Actual NPC'!$G$5:$S$5,0))</f>
        <v>0</v>
      </c>
      <c r="P77" s="229">
        <f>+$G77*INDEX('(3.3) Adj Actual NPC'!$G:$SI,MATCH($C77,'(3.3) Adj Actual NPC'!$C:$C,0),MATCH(P$5,'(3.3) Adj Actual NPC'!$G$5:$S$5,0))</f>
        <v>0</v>
      </c>
      <c r="Q77" s="229">
        <f>+$G77*INDEX('(3.3) Adj Actual NPC'!$G:$SI,MATCH($C77,'(3.3) Adj Actual NPC'!$C:$C,0),MATCH(Q$5,'(3.3) Adj Actual NPC'!$G$5:$S$5,0))</f>
        <v>0</v>
      </c>
      <c r="R77" s="229">
        <f>+$G77*INDEX('(3.3) Adj Actual NPC'!$G:$SI,MATCH($C77,'(3.3) Adj Actual NPC'!$C:$C,0),MATCH(R$5,'(3.3) Adj Actual NPC'!$G$5:$S$5,0))</f>
        <v>0</v>
      </c>
      <c r="S77" s="229">
        <f>+$G77*INDEX('(3.3) Adj Actual NPC'!$G:$SI,MATCH($C77,'(3.3) Adj Actual NPC'!$C:$C,0),MATCH(S$5,'(3.3) Adj Actual NPC'!$G$5:$S$5,0))</f>
        <v>0</v>
      </c>
      <c r="T77" s="229">
        <f>+$G77*INDEX('(3.3) Adj Actual NPC'!$G:$SI,MATCH($C77,'(3.3) Adj Actual NPC'!$C:$C,0),MATCH(T$5,'(3.3) Adj Actual NPC'!$G$5:$S$5,0))</f>
        <v>0</v>
      </c>
      <c r="U77" s="229">
        <f>+$G77*INDEX('(3.3) Adj Actual NPC'!$G:$SI,MATCH($C77,'(3.3) Adj Actual NPC'!$C:$C,0),MATCH(U$5,'(3.3) Adj Actual NPC'!$G$5:$S$5,0))</f>
        <v>0</v>
      </c>
      <c r="V77" s="229">
        <f>+$G77*INDEX('(3.3) Adj Actual NPC'!$G:$SI,MATCH($C77,'(3.3) Adj Actual NPC'!$C:$C,0),MATCH(V$5,'(3.3) Adj Actual NPC'!$G$5:$S$5,0))</f>
        <v>0</v>
      </c>
    </row>
    <row r="78" spans="3:22" ht="12.75" customHeight="1">
      <c r="C78" s="230" t="s">
        <v>256</v>
      </c>
      <c r="D78" s="205"/>
      <c r="E78" s="206" t="s">
        <v>135</v>
      </c>
      <c r="F78" s="192"/>
      <c r="G78" s="193">
        <v>1</v>
      </c>
      <c r="I78" s="197">
        <f t="shared" si="20"/>
        <v>0</v>
      </c>
      <c r="J78" s="226"/>
      <c r="K78" s="229">
        <f>+$G78*INDEX('(3.3) Adj Actual NPC'!$G:$SI,MATCH($C78,'(3.3) Adj Actual NPC'!$C:$C,0),MATCH(K$5,'(3.3) Adj Actual NPC'!$G$5:$S$5,0))</f>
        <v>0</v>
      </c>
      <c r="L78" s="229">
        <f>+$G78*INDEX('(3.3) Adj Actual NPC'!$G:$SI,MATCH($C78,'(3.3) Adj Actual NPC'!$C:$C,0),MATCH(L$5,'(3.3) Adj Actual NPC'!$G$5:$S$5,0))</f>
        <v>0</v>
      </c>
      <c r="M78" s="229">
        <f>+$G78*INDEX('(3.3) Adj Actual NPC'!$G:$SI,MATCH($C78,'(3.3) Adj Actual NPC'!$C:$C,0),MATCH(M$5,'(3.3) Adj Actual NPC'!$G$5:$S$5,0))</f>
        <v>0</v>
      </c>
      <c r="N78" s="229">
        <f>+$G78*INDEX('(3.3) Adj Actual NPC'!$G:$SI,MATCH($C78,'(3.3) Adj Actual NPC'!$C:$C,0),MATCH(N$5,'(3.3) Adj Actual NPC'!$G$5:$S$5,0))</f>
        <v>0</v>
      </c>
      <c r="O78" s="229">
        <f>+$G78*INDEX('(3.3) Adj Actual NPC'!$G:$SI,MATCH($C78,'(3.3) Adj Actual NPC'!$C:$C,0),MATCH(O$5,'(3.3) Adj Actual NPC'!$G$5:$S$5,0))</f>
        <v>0</v>
      </c>
      <c r="P78" s="229">
        <f>+$G78*INDEX('(3.3) Adj Actual NPC'!$G:$SI,MATCH($C78,'(3.3) Adj Actual NPC'!$C:$C,0),MATCH(P$5,'(3.3) Adj Actual NPC'!$G$5:$S$5,0))</f>
        <v>0</v>
      </c>
      <c r="Q78" s="229">
        <f>+$G78*INDEX('(3.3) Adj Actual NPC'!$G:$SI,MATCH($C78,'(3.3) Adj Actual NPC'!$C:$C,0),MATCH(Q$5,'(3.3) Adj Actual NPC'!$G$5:$S$5,0))</f>
        <v>0</v>
      </c>
      <c r="R78" s="229">
        <f>+$G78*INDEX('(3.3) Adj Actual NPC'!$G:$SI,MATCH($C78,'(3.3) Adj Actual NPC'!$C:$C,0),MATCH(R$5,'(3.3) Adj Actual NPC'!$G$5:$S$5,0))</f>
        <v>0</v>
      </c>
      <c r="S78" s="229">
        <f>+$G78*INDEX('(3.3) Adj Actual NPC'!$G:$SI,MATCH($C78,'(3.3) Adj Actual NPC'!$C:$C,0),MATCH(S$5,'(3.3) Adj Actual NPC'!$G$5:$S$5,0))</f>
        <v>0</v>
      </c>
      <c r="T78" s="229">
        <f>+$G78*INDEX('(3.3) Adj Actual NPC'!$G:$SI,MATCH($C78,'(3.3) Adj Actual NPC'!$C:$C,0),MATCH(T$5,'(3.3) Adj Actual NPC'!$G$5:$S$5,0))</f>
        <v>0</v>
      </c>
      <c r="U78" s="229">
        <f>+$G78*INDEX('(3.3) Adj Actual NPC'!$G:$SI,MATCH($C78,'(3.3) Adj Actual NPC'!$C:$C,0),MATCH(U$5,'(3.3) Adj Actual NPC'!$G$5:$S$5,0))</f>
        <v>0</v>
      </c>
      <c r="V78" s="229">
        <f>+$G78*INDEX('(3.3) Adj Actual NPC'!$G:$SI,MATCH($C78,'(3.3) Adj Actual NPC'!$C:$C,0),MATCH(V$5,'(3.3) Adj Actual NPC'!$G$5:$S$5,0))</f>
        <v>0</v>
      </c>
    </row>
    <row r="79" spans="3:22" ht="12.75" customHeight="1">
      <c r="C79" s="230" t="s">
        <v>257</v>
      </c>
      <c r="D79" s="205"/>
      <c r="E79" s="206" t="s">
        <v>135</v>
      </c>
      <c r="F79" s="192"/>
      <c r="G79" s="193">
        <v>1</v>
      </c>
      <c r="I79" s="197">
        <f t="shared" si="20"/>
        <v>0</v>
      </c>
      <c r="J79" s="226"/>
      <c r="K79" s="229">
        <f>+$G79*INDEX('(3.3) Adj Actual NPC'!$G:$SI,MATCH($C79,'(3.3) Adj Actual NPC'!$C:$C,0),MATCH(K$5,'(3.3) Adj Actual NPC'!$G$5:$S$5,0))</f>
        <v>0</v>
      </c>
      <c r="L79" s="229">
        <f>+$G79*INDEX('(3.3) Adj Actual NPC'!$G:$SI,MATCH($C79,'(3.3) Adj Actual NPC'!$C:$C,0),MATCH(L$5,'(3.3) Adj Actual NPC'!$G$5:$S$5,0))</f>
        <v>0</v>
      </c>
      <c r="M79" s="229">
        <f>+$G79*INDEX('(3.3) Adj Actual NPC'!$G:$SI,MATCH($C79,'(3.3) Adj Actual NPC'!$C:$C,0),MATCH(M$5,'(3.3) Adj Actual NPC'!$G$5:$S$5,0))</f>
        <v>0</v>
      </c>
      <c r="N79" s="229">
        <f>+$G79*INDEX('(3.3) Adj Actual NPC'!$G:$SI,MATCH($C79,'(3.3) Adj Actual NPC'!$C:$C,0),MATCH(N$5,'(3.3) Adj Actual NPC'!$G$5:$S$5,0))</f>
        <v>0</v>
      </c>
      <c r="O79" s="229">
        <f>+$G79*INDEX('(3.3) Adj Actual NPC'!$G:$SI,MATCH($C79,'(3.3) Adj Actual NPC'!$C:$C,0),MATCH(O$5,'(3.3) Adj Actual NPC'!$G$5:$S$5,0))</f>
        <v>0</v>
      </c>
      <c r="P79" s="229">
        <f>+$G79*INDEX('(3.3) Adj Actual NPC'!$G:$SI,MATCH($C79,'(3.3) Adj Actual NPC'!$C:$C,0),MATCH(P$5,'(3.3) Adj Actual NPC'!$G$5:$S$5,0))</f>
        <v>0</v>
      </c>
      <c r="Q79" s="229">
        <f>+$G79*INDEX('(3.3) Adj Actual NPC'!$G:$SI,MATCH($C79,'(3.3) Adj Actual NPC'!$C:$C,0),MATCH(Q$5,'(3.3) Adj Actual NPC'!$G$5:$S$5,0))</f>
        <v>0</v>
      </c>
      <c r="R79" s="229">
        <f>+$G79*INDEX('(3.3) Adj Actual NPC'!$G:$SI,MATCH($C79,'(3.3) Adj Actual NPC'!$C:$C,0),MATCH(R$5,'(3.3) Adj Actual NPC'!$G$5:$S$5,0))</f>
        <v>0</v>
      </c>
      <c r="S79" s="229">
        <f>+$G79*INDEX('(3.3) Adj Actual NPC'!$G:$SI,MATCH($C79,'(3.3) Adj Actual NPC'!$C:$C,0),MATCH(S$5,'(3.3) Adj Actual NPC'!$G$5:$S$5,0))</f>
        <v>0</v>
      </c>
      <c r="T79" s="229">
        <f>+$G79*INDEX('(3.3) Adj Actual NPC'!$G:$SI,MATCH($C79,'(3.3) Adj Actual NPC'!$C:$C,0),MATCH(T$5,'(3.3) Adj Actual NPC'!$G$5:$S$5,0))</f>
        <v>0</v>
      </c>
      <c r="U79" s="229">
        <f>+$G79*INDEX('(3.3) Adj Actual NPC'!$G:$SI,MATCH($C79,'(3.3) Adj Actual NPC'!$C:$C,0),MATCH(U$5,'(3.3) Adj Actual NPC'!$G$5:$S$5,0))</f>
        <v>0</v>
      </c>
      <c r="V79" s="229">
        <f>+$G79*INDEX('(3.3) Adj Actual NPC'!$G:$SI,MATCH($C79,'(3.3) Adj Actual NPC'!$C:$C,0),MATCH(V$5,'(3.3) Adj Actual NPC'!$G$5:$S$5,0))</f>
        <v>0</v>
      </c>
    </row>
    <row r="80" spans="3:22" ht="12.75" customHeight="1">
      <c r="C80" s="230" t="s">
        <v>258</v>
      </c>
      <c r="D80" s="205"/>
      <c r="E80" s="206" t="s">
        <v>135</v>
      </c>
      <c r="F80" s="192"/>
      <c r="G80" s="193">
        <v>1</v>
      </c>
      <c r="I80" s="197">
        <f t="shared" si="20"/>
        <v>0</v>
      </c>
      <c r="J80" s="226"/>
      <c r="K80" s="229">
        <f>+$G80*INDEX('(3.3) Adj Actual NPC'!$G:$SI,MATCH($C80,'(3.3) Adj Actual NPC'!$C:$C,0),MATCH(K$5,'(3.3) Adj Actual NPC'!$G$5:$S$5,0))</f>
        <v>0</v>
      </c>
      <c r="L80" s="229">
        <f>+$G80*INDEX('(3.3) Adj Actual NPC'!$G:$SI,MATCH($C80,'(3.3) Adj Actual NPC'!$C:$C,0),MATCH(L$5,'(3.3) Adj Actual NPC'!$G$5:$S$5,0))</f>
        <v>0</v>
      </c>
      <c r="M80" s="229">
        <f>+$G80*INDEX('(3.3) Adj Actual NPC'!$G:$SI,MATCH($C80,'(3.3) Adj Actual NPC'!$C:$C,0),MATCH(M$5,'(3.3) Adj Actual NPC'!$G$5:$S$5,0))</f>
        <v>0</v>
      </c>
      <c r="N80" s="229">
        <f>+$G80*INDEX('(3.3) Adj Actual NPC'!$G:$SI,MATCH($C80,'(3.3) Adj Actual NPC'!$C:$C,0),MATCH(N$5,'(3.3) Adj Actual NPC'!$G$5:$S$5,0))</f>
        <v>0</v>
      </c>
      <c r="O80" s="229">
        <f>+$G80*INDEX('(3.3) Adj Actual NPC'!$G:$SI,MATCH($C80,'(3.3) Adj Actual NPC'!$C:$C,0),MATCH(O$5,'(3.3) Adj Actual NPC'!$G$5:$S$5,0))</f>
        <v>0</v>
      </c>
      <c r="P80" s="229">
        <f>+$G80*INDEX('(3.3) Adj Actual NPC'!$G:$SI,MATCH($C80,'(3.3) Adj Actual NPC'!$C:$C,0),MATCH(P$5,'(3.3) Adj Actual NPC'!$G$5:$S$5,0))</f>
        <v>0</v>
      </c>
      <c r="Q80" s="229">
        <f>+$G80*INDEX('(3.3) Adj Actual NPC'!$G:$SI,MATCH($C80,'(3.3) Adj Actual NPC'!$C:$C,0),MATCH(Q$5,'(3.3) Adj Actual NPC'!$G$5:$S$5,0))</f>
        <v>0</v>
      </c>
      <c r="R80" s="229">
        <f>+$G80*INDEX('(3.3) Adj Actual NPC'!$G:$SI,MATCH($C80,'(3.3) Adj Actual NPC'!$C:$C,0),MATCH(R$5,'(3.3) Adj Actual NPC'!$G$5:$S$5,0))</f>
        <v>0</v>
      </c>
      <c r="S80" s="229">
        <f>+$G80*INDEX('(3.3) Adj Actual NPC'!$G:$SI,MATCH($C80,'(3.3) Adj Actual NPC'!$C:$C,0),MATCH(S$5,'(3.3) Adj Actual NPC'!$G$5:$S$5,0))</f>
        <v>0</v>
      </c>
      <c r="T80" s="229">
        <f>+$G80*INDEX('(3.3) Adj Actual NPC'!$G:$SI,MATCH($C80,'(3.3) Adj Actual NPC'!$C:$C,0),MATCH(T$5,'(3.3) Adj Actual NPC'!$G$5:$S$5,0))</f>
        <v>0</v>
      </c>
      <c r="U80" s="229">
        <f>+$G80*INDEX('(3.3) Adj Actual NPC'!$G:$SI,MATCH($C80,'(3.3) Adj Actual NPC'!$C:$C,0),MATCH(U$5,'(3.3) Adj Actual NPC'!$G$5:$S$5,0))</f>
        <v>0</v>
      </c>
      <c r="V80" s="229">
        <f>+$G80*INDEX('(3.3) Adj Actual NPC'!$G:$SI,MATCH($C80,'(3.3) Adj Actual NPC'!$C:$C,0),MATCH(V$5,'(3.3) Adj Actual NPC'!$G$5:$S$5,0))</f>
        <v>0</v>
      </c>
    </row>
    <row r="81" spans="3:22" ht="12.75" customHeight="1">
      <c r="C81" s="205"/>
      <c r="D81" s="205"/>
      <c r="E81" s="206"/>
      <c r="F81" s="192"/>
      <c r="G81" s="193"/>
      <c r="I81" s="197"/>
      <c r="J81" s="226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</row>
    <row r="82" spans="3:22" ht="12.75" customHeight="1">
      <c r="C82" s="205"/>
      <c r="D82" s="205"/>
      <c r="E82" s="206"/>
      <c r="F82" s="192"/>
      <c r="G82" s="193"/>
      <c r="I82" s="197"/>
      <c r="J82" s="226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</row>
    <row r="83" spans="3:22" ht="12.75" customHeight="1">
      <c r="C83" s="205" t="s">
        <v>259</v>
      </c>
      <c r="D83" s="205"/>
      <c r="E83" s="206" t="s">
        <v>135</v>
      </c>
      <c r="F83" s="192"/>
      <c r="G83" s="193">
        <v>1</v>
      </c>
      <c r="I83" s="197">
        <f t="shared" si="20"/>
        <v>0</v>
      </c>
      <c r="J83" s="226"/>
      <c r="K83" s="229">
        <f>+$G83*INDEX('(3.3) Adj Actual NPC'!$G:$SI,MATCH($C83,'(3.3) Adj Actual NPC'!$C:$C,0),MATCH(K$5,'(3.3) Adj Actual NPC'!$G$5:$S$5,0))</f>
        <v>0</v>
      </c>
      <c r="L83" s="229">
        <f>+$G83*INDEX('(3.3) Adj Actual NPC'!$G:$SI,MATCH($C83,'(3.3) Adj Actual NPC'!$C:$C,0),MATCH(L$5,'(3.3) Adj Actual NPC'!$G$5:$S$5,0))</f>
        <v>0</v>
      </c>
      <c r="M83" s="229">
        <f>+$G83*INDEX('(3.3) Adj Actual NPC'!$G:$SI,MATCH($C83,'(3.3) Adj Actual NPC'!$C:$C,0),MATCH(M$5,'(3.3) Adj Actual NPC'!$G$5:$S$5,0))</f>
        <v>0</v>
      </c>
      <c r="N83" s="229">
        <f>+$G83*INDEX('(3.3) Adj Actual NPC'!$G:$SI,MATCH($C83,'(3.3) Adj Actual NPC'!$C:$C,0),MATCH(N$5,'(3.3) Adj Actual NPC'!$G$5:$S$5,0))</f>
        <v>0</v>
      </c>
      <c r="O83" s="229">
        <f>+$G83*INDEX('(3.3) Adj Actual NPC'!$G:$SI,MATCH($C83,'(3.3) Adj Actual NPC'!$C:$C,0),MATCH(O$5,'(3.3) Adj Actual NPC'!$G$5:$S$5,0))</f>
        <v>0</v>
      </c>
      <c r="P83" s="229">
        <f>+$G83*INDEX('(3.3) Adj Actual NPC'!$G:$SI,MATCH($C83,'(3.3) Adj Actual NPC'!$C:$C,0),MATCH(P$5,'(3.3) Adj Actual NPC'!$G$5:$S$5,0))</f>
        <v>0</v>
      </c>
      <c r="Q83" s="229">
        <f>+$G83*INDEX('(3.3) Adj Actual NPC'!$G:$SI,MATCH($C83,'(3.3) Adj Actual NPC'!$C:$C,0),MATCH(Q$5,'(3.3) Adj Actual NPC'!$G$5:$S$5,0))</f>
        <v>0</v>
      </c>
      <c r="R83" s="229">
        <f>+$G83*INDEX('(3.3) Adj Actual NPC'!$G:$SI,MATCH($C83,'(3.3) Adj Actual NPC'!$C:$C,0),MATCH(R$5,'(3.3) Adj Actual NPC'!$G$5:$S$5,0))</f>
        <v>0</v>
      </c>
      <c r="S83" s="229">
        <f>+$G83*INDEX('(3.3) Adj Actual NPC'!$G:$SI,MATCH($C83,'(3.3) Adj Actual NPC'!$C:$C,0),MATCH(S$5,'(3.3) Adj Actual NPC'!$G$5:$S$5,0))</f>
        <v>0</v>
      </c>
      <c r="T83" s="229">
        <f>+$G83*INDEX('(3.3) Adj Actual NPC'!$G:$SI,MATCH($C83,'(3.3) Adj Actual NPC'!$C:$C,0),MATCH(T$5,'(3.3) Adj Actual NPC'!$G$5:$S$5,0))</f>
        <v>0</v>
      </c>
      <c r="U83" s="229">
        <f>+$G83*INDEX('(3.3) Adj Actual NPC'!$G:$SI,MATCH($C83,'(3.3) Adj Actual NPC'!$C:$C,0),MATCH(U$5,'(3.3) Adj Actual NPC'!$G$5:$S$5,0))</f>
        <v>0</v>
      </c>
      <c r="V83" s="229">
        <f>+$G83*INDEX('(3.3) Adj Actual NPC'!$G:$SI,MATCH($C83,'(3.3) Adj Actual NPC'!$C:$C,0),MATCH(V$5,'(3.3) Adj Actual NPC'!$G$5:$S$5,0))</f>
        <v>0</v>
      </c>
    </row>
    <row r="84" spans="3:22" ht="12.75" customHeight="1">
      <c r="C84" s="231" t="s">
        <v>174</v>
      </c>
      <c r="D84" s="231"/>
      <c r="E84" s="206" t="s">
        <v>135</v>
      </c>
      <c r="F84" s="192"/>
      <c r="G84" s="193">
        <v>1</v>
      </c>
      <c r="I84" s="197">
        <f t="shared" si="20"/>
        <v>0</v>
      </c>
      <c r="J84" s="226"/>
      <c r="K84" s="229">
        <f>+$G84*INDEX('(3.3) Adj Actual NPC'!$G:$SI,MATCH($C84,'(3.3) Adj Actual NPC'!$C:$C,0),MATCH(K$5,'(3.3) Adj Actual NPC'!$G$5:$S$5,0))</f>
        <v>0</v>
      </c>
      <c r="L84" s="229">
        <f>+$G84*INDEX('(3.3) Adj Actual NPC'!$G:$SI,MATCH($C84,'(3.3) Adj Actual NPC'!$C:$C,0),MATCH(L$5,'(3.3) Adj Actual NPC'!$G$5:$S$5,0))</f>
        <v>0</v>
      </c>
      <c r="M84" s="229">
        <f>+$G84*INDEX('(3.3) Adj Actual NPC'!$G:$SI,MATCH($C84,'(3.3) Adj Actual NPC'!$C:$C,0),MATCH(M$5,'(3.3) Adj Actual NPC'!$G$5:$S$5,0))</f>
        <v>0</v>
      </c>
      <c r="N84" s="229">
        <f>+$G84*INDEX('(3.3) Adj Actual NPC'!$G:$SI,MATCH($C84,'(3.3) Adj Actual NPC'!$C:$C,0),MATCH(N$5,'(3.3) Adj Actual NPC'!$G$5:$S$5,0))</f>
        <v>0</v>
      </c>
      <c r="O84" s="229">
        <f>+$G84*INDEX('(3.3) Adj Actual NPC'!$G:$SI,MATCH($C84,'(3.3) Adj Actual NPC'!$C:$C,0),MATCH(O$5,'(3.3) Adj Actual NPC'!$G$5:$S$5,0))</f>
        <v>0</v>
      </c>
      <c r="P84" s="229">
        <f>+$G84*INDEX('(3.3) Adj Actual NPC'!$G:$SI,MATCH($C84,'(3.3) Adj Actual NPC'!$C:$C,0),MATCH(P$5,'(3.3) Adj Actual NPC'!$G$5:$S$5,0))</f>
        <v>0</v>
      </c>
      <c r="Q84" s="229">
        <f>+$G84*INDEX('(3.3) Adj Actual NPC'!$G:$SI,MATCH($C84,'(3.3) Adj Actual NPC'!$C:$C,0),MATCH(Q$5,'(3.3) Adj Actual NPC'!$G$5:$S$5,0))</f>
        <v>0</v>
      </c>
      <c r="R84" s="229">
        <f>+$G84*INDEX('(3.3) Adj Actual NPC'!$G:$SI,MATCH($C84,'(3.3) Adj Actual NPC'!$C:$C,0),MATCH(R$5,'(3.3) Adj Actual NPC'!$G$5:$S$5,0))</f>
        <v>0</v>
      </c>
      <c r="S84" s="229">
        <f>+$G84*INDEX('(3.3) Adj Actual NPC'!$G:$SI,MATCH($C84,'(3.3) Adj Actual NPC'!$C:$C,0),MATCH(S$5,'(3.3) Adj Actual NPC'!$G$5:$S$5,0))</f>
        <v>0</v>
      </c>
      <c r="T84" s="229">
        <f>+$G84*INDEX('(3.3) Adj Actual NPC'!$G:$SI,MATCH($C84,'(3.3) Adj Actual NPC'!$C:$C,0),MATCH(T$5,'(3.3) Adj Actual NPC'!$G$5:$S$5,0))</f>
        <v>0</v>
      </c>
      <c r="U84" s="229">
        <f>+$G84*INDEX('(3.3) Adj Actual NPC'!$G:$SI,MATCH($C84,'(3.3) Adj Actual NPC'!$C:$C,0),MATCH(U$5,'(3.3) Adj Actual NPC'!$G$5:$S$5,0))</f>
        <v>0</v>
      </c>
      <c r="V84" s="229">
        <f>+$G84*INDEX('(3.3) Adj Actual NPC'!$G:$SI,MATCH($C84,'(3.3) Adj Actual NPC'!$C:$C,0),MATCH(V$5,'(3.3) Adj Actual NPC'!$G$5:$S$5,0))</f>
        <v>0</v>
      </c>
    </row>
    <row r="85" spans="3:22" ht="12.75" customHeight="1">
      <c r="C85" s="231" t="s">
        <v>175</v>
      </c>
      <c r="D85" s="231"/>
      <c r="E85" s="206" t="s">
        <v>135</v>
      </c>
      <c r="F85" s="192"/>
      <c r="G85" s="193">
        <v>1</v>
      </c>
      <c r="I85" s="197">
        <f t="shared" si="20"/>
        <v>0</v>
      </c>
      <c r="J85" s="226"/>
      <c r="K85" s="229">
        <f>+$G85*INDEX('(3.3) Adj Actual NPC'!$G:$SI,MATCH($C85,'(3.3) Adj Actual NPC'!$C:$C,0),MATCH(K$5,'(3.3) Adj Actual NPC'!$G$5:$S$5,0))</f>
        <v>0</v>
      </c>
      <c r="L85" s="229">
        <f>+$G85*INDEX('(3.3) Adj Actual NPC'!$G:$SI,MATCH($C85,'(3.3) Adj Actual NPC'!$C:$C,0),MATCH(L$5,'(3.3) Adj Actual NPC'!$G$5:$S$5,0))</f>
        <v>0</v>
      </c>
      <c r="M85" s="229">
        <f>+$G85*INDEX('(3.3) Adj Actual NPC'!$G:$SI,MATCH($C85,'(3.3) Adj Actual NPC'!$C:$C,0),MATCH(M$5,'(3.3) Adj Actual NPC'!$G$5:$S$5,0))</f>
        <v>0</v>
      </c>
      <c r="N85" s="229">
        <f>+$G85*INDEX('(3.3) Adj Actual NPC'!$G:$SI,MATCH($C85,'(3.3) Adj Actual NPC'!$C:$C,0),MATCH(N$5,'(3.3) Adj Actual NPC'!$G$5:$S$5,0))</f>
        <v>0</v>
      </c>
      <c r="O85" s="229">
        <f>+$G85*INDEX('(3.3) Adj Actual NPC'!$G:$SI,MATCH($C85,'(3.3) Adj Actual NPC'!$C:$C,0),MATCH(O$5,'(3.3) Adj Actual NPC'!$G$5:$S$5,0))</f>
        <v>0</v>
      </c>
      <c r="P85" s="229">
        <f>+$G85*INDEX('(3.3) Adj Actual NPC'!$G:$SI,MATCH($C85,'(3.3) Adj Actual NPC'!$C:$C,0),MATCH(P$5,'(3.3) Adj Actual NPC'!$G$5:$S$5,0))</f>
        <v>0</v>
      </c>
      <c r="Q85" s="229">
        <f>+$G85*INDEX('(3.3) Adj Actual NPC'!$G:$SI,MATCH($C85,'(3.3) Adj Actual NPC'!$C:$C,0),MATCH(Q$5,'(3.3) Adj Actual NPC'!$G$5:$S$5,0))</f>
        <v>0</v>
      </c>
      <c r="R85" s="229">
        <f>+$G85*INDEX('(3.3) Adj Actual NPC'!$G:$SI,MATCH($C85,'(3.3) Adj Actual NPC'!$C:$C,0),MATCH(R$5,'(3.3) Adj Actual NPC'!$G$5:$S$5,0))</f>
        <v>0</v>
      </c>
      <c r="S85" s="229">
        <f>+$G85*INDEX('(3.3) Adj Actual NPC'!$G:$SI,MATCH($C85,'(3.3) Adj Actual NPC'!$C:$C,0),MATCH(S$5,'(3.3) Adj Actual NPC'!$G$5:$S$5,0))</f>
        <v>0</v>
      </c>
      <c r="T85" s="229">
        <f>+$G85*INDEX('(3.3) Adj Actual NPC'!$G:$SI,MATCH($C85,'(3.3) Adj Actual NPC'!$C:$C,0),MATCH(T$5,'(3.3) Adj Actual NPC'!$G$5:$S$5,0))</f>
        <v>0</v>
      </c>
      <c r="U85" s="229">
        <f>+$G85*INDEX('(3.3) Adj Actual NPC'!$G:$SI,MATCH($C85,'(3.3) Adj Actual NPC'!$C:$C,0),MATCH(U$5,'(3.3) Adj Actual NPC'!$G$5:$S$5,0))</f>
        <v>0</v>
      </c>
      <c r="V85" s="229">
        <f>+$G85*INDEX('(3.3) Adj Actual NPC'!$G:$SI,MATCH($C85,'(3.3) Adj Actual NPC'!$C:$C,0),MATCH(V$5,'(3.3) Adj Actual NPC'!$G$5:$S$5,0))</f>
        <v>0</v>
      </c>
    </row>
    <row r="86" spans="3:22" ht="12.75" customHeight="1">
      <c r="C86" s="231" t="s">
        <v>41</v>
      </c>
      <c r="D86" s="231"/>
      <c r="E86" s="206" t="s">
        <v>135</v>
      </c>
      <c r="F86" s="192"/>
      <c r="G86" s="193">
        <v>1</v>
      </c>
      <c r="I86" s="197">
        <f t="shared" si="20"/>
        <v>0</v>
      </c>
      <c r="J86" s="226"/>
      <c r="K86" s="229">
        <f>+$G86*INDEX('(3.3) Adj Actual NPC'!$G:$SI,MATCH($C86,'(3.3) Adj Actual NPC'!$C:$C,0),MATCH(K$5,'(3.3) Adj Actual NPC'!$G$5:$S$5,0))</f>
        <v>0</v>
      </c>
      <c r="L86" s="229">
        <f>+$G86*INDEX('(3.3) Adj Actual NPC'!$G:$SI,MATCH($C86,'(3.3) Adj Actual NPC'!$C:$C,0),MATCH(L$5,'(3.3) Adj Actual NPC'!$G$5:$S$5,0))</f>
        <v>0</v>
      </c>
      <c r="M86" s="229">
        <f>+$G86*INDEX('(3.3) Adj Actual NPC'!$G:$SI,MATCH($C86,'(3.3) Adj Actual NPC'!$C:$C,0),MATCH(M$5,'(3.3) Adj Actual NPC'!$G$5:$S$5,0))</f>
        <v>0</v>
      </c>
      <c r="N86" s="229">
        <f>+$G86*INDEX('(3.3) Adj Actual NPC'!$G:$SI,MATCH($C86,'(3.3) Adj Actual NPC'!$C:$C,0),MATCH(N$5,'(3.3) Adj Actual NPC'!$G$5:$S$5,0))</f>
        <v>0</v>
      </c>
      <c r="O86" s="229">
        <f>+$G86*INDEX('(3.3) Adj Actual NPC'!$G:$SI,MATCH($C86,'(3.3) Adj Actual NPC'!$C:$C,0),MATCH(O$5,'(3.3) Adj Actual NPC'!$G$5:$S$5,0))</f>
        <v>0</v>
      </c>
      <c r="P86" s="229">
        <f>+$G86*INDEX('(3.3) Adj Actual NPC'!$G:$SI,MATCH($C86,'(3.3) Adj Actual NPC'!$C:$C,0),MATCH(P$5,'(3.3) Adj Actual NPC'!$G$5:$S$5,0))</f>
        <v>0</v>
      </c>
      <c r="Q86" s="229">
        <f>+$G86*INDEX('(3.3) Adj Actual NPC'!$G:$SI,MATCH($C86,'(3.3) Adj Actual NPC'!$C:$C,0),MATCH(Q$5,'(3.3) Adj Actual NPC'!$G$5:$S$5,0))</f>
        <v>0</v>
      </c>
      <c r="R86" s="229">
        <f>+$G86*INDEX('(3.3) Adj Actual NPC'!$G:$SI,MATCH($C86,'(3.3) Adj Actual NPC'!$C:$C,0),MATCH(R$5,'(3.3) Adj Actual NPC'!$G$5:$S$5,0))</f>
        <v>0</v>
      </c>
      <c r="S86" s="229">
        <f>+$G86*INDEX('(3.3) Adj Actual NPC'!$G:$SI,MATCH($C86,'(3.3) Adj Actual NPC'!$C:$C,0),MATCH(S$5,'(3.3) Adj Actual NPC'!$G$5:$S$5,0))</f>
        <v>0</v>
      </c>
      <c r="T86" s="229">
        <f>+$G86*INDEX('(3.3) Adj Actual NPC'!$G:$SI,MATCH($C86,'(3.3) Adj Actual NPC'!$C:$C,0),MATCH(T$5,'(3.3) Adj Actual NPC'!$G$5:$S$5,0))</f>
        <v>0</v>
      </c>
      <c r="U86" s="229">
        <f>+$G86*INDEX('(3.3) Adj Actual NPC'!$G:$SI,MATCH($C86,'(3.3) Adj Actual NPC'!$C:$C,0),MATCH(U$5,'(3.3) Adj Actual NPC'!$G$5:$S$5,0))</f>
        <v>0</v>
      </c>
      <c r="V86" s="229">
        <f>+$G86*INDEX('(3.3) Adj Actual NPC'!$G:$SI,MATCH($C86,'(3.3) Adj Actual NPC'!$C:$C,0),MATCH(V$5,'(3.3) Adj Actual NPC'!$G$5:$S$5,0))</f>
        <v>0</v>
      </c>
    </row>
    <row r="87" spans="3:22" ht="12.75" customHeight="1">
      <c r="C87" s="231" t="s">
        <v>42</v>
      </c>
      <c r="D87" s="231"/>
      <c r="E87" s="206" t="s">
        <v>135</v>
      </c>
      <c r="F87" s="192"/>
      <c r="G87" s="193">
        <v>1</v>
      </c>
      <c r="I87" s="197">
        <f t="shared" si="20"/>
        <v>0</v>
      </c>
      <c r="J87" s="226"/>
      <c r="K87" s="229">
        <f>+$G87*INDEX('(3.3) Adj Actual NPC'!$G:$SI,MATCH($C87,'(3.3) Adj Actual NPC'!$C:$C,0),MATCH(K$5,'(3.3) Adj Actual NPC'!$G$5:$S$5,0))</f>
        <v>0</v>
      </c>
      <c r="L87" s="229">
        <f>+$G87*INDEX('(3.3) Adj Actual NPC'!$G:$SI,MATCH($C87,'(3.3) Adj Actual NPC'!$C:$C,0),MATCH(L$5,'(3.3) Adj Actual NPC'!$G$5:$S$5,0))</f>
        <v>0</v>
      </c>
      <c r="M87" s="229">
        <f>+$G87*INDEX('(3.3) Adj Actual NPC'!$G:$SI,MATCH($C87,'(3.3) Adj Actual NPC'!$C:$C,0),MATCH(M$5,'(3.3) Adj Actual NPC'!$G$5:$S$5,0))</f>
        <v>0</v>
      </c>
      <c r="N87" s="229">
        <f>+$G87*INDEX('(3.3) Adj Actual NPC'!$G:$SI,MATCH($C87,'(3.3) Adj Actual NPC'!$C:$C,0),MATCH(N$5,'(3.3) Adj Actual NPC'!$G$5:$S$5,0))</f>
        <v>0</v>
      </c>
      <c r="O87" s="229">
        <f>+$G87*INDEX('(3.3) Adj Actual NPC'!$G:$SI,MATCH($C87,'(3.3) Adj Actual NPC'!$C:$C,0),MATCH(O$5,'(3.3) Adj Actual NPC'!$G$5:$S$5,0))</f>
        <v>0</v>
      </c>
      <c r="P87" s="229">
        <f>+$G87*INDEX('(3.3) Adj Actual NPC'!$G:$SI,MATCH($C87,'(3.3) Adj Actual NPC'!$C:$C,0),MATCH(P$5,'(3.3) Adj Actual NPC'!$G$5:$S$5,0))</f>
        <v>0</v>
      </c>
      <c r="Q87" s="229">
        <f>+$G87*INDEX('(3.3) Adj Actual NPC'!$G:$SI,MATCH($C87,'(3.3) Adj Actual NPC'!$C:$C,0),MATCH(Q$5,'(3.3) Adj Actual NPC'!$G$5:$S$5,0))</f>
        <v>0</v>
      </c>
      <c r="R87" s="229">
        <f>+$G87*INDEX('(3.3) Adj Actual NPC'!$G:$SI,MATCH($C87,'(3.3) Adj Actual NPC'!$C:$C,0),MATCH(R$5,'(3.3) Adj Actual NPC'!$G$5:$S$5,0))</f>
        <v>0</v>
      </c>
      <c r="S87" s="229">
        <f>+$G87*INDEX('(3.3) Adj Actual NPC'!$G:$SI,MATCH($C87,'(3.3) Adj Actual NPC'!$C:$C,0),MATCH(S$5,'(3.3) Adj Actual NPC'!$G$5:$S$5,0))</f>
        <v>0</v>
      </c>
      <c r="T87" s="229">
        <f>+$G87*INDEX('(3.3) Adj Actual NPC'!$G:$SI,MATCH($C87,'(3.3) Adj Actual NPC'!$C:$C,0),MATCH(T$5,'(3.3) Adj Actual NPC'!$G$5:$S$5,0))</f>
        <v>0</v>
      </c>
      <c r="U87" s="229">
        <f>+$G87*INDEX('(3.3) Adj Actual NPC'!$G:$SI,MATCH($C87,'(3.3) Adj Actual NPC'!$C:$C,0),MATCH(U$5,'(3.3) Adj Actual NPC'!$G$5:$S$5,0))</f>
        <v>0</v>
      </c>
      <c r="V87" s="229">
        <f>+$G87*INDEX('(3.3) Adj Actual NPC'!$G:$SI,MATCH($C87,'(3.3) Adj Actual NPC'!$C:$C,0),MATCH(V$5,'(3.3) Adj Actual NPC'!$G$5:$S$5,0))</f>
        <v>0</v>
      </c>
    </row>
    <row r="88" spans="3:22" ht="12.75" customHeight="1">
      <c r="C88" s="231" t="s">
        <v>260</v>
      </c>
      <c r="D88" s="231"/>
      <c r="E88" s="206" t="s">
        <v>135</v>
      </c>
      <c r="F88" s="192"/>
      <c r="G88" s="193">
        <v>1</v>
      </c>
      <c r="I88" s="197">
        <f t="shared" si="20"/>
        <v>0</v>
      </c>
      <c r="J88" s="226"/>
      <c r="K88" s="229">
        <f>+$G88*INDEX('(3.3) Adj Actual NPC'!$G:$SI,MATCH($C88,'(3.3) Adj Actual NPC'!$C:$C,0),MATCH(K$5,'(3.3) Adj Actual NPC'!$G$5:$S$5,0))</f>
        <v>0</v>
      </c>
      <c r="L88" s="229">
        <f>+$G88*INDEX('(3.3) Adj Actual NPC'!$G:$SI,MATCH($C88,'(3.3) Adj Actual NPC'!$C:$C,0),MATCH(L$5,'(3.3) Adj Actual NPC'!$G$5:$S$5,0))</f>
        <v>0</v>
      </c>
      <c r="M88" s="229">
        <f>+$G88*INDEX('(3.3) Adj Actual NPC'!$G:$SI,MATCH($C88,'(3.3) Adj Actual NPC'!$C:$C,0),MATCH(M$5,'(3.3) Adj Actual NPC'!$G$5:$S$5,0))</f>
        <v>0</v>
      </c>
      <c r="N88" s="229">
        <f>+$G88*INDEX('(3.3) Adj Actual NPC'!$G:$SI,MATCH($C88,'(3.3) Adj Actual NPC'!$C:$C,0),MATCH(N$5,'(3.3) Adj Actual NPC'!$G$5:$S$5,0))</f>
        <v>0</v>
      </c>
      <c r="O88" s="229">
        <f>+$G88*INDEX('(3.3) Adj Actual NPC'!$G:$SI,MATCH($C88,'(3.3) Adj Actual NPC'!$C:$C,0),MATCH(O$5,'(3.3) Adj Actual NPC'!$G$5:$S$5,0))</f>
        <v>0</v>
      </c>
      <c r="P88" s="229">
        <f>+$G88*INDEX('(3.3) Adj Actual NPC'!$G:$SI,MATCH($C88,'(3.3) Adj Actual NPC'!$C:$C,0),MATCH(P$5,'(3.3) Adj Actual NPC'!$G$5:$S$5,0))</f>
        <v>0</v>
      </c>
      <c r="Q88" s="229">
        <f>+$G88*INDEX('(3.3) Adj Actual NPC'!$G:$SI,MATCH($C88,'(3.3) Adj Actual NPC'!$C:$C,0),MATCH(Q$5,'(3.3) Adj Actual NPC'!$G$5:$S$5,0))</f>
        <v>0</v>
      </c>
      <c r="R88" s="229">
        <f>+$G88*INDEX('(3.3) Adj Actual NPC'!$G:$SI,MATCH($C88,'(3.3) Adj Actual NPC'!$C:$C,0),MATCH(R$5,'(3.3) Adj Actual NPC'!$G$5:$S$5,0))</f>
        <v>0</v>
      </c>
      <c r="S88" s="229">
        <f>+$G88*INDEX('(3.3) Adj Actual NPC'!$G:$SI,MATCH($C88,'(3.3) Adj Actual NPC'!$C:$C,0),MATCH(S$5,'(3.3) Adj Actual NPC'!$G$5:$S$5,0))</f>
        <v>0</v>
      </c>
      <c r="T88" s="229">
        <f>+$G88*INDEX('(3.3) Adj Actual NPC'!$G:$SI,MATCH($C88,'(3.3) Adj Actual NPC'!$C:$C,0),MATCH(T$5,'(3.3) Adj Actual NPC'!$G$5:$S$5,0))</f>
        <v>0</v>
      </c>
      <c r="U88" s="229">
        <f>+$G88*INDEX('(3.3) Adj Actual NPC'!$G:$SI,MATCH($C88,'(3.3) Adj Actual NPC'!$C:$C,0),MATCH(U$5,'(3.3) Adj Actual NPC'!$G$5:$S$5,0))</f>
        <v>0</v>
      </c>
      <c r="V88" s="229">
        <f>+$G88*INDEX('(3.3) Adj Actual NPC'!$G:$SI,MATCH($C88,'(3.3) Adj Actual NPC'!$C:$C,0),MATCH(V$5,'(3.3) Adj Actual NPC'!$G$5:$S$5,0))</f>
        <v>0</v>
      </c>
    </row>
    <row r="89" spans="3:22" ht="12.75" customHeight="1">
      <c r="C89" s="231" t="s">
        <v>261</v>
      </c>
      <c r="D89" s="231"/>
      <c r="E89" s="206" t="s">
        <v>135</v>
      </c>
      <c r="F89" s="192"/>
      <c r="G89" s="193">
        <v>1</v>
      </c>
      <c r="I89" s="197">
        <f t="shared" si="20"/>
        <v>0</v>
      </c>
      <c r="J89" s="226"/>
      <c r="K89" s="229">
        <f>+$G89*INDEX('(3.3) Adj Actual NPC'!$G:$SI,MATCH($C89,'(3.3) Adj Actual NPC'!$C:$C,0),MATCH(K$5,'(3.3) Adj Actual NPC'!$G$5:$S$5,0))</f>
        <v>0</v>
      </c>
      <c r="L89" s="229">
        <f>+$G89*INDEX('(3.3) Adj Actual NPC'!$G:$SI,MATCH($C89,'(3.3) Adj Actual NPC'!$C:$C,0),MATCH(L$5,'(3.3) Adj Actual NPC'!$G$5:$S$5,0))</f>
        <v>0</v>
      </c>
      <c r="M89" s="229">
        <f>+$G89*INDEX('(3.3) Adj Actual NPC'!$G:$SI,MATCH($C89,'(3.3) Adj Actual NPC'!$C:$C,0),MATCH(M$5,'(3.3) Adj Actual NPC'!$G$5:$S$5,0))</f>
        <v>0</v>
      </c>
      <c r="N89" s="229">
        <f>+$G89*INDEX('(3.3) Adj Actual NPC'!$G:$SI,MATCH($C89,'(3.3) Adj Actual NPC'!$C:$C,0),MATCH(N$5,'(3.3) Adj Actual NPC'!$G$5:$S$5,0))</f>
        <v>0</v>
      </c>
      <c r="O89" s="229">
        <f>+$G89*INDEX('(3.3) Adj Actual NPC'!$G:$SI,MATCH($C89,'(3.3) Adj Actual NPC'!$C:$C,0),MATCH(O$5,'(3.3) Adj Actual NPC'!$G$5:$S$5,0))</f>
        <v>0</v>
      </c>
      <c r="P89" s="229">
        <f>+$G89*INDEX('(3.3) Adj Actual NPC'!$G:$SI,MATCH($C89,'(3.3) Adj Actual NPC'!$C:$C,0),MATCH(P$5,'(3.3) Adj Actual NPC'!$G$5:$S$5,0))</f>
        <v>0</v>
      </c>
      <c r="Q89" s="229">
        <f>+$G89*INDEX('(3.3) Adj Actual NPC'!$G:$SI,MATCH($C89,'(3.3) Adj Actual NPC'!$C:$C,0),MATCH(Q$5,'(3.3) Adj Actual NPC'!$G$5:$S$5,0))</f>
        <v>0</v>
      </c>
      <c r="R89" s="229">
        <f>+$G89*INDEX('(3.3) Adj Actual NPC'!$G:$SI,MATCH($C89,'(3.3) Adj Actual NPC'!$C:$C,0),MATCH(R$5,'(3.3) Adj Actual NPC'!$G$5:$S$5,0))</f>
        <v>0</v>
      </c>
      <c r="S89" s="229">
        <f>+$G89*INDEX('(3.3) Adj Actual NPC'!$G:$SI,MATCH($C89,'(3.3) Adj Actual NPC'!$C:$C,0),MATCH(S$5,'(3.3) Adj Actual NPC'!$G$5:$S$5,0))</f>
        <v>0</v>
      </c>
      <c r="T89" s="229">
        <f>+$G89*INDEX('(3.3) Adj Actual NPC'!$G:$SI,MATCH($C89,'(3.3) Adj Actual NPC'!$C:$C,0),MATCH(T$5,'(3.3) Adj Actual NPC'!$G$5:$S$5,0))</f>
        <v>0</v>
      </c>
      <c r="U89" s="229">
        <f>+$G89*INDEX('(3.3) Adj Actual NPC'!$G:$SI,MATCH($C89,'(3.3) Adj Actual NPC'!$C:$C,0),MATCH(U$5,'(3.3) Adj Actual NPC'!$G$5:$S$5,0))</f>
        <v>0</v>
      </c>
      <c r="V89" s="229">
        <f>+$G89*INDEX('(3.3) Adj Actual NPC'!$G:$SI,MATCH($C89,'(3.3) Adj Actual NPC'!$C:$C,0),MATCH(V$5,'(3.3) Adj Actual NPC'!$G$5:$S$5,0))</f>
        <v>0</v>
      </c>
    </row>
    <row r="90" spans="3:22" ht="12.75" customHeight="1">
      <c r="C90" s="232" t="s">
        <v>176</v>
      </c>
      <c r="D90" s="231"/>
      <c r="E90" s="206" t="s">
        <v>135</v>
      </c>
      <c r="F90" s="192"/>
      <c r="G90" s="193">
        <v>1</v>
      </c>
      <c r="I90" s="197">
        <f t="shared" si="20"/>
        <v>0</v>
      </c>
      <c r="J90" s="226"/>
      <c r="K90" s="229">
        <f>+$G90*INDEX('(3.3) Adj Actual NPC'!$G:$SI,MATCH($C90,'(3.3) Adj Actual NPC'!$C:$C,0),MATCH(K$5,'(3.3) Adj Actual NPC'!$G$5:$S$5,0))</f>
        <v>0</v>
      </c>
      <c r="L90" s="229">
        <f>+$G90*INDEX('(3.3) Adj Actual NPC'!$G:$SI,MATCH($C90,'(3.3) Adj Actual NPC'!$C:$C,0),MATCH(L$5,'(3.3) Adj Actual NPC'!$G$5:$S$5,0))</f>
        <v>0</v>
      </c>
      <c r="M90" s="229">
        <f>+$G90*INDEX('(3.3) Adj Actual NPC'!$G:$SI,MATCH($C90,'(3.3) Adj Actual NPC'!$C:$C,0),MATCH(M$5,'(3.3) Adj Actual NPC'!$G$5:$S$5,0))</f>
        <v>0</v>
      </c>
      <c r="N90" s="229">
        <f>+$G90*INDEX('(3.3) Adj Actual NPC'!$G:$SI,MATCH($C90,'(3.3) Adj Actual NPC'!$C:$C,0),MATCH(N$5,'(3.3) Adj Actual NPC'!$G$5:$S$5,0))</f>
        <v>0</v>
      </c>
      <c r="O90" s="229">
        <f>+$G90*INDEX('(3.3) Adj Actual NPC'!$G:$SI,MATCH($C90,'(3.3) Adj Actual NPC'!$C:$C,0),MATCH(O$5,'(3.3) Adj Actual NPC'!$G$5:$S$5,0))</f>
        <v>0</v>
      </c>
      <c r="P90" s="229">
        <f>+$G90*INDEX('(3.3) Adj Actual NPC'!$G:$SI,MATCH($C90,'(3.3) Adj Actual NPC'!$C:$C,0),MATCH(P$5,'(3.3) Adj Actual NPC'!$G$5:$S$5,0))</f>
        <v>0</v>
      </c>
      <c r="Q90" s="229">
        <f>+$G90*INDEX('(3.3) Adj Actual NPC'!$G:$SI,MATCH($C90,'(3.3) Adj Actual NPC'!$C:$C,0),MATCH(Q$5,'(3.3) Adj Actual NPC'!$G$5:$S$5,0))</f>
        <v>0</v>
      </c>
      <c r="R90" s="229">
        <f>+$G90*INDEX('(3.3) Adj Actual NPC'!$G:$SI,MATCH($C90,'(3.3) Adj Actual NPC'!$C:$C,0),MATCH(R$5,'(3.3) Adj Actual NPC'!$G$5:$S$5,0))</f>
        <v>0</v>
      </c>
      <c r="S90" s="229">
        <f>+$G90*INDEX('(3.3) Adj Actual NPC'!$G:$SI,MATCH($C90,'(3.3) Adj Actual NPC'!$C:$C,0),MATCH(S$5,'(3.3) Adj Actual NPC'!$G$5:$S$5,0))</f>
        <v>0</v>
      </c>
      <c r="T90" s="229">
        <f>+$G90*INDEX('(3.3) Adj Actual NPC'!$G:$SI,MATCH($C90,'(3.3) Adj Actual NPC'!$C:$C,0),MATCH(T$5,'(3.3) Adj Actual NPC'!$G$5:$S$5,0))</f>
        <v>0</v>
      </c>
      <c r="U90" s="229">
        <f>+$G90*INDEX('(3.3) Adj Actual NPC'!$G:$SI,MATCH($C90,'(3.3) Adj Actual NPC'!$C:$C,0),MATCH(U$5,'(3.3) Adj Actual NPC'!$G$5:$S$5,0))</f>
        <v>0</v>
      </c>
      <c r="V90" s="229">
        <f>+$G90*INDEX('(3.3) Adj Actual NPC'!$G:$SI,MATCH($C90,'(3.3) Adj Actual NPC'!$C:$C,0),MATCH(V$5,'(3.3) Adj Actual NPC'!$G$5:$S$5,0))</f>
        <v>0</v>
      </c>
    </row>
    <row r="91" spans="3:22" ht="12.75" customHeight="1">
      <c r="C91" s="232" t="s">
        <v>177</v>
      </c>
      <c r="D91" s="231"/>
      <c r="E91" s="206" t="s">
        <v>135</v>
      </c>
      <c r="F91" s="192"/>
      <c r="G91" s="193">
        <v>1</v>
      </c>
      <c r="I91" s="197">
        <f t="shared" si="20"/>
        <v>0</v>
      </c>
      <c r="J91" s="226"/>
      <c r="K91" s="229">
        <f>+$G91*INDEX('(3.3) Adj Actual NPC'!$G:$SI,MATCH($C91,'(3.3) Adj Actual NPC'!$C:$C,0),MATCH(K$5,'(3.3) Adj Actual NPC'!$G$5:$S$5,0))</f>
        <v>0</v>
      </c>
      <c r="L91" s="229">
        <f>+$G91*INDEX('(3.3) Adj Actual NPC'!$G:$SI,MATCH($C91,'(3.3) Adj Actual NPC'!$C:$C,0),MATCH(L$5,'(3.3) Adj Actual NPC'!$G$5:$S$5,0))</f>
        <v>0</v>
      </c>
      <c r="M91" s="229">
        <f>+$G91*INDEX('(3.3) Adj Actual NPC'!$G:$SI,MATCH($C91,'(3.3) Adj Actual NPC'!$C:$C,0),MATCH(M$5,'(3.3) Adj Actual NPC'!$G$5:$S$5,0))</f>
        <v>0</v>
      </c>
      <c r="N91" s="229">
        <f>+$G91*INDEX('(3.3) Adj Actual NPC'!$G:$SI,MATCH($C91,'(3.3) Adj Actual NPC'!$C:$C,0),MATCH(N$5,'(3.3) Adj Actual NPC'!$G$5:$S$5,0))</f>
        <v>0</v>
      </c>
      <c r="O91" s="229">
        <f>+$G91*INDEX('(3.3) Adj Actual NPC'!$G:$SI,MATCH($C91,'(3.3) Adj Actual NPC'!$C:$C,0),MATCH(O$5,'(3.3) Adj Actual NPC'!$G$5:$S$5,0))</f>
        <v>0</v>
      </c>
      <c r="P91" s="229">
        <f>+$G91*INDEX('(3.3) Adj Actual NPC'!$G:$SI,MATCH($C91,'(3.3) Adj Actual NPC'!$C:$C,0),MATCH(P$5,'(3.3) Adj Actual NPC'!$G$5:$S$5,0))</f>
        <v>0</v>
      </c>
      <c r="Q91" s="229">
        <f>+$G91*INDEX('(3.3) Adj Actual NPC'!$G:$SI,MATCH($C91,'(3.3) Adj Actual NPC'!$C:$C,0),MATCH(Q$5,'(3.3) Adj Actual NPC'!$G$5:$S$5,0))</f>
        <v>0</v>
      </c>
      <c r="R91" s="229">
        <f>+$G91*INDEX('(3.3) Adj Actual NPC'!$G:$SI,MATCH($C91,'(3.3) Adj Actual NPC'!$C:$C,0),MATCH(R$5,'(3.3) Adj Actual NPC'!$G$5:$S$5,0))</f>
        <v>0</v>
      </c>
      <c r="S91" s="229">
        <f>+$G91*INDEX('(3.3) Adj Actual NPC'!$G:$SI,MATCH($C91,'(3.3) Adj Actual NPC'!$C:$C,0),MATCH(S$5,'(3.3) Adj Actual NPC'!$G$5:$S$5,0))</f>
        <v>0</v>
      </c>
      <c r="T91" s="229">
        <f>+$G91*INDEX('(3.3) Adj Actual NPC'!$G:$SI,MATCH($C91,'(3.3) Adj Actual NPC'!$C:$C,0),MATCH(T$5,'(3.3) Adj Actual NPC'!$G$5:$S$5,0))</f>
        <v>0</v>
      </c>
      <c r="U91" s="229">
        <f>+$G91*INDEX('(3.3) Adj Actual NPC'!$G:$SI,MATCH($C91,'(3.3) Adj Actual NPC'!$C:$C,0),MATCH(U$5,'(3.3) Adj Actual NPC'!$G$5:$S$5,0))</f>
        <v>0</v>
      </c>
      <c r="V91" s="229">
        <f>+$G91*INDEX('(3.3) Adj Actual NPC'!$G:$SI,MATCH($C91,'(3.3) Adj Actual NPC'!$C:$C,0),MATCH(V$5,'(3.3) Adj Actual NPC'!$G$5:$S$5,0))</f>
        <v>0</v>
      </c>
    </row>
    <row r="92" spans="3:22" ht="12.75" customHeight="1">
      <c r="C92" s="232" t="s">
        <v>43</v>
      </c>
      <c r="D92" s="231"/>
      <c r="E92" s="206" t="s">
        <v>135</v>
      </c>
      <c r="F92" s="192"/>
      <c r="G92" s="193">
        <v>1</v>
      </c>
      <c r="I92" s="197">
        <f t="shared" si="20"/>
        <v>0</v>
      </c>
      <c r="J92" s="226"/>
      <c r="K92" s="229">
        <f>+$G92*INDEX('(3.3) Adj Actual NPC'!$G:$SI,MATCH($C92,'(3.3) Adj Actual NPC'!$C:$C,0),MATCH(K$5,'(3.3) Adj Actual NPC'!$G$5:$S$5,0))</f>
        <v>0</v>
      </c>
      <c r="L92" s="229">
        <f>+$G92*INDEX('(3.3) Adj Actual NPC'!$G:$SI,MATCH($C92,'(3.3) Adj Actual NPC'!$C:$C,0),MATCH(L$5,'(3.3) Adj Actual NPC'!$G$5:$S$5,0))</f>
        <v>0</v>
      </c>
      <c r="M92" s="229">
        <f>+$G92*INDEX('(3.3) Adj Actual NPC'!$G:$SI,MATCH($C92,'(3.3) Adj Actual NPC'!$C:$C,0),MATCH(M$5,'(3.3) Adj Actual NPC'!$G$5:$S$5,0))</f>
        <v>0</v>
      </c>
      <c r="N92" s="229">
        <f>+$G92*INDEX('(3.3) Adj Actual NPC'!$G:$SI,MATCH($C92,'(3.3) Adj Actual NPC'!$C:$C,0),MATCH(N$5,'(3.3) Adj Actual NPC'!$G$5:$S$5,0))</f>
        <v>0</v>
      </c>
      <c r="O92" s="229">
        <f>+$G92*INDEX('(3.3) Adj Actual NPC'!$G:$SI,MATCH($C92,'(3.3) Adj Actual NPC'!$C:$C,0),MATCH(O$5,'(3.3) Adj Actual NPC'!$G$5:$S$5,0))</f>
        <v>0</v>
      </c>
      <c r="P92" s="229">
        <f>+$G92*INDEX('(3.3) Adj Actual NPC'!$G:$SI,MATCH($C92,'(3.3) Adj Actual NPC'!$C:$C,0),MATCH(P$5,'(3.3) Adj Actual NPC'!$G$5:$S$5,0))</f>
        <v>0</v>
      </c>
      <c r="Q92" s="229">
        <f>+$G92*INDEX('(3.3) Adj Actual NPC'!$G:$SI,MATCH($C92,'(3.3) Adj Actual NPC'!$C:$C,0),MATCH(Q$5,'(3.3) Adj Actual NPC'!$G$5:$S$5,0))</f>
        <v>0</v>
      </c>
      <c r="R92" s="229">
        <f>+$G92*INDEX('(3.3) Adj Actual NPC'!$G:$SI,MATCH($C92,'(3.3) Adj Actual NPC'!$C:$C,0),MATCH(R$5,'(3.3) Adj Actual NPC'!$G$5:$S$5,0))</f>
        <v>0</v>
      </c>
      <c r="S92" s="229">
        <f>+$G92*INDEX('(3.3) Adj Actual NPC'!$G:$SI,MATCH($C92,'(3.3) Adj Actual NPC'!$C:$C,0),MATCH(S$5,'(3.3) Adj Actual NPC'!$G$5:$S$5,0))</f>
        <v>0</v>
      </c>
      <c r="T92" s="229">
        <f>+$G92*INDEX('(3.3) Adj Actual NPC'!$G:$SI,MATCH($C92,'(3.3) Adj Actual NPC'!$C:$C,0),MATCH(T$5,'(3.3) Adj Actual NPC'!$G$5:$S$5,0))</f>
        <v>0</v>
      </c>
      <c r="U92" s="229">
        <f>+$G92*INDEX('(3.3) Adj Actual NPC'!$G:$SI,MATCH($C92,'(3.3) Adj Actual NPC'!$C:$C,0),MATCH(U$5,'(3.3) Adj Actual NPC'!$G$5:$S$5,0))</f>
        <v>0</v>
      </c>
      <c r="V92" s="229">
        <f>+$G92*INDEX('(3.3) Adj Actual NPC'!$G:$SI,MATCH($C92,'(3.3) Adj Actual NPC'!$C:$C,0),MATCH(V$5,'(3.3) Adj Actual NPC'!$G$5:$S$5,0))</f>
        <v>0</v>
      </c>
    </row>
    <row r="93" spans="3:22" ht="12.75" customHeight="1">
      <c r="C93" s="232" t="s">
        <v>279</v>
      </c>
      <c r="D93" s="231"/>
      <c r="E93" s="206" t="s">
        <v>135</v>
      </c>
      <c r="F93" s="192"/>
      <c r="G93" s="193">
        <v>1</v>
      </c>
      <c r="I93" s="197">
        <f t="shared" si="20"/>
        <v>0</v>
      </c>
      <c r="J93" s="226"/>
      <c r="K93" s="229">
        <f>+$G93*INDEX('(3.3) Adj Actual NPC'!$G:$SI,MATCH($C93,'(3.3) Adj Actual NPC'!$C:$C,0),MATCH(K$5,'(3.3) Adj Actual NPC'!$G$5:$S$5,0))</f>
        <v>0</v>
      </c>
      <c r="L93" s="229">
        <f>+$G93*INDEX('(3.3) Adj Actual NPC'!$G:$SI,MATCH($C93,'(3.3) Adj Actual NPC'!$C:$C,0),MATCH(L$5,'(3.3) Adj Actual NPC'!$G$5:$S$5,0))</f>
        <v>0</v>
      </c>
      <c r="M93" s="229">
        <f>+$G93*INDEX('(3.3) Adj Actual NPC'!$G:$SI,MATCH($C93,'(3.3) Adj Actual NPC'!$C:$C,0),MATCH(M$5,'(3.3) Adj Actual NPC'!$G$5:$S$5,0))</f>
        <v>0</v>
      </c>
      <c r="N93" s="229">
        <f>+$G93*INDEX('(3.3) Adj Actual NPC'!$G:$SI,MATCH($C93,'(3.3) Adj Actual NPC'!$C:$C,0),MATCH(N$5,'(3.3) Adj Actual NPC'!$G$5:$S$5,0))</f>
        <v>0</v>
      </c>
      <c r="O93" s="229">
        <f>+$G93*INDEX('(3.3) Adj Actual NPC'!$G:$SI,MATCH($C93,'(3.3) Adj Actual NPC'!$C:$C,0),MATCH(O$5,'(3.3) Adj Actual NPC'!$G$5:$S$5,0))</f>
        <v>0</v>
      </c>
      <c r="P93" s="229">
        <f>+$G93*INDEX('(3.3) Adj Actual NPC'!$G:$SI,MATCH($C93,'(3.3) Adj Actual NPC'!$C:$C,0),MATCH(P$5,'(3.3) Adj Actual NPC'!$G$5:$S$5,0))</f>
        <v>0</v>
      </c>
      <c r="Q93" s="229">
        <f>+$G93*INDEX('(3.3) Adj Actual NPC'!$G:$SI,MATCH($C93,'(3.3) Adj Actual NPC'!$C:$C,0),MATCH(Q$5,'(3.3) Adj Actual NPC'!$G$5:$S$5,0))</f>
        <v>0</v>
      </c>
      <c r="R93" s="229">
        <f>+$G93*INDEX('(3.3) Adj Actual NPC'!$G:$SI,MATCH($C93,'(3.3) Adj Actual NPC'!$C:$C,0),MATCH(R$5,'(3.3) Adj Actual NPC'!$G$5:$S$5,0))</f>
        <v>0</v>
      </c>
      <c r="S93" s="229">
        <f>+$G93*INDEX('(3.3) Adj Actual NPC'!$G:$SI,MATCH($C93,'(3.3) Adj Actual NPC'!$C:$C,0),MATCH(S$5,'(3.3) Adj Actual NPC'!$G$5:$S$5,0))</f>
        <v>0</v>
      </c>
      <c r="T93" s="229">
        <f>+$G93*INDEX('(3.3) Adj Actual NPC'!$G:$SI,MATCH($C93,'(3.3) Adj Actual NPC'!$C:$C,0),MATCH(T$5,'(3.3) Adj Actual NPC'!$G$5:$S$5,0))</f>
        <v>0</v>
      </c>
      <c r="U93" s="229">
        <f>+$G93*INDEX('(3.3) Adj Actual NPC'!$G:$SI,MATCH($C93,'(3.3) Adj Actual NPC'!$C:$C,0),MATCH(U$5,'(3.3) Adj Actual NPC'!$G$5:$S$5,0))</f>
        <v>0</v>
      </c>
      <c r="V93" s="229">
        <f>+$G93*INDEX('(3.3) Adj Actual NPC'!$G:$SI,MATCH($C93,'(3.3) Adj Actual NPC'!$C:$C,0),MATCH(V$5,'(3.3) Adj Actual NPC'!$G$5:$S$5,0))</f>
        <v>0</v>
      </c>
    </row>
    <row r="94" spans="3:22" ht="12.75" customHeight="1">
      <c r="C94" s="232" t="s">
        <v>280</v>
      </c>
      <c r="D94" s="231"/>
      <c r="E94" s="206" t="s">
        <v>135</v>
      </c>
      <c r="F94" s="192"/>
      <c r="G94" s="193">
        <v>1</v>
      </c>
      <c r="I94" s="197">
        <f t="shared" si="20"/>
        <v>0</v>
      </c>
      <c r="J94" s="226"/>
      <c r="K94" s="229">
        <f>+$G94*INDEX('(3.3) Adj Actual NPC'!$G:$SI,MATCH($C94,'(3.3) Adj Actual NPC'!$C:$C,0),MATCH(K$5,'(3.3) Adj Actual NPC'!$G$5:$S$5,0))</f>
        <v>0</v>
      </c>
      <c r="L94" s="229">
        <f>+$G94*INDEX('(3.3) Adj Actual NPC'!$G:$SI,MATCH($C94,'(3.3) Adj Actual NPC'!$C:$C,0),MATCH(L$5,'(3.3) Adj Actual NPC'!$G$5:$S$5,0))</f>
        <v>0</v>
      </c>
      <c r="M94" s="229">
        <f>+$G94*INDEX('(3.3) Adj Actual NPC'!$G:$SI,MATCH($C94,'(3.3) Adj Actual NPC'!$C:$C,0),MATCH(M$5,'(3.3) Adj Actual NPC'!$G$5:$S$5,0))</f>
        <v>0</v>
      </c>
      <c r="N94" s="229">
        <f>+$G94*INDEX('(3.3) Adj Actual NPC'!$G:$SI,MATCH($C94,'(3.3) Adj Actual NPC'!$C:$C,0),MATCH(N$5,'(3.3) Adj Actual NPC'!$G$5:$S$5,0))</f>
        <v>0</v>
      </c>
      <c r="O94" s="229">
        <f>+$G94*INDEX('(3.3) Adj Actual NPC'!$G:$SI,MATCH($C94,'(3.3) Adj Actual NPC'!$C:$C,0),MATCH(O$5,'(3.3) Adj Actual NPC'!$G$5:$S$5,0))</f>
        <v>0</v>
      </c>
      <c r="P94" s="229">
        <f>+$G94*INDEX('(3.3) Adj Actual NPC'!$G:$SI,MATCH($C94,'(3.3) Adj Actual NPC'!$C:$C,0),MATCH(P$5,'(3.3) Adj Actual NPC'!$G$5:$S$5,0))</f>
        <v>0</v>
      </c>
      <c r="Q94" s="229">
        <f>+$G94*INDEX('(3.3) Adj Actual NPC'!$G:$SI,MATCH($C94,'(3.3) Adj Actual NPC'!$C:$C,0),MATCH(Q$5,'(3.3) Adj Actual NPC'!$G$5:$S$5,0))</f>
        <v>0</v>
      </c>
      <c r="R94" s="229">
        <f>+$G94*INDEX('(3.3) Adj Actual NPC'!$G:$SI,MATCH($C94,'(3.3) Adj Actual NPC'!$C:$C,0),MATCH(R$5,'(3.3) Adj Actual NPC'!$G$5:$S$5,0))</f>
        <v>0</v>
      </c>
      <c r="S94" s="229">
        <f>+$G94*INDEX('(3.3) Adj Actual NPC'!$G:$SI,MATCH($C94,'(3.3) Adj Actual NPC'!$C:$C,0),MATCH(S$5,'(3.3) Adj Actual NPC'!$G$5:$S$5,0))</f>
        <v>0</v>
      </c>
      <c r="T94" s="229">
        <f>+$G94*INDEX('(3.3) Adj Actual NPC'!$G:$SI,MATCH($C94,'(3.3) Adj Actual NPC'!$C:$C,0),MATCH(T$5,'(3.3) Adj Actual NPC'!$G$5:$S$5,0))</f>
        <v>0</v>
      </c>
      <c r="U94" s="229">
        <f>+$G94*INDEX('(3.3) Adj Actual NPC'!$G:$SI,MATCH($C94,'(3.3) Adj Actual NPC'!$C:$C,0),MATCH(U$5,'(3.3) Adj Actual NPC'!$G$5:$S$5,0))</f>
        <v>0</v>
      </c>
      <c r="V94" s="229">
        <f>+$G94*INDEX('(3.3) Adj Actual NPC'!$G:$SI,MATCH($C94,'(3.3) Adj Actual NPC'!$C:$C,0),MATCH(V$5,'(3.3) Adj Actual NPC'!$G$5:$S$5,0))</f>
        <v>0</v>
      </c>
    </row>
    <row r="95" spans="3:22" ht="12.75" customHeight="1">
      <c r="C95" s="232" t="s">
        <v>281</v>
      </c>
      <c r="D95" s="231"/>
      <c r="E95" s="206" t="s">
        <v>135</v>
      </c>
      <c r="F95" s="192"/>
      <c r="G95" s="193">
        <v>1</v>
      </c>
      <c r="I95" s="197">
        <f t="shared" si="20"/>
        <v>0</v>
      </c>
      <c r="J95" s="226"/>
      <c r="K95" s="229">
        <f>+$G95*INDEX('(3.3) Adj Actual NPC'!$G:$SI,MATCH($C95,'(3.3) Adj Actual NPC'!$C:$C,0),MATCH(K$5,'(3.3) Adj Actual NPC'!$G$5:$S$5,0))</f>
        <v>0</v>
      </c>
      <c r="L95" s="229">
        <f>+$G95*INDEX('(3.3) Adj Actual NPC'!$G:$SI,MATCH($C95,'(3.3) Adj Actual NPC'!$C:$C,0),MATCH(L$5,'(3.3) Adj Actual NPC'!$G$5:$S$5,0))</f>
        <v>0</v>
      </c>
      <c r="M95" s="229">
        <f>+$G95*INDEX('(3.3) Adj Actual NPC'!$G:$SI,MATCH($C95,'(3.3) Adj Actual NPC'!$C:$C,0),MATCH(M$5,'(3.3) Adj Actual NPC'!$G$5:$S$5,0))</f>
        <v>0</v>
      </c>
      <c r="N95" s="229">
        <f>+$G95*INDEX('(3.3) Adj Actual NPC'!$G:$SI,MATCH($C95,'(3.3) Adj Actual NPC'!$C:$C,0),MATCH(N$5,'(3.3) Adj Actual NPC'!$G$5:$S$5,0))</f>
        <v>0</v>
      </c>
      <c r="O95" s="229">
        <f>+$G95*INDEX('(3.3) Adj Actual NPC'!$G:$SI,MATCH($C95,'(3.3) Adj Actual NPC'!$C:$C,0),MATCH(O$5,'(3.3) Adj Actual NPC'!$G$5:$S$5,0))</f>
        <v>0</v>
      </c>
      <c r="P95" s="229">
        <f>+$G95*INDEX('(3.3) Adj Actual NPC'!$G:$SI,MATCH($C95,'(3.3) Adj Actual NPC'!$C:$C,0),MATCH(P$5,'(3.3) Adj Actual NPC'!$G$5:$S$5,0))</f>
        <v>0</v>
      </c>
      <c r="Q95" s="229">
        <f>+$G95*INDEX('(3.3) Adj Actual NPC'!$G:$SI,MATCH($C95,'(3.3) Adj Actual NPC'!$C:$C,0),MATCH(Q$5,'(3.3) Adj Actual NPC'!$G$5:$S$5,0))</f>
        <v>0</v>
      </c>
      <c r="R95" s="229">
        <f>+$G95*INDEX('(3.3) Adj Actual NPC'!$G:$SI,MATCH($C95,'(3.3) Adj Actual NPC'!$C:$C,0),MATCH(R$5,'(3.3) Adj Actual NPC'!$G$5:$S$5,0))</f>
        <v>0</v>
      </c>
      <c r="S95" s="229">
        <f>+$G95*INDEX('(3.3) Adj Actual NPC'!$G:$SI,MATCH($C95,'(3.3) Adj Actual NPC'!$C:$C,0),MATCH(S$5,'(3.3) Adj Actual NPC'!$G$5:$S$5,0))</f>
        <v>0</v>
      </c>
      <c r="T95" s="229">
        <f>+$G95*INDEX('(3.3) Adj Actual NPC'!$G:$SI,MATCH($C95,'(3.3) Adj Actual NPC'!$C:$C,0),MATCH(T$5,'(3.3) Adj Actual NPC'!$G$5:$S$5,0))</f>
        <v>0</v>
      </c>
      <c r="U95" s="229">
        <f>+$G95*INDEX('(3.3) Adj Actual NPC'!$G:$SI,MATCH($C95,'(3.3) Adj Actual NPC'!$C:$C,0),MATCH(U$5,'(3.3) Adj Actual NPC'!$G$5:$S$5,0))</f>
        <v>0</v>
      </c>
      <c r="V95" s="229">
        <f>+$G95*INDEX('(3.3) Adj Actual NPC'!$G:$SI,MATCH($C95,'(3.3) Adj Actual NPC'!$C:$C,0),MATCH(V$5,'(3.3) Adj Actual NPC'!$G$5:$S$5,0))</f>
        <v>0</v>
      </c>
    </row>
    <row r="96" spans="3:22" ht="12.75" customHeight="1">
      <c r="C96" s="231" t="s">
        <v>44</v>
      </c>
      <c r="D96" s="231"/>
      <c r="E96" s="206" t="s">
        <v>135</v>
      </c>
      <c r="F96" s="192"/>
      <c r="G96" s="193">
        <v>1</v>
      </c>
      <c r="I96" s="197">
        <f t="shared" si="20"/>
        <v>0</v>
      </c>
      <c r="J96" s="226"/>
      <c r="K96" s="229">
        <f>+$G96*INDEX('(3.3) Adj Actual NPC'!$G:$SI,MATCH($C96,'(3.3) Adj Actual NPC'!$C:$C,0),MATCH(K$5,'(3.3) Adj Actual NPC'!$G$5:$S$5,0))</f>
        <v>0</v>
      </c>
      <c r="L96" s="229">
        <f>+$G96*INDEX('(3.3) Adj Actual NPC'!$G:$SI,MATCH($C96,'(3.3) Adj Actual NPC'!$C:$C,0),MATCH(L$5,'(3.3) Adj Actual NPC'!$G$5:$S$5,0))</f>
        <v>0</v>
      </c>
      <c r="M96" s="229">
        <f>+$G96*INDEX('(3.3) Adj Actual NPC'!$G:$SI,MATCH($C96,'(3.3) Adj Actual NPC'!$C:$C,0),MATCH(M$5,'(3.3) Adj Actual NPC'!$G$5:$S$5,0))</f>
        <v>0</v>
      </c>
      <c r="N96" s="229">
        <f>+$G96*INDEX('(3.3) Adj Actual NPC'!$G:$SI,MATCH($C96,'(3.3) Adj Actual NPC'!$C:$C,0),MATCH(N$5,'(3.3) Adj Actual NPC'!$G$5:$S$5,0))</f>
        <v>0</v>
      </c>
      <c r="O96" s="229">
        <f>+$G96*INDEX('(3.3) Adj Actual NPC'!$G:$SI,MATCH($C96,'(3.3) Adj Actual NPC'!$C:$C,0),MATCH(O$5,'(3.3) Adj Actual NPC'!$G$5:$S$5,0))</f>
        <v>0</v>
      </c>
      <c r="P96" s="229">
        <f>+$G96*INDEX('(3.3) Adj Actual NPC'!$G:$SI,MATCH($C96,'(3.3) Adj Actual NPC'!$C:$C,0),MATCH(P$5,'(3.3) Adj Actual NPC'!$G$5:$S$5,0))</f>
        <v>0</v>
      </c>
      <c r="Q96" s="229">
        <f>+$G96*INDEX('(3.3) Adj Actual NPC'!$G:$SI,MATCH($C96,'(3.3) Adj Actual NPC'!$C:$C,0),MATCH(Q$5,'(3.3) Adj Actual NPC'!$G$5:$S$5,0))</f>
        <v>0</v>
      </c>
      <c r="R96" s="229">
        <f>+$G96*INDEX('(3.3) Adj Actual NPC'!$G:$SI,MATCH($C96,'(3.3) Adj Actual NPC'!$C:$C,0),MATCH(R$5,'(3.3) Adj Actual NPC'!$G$5:$S$5,0))</f>
        <v>0</v>
      </c>
      <c r="S96" s="229">
        <f>+$G96*INDEX('(3.3) Adj Actual NPC'!$G:$SI,MATCH($C96,'(3.3) Adj Actual NPC'!$C:$C,0),MATCH(S$5,'(3.3) Adj Actual NPC'!$G$5:$S$5,0))</f>
        <v>0</v>
      </c>
      <c r="T96" s="229">
        <f>+$G96*INDEX('(3.3) Adj Actual NPC'!$G:$SI,MATCH($C96,'(3.3) Adj Actual NPC'!$C:$C,0),MATCH(T$5,'(3.3) Adj Actual NPC'!$G$5:$S$5,0))</f>
        <v>0</v>
      </c>
      <c r="U96" s="229">
        <f>+$G96*INDEX('(3.3) Adj Actual NPC'!$G:$SI,MATCH($C96,'(3.3) Adj Actual NPC'!$C:$C,0),MATCH(U$5,'(3.3) Adj Actual NPC'!$G$5:$S$5,0))</f>
        <v>0</v>
      </c>
      <c r="V96" s="229">
        <f>+$G96*INDEX('(3.3) Adj Actual NPC'!$G:$SI,MATCH($C96,'(3.3) Adj Actual NPC'!$C:$C,0),MATCH(V$5,'(3.3) Adj Actual NPC'!$G$5:$S$5,0))</f>
        <v>0</v>
      </c>
    </row>
    <row r="97" spans="1:22" ht="12.75" customHeight="1">
      <c r="C97" s="220" t="s">
        <v>178</v>
      </c>
      <c r="D97" s="221"/>
      <c r="E97" s="209" t="s">
        <v>134</v>
      </c>
      <c r="F97" s="210"/>
      <c r="G97" s="211">
        <v>0.30000000000000004</v>
      </c>
      <c r="I97" s="197">
        <f t="shared" si="20"/>
        <v>0</v>
      </c>
      <c r="J97" s="226"/>
      <c r="K97" s="229">
        <f>+$G97*INDEX('(3.3) Adj Actual NPC'!$G:$SI,MATCH($C97,'(3.3) Adj Actual NPC'!$C:$C,0),MATCH(K$5,'(3.3) Adj Actual NPC'!$G$5:$S$5,0))</f>
        <v>0</v>
      </c>
      <c r="L97" s="229">
        <f>+$G97*INDEX('(3.3) Adj Actual NPC'!$G:$SI,MATCH($C97,'(3.3) Adj Actual NPC'!$C:$C,0),MATCH(L$5,'(3.3) Adj Actual NPC'!$G$5:$S$5,0))</f>
        <v>0</v>
      </c>
      <c r="M97" s="229">
        <f>+$G97*INDEX('(3.3) Adj Actual NPC'!$G:$SI,MATCH($C97,'(3.3) Adj Actual NPC'!$C:$C,0),MATCH(M$5,'(3.3) Adj Actual NPC'!$G$5:$S$5,0))</f>
        <v>0</v>
      </c>
      <c r="N97" s="229">
        <f>+$G97*INDEX('(3.3) Adj Actual NPC'!$G:$SI,MATCH($C97,'(3.3) Adj Actual NPC'!$C:$C,0),MATCH(N$5,'(3.3) Adj Actual NPC'!$G$5:$S$5,0))</f>
        <v>0</v>
      </c>
      <c r="O97" s="229">
        <f>+$G97*INDEX('(3.3) Adj Actual NPC'!$G:$SI,MATCH($C97,'(3.3) Adj Actual NPC'!$C:$C,0),MATCH(O$5,'(3.3) Adj Actual NPC'!$G$5:$S$5,0))</f>
        <v>0</v>
      </c>
      <c r="P97" s="229">
        <f>+$G97*INDEX('(3.3) Adj Actual NPC'!$G:$SI,MATCH($C97,'(3.3) Adj Actual NPC'!$C:$C,0),MATCH(P$5,'(3.3) Adj Actual NPC'!$G$5:$S$5,0))</f>
        <v>0</v>
      </c>
      <c r="Q97" s="229">
        <f>+$G97*INDEX('(3.3) Adj Actual NPC'!$G:$SI,MATCH($C97,'(3.3) Adj Actual NPC'!$C:$C,0),MATCH(Q$5,'(3.3) Adj Actual NPC'!$G$5:$S$5,0))</f>
        <v>0</v>
      </c>
      <c r="R97" s="229">
        <f>+$G97*INDEX('(3.3) Adj Actual NPC'!$G:$SI,MATCH($C97,'(3.3) Adj Actual NPC'!$C:$C,0),MATCH(R$5,'(3.3) Adj Actual NPC'!$G$5:$S$5,0))</f>
        <v>0</v>
      </c>
      <c r="S97" s="229">
        <f>+$G97*INDEX('(3.3) Adj Actual NPC'!$G:$SI,MATCH($C97,'(3.3) Adj Actual NPC'!$C:$C,0),MATCH(S$5,'(3.3) Adj Actual NPC'!$G$5:$S$5,0))</f>
        <v>0</v>
      </c>
      <c r="T97" s="229">
        <f>+$G97*INDEX('(3.3) Adj Actual NPC'!$G:$SI,MATCH($C97,'(3.3) Adj Actual NPC'!$C:$C,0),MATCH(T$5,'(3.3) Adj Actual NPC'!$G$5:$S$5,0))</f>
        <v>0</v>
      </c>
      <c r="U97" s="229">
        <f>+$G97*INDEX('(3.3) Adj Actual NPC'!$G:$SI,MATCH($C97,'(3.3) Adj Actual NPC'!$C:$C,0),MATCH(U$5,'(3.3) Adj Actual NPC'!$G$5:$S$5,0))</f>
        <v>0</v>
      </c>
      <c r="V97" s="229">
        <f>+$G97*INDEX('(3.3) Adj Actual NPC'!$G:$SI,MATCH($C97,'(3.3) Adj Actual NPC'!$C:$C,0),MATCH(V$5,'(3.3) Adj Actual NPC'!$G$5:$S$5,0))</f>
        <v>0</v>
      </c>
    </row>
    <row r="98" spans="1:22" ht="12.75" customHeight="1">
      <c r="C98" s="222" t="s">
        <v>178</v>
      </c>
      <c r="D98" s="223"/>
      <c r="E98" s="225" t="s">
        <v>133</v>
      </c>
      <c r="F98" s="215"/>
      <c r="G98" s="216">
        <v>0.7</v>
      </c>
      <c r="I98" s="197">
        <f t="shared" si="20"/>
        <v>0</v>
      </c>
      <c r="J98" s="226"/>
      <c r="K98" s="229">
        <f>+$G98*INDEX('(3.3) Adj Actual NPC'!$G:$SI,MATCH($C98,'(3.3) Adj Actual NPC'!$C:$C,0),MATCH(K$5,'(3.3) Adj Actual NPC'!$G$5:$S$5,0))</f>
        <v>0</v>
      </c>
      <c r="L98" s="229">
        <f>+$G98*INDEX('(3.3) Adj Actual NPC'!$G:$SI,MATCH($C98,'(3.3) Adj Actual NPC'!$C:$C,0),MATCH(L$5,'(3.3) Adj Actual NPC'!$G$5:$S$5,0))</f>
        <v>0</v>
      </c>
      <c r="M98" s="229">
        <f>+$G98*INDEX('(3.3) Adj Actual NPC'!$G:$SI,MATCH($C98,'(3.3) Adj Actual NPC'!$C:$C,0),MATCH(M$5,'(3.3) Adj Actual NPC'!$G$5:$S$5,0))</f>
        <v>0</v>
      </c>
      <c r="N98" s="229">
        <f>+$G98*INDEX('(3.3) Adj Actual NPC'!$G:$SI,MATCH($C98,'(3.3) Adj Actual NPC'!$C:$C,0),MATCH(N$5,'(3.3) Adj Actual NPC'!$G$5:$S$5,0))</f>
        <v>0</v>
      </c>
      <c r="O98" s="229">
        <f>+$G98*INDEX('(3.3) Adj Actual NPC'!$G:$SI,MATCH($C98,'(3.3) Adj Actual NPC'!$C:$C,0),MATCH(O$5,'(3.3) Adj Actual NPC'!$G$5:$S$5,0))</f>
        <v>0</v>
      </c>
      <c r="P98" s="229">
        <f>+$G98*INDEX('(3.3) Adj Actual NPC'!$G:$SI,MATCH($C98,'(3.3) Adj Actual NPC'!$C:$C,0),MATCH(P$5,'(3.3) Adj Actual NPC'!$G$5:$S$5,0))</f>
        <v>0</v>
      </c>
      <c r="Q98" s="229">
        <f>+$G98*INDEX('(3.3) Adj Actual NPC'!$G:$SI,MATCH($C98,'(3.3) Adj Actual NPC'!$C:$C,0),MATCH(Q$5,'(3.3) Adj Actual NPC'!$G$5:$S$5,0))</f>
        <v>0</v>
      </c>
      <c r="R98" s="229">
        <f>+$G98*INDEX('(3.3) Adj Actual NPC'!$G:$SI,MATCH($C98,'(3.3) Adj Actual NPC'!$C:$C,0),MATCH(R$5,'(3.3) Adj Actual NPC'!$G$5:$S$5,0))</f>
        <v>0</v>
      </c>
      <c r="S98" s="229">
        <f>+$G98*INDEX('(3.3) Adj Actual NPC'!$G:$SI,MATCH($C98,'(3.3) Adj Actual NPC'!$C:$C,0),MATCH(S$5,'(3.3) Adj Actual NPC'!$G$5:$S$5,0))</f>
        <v>0</v>
      </c>
      <c r="T98" s="229">
        <f>+$G98*INDEX('(3.3) Adj Actual NPC'!$G:$SI,MATCH($C98,'(3.3) Adj Actual NPC'!$C:$C,0),MATCH(T$5,'(3.3) Adj Actual NPC'!$G$5:$S$5,0))</f>
        <v>0</v>
      </c>
      <c r="U98" s="229">
        <f>+$G98*INDEX('(3.3) Adj Actual NPC'!$G:$SI,MATCH($C98,'(3.3) Adj Actual NPC'!$C:$C,0),MATCH(U$5,'(3.3) Adj Actual NPC'!$G$5:$S$5,0))</f>
        <v>0</v>
      </c>
      <c r="V98" s="229">
        <f>+$G98*INDEX('(3.3) Adj Actual NPC'!$G:$SI,MATCH($C98,'(3.3) Adj Actual NPC'!$C:$C,0),MATCH(V$5,'(3.3) Adj Actual NPC'!$G$5:$S$5,0))</f>
        <v>0</v>
      </c>
    </row>
    <row r="99" spans="1:22" ht="12.75" customHeight="1">
      <c r="C99" s="205" t="s">
        <v>274</v>
      </c>
      <c r="D99" s="205"/>
      <c r="E99" s="206" t="s">
        <v>135</v>
      </c>
      <c r="F99" s="192"/>
      <c r="G99" s="193">
        <v>1</v>
      </c>
      <c r="I99" s="197">
        <f t="shared" si="20"/>
        <v>0</v>
      </c>
      <c r="J99" s="226"/>
      <c r="K99" s="229">
        <f>+$G99*INDEX('(3.3) Adj Actual NPC'!$G:$SI,MATCH($C99,'(3.3) Adj Actual NPC'!$C:$C,0),MATCH(K$5,'(3.3) Adj Actual NPC'!$G$5:$S$5,0))</f>
        <v>0</v>
      </c>
      <c r="L99" s="229">
        <f>+$G99*INDEX('(3.3) Adj Actual NPC'!$G:$SI,MATCH($C99,'(3.3) Adj Actual NPC'!$C:$C,0),MATCH(L$5,'(3.3) Adj Actual NPC'!$G$5:$S$5,0))</f>
        <v>0</v>
      </c>
      <c r="M99" s="229">
        <f>+$G99*INDEX('(3.3) Adj Actual NPC'!$G:$SI,MATCH($C99,'(3.3) Adj Actual NPC'!$C:$C,0),MATCH(M$5,'(3.3) Adj Actual NPC'!$G$5:$S$5,0))</f>
        <v>0</v>
      </c>
      <c r="N99" s="229">
        <f>+$G99*INDEX('(3.3) Adj Actual NPC'!$G:$SI,MATCH($C99,'(3.3) Adj Actual NPC'!$C:$C,0),MATCH(N$5,'(3.3) Adj Actual NPC'!$G$5:$S$5,0))</f>
        <v>0</v>
      </c>
      <c r="O99" s="229">
        <f>+$G99*INDEX('(3.3) Adj Actual NPC'!$G:$SI,MATCH($C99,'(3.3) Adj Actual NPC'!$C:$C,0),MATCH(O$5,'(3.3) Adj Actual NPC'!$G$5:$S$5,0))</f>
        <v>0</v>
      </c>
      <c r="P99" s="229">
        <f>+$G99*INDEX('(3.3) Adj Actual NPC'!$G:$SI,MATCH($C99,'(3.3) Adj Actual NPC'!$C:$C,0),MATCH(P$5,'(3.3) Adj Actual NPC'!$G$5:$S$5,0))</f>
        <v>0</v>
      </c>
      <c r="Q99" s="229">
        <f>+$G99*INDEX('(3.3) Adj Actual NPC'!$G:$SI,MATCH($C99,'(3.3) Adj Actual NPC'!$C:$C,0),MATCH(Q$5,'(3.3) Adj Actual NPC'!$G$5:$S$5,0))</f>
        <v>0</v>
      </c>
      <c r="R99" s="229">
        <f>+$G99*INDEX('(3.3) Adj Actual NPC'!$G:$SI,MATCH($C99,'(3.3) Adj Actual NPC'!$C:$C,0),MATCH(R$5,'(3.3) Adj Actual NPC'!$G$5:$S$5,0))</f>
        <v>0</v>
      </c>
      <c r="S99" s="229">
        <f>+$G99*INDEX('(3.3) Adj Actual NPC'!$G:$SI,MATCH($C99,'(3.3) Adj Actual NPC'!$C:$C,0),MATCH(S$5,'(3.3) Adj Actual NPC'!$G$5:$S$5,0))</f>
        <v>0</v>
      </c>
      <c r="T99" s="229">
        <f>+$G99*INDEX('(3.3) Adj Actual NPC'!$G:$SI,MATCH($C99,'(3.3) Adj Actual NPC'!$C:$C,0),MATCH(T$5,'(3.3) Adj Actual NPC'!$G$5:$S$5,0))</f>
        <v>0</v>
      </c>
      <c r="U99" s="229">
        <f>+$G99*INDEX('(3.3) Adj Actual NPC'!$G:$SI,MATCH($C99,'(3.3) Adj Actual NPC'!$C:$C,0),MATCH(U$5,'(3.3) Adj Actual NPC'!$G$5:$S$5,0))</f>
        <v>0</v>
      </c>
      <c r="V99" s="229">
        <f>+$G99*INDEX('(3.3) Adj Actual NPC'!$G:$SI,MATCH($C99,'(3.3) Adj Actual NPC'!$C:$C,0),MATCH(V$5,'(3.3) Adj Actual NPC'!$G$5:$S$5,0))</f>
        <v>0</v>
      </c>
    </row>
    <row r="100" spans="1:22" ht="12.75" customHeight="1">
      <c r="C100" s="205" t="s">
        <v>45</v>
      </c>
      <c r="D100" s="205"/>
      <c r="E100" s="206" t="s">
        <v>135</v>
      </c>
      <c r="F100" s="192"/>
      <c r="G100" s="193">
        <v>1</v>
      </c>
      <c r="I100" s="197">
        <f t="shared" si="20"/>
        <v>0</v>
      </c>
      <c r="J100" s="226"/>
      <c r="K100" s="229">
        <f>+$G100*INDEX('(3.3) Adj Actual NPC'!$G:$SI,MATCH($C100,'(3.3) Adj Actual NPC'!$C:$C,0),MATCH(K$5,'(3.3) Adj Actual NPC'!$G$5:$S$5,0))</f>
        <v>0</v>
      </c>
      <c r="L100" s="229">
        <f>+$G100*INDEX('(3.3) Adj Actual NPC'!$G:$SI,MATCH($C100,'(3.3) Adj Actual NPC'!$C:$C,0),MATCH(L$5,'(3.3) Adj Actual NPC'!$G$5:$S$5,0))</f>
        <v>0</v>
      </c>
      <c r="M100" s="229">
        <f>+$G100*INDEX('(3.3) Adj Actual NPC'!$G:$SI,MATCH($C100,'(3.3) Adj Actual NPC'!$C:$C,0),MATCH(M$5,'(3.3) Adj Actual NPC'!$G$5:$S$5,0))</f>
        <v>0</v>
      </c>
      <c r="N100" s="229">
        <f>+$G100*INDEX('(3.3) Adj Actual NPC'!$G:$SI,MATCH($C100,'(3.3) Adj Actual NPC'!$C:$C,0),MATCH(N$5,'(3.3) Adj Actual NPC'!$G$5:$S$5,0))</f>
        <v>0</v>
      </c>
      <c r="O100" s="229">
        <f>+$G100*INDEX('(3.3) Adj Actual NPC'!$G:$SI,MATCH($C100,'(3.3) Adj Actual NPC'!$C:$C,0),MATCH(O$5,'(3.3) Adj Actual NPC'!$G$5:$S$5,0))</f>
        <v>0</v>
      </c>
      <c r="P100" s="229">
        <f>+$G100*INDEX('(3.3) Adj Actual NPC'!$G:$SI,MATCH($C100,'(3.3) Adj Actual NPC'!$C:$C,0),MATCH(P$5,'(3.3) Adj Actual NPC'!$G$5:$S$5,0))</f>
        <v>0</v>
      </c>
      <c r="Q100" s="229">
        <f>+$G100*INDEX('(3.3) Adj Actual NPC'!$G:$SI,MATCH($C100,'(3.3) Adj Actual NPC'!$C:$C,0),MATCH(Q$5,'(3.3) Adj Actual NPC'!$G$5:$S$5,0))</f>
        <v>0</v>
      </c>
      <c r="R100" s="229">
        <f>+$G100*INDEX('(3.3) Adj Actual NPC'!$G:$SI,MATCH($C100,'(3.3) Adj Actual NPC'!$C:$C,0),MATCH(R$5,'(3.3) Adj Actual NPC'!$G$5:$S$5,0))</f>
        <v>0</v>
      </c>
      <c r="S100" s="229">
        <f>+$G100*INDEX('(3.3) Adj Actual NPC'!$G:$SI,MATCH($C100,'(3.3) Adj Actual NPC'!$C:$C,0),MATCH(S$5,'(3.3) Adj Actual NPC'!$G$5:$S$5,0))</f>
        <v>0</v>
      </c>
      <c r="T100" s="229">
        <f>+$G100*INDEX('(3.3) Adj Actual NPC'!$G:$SI,MATCH($C100,'(3.3) Adj Actual NPC'!$C:$C,0),MATCH(T$5,'(3.3) Adj Actual NPC'!$G$5:$S$5,0))</f>
        <v>0</v>
      </c>
      <c r="U100" s="229">
        <f>+$G100*INDEX('(3.3) Adj Actual NPC'!$G:$SI,MATCH($C100,'(3.3) Adj Actual NPC'!$C:$C,0),MATCH(U$5,'(3.3) Adj Actual NPC'!$G$5:$S$5,0))</f>
        <v>0</v>
      </c>
      <c r="V100" s="229">
        <f>+$G100*INDEX('(3.3) Adj Actual NPC'!$G:$SI,MATCH($C100,'(3.3) Adj Actual NPC'!$C:$C,0),MATCH(V$5,'(3.3) Adj Actual NPC'!$G$5:$S$5,0))</f>
        <v>0</v>
      </c>
    </row>
    <row r="101" spans="1:22" ht="12.75" customHeight="1">
      <c r="C101" s="205" t="s">
        <v>262</v>
      </c>
      <c r="D101" s="205"/>
      <c r="E101" s="206" t="s">
        <v>135</v>
      </c>
      <c r="F101" s="192"/>
      <c r="G101" s="193">
        <v>1</v>
      </c>
      <c r="I101" s="197">
        <f t="shared" si="20"/>
        <v>0</v>
      </c>
      <c r="J101" s="226"/>
      <c r="K101" s="229">
        <f>+$G101*INDEX('(3.3) Adj Actual NPC'!$G:$SI,MATCH($C101,'(3.3) Adj Actual NPC'!$C:$C,0),MATCH(K$5,'(3.3) Adj Actual NPC'!$G$5:$S$5,0))</f>
        <v>0</v>
      </c>
      <c r="L101" s="229">
        <f>+$G101*INDEX('(3.3) Adj Actual NPC'!$G:$SI,MATCH($C101,'(3.3) Adj Actual NPC'!$C:$C,0),MATCH(L$5,'(3.3) Adj Actual NPC'!$G$5:$S$5,0))</f>
        <v>0</v>
      </c>
      <c r="M101" s="229">
        <f>+$G101*INDEX('(3.3) Adj Actual NPC'!$G:$SI,MATCH($C101,'(3.3) Adj Actual NPC'!$C:$C,0),MATCH(M$5,'(3.3) Adj Actual NPC'!$G$5:$S$5,0))</f>
        <v>0</v>
      </c>
      <c r="N101" s="229">
        <f>+$G101*INDEX('(3.3) Adj Actual NPC'!$G:$SI,MATCH($C101,'(3.3) Adj Actual NPC'!$C:$C,0),MATCH(N$5,'(3.3) Adj Actual NPC'!$G$5:$S$5,0))</f>
        <v>0</v>
      </c>
      <c r="O101" s="229">
        <f>+$G101*INDEX('(3.3) Adj Actual NPC'!$G:$SI,MATCH($C101,'(3.3) Adj Actual NPC'!$C:$C,0),MATCH(O$5,'(3.3) Adj Actual NPC'!$G$5:$S$5,0))</f>
        <v>0</v>
      </c>
      <c r="P101" s="229">
        <f>+$G101*INDEX('(3.3) Adj Actual NPC'!$G:$SI,MATCH($C101,'(3.3) Adj Actual NPC'!$C:$C,0),MATCH(P$5,'(3.3) Adj Actual NPC'!$G$5:$S$5,0))</f>
        <v>0</v>
      </c>
      <c r="Q101" s="229">
        <f>+$G101*INDEX('(3.3) Adj Actual NPC'!$G:$SI,MATCH($C101,'(3.3) Adj Actual NPC'!$C:$C,0),MATCH(Q$5,'(3.3) Adj Actual NPC'!$G$5:$S$5,0))</f>
        <v>0</v>
      </c>
      <c r="R101" s="229">
        <f>+$G101*INDEX('(3.3) Adj Actual NPC'!$G:$SI,MATCH($C101,'(3.3) Adj Actual NPC'!$C:$C,0),MATCH(R$5,'(3.3) Adj Actual NPC'!$G$5:$S$5,0))</f>
        <v>0</v>
      </c>
      <c r="S101" s="229">
        <f>+$G101*INDEX('(3.3) Adj Actual NPC'!$G:$SI,MATCH($C101,'(3.3) Adj Actual NPC'!$C:$C,0),MATCH(S$5,'(3.3) Adj Actual NPC'!$G$5:$S$5,0))</f>
        <v>0</v>
      </c>
      <c r="T101" s="229">
        <f>+$G101*INDEX('(3.3) Adj Actual NPC'!$G:$SI,MATCH($C101,'(3.3) Adj Actual NPC'!$C:$C,0),MATCH(T$5,'(3.3) Adj Actual NPC'!$G$5:$S$5,0))</f>
        <v>0</v>
      </c>
      <c r="U101" s="229">
        <f>+$G101*INDEX('(3.3) Adj Actual NPC'!$G:$SI,MATCH($C101,'(3.3) Adj Actual NPC'!$C:$C,0),MATCH(U$5,'(3.3) Adj Actual NPC'!$G$5:$S$5,0))</f>
        <v>0</v>
      </c>
      <c r="V101" s="229">
        <f>+$G101*INDEX('(3.3) Adj Actual NPC'!$G:$SI,MATCH($C101,'(3.3) Adj Actual NPC'!$C:$C,0),MATCH(V$5,'(3.3) Adj Actual NPC'!$G$5:$S$5,0))</f>
        <v>0</v>
      </c>
    </row>
    <row r="102" spans="1:22" ht="12.75" customHeight="1">
      <c r="C102" s="205" t="s">
        <v>179</v>
      </c>
      <c r="D102" s="205"/>
      <c r="E102" s="206" t="s">
        <v>135</v>
      </c>
      <c r="F102" s="192"/>
      <c r="G102" s="193">
        <v>1</v>
      </c>
      <c r="I102" s="197">
        <f t="shared" si="20"/>
        <v>0</v>
      </c>
      <c r="J102" s="226"/>
      <c r="K102" s="229">
        <f>+$G102*INDEX('(3.3) Adj Actual NPC'!$G:$SI,MATCH($C102,'(3.3) Adj Actual NPC'!$C:$C,0),MATCH(K$5,'(3.3) Adj Actual NPC'!$G$5:$S$5,0))</f>
        <v>0</v>
      </c>
      <c r="L102" s="229">
        <f>+$G102*INDEX('(3.3) Adj Actual NPC'!$G:$SI,MATCH($C102,'(3.3) Adj Actual NPC'!$C:$C,0),MATCH(L$5,'(3.3) Adj Actual NPC'!$G$5:$S$5,0))</f>
        <v>0</v>
      </c>
      <c r="M102" s="229">
        <f>+$G102*INDEX('(3.3) Adj Actual NPC'!$G:$SI,MATCH($C102,'(3.3) Adj Actual NPC'!$C:$C,0),MATCH(M$5,'(3.3) Adj Actual NPC'!$G$5:$S$5,0))</f>
        <v>0</v>
      </c>
      <c r="N102" s="229">
        <f>+$G102*INDEX('(3.3) Adj Actual NPC'!$G:$SI,MATCH($C102,'(3.3) Adj Actual NPC'!$C:$C,0),MATCH(N$5,'(3.3) Adj Actual NPC'!$G$5:$S$5,0))</f>
        <v>0</v>
      </c>
      <c r="O102" s="229">
        <f>+$G102*INDEX('(3.3) Adj Actual NPC'!$G:$SI,MATCH($C102,'(3.3) Adj Actual NPC'!$C:$C,0),MATCH(O$5,'(3.3) Adj Actual NPC'!$G$5:$S$5,0))</f>
        <v>0</v>
      </c>
      <c r="P102" s="229">
        <f>+$G102*INDEX('(3.3) Adj Actual NPC'!$G:$SI,MATCH($C102,'(3.3) Adj Actual NPC'!$C:$C,0),MATCH(P$5,'(3.3) Adj Actual NPC'!$G$5:$S$5,0))</f>
        <v>0</v>
      </c>
      <c r="Q102" s="229">
        <f>+$G102*INDEX('(3.3) Adj Actual NPC'!$G:$SI,MATCH($C102,'(3.3) Adj Actual NPC'!$C:$C,0),MATCH(Q$5,'(3.3) Adj Actual NPC'!$G$5:$S$5,0))</f>
        <v>0</v>
      </c>
      <c r="R102" s="229">
        <f>+$G102*INDEX('(3.3) Adj Actual NPC'!$G:$SI,MATCH($C102,'(3.3) Adj Actual NPC'!$C:$C,0),MATCH(R$5,'(3.3) Adj Actual NPC'!$G$5:$S$5,0))</f>
        <v>0</v>
      </c>
      <c r="S102" s="229">
        <f>+$G102*INDEX('(3.3) Adj Actual NPC'!$G:$SI,MATCH($C102,'(3.3) Adj Actual NPC'!$C:$C,0),MATCH(S$5,'(3.3) Adj Actual NPC'!$G$5:$S$5,0))</f>
        <v>0</v>
      </c>
      <c r="T102" s="229">
        <f>+$G102*INDEX('(3.3) Adj Actual NPC'!$G:$SI,MATCH($C102,'(3.3) Adj Actual NPC'!$C:$C,0),MATCH(T$5,'(3.3) Adj Actual NPC'!$G$5:$S$5,0))</f>
        <v>0</v>
      </c>
      <c r="U102" s="229">
        <f>+$G102*INDEX('(3.3) Adj Actual NPC'!$G:$SI,MATCH($C102,'(3.3) Adj Actual NPC'!$C:$C,0),MATCH(U$5,'(3.3) Adj Actual NPC'!$G$5:$S$5,0))</f>
        <v>0</v>
      </c>
      <c r="V102" s="229">
        <f>+$G102*INDEX('(3.3) Adj Actual NPC'!$G:$SI,MATCH($C102,'(3.3) Adj Actual NPC'!$C:$C,0),MATCH(V$5,'(3.3) Adj Actual NPC'!$G$5:$S$5,0))</f>
        <v>0</v>
      </c>
    </row>
    <row r="103" spans="1:22" ht="12.75" customHeight="1">
      <c r="C103" s="230" t="s">
        <v>269</v>
      </c>
      <c r="D103" s="205"/>
      <c r="E103" s="206" t="s">
        <v>135</v>
      </c>
      <c r="F103" s="192"/>
      <c r="G103" s="193">
        <v>1</v>
      </c>
      <c r="I103" s="197">
        <f t="shared" si="20"/>
        <v>0</v>
      </c>
      <c r="J103" s="226"/>
      <c r="K103" s="229">
        <f>+$G103*INDEX('(3.3) Adj Actual NPC'!$G:$SI,MATCH($C103,'(3.3) Adj Actual NPC'!$C:$C,0),MATCH(K$5,'(3.3) Adj Actual NPC'!$G$5:$S$5,0))</f>
        <v>0</v>
      </c>
      <c r="L103" s="229">
        <f>+$G103*INDEX('(3.3) Adj Actual NPC'!$G:$SI,MATCH($C103,'(3.3) Adj Actual NPC'!$C:$C,0),MATCH(L$5,'(3.3) Adj Actual NPC'!$G$5:$S$5,0))</f>
        <v>0</v>
      </c>
      <c r="M103" s="229">
        <f>+$G103*INDEX('(3.3) Adj Actual NPC'!$G:$SI,MATCH($C103,'(3.3) Adj Actual NPC'!$C:$C,0),MATCH(M$5,'(3.3) Adj Actual NPC'!$G$5:$S$5,0))</f>
        <v>0</v>
      </c>
      <c r="N103" s="229">
        <f>+$G103*INDEX('(3.3) Adj Actual NPC'!$G:$SI,MATCH($C103,'(3.3) Adj Actual NPC'!$C:$C,0),MATCH(N$5,'(3.3) Adj Actual NPC'!$G$5:$S$5,0))</f>
        <v>0</v>
      </c>
      <c r="O103" s="229">
        <f>+$G103*INDEX('(3.3) Adj Actual NPC'!$G:$SI,MATCH($C103,'(3.3) Adj Actual NPC'!$C:$C,0),MATCH(O$5,'(3.3) Adj Actual NPC'!$G$5:$S$5,0))</f>
        <v>0</v>
      </c>
      <c r="P103" s="229">
        <f>+$G103*INDEX('(3.3) Adj Actual NPC'!$G:$SI,MATCH($C103,'(3.3) Adj Actual NPC'!$C:$C,0),MATCH(P$5,'(3.3) Adj Actual NPC'!$G$5:$S$5,0))</f>
        <v>0</v>
      </c>
      <c r="Q103" s="229">
        <f>+$G103*INDEX('(3.3) Adj Actual NPC'!$G:$SI,MATCH($C103,'(3.3) Adj Actual NPC'!$C:$C,0),MATCH(Q$5,'(3.3) Adj Actual NPC'!$G$5:$S$5,0))</f>
        <v>0</v>
      </c>
      <c r="R103" s="229">
        <f>+$G103*INDEX('(3.3) Adj Actual NPC'!$G:$SI,MATCH($C103,'(3.3) Adj Actual NPC'!$C:$C,0),MATCH(R$5,'(3.3) Adj Actual NPC'!$G$5:$S$5,0))</f>
        <v>0</v>
      </c>
      <c r="S103" s="229">
        <f>+$G103*INDEX('(3.3) Adj Actual NPC'!$G:$SI,MATCH($C103,'(3.3) Adj Actual NPC'!$C:$C,0),MATCH(S$5,'(3.3) Adj Actual NPC'!$G$5:$S$5,0))</f>
        <v>0</v>
      </c>
      <c r="T103" s="229">
        <f>+$G103*INDEX('(3.3) Adj Actual NPC'!$G:$SI,MATCH($C103,'(3.3) Adj Actual NPC'!$C:$C,0),MATCH(T$5,'(3.3) Adj Actual NPC'!$G$5:$S$5,0))</f>
        <v>0</v>
      </c>
      <c r="U103" s="229">
        <f>+$G103*INDEX('(3.3) Adj Actual NPC'!$G:$SI,MATCH($C103,'(3.3) Adj Actual NPC'!$C:$C,0),MATCH(U$5,'(3.3) Adj Actual NPC'!$G$5:$S$5,0))</f>
        <v>0</v>
      </c>
      <c r="V103" s="229">
        <f>+$G103*INDEX('(3.3) Adj Actual NPC'!$G:$SI,MATCH($C103,'(3.3) Adj Actual NPC'!$C:$C,0),MATCH(V$5,'(3.3) Adj Actual NPC'!$G$5:$S$5,0))</f>
        <v>0</v>
      </c>
    </row>
    <row r="104" spans="1:22" ht="12.75" customHeight="1">
      <c r="C104" s="230" t="s">
        <v>270</v>
      </c>
      <c r="D104" s="205"/>
      <c r="E104" s="206" t="s">
        <v>135</v>
      </c>
      <c r="F104" s="192"/>
      <c r="G104" s="193">
        <v>1</v>
      </c>
      <c r="I104" s="197">
        <f t="shared" si="20"/>
        <v>0</v>
      </c>
      <c r="J104" s="226"/>
      <c r="K104" s="229">
        <f>+$G104*INDEX('(3.3) Adj Actual NPC'!$G:$SI,MATCH($C104,'(3.3) Adj Actual NPC'!$C:$C,0),MATCH(K$5,'(3.3) Adj Actual NPC'!$G$5:$S$5,0))</f>
        <v>0</v>
      </c>
      <c r="L104" s="229">
        <f>+$G104*INDEX('(3.3) Adj Actual NPC'!$G:$SI,MATCH($C104,'(3.3) Adj Actual NPC'!$C:$C,0),MATCH(L$5,'(3.3) Adj Actual NPC'!$G$5:$S$5,0))</f>
        <v>0</v>
      </c>
      <c r="M104" s="229">
        <f>+$G104*INDEX('(3.3) Adj Actual NPC'!$G:$SI,MATCH($C104,'(3.3) Adj Actual NPC'!$C:$C,0),MATCH(M$5,'(3.3) Adj Actual NPC'!$G$5:$S$5,0))</f>
        <v>0</v>
      </c>
      <c r="N104" s="229">
        <f>+$G104*INDEX('(3.3) Adj Actual NPC'!$G:$SI,MATCH($C104,'(3.3) Adj Actual NPC'!$C:$C,0),MATCH(N$5,'(3.3) Adj Actual NPC'!$G$5:$S$5,0))</f>
        <v>0</v>
      </c>
      <c r="O104" s="229">
        <f>+$G104*INDEX('(3.3) Adj Actual NPC'!$G:$SI,MATCH($C104,'(3.3) Adj Actual NPC'!$C:$C,0),MATCH(O$5,'(3.3) Adj Actual NPC'!$G$5:$S$5,0))</f>
        <v>0</v>
      </c>
      <c r="P104" s="229">
        <f>+$G104*INDEX('(3.3) Adj Actual NPC'!$G:$SI,MATCH($C104,'(3.3) Adj Actual NPC'!$C:$C,0),MATCH(P$5,'(3.3) Adj Actual NPC'!$G$5:$S$5,0))</f>
        <v>0</v>
      </c>
      <c r="Q104" s="229">
        <f>+$G104*INDEX('(3.3) Adj Actual NPC'!$G:$SI,MATCH($C104,'(3.3) Adj Actual NPC'!$C:$C,0),MATCH(Q$5,'(3.3) Adj Actual NPC'!$G$5:$S$5,0))</f>
        <v>0</v>
      </c>
      <c r="R104" s="229">
        <f>+$G104*INDEX('(3.3) Adj Actual NPC'!$G:$SI,MATCH($C104,'(3.3) Adj Actual NPC'!$C:$C,0),MATCH(R$5,'(3.3) Adj Actual NPC'!$G$5:$S$5,0))</f>
        <v>0</v>
      </c>
      <c r="S104" s="229">
        <f>+$G104*INDEX('(3.3) Adj Actual NPC'!$G:$SI,MATCH($C104,'(3.3) Adj Actual NPC'!$C:$C,0),MATCH(S$5,'(3.3) Adj Actual NPC'!$G$5:$S$5,0))</f>
        <v>0</v>
      </c>
      <c r="T104" s="229">
        <f>+$G104*INDEX('(3.3) Adj Actual NPC'!$G:$SI,MATCH($C104,'(3.3) Adj Actual NPC'!$C:$C,0),MATCH(T$5,'(3.3) Adj Actual NPC'!$G$5:$S$5,0))</f>
        <v>0</v>
      </c>
      <c r="U104" s="229">
        <f>+$G104*INDEX('(3.3) Adj Actual NPC'!$G:$SI,MATCH($C104,'(3.3) Adj Actual NPC'!$C:$C,0),MATCH(U$5,'(3.3) Adj Actual NPC'!$G$5:$S$5,0))</f>
        <v>0</v>
      </c>
      <c r="V104" s="229">
        <f>+$G104*INDEX('(3.3) Adj Actual NPC'!$G:$SI,MATCH($C104,'(3.3) Adj Actual NPC'!$C:$C,0),MATCH(V$5,'(3.3) Adj Actual NPC'!$G$5:$S$5,0))</f>
        <v>0</v>
      </c>
    </row>
    <row r="105" spans="1:22" ht="12.75" customHeight="1">
      <c r="G105" s="199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</row>
    <row r="106" spans="1:22" ht="12.75" customHeight="1">
      <c r="B106" s="189" t="s">
        <v>180</v>
      </c>
      <c r="G106" s="199"/>
      <c r="I106" s="197">
        <f>SUM(K106:V106)</f>
        <v>209315.77000000002</v>
      </c>
      <c r="J106" s="197"/>
      <c r="K106" s="197">
        <f t="shared" ref="K106:V106" si="21">SUM(K61:K104)</f>
        <v>0</v>
      </c>
      <c r="L106" s="197">
        <f t="shared" si="21"/>
        <v>0</v>
      </c>
      <c r="M106" s="197">
        <f t="shared" si="21"/>
        <v>0</v>
      </c>
      <c r="N106" s="197">
        <f t="shared" si="21"/>
        <v>530.17999999999995</v>
      </c>
      <c r="O106" s="197">
        <f t="shared" si="21"/>
        <v>35349.660000000003</v>
      </c>
      <c r="P106" s="197">
        <f t="shared" si="21"/>
        <v>41873.800000000003</v>
      </c>
      <c r="Q106" s="197">
        <f t="shared" si="21"/>
        <v>56591.95</v>
      </c>
      <c r="R106" s="197">
        <f t="shared" si="21"/>
        <v>54717.52</v>
      </c>
      <c r="S106" s="197">
        <f t="shared" si="21"/>
        <v>20052.88</v>
      </c>
      <c r="T106" s="197">
        <f t="shared" si="21"/>
        <v>199.77999999999997</v>
      </c>
      <c r="U106" s="197">
        <f t="shared" si="21"/>
        <v>0</v>
      </c>
      <c r="V106" s="197">
        <f t="shared" si="21"/>
        <v>0</v>
      </c>
    </row>
    <row r="107" spans="1:22" ht="12.75" customHeight="1">
      <c r="G107" s="199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</row>
    <row r="108" spans="1:22" ht="12.75" customHeight="1">
      <c r="A108" s="234"/>
      <c r="B108" s="189" t="s">
        <v>46</v>
      </c>
      <c r="G108" s="199"/>
      <c r="H108" s="235" t="s">
        <v>163</v>
      </c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</row>
    <row r="109" spans="1:22" ht="12.75" customHeight="1">
      <c r="A109" s="234"/>
      <c r="B109" s="189"/>
      <c r="C109" s="220"/>
      <c r="D109" s="221"/>
      <c r="E109" s="209"/>
      <c r="F109" s="210"/>
      <c r="G109" s="211"/>
      <c r="I109" s="236"/>
      <c r="J109" s="236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</row>
    <row r="110" spans="1:22" ht="12.75" customHeight="1">
      <c r="A110" s="234"/>
      <c r="B110" s="189"/>
      <c r="C110" s="222"/>
      <c r="D110" s="223"/>
      <c r="E110" s="214"/>
      <c r="F110" s="215"/>
      <c r="G110" s="216"/>
      <c r="I110" s="197"/>
      <c r="J110" s="194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</row>
    <row r="111" spans="1:22" ht="12.75" customHeight="1">
      <c r="A111" s="234"/>
      <c r="B111" s="189"/>
      <c r="C111" s="237" t="s">
        <v>181</v>
      </c>
      <c r="D111" s="227"/>
      <c r="E111" s="206" t="s">
        <v>134</v>
      </c>
      <c r="F111" s="228"/>
      <c r="G111" s="238">
        <v>0.7</v>
      </c>
      <c r="I111" s="197">
        <f t="shared" ref="I111:I114" si="22">SUM(K111:V111)</f>
        <v>1598204.0760000006</v>
      </c>
      <c r="J111" s="194"/>
      <c r="K111" s="198">
        <f>+$G111*INDEX('(3.3) Adj Actual NPC'!$G:$SI,MATCH($C111,'(3.3) Adj Actual NPC'!$C:$C,0),MATCH(K$5,'(3.3) Adj Actual NPC'!$G$5:$S$5,0))</f>
        <v>128788.408</v>
      </c>
      <c r="L111" s="198">
        <f>+$G111*INDEX('(3.3) Adj Actual NPC'!$G:$SI,MATCH($C111,'(3.3) Adj Actual NPC'!$C:$C,0),MATCH(L$5,'(3.3) Adj Actual NPC'!$G$5:$S$5,0))</f>
        <v>128788.408</v>
      </c>
      <c r="M111" s="198">
        <f>+$G111*INDEX('(3.3) Adj Actual NPC'!$G:$SI,MATCH($C111,'(3.3) Adj Actual NPC'!$C:$C,0),MATCH(M$5,'(3.3) Adj Actual NPC'!$G$5:$S$5,0))</f>
        <v>181531.58800000008</v>
      </c>
      <c r="N111" s="198">
        <f>+$G111*INDEX('(3.3) Adj Actual NPC'!$G:$SI,MATCH($C111,'(3.3) Adj Actual NPC'!$C:$C,0),MATCH(N$5,'(3.3) Adj Actual NPC'!$G$5:$S$5,0))</f>
        <v>128788.408</v>
      </c>
      <c r="O111" s="198">
        <f>+$G111*INDEX('(3.3) Adj Actual NPC'!$G:$SI,MATCH($C111,'(3.3) Adj Actual NPC'!$C:$C,0),MATCH(O$5,'(3.3) Adj Actual NPC'!$G$5:$S$5,0))</f>
        <v>128788.408</v>
      </c>
      <c r="P111" s="198">
        <f>+$G111*INDEX('(3.3) Adj Actual NPC'!$G:$SI,MATCH($C111,'(3.3) Adj Actual NPC'!$C:$C,0),MATCH(P$5,'(3.3) Adj Actual NPC'!$G$5:$S$5,0))</f>
        <v>128788.408</v>
      </c>
      <c r="Q111" s="198">
        <f>+$G111*INDEX('(3.3) Adj Actual NPC'!$G:$SI,MATCH($C111,'(3.3) Adj Actual NPC'!$C:$C,0),MATCH(Q$5,'(3.3) Adj Actual NPC'!$G$5:$S$5,0))</f>
        <v>128788.408</v>
      </c>
      <c r="R111" s="198">
        <f>+$G111*INDEX('(3.3) Adj Actual NPC'!$G:$SI,MATCH($C111,'(3.3) Adj Actual NPC'!$C:$C,0),MATCH(R$5,'(3.3) Adj Actual NPC'!$G$5:$S$5,0))</f>
        <v>128788.408</v>
      </c>
      <c r="S111" s="198">
        <f>+$G111*INDEX('(3.3) Adj Actual NPC'!$G:$SI,MATCH($C111,'(3.3) Adj Actual NPC'!$C:$C,0),MATCH(S$5,'(3.3) Adj Actual NPC'!$G$5:$S$5,0))</f>
        <v>128788.408</v>
      </c>
      <c r="T111" s="198">
        <f>+$G111*INDEX('(3.3) Adj Actual NPC'!$G:$SI,MATCH($C111,'(3.3) Adj Actual NPC'!$C:$C,0),MATCH(T$5,'(3.3) Adj Actual NPC'!$G$5:$S$5,0))</f>
        <v>128788.408</v>
      </c>
      <c r="U111" s="198">
        <f>+$G111*INDEX('(3.3) Adj Actual NPC'!$G:$SI,MATCH($C111,'(3.3) Adj Actual NPC'!$C:$C,0),MATCH(U$5,'(3.3) Adj Actual NPC'!$G$5:$S$5,0))</f>
        <v>128788.408</v>
      </c>
      <c r="V111" s="198">
        <f>+$G111*INDEX('(3.3) Adj Actual NPC'!$G:$SI,MATCH($C111,'(3.3) Adj Actual NPC'!$C:$C,0),MATCH(V$5,'(3.3) Adj Actual NPC'!$G$5:$S$5,0))</f>
        <v>128788.408</v>
      </c>
    </row>
    <row r="112" spans="1:22" ht="12.75" customHeight="1">
      <c r="A112" s="234"/>
      <c r="B112" s="189"/>
      <c r="C112" s="237" t="s">
        <v>181</v>
      </c>
      <c r="D112" s="227"/>
      <c r="E112" s="239" t="s">
        <v>132</v>
      </c>
      <c r="F112" s="228"/>
      <c r="G112" s="238">
        <v>0.30000000000000004</v>
      </c>
      <c r="I112" s="197">
        <f t="shared" si="22"/>
        <v>684944.60400000005</v>
      </c>
      <c r="J112" s="194"/>
      <c r="K112" s="198">
        <f>+$G112*INDEX('(3.3) Adj Actual NPC'!$G:$SI,MATCH($C112,'(3.3) Adj Actual NPC'!$C:$C,0),MATCH(K$5,'(3.3) Adj Actual NPC'!$G$5:$S$5,0))</f>
        <v>55195.032000000007</v>
      </c>
      <c r="L112" s="198">
        <f>+$G112*INDEX('(3.3) Adj Actual NPC'!$G:$SI,MATCH($C112,'(3.3) Adj Actual NPC'!$C:$C,0),MATCH(L$5,'(3.3) Adj Actual NPC'!$G$5:$S$5,0))</f>
        <v>55195.032000000007</v>
      </c>
      <c r="M112" s="198">
        <f>+$G112*INDEX('(3.3) Adj Actual NPC'!$G:$SI,MATCH($C112,'(3.3) Adj Actual NPC'!$C:$C,0),MATCH(M$5,'(3.3) Adj Actual NPC'!$G$5:$S$5,0))</f>
        <v>77799.252000000051</v>
      </c>
      <c r="N112" s="198">
        <f>+$G112*INDEX('(3.3) Adj Actual NPC'!$G:$SI,MATCH($C112,'(3.3) Adj Actual NPC'!$C:$C,0),MATCH(N$5,'(3.3) Adj Actual NPC'!$G$5:$S$5,0))</f>
        <v>55195.032000000007</v>
      </c>
      <c r="O112" s="198">
        <f>+$G112*INDEX('(3.3) Adj Actual NPC'!$G:$SI,MATCH($C112,'(3.3) Adj Actual NPC'!$C:$C,0),MATCH(O$5,'(3.3) Adj Actual NPC'!$G$5:$S$5,0))</f>
        <v>55195.032000000007</v>
      </c>
      <c r="P112" s="198">
        <f>+$G112*INDEX('(3.3) Adj Actual NPC'!$G:$SI,MATCH($C112,'(3.3) Adj Actual NPC'!$C:$C,0),MATCH(P$5,'(3.3) Adj Actual NPC'!$G$5:$S$5,0))</f>
        <v>55195.032000000007</v>
      </c>
      <c r="Q112" s="198">
        <f>+$G112*INDEX('(3.3) Adj Actual NPC'!$G:$SI,MATCH($C112,'(3.3) Adj Actual NPC'!$C:$C,0),MATCH(Q$5,'(3.3) Adj Actual NPC'!$G$5:$S$5,0))</f>
        <v>55195.032000000007</v>
      </c>
      <c r="R112" s="198">
        <f>+$G112*INDEX('(3.3) Adj Actual NPC'!$G:$SI,MATCH($C112,'(3.3) Adj Actual NPC'!$C:$C,0),MATCH(R$5,'(3.3) Adj Actual NPC'!$G$5:$S$5,0))</f>
        <v>55195.032000000007</v>
      </c>
      <c r="S112" s="198">
        <f>+$G112*INDEX('(3.3) Adj Actual NPC'!$G:$SI,MATCH($C112,'(3.3) Adj Actual NPC'!$C:$C,0),MATCH(S$5,'(3.3) Adj Actual NPC'!$G$5:$S$5,0))</f>
        <v>55195.032000000007</v>
      </c>
      <c r="T112" s="198">
        <f>+$G112*INDEX('(3.3) Adj Actual NPC'!$G:$SI,MATCH($C112,'(3.3) Adj Actual NPC'!$C:$C,0),MATCH(T$5,'(3.3) Adj Actual NPC'!$G$5:$S$5,0))</f>
        <v>55195.032000000007</v>
      </c>
      <c r="U112" s="198">
        <f>+$G112*INDEX('(3.3) Adj Actual NPC'!$G:$SI,MATCH($C112,'(3.3) Adj Actual NPC'!$C:$C,0),MATCH(U$5,'(3.3) Adj Actual NPC'!$G$5:$S$5,0))</f>
        <v>55195.032000000007</v>
      </c>
      <c r="V112" s="198">
        <f>+$G112*INDEX('(3.3) Adj Actual NPC'!$G:$SI,MATCH($C112,'(3.3) Adj Actual NPC'!$C:$C,0),MATCH(V$5,'(3.3) Adj Actual NPC'!$G$5:$S$5,0))</f>
        <v>55195.032000000007</v>
      </c>
    </row>
    <row r="113" spans="1:22" ht="12.75" customHeight="1">
      <c r="A113" s="234"/>
      <c r="B113" s="189"/>
      <c r="C113" s="220" t="s">
        <v>47</v>
      </c>
      <c r="D113" s="221"/>
      <c r="E113" s="209" t="s">
        <v>134</v>
      </c>
      <c r="F113" s="210"/>
      <c r="G113" s="211">
        <v>0.7</v>
      </c>
      <c r="I113" s="197">
        <f t="shared" si="22"/>
        <v>-1321461.2880000002</v>
      </c>
      <c r="J113" s="194"/>
      <c r="K113" s="198">
        <f>+$G113*INDEX('(3.3) Adj Actual NPC'!$G:$SI,MATCH($C113,'(3.3) Adj Actual NPC'!$C:$C,0),MATCH(K$5,'(3.3) Adj Actual NPC'!$G$5:$S$5,0))</f>
        <v>-121650.844</v>
      </c>
      <c r="L113" s="198">
        <f>+$G113*INDEX('(3.3) Adj Actual NPC'!$G:$SI,MATCH($C113,'(3.3) Adj Actual NPC'!$C:$C,0),MATCH(L$5,'(3.3) Adj Actual NPC'!$G$5:$S$5,0))</f>
        <v>-121650.844</v>
      </c>
      <c r="M113" s="198">
        <f>+$G113*INDEX('(3.3) Adj Actual NPC'!$G:$SI,MATCH($C113,'(3.3) Adj Actual NPC'!$C:$C,0),MATCH(M$5,'(3.3) Adj Actual NPC'!$G$5:$S$5,0))</f>
        <v>16697.99600000001</v>
      </c>
      <c r="N113" s="198">
        <f>+$G113*INDEX('(3.3) Adj Actual NPC'!$G:$SI,MATCH($C113,'(3.3) Adj Actual NPC'!$C:$C,0),MATCH(N$5,'(3.3) Adj Actual NPC'!$G$5:$S$5,0))</f>
        <v>-121650.844</v>
      </c>
      <c r="O113" s="198">
        <f>+$G113*INDEX('(3.3) Adj Actual NPC'!$G:$SI,MATCH($C113,'(3.3) Adj Actual NPC'!$C:$C,0),MATCH(O$5,'(3.3) Adj Actual NPC'!$G$5:$S$5,0))</f>
        <v>-121650.844</v>
      </c>
      <c r="P113" s="198">
        <f>+$G113*INDEX('(3.3) Adj Actual NPC'!$G:$SI,MATCH($C113,'(3.3) Adj Actual NPC'!$C:$C,0),MATCH(P$5,'(3.3) Adj Actual NPC'!$G$5:$S$5,0))</f>
        <v>-121650.844</v>
      </c>
      <c r="Q113" s="198">
        <f>+$G113*INDEX('(3.3) Adj Actual NPC'!$G:$SI,MATCH($C113,'(3.3) Adj Actual NPC'!$C:$C,0),MATCH(Q$5,'(3.3) Adj Actual NPC'!$G$5:$S$5,0))</f>
        <v>-121650.844</v>
      </c>
      <c r="R113" s="198">
        <f>+$G113*INDEX('(3.3) Adj Actual NPC'!$G:$SI,MATCH($C113,'(3.3) Adj Actual NPC'!$C:$C,0),MATCH(R$5,'(3.3) Adj Actual NPC'!$G$5:$S$5,0))</f>
        <v>-121650.844</v>
      </c>
      <c r="S113" s="198">
        <f>+$G113*INDEX('(3.3) Adj Actual NPC'!$G:$SI,MATCH($C113,'(3.3) Adj Actual NPC'!$C:$C,0),MATCH(S$5,'(3.3) Adj Actual NPC'!$G$5:$S$5,0))</f>
        <v>-121650.844</v>
      </c>
      <c r="T113" s="198">
        <f>+$G113*INDEX('(3.3) Adj Actual NPC'!$G:$SI,MATCH($C113,'(3.3) Adj Actual NPC'!$C:$C,0),MATCH(T$5,'(3.3) Adj Actual NPC'!$G$5:$S$5,0))</f>
        <v>-121650.844</v>
      </c>
      <c r="U113" s="198">
        <f>+$G113*INDEX('(3.3) Adj Actual NPC'!$G:$SI,MATCH($C113,'(3.3) Adj Actual NPC'!$C:$C,0),MATCH(U$5,'(3.3) Adj Actual NPC'!$G$5:$S$5,0))</f>
        <v>-121650.844</v>
      </c>
      <c r="V113" s="198">
        <f>+$G113*INDEX('(3.3) Adj Actual NPC'!$G:$SI,MATCH($C113,'(3.3) Adj Actual NPC'!$C:$C,0),MATCH(V$5,'(3.3) Adj Actual NPC'!$G$5:$S$5,0))</f>
        <v>-121650.844</v>
      </c>
    </row>
    <row r="114" spans="1:22" ht="12.75" customHeight="1">
      <c r="A114" s="234"/>
      <c r="B114" s="189"/>
      <c r="C114" s="222" t="s">
        <v>47</v>
      </c>
      <c r="D114" s="223"/>
      <c r="E114" s="214" t="s">
        <v>132</v>
      </c>
      <c r="F114" s="215"/>
      <c r="G114" s="216">
        <v>0.30000000000000004</v>
      </c>
      <c r="I114" s="197">
        <f t="shared" si="22"/>
        <v>-566340.55200000003</v>
      </c>
      <c r="J114" s="194"/>
      <c r="K114" s="198">
        <f>+$G114*INDEX('(3.3) Adj Actual NPC'!$G:$SI,MATCH($C114,'(3.3) Adj Actual NPC'!$C:$C,0),MATCH(K$5,'(3.3) Adj Actual NPC'!$G$5:$S$5,0))</f>
        <v>-52136.076000000008</v>
      </c>
      <c r="L114" s="198">
        <f>+$G114*INDEX('(3.3) Adj Actual NPC'!$G:$SI,MATCH($C114,'(3.3) Adj Actual NPC'!$C:$C,0),MATCH(L$5,'(3.3) Adj Actual NPC'!$G$5:$S$5,0))</f>
        <v>-52136.076000000008</v>
      </c>
      <c r="M114" s="198">
        <f>+$G114*INDEX('(3.3) Adj Actual NPC'!$G:$SI,MATCH($C114,'(3.3) Adj Actual NPC'!$C:$C,0),MATCH(M$5,'(3.3) Adj Actual NPC'!$G$5:$S$5,0))</f>
        <v>7156.2840000000051</v>
      </c>
      <c r="N114" s="198">
        <f>+$G114*INDEX('(3.3) Adj Actual NPC'!$G:$SI,MATCH($C114,'(3.3) Adj Actual NPC'!$C:$C,0),MATCH(N$5,'(3.3) Adj Actual NPC'!$G$5:$S$5,0))</f>
        <v>-52136.076000000008</v>
      </c>
      <c r="O114" s="198">
        <f>+$G114*INDEX('(3.3) Adj Actual NPC'!$G:$SI,MATCH($C114,'(3.3) Adj Actual NPC'!$C:$C,0),MATCH(O$5,'(3.3) Adj Actual NPC'!$G$5:$S$5,0))</f>
        <v>-52136.076000000008</v>
      </c>
      <c r="P114" s="198">
        <f>+$G114*INDEX('(3.3) Adj Actual NPC'!$G:$SI,MATCH($C114,'(3.3) Adj Actual NPC'!$C:$C,0),MATCH(P$5,'(3.3) Adj Actual NPC'!$G$5:$S$5,0))</f>
        <v>-52136.076000000008</v>
      </c>
      <c r="Q114" s="198">
        <f>+$G114*INDEX('(3.3) Adj Actual NPC'!$G:$SI,MATCH($C114,'(3.3) Adj Actual NPC'!$C:$C,0),MATCH(Q$5,'(3.3) Adj Actual NPC'!$G$5:$S$5,0))</f>
        <v>-52136.076000000008</v>
      </c>
      <c r="R114" s="198">
        <f>+$G114*INDEX('(3.3) Adj Actual NPC'!$G:$SI,MATCH($C114,'(3.3) Adj Actual NPC'!$C:$C,0),MATCH(R$5,'(3.3) Adj Actual NPC'!$G$5:$S$5,0))</f>
        <v>-52136.076000000008</v>
      </c>
      <c r="S114" s="198">
        <f>+$G114*INDEX('(3.3) Adj Actual NPC'!$G:$SI,MATCH($C114,'(3.3) Adj Actual NPC'!$C:$C,0),MATCH(S$5,'(3.3) Adj Actual NPC'!$G$5:$S$5,0))</f>
        <v>-52136.076000000008</v>
      </c>
      <c r="T114" s="198">
        <f>+$G114*INDEX('(3.3) Adj Actual NPC'!$G:$SI,MATCH($C114,'(3.3) Adj Actual NPC'!$C:$C,0),MATCH(T$5,'(3.3) Adj Actual NPC'!$G$5:$S$5,0))</f>
        <v>-52136.076000000008</v>
      </c>
      <c r="U114" s="198">
        <f>+$G114*INDEX('(3.3) Adj Actual NPC'!$G:$SI,MATCH($C114,'(3.3) Adj Actual NPC'!$C:$C,0),MATCH(U$5,'(3.3) Adj Actual NPC'!$G$5:$S$5,0))</f>
        <v>-52136.076000000008</v>
      </c>
      <c r="V114" s="198">
        <f>+$G114*INDEX('(3.3) Adj Actual NPC'!$G:$SI,MATCH($C114,'(3.3) Adj Actual NPC'!$C:$C,0),MATCH(V$5,'(3.3) Adj Actual NPC'!$G$5:$S$5,0))</f>
        <v>-52136.076000000008</v>
      </c>
    </row>
    <row r="115" spans="1:22" ht="12.75" customHeight="1">
      <c r="A115" s="234"/>
      <c r="B115" s="189"/>
      <c r="F115" s="205"/>
      <c r="G115" s="199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</row>
    <row r="116" spans="1:22" ht="12.75" customHeight="1">
      <c r="A116" s="234"/>
      <c r="B116" s="189" t="s">
        <v>182</v>
      </c>
      <c r="C116" s="205"/>
      <c r="D116" s="205"/>
      <c r="F116" s="205"/>
      <c r="G116" s="199"/>
      <c r="I116" s="197">
        <f>SUM(K116:V116)</f>
        <v>395346.84000000026</v>
      </c>
      <c r="J116" s="197"/>
      <c r="K116" s="197">
        <f t="shared" ref="K116:M116" si="23">SUM(K109:K114)</f>
        <v>10196.519999999997</v>
      </c>
      <c r="L116" s="197">
        <f t="shared" si="23"/>
        <v>10196.519999999997</v>
      </c>
      <c r="M116" s="197">
        <f t="shared" si="23"/>
        <v>283185.12000000011</v>
      </c>
      <c r="N116" s="197">
        <f t="shared" ref="N116:V116" si="24">SUM(N109:N114)</f>
        <v>10196.519999999997</v>
      </c>
      <c r="O116" s="197">
        <f t="shared" si="24"/>
        <v>10196.519999999997</v>
      </c>
      <c r="P116" s="197">
        <f t="shared" si="24"/>
        <v>10196.519999999997</v>
      </c>
      <c r="Q116" s="197">
        <f t="shared" si="24"/>
        <v>10196.519999999997</v>
      </c>
      <c r="R116" s="197">
        <f t="shared" si="24"/>
        <v>10196.519999999997</v>
      </c>
      <c r="S116" s="197">
        <f t="shared" si="24"/>
        <v>10196.519999999997</v>
      </c>
      <c r="T116" s="197">
        <f t="shared" si="24"/>
        <v>10196.519999999997</v>
      </c>
      <c r="U116" s="197">
        <f t="shared" si="24"/>
        <v>10196.519999999997</v>
      </c>
      <c r="V116" s="197">
        <f t="shared" si="24"/>
        <v>10196.519999999997</v>
      </c>
    </row>
    <row r="117" spans="1:22" ht="12.75" customHeight="1">
      <c r="A117" s="234"/>
      <c r="B117" s="189"/>
      <c r="C117" s="205"/>
      <c r="D117" s="205"/>
      <c r="F117" s="205"/>
      <c r="G117" s="199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1:22" ht="12.75" customHeight="1">
      <c r="A118" s="234"/>
      <c r="B118" s="189" t="s">
        <v>48</v>
      </c>
      <c r="C118" s="205"/>
      <c r="D118" s="205"/>
      <c r="F118" s="205"/>
      <c r="G118" s="199"/>
      <c r="I118" s="197">
        <f>SUM(K118:V118)</f>
        <v>5014953.7799999993</v>
      </c>
      <c r="J118" s="197"/>
      <c r="K118" s="197">
        <f t="shared" ref="K118:V118" si="25">K116+K106+K58</f>
        <v>330252.06</v>
      </c>
      <c r="L118" s="197">
        <f t="shared" si="25"/>
        <v>183800.81</v>
      </c>
      <c r="M118" s="197">
        <f t="shared" si="25"/>
        <v>415151.51000000013</v>
      </c>
      <c r="N118" s="197">
        <f t="shared" si="25"/>
        <v>565620.25</v>
      </c>
      <c r="O118" s="197">
        <f t="shared" si="25"/>
        <v>446832.65999999992</v>
      </c>
      <c r="P118" s="197">
        <f t="shared" si="25"/>
        <v>618201.37</v>
      </c>
      <c r="Q118" s="197">
        <f t="shared" si="25"/>
        <v>557346.59</v>
      </c>
      <c r="R118" s="197">
        <f t="shared" si="25"/>
        <v>507460.02999999991</v>
      </c>
      <c r="S118" s="197">
        <f t="shared" si="25"/>
        <v>487268.02999999997</v>
      </c>
      <c r="T118" s="197">
        <f t="shared" si="25"/>
        <v>449134.20999999996</v>
      </c>
      <c r="U118" s="197">
        <f t="shared" si="25"/>
        <v>195923.21</v>
      </c>
      <c r="V118" s="197">
        <f t="shared" si="25"/>
        <v>257963.05</v>
      </c>
    </row>
    <row r="119" spans="1:22" ht="12.75" customHeight="1">
      <c r="A119" s="234"/>
      <c r="B119" s="189"/>
      <c r="G119" s="199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</row>
    <row r="120" spans="1:22" ht="12.75" customHeight="1">
      <c r="A120" s="234"/>
      <c r="B120" s="189" t="s">
        <v>49</v>
      </c>
      <c r="G120" s="199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</row>
    <row r="121" spans="1:22" ht="12.75" customHeight="1">
      <c r="A121" s="234"/>
      <c r="B121" s="189"/>
      <c r="C121" s="205" t="s">
        <v>50</v>
      </c>
      <c r="D121" s="205"/>
      <c r="E121" s="206" t="s">
        <v>135</v>
      </c>
      <c r="F121" s="228"/>
      <c r="G121" s="233">
        <v>1</v>
      </c>
      <c r="H121" s="218"/>
      <c r="I121" s="236">
        <f t="shared" ref="I121:I126" si="26">SUM(K121:V121)</f>
        <v>0</v>
      </c>
      <c r="J121" s="236"/>
      <c r="K121" s="195">
        <f>+$G121*INDEX('(3.3) Adj Actual NPC'!$G:$SI,MATCH($C121,'(3.3) Adj Actual NPC'!$C:$C,0),MATCH(K$5,'(3.3) Adj Actual NPC'!$G$5:$S$5,0))</f>
        <v>0</v>
      </c>
      <c r="L121" s="195">
        <f>+$G121*INDEX('(3.3) Adj Actual NPC'!$G:$SI,MATCH($C121,'(3.3) Adj Actual NPC'!$C:$C,0),MATCH(L$5,'(3.3) Adj Actual NPC'!$G$5:$S$5,0))</f>
        <v>0</v>
      </c>
      <c r="M121" s="195">
        <f>+$G121*INDEX('(3.3) Adj Actual NPC'!$G:$SI,MATCH($C121,'(3.3) Adj Actual NPC'!$C:$C,0),MATCH(M$5,'(3.3) Adj Actual NPC'!$G$5:$S$5,0))</f>
        <v>0</v>
      </c>
      <c r="N121" s="195">
        <f>+$G121*INDEX('(3.3) Adj Actual NPC'!$G:$SI,MATCH($C121,'(3.3) Adj Actual NPC'!$C:$C,0),MATCH(N$5,'(3.3) Adj Actual NPC'!$G$5:$S$5,0))</f>
        <v>0</v>
      </c>
      <c r="O121" s="195">
        <f>+$G121*INDEX('(3.3) Adj Actual NPC'!$G:$SI,MATCH($C121,'(3.3) Adj Actual NPC'!$C:$C,0),MATCH(O$5,'(3.3) Adj Actual NPC'!$G$5:$S$5,0))</f>
        <v>0</v>
      </c>
      <c r="P121" s="195">
        <f>+$G121*INDEX('(3.3) Adj Actual NPC'!$G:$SI,MATCH($C121,'(3.3) Adj Actual NPC'!$C:$C,0),MATCH(P$5,'(3.3) Adj Actual NPC'!$G$5:$S$5,0))</f>
        <v>0</v>
      </c>
      <c r="Q121" s="195">
        <f>+$G121*INDEX('(3.3) Adj Actual NPC'!$G:$SI,MATCH($C121,'(3.3) Adj Actual NPC'!$C:$C,0),MATCH(Q$5,'(3.3) Adj Actual NPC'!$G$5:$S$5,0))</f>
        <v>0</v>
      </c>
      <c r="R121" s="195">
        <f>+$G121*INDEX('(3.3) Adj Actual NPC'!$G:$SI,MATCH($C121,'(3.3) Adj Actual NPC'!$C:$C,0),MATCH(R$5,'(3.3) Adj Actual NPC'!$G$5:$S$5,0))</f>
        <v>0</v>
      </c>
      <c r="S121" s="195">
        <f>+$G121*INDEX('(3.3) Adj Actual NPC'!$G:$SI,MATCH($C121,'(3.3) Adj Actual NPC'!$C:$C,0),MATCH(S$5,'(3.3) Adj Actual NPC'!$G$5:$S$5,0))</f>
        <v>0</v>
      </c>
      <c r="T121" s="195">
        <f>+$G121*INDEX('(3.3) Adj Actual NPC'!$G:$SI,MATCH($C121,'(3.3) Adj Actual NPC'!$C:$C,0),MATCH(T$5,'(3.3) Adj Actual NPC'!$G$5:$S$5,0))</f>
        <v>0</v>
      </c>
      <c r="U121" s="195">
        <f>+$G121*INDEX('(3.3) Adj Actual NPC'!$G:$SI,MATCH($C121,'(3.3) Adj Actual NPC'!$C:$C,0),MATCH(U$5,'(3.3) Adj Actual NPC'!$G$5:$S$5,0))</f>
        <v>0</v>
      </c>
      <c r="V121" s="195">
        <f>+$G121*INDEX('(3.3) Adj Actual NPC'!$G:$SI,MATCH($C121,'(3.3) Adj Actual NPC'!$C:$C,0),MATCH(V$5,'(3.3) Adj Actual NPC'!$G$5:$S$5,0))</f>
        <v>0</v>
      </c>
    </row>
    <row r="122" spans="1:22" ht="12.75" customHeight="1">
      <c r="A122" s="234"/>
      <c r="B122" s="189"/>
      <c r="C122" s="205" t="s">
        <v>183</v>
      </c>
      <c r="D122" s="205"/>
      <c r="E122" s="206" t="s">
        <v>135</v>
      </c>
      <c r="F122" s="228"/>
      <c r="G122" s="233">
        <v>1</v>
      </c>
      <c r="H122" s="218"/>
      <c r="I122" s="197">
        <f t="shared" si="26"/>
        <v>0</v>
      </c>
      <c r="J122" s="240"/>
      <c r="K122" s="198">
        <f>+$G122*INDEX('(3.3) Adj Actual NPC'!$G:$SI,MATCH($C122,'(3.3) Adj Actual NPC'!$C:$C,0),MATCH(K$5,'(3.3) Adj Actual NPC'!$G$5:$S$5,0))</f>
        <v>0</v>
      </c>
      <c r="L122" s="198">
        <f>+$G122*INDEX('(3.3) Adj Actual NPC'!$G:$SI,MATCH($C122,'(3.3) Adj Actual NPC'!$C:$C,0),MATCH(L$5,'(3.3) Adj Actual NPC'!$G$5:$S$5,0))</f>
        <v>0</v>
      </c>
      <c r="M122" s="198">
        <f>+$G122*INDEX('(3.3) Adj Actual NPC'!$G:$SI,MATCH($C122,'(3.3) Adj Actual NPC'!$C:$C,0),MATCH(M$5,'(3.3) Adj Actual NPC'!$G$5:$S$5,0))</f>
        <v>0</v>
      </c>
      <c r="N122" s="198">
        <f>+$G122*INDEX('(3.3) Adj Actual NPC'!$G:$SI,MATCH($C122,'(3.3) Adj Actual NPC'!$C:$C,0),MATCH(N$5,'(3.3) Adj Actual NPC'!$G$5:$S$5,0))</f>
        <v>0</v>
      </c>
      <c r="O122" s="198">
        <f>+$G122*INDEX('(3.3) Adj Actual NPC'!$G:$SI,MATCH($C122,'(3.3) Adj Actual NPC'!$C:$C,0),MATCH(O$5,'(3.3) Adj Actual NPC'!$G$5:$S$5,0))</f>
        <v>0</v>
      </c>
      <c r="P122" s="198">
        <f>+$G122*INDEX('(3.3) Adj Actual NPC'!$G:$SI,MATCH($C122,'(3.3) Adj Actual NPC'!$C:$C,0),MATCH(P$5,'(3.3) Adj Actual NPC'!$G$5:$S$5,0))</f>
        <v>0</v>
      </c>
      <c r="Q122" s="198">
        <f>+$G122*INDEX('(3.3) Adj Actual NPC'!$G:$SI,MATCH($C122,'(3.3) Adj Actual NPC'!$C:$C,0),MATCH(Q$5,'(3.3) Adj Actual NPC'!$G$5:$S$5,0))</f>
        <v>0</v>
      </c>
      <c r="R122" s="198">
        <f>+$G122*INDEX('(3.3) Adj Actual NPC'!$G:$SI,MATCH($C122,'(3.3) Adj Actual NPC'!$C:$C,0),MATCH(R$5,'(3.3) Adj Actual NPC'!$G$5:$S$5,0))</f>
        <v>0</v>
      </c>
      <c r="S122" s="198">
        <f>+$G122*INDEX('(3.3) Adj Actual NPC'!$G:$SI,MATCH($C122,'(3.3) Adj Actual NPC'!$C:$C,0),MATCH(S$5,'(3.3) Adj Actual NPC'!$G$5:$S$5,0))</f>
        <v>0</v>
      </c>
      <c r="T122" s="198">
        <f>+$G122*INDEX('(3.3) Adj Actual NPC'!$G:$SI,MATCH($C122,'(3.3) Adj Actual NPC'!$C:$C,0),MATCH(T$5,'(3.3) Adj Actual NPC'!$G$5:$S$5,0))</f>
        <v>0</v>
      </c>
      <c r="U122" s="198">
        <f>+$G122*INDEX('(3.3) Adj Actual NPC'!$G:$SI,MATCH($C122,'(3.3) Adj Actual NPC'!$C:$C,0),MATCH(U$5,'(3.3) Adj Actual NPC'!$G$5:$S$5,0))</f>
        <v>0</v>
      </c>
      <c r="V122" s="198">
        <f>+$G122*INDEX('(3.3) Adj Actual NPC'!$G:$SI,MATCH($C122,'(3.3) Adj Actual NPC'!$C:$C,0),MATCH(V$5,'(3.3) Adj Actual NPC'!$G$5:$S$5,0))</f>
        <v>0</v>
      </c>
    </row>
    <row r="123" spans="1:22" ht="12.75" customHeight="1">
      <c r="A123" s="234"/>
      <c r="B123" s="189"/>
      <c r="C123" s="205" t="s">
        <v>184</v>
      </c>
      <c r="D123" s="205"/>
      <c r="E123" s="206" t="s">
        <v>135</v>
      </c>
      <c r="F123" s="228"/>
      <c r="G123" s="233">
        <v>1</v>
      </c>
      <c r="H123" s="218"/>
      <c r="I123" s="197">
        <f t="shared" si="26"/>
        <v>0</v>
      </c>
      <c r="J123" s="240"/>
      <c r="K123" s="198">
        <f>+$G123*INDEX('(3.3) Adj Actual NPC'!$G:$SI,MATCH($C123,'(3.3) Adj Actual NPC'!$C:$C,0),MATCH(K$5,'(3.3) Adj Actual NPC'!$G$5:$S$5,0))</f>
        <v>0</v>
      </c>
      <c r="L123" s="198">
        <f>+$G123*INDEX('(3.3) Adj Actual NPC'!$G:$SI,MATCH($C123,'(3.3) Adj Actual NPC'!$C:$C,0),MATCH(L$5,'(3.3) Adj Actual NPC'!$G$5:$S$5,0))</f>
        <v>0</v>
      </c>
      <c r="M123" s="198">
        <f>+$G123*INDEX('(3.3) Adj Actual NPC'!$G:$SI,MATCH($C123,'(3.3) Adj Actual NPC'!$C:$C,0),MATCH(M$5,'(3.3) Adj Actual NPC'!$G$5:$S$5,0))</f>
        <v>0</v>
      </c>
      <c r="N123" s="198">
        <f>+$G123*INDEX('(3.3) Adj Actual NPC'!$G:$SI,MATCH($C123,'(3.3) Adj Actual NPC'!$C:$C,0),MATCH(N$5,'(3.3) Adj Actual NPC'!$G$5:$S$5,0))</f>
        <v>0</v>
      </c>
      <c r="O123" s="198">
        <f>+$G123*INDEX('(3.3) Adj Actual NPC'!$G:$SI,MATCH($C123,'(3.3) Adj Actual NPC'!$C:$C,0),MATCH(O$5,'(3.3) Adj Actual NPC'!$G$5:$S$5,0))</f>
        <v>0</v>
      </c>
      <c r="P123" s="198">
        <f>+$G123*INDEX('(3.3) Adj Actual NPC'!$G:$SI,MATCH($C123,'(3.3) Adj Actual NPC'!$C:$C,0),MATCH(P$5,'(3.3) Adj Actual NPC'!$G$5:$S$5,0))</f>
        <v>0</v>
      </c>
      <c r="Q123" s="198">
        <f>+$G123*INDEX('(3.3) Adj Actual NPC'!$G:$SI,MATCH($C123,'(3.3) Adj Actual NPC'!$C:$C,0),MATCH(Q$5,'(3.3) Adj Actual NPC'!$G$5:$S$5,0))</f>
        <v>0</v>
      </c>
      <c r="R123" s="198">
        <f>+$G123*INDEX('(3.3) Adj Actual NPC'!$G:$SI,MATCH($C123,'(3.3) Adj Actual NPC'!$C:$C,0),MATCH(R$5,'(3.3) Adj Actual NPC'!$G$5:$S$5,0))</f>
        <v>0</v>
      </c>
      <c r="S123" s="198">
        <f>+$G123*INDEX('(3.3) Adj Actual NPC'!$G:$SI,MATCH($C123,'(3.3) Adj Actual NPC'!$C:$C,0),MATCH(S$5,'(3.3) Adj Actual NPC'!$G$5:$S$5,0))</f>
        <v>0</v>
      </c>
      <c r="T123" s="198">
        <f>+$G123*INDEX('(3.3) Adj Actual NPC'!$G:$SI,MATCH($C123,'(3.3) Adj Actual NPC'!$C:$C,0),MATCH(T$5,'(3.3) Adj Actual NPC'!$G$5:$S$5,0))</f>
        <v>0</v>
      </c>
      <c r="U123" s="198">
        <f>+$G123*INDEX('(3.3) Adj Actual NPC'!$G:$SI,MATCH($C123,'(3.3) Adj Actual NPC'!$C:$C,0),MATCH(U$5,'(3.3) Adj Actual NPC'!$G$5:$S$5,0))</f>
        <v>0</v>
      </c>
      <c r="V123" s="198">
        <f>+$G123*INDEX('(3.3) Adj Actual NPC'!$G:$SI,MATCH($C123,'(3.3) Adj Actual NPC'!$C:$C,0),MATCH(V$5,'(3.3) Adj Actual NPC'!$G$5:$S$5,0))</f>
        <v>0</v>
      </c>
    </row>
    <row r="124" spans="1:22" ht="12.75" customHeight="1">
      <c r="A124" s="234"/>
      <c r="B124" s="189"/>
      <c r="C124" s="205" t="s">
        <v>185</v>
      </c>
      <c r="D124" s="205"/>
      <c r="E124" s="206" t="s">
        <v>135</v>
      </c>
      <c r="F124" s="228"/>
      <c r="G124" s="233">
        <v>1</v>
      </c>
      <c r="H124" s="218"/>
      <c r="I124" s="197">
        <f t="shared" si="26"/>
        <v>0</v>
      </c>
      <c r="J124" s="240"/>
      <c r="K124" s="198">
        <f>+$G124*INDEX('(3.3) Adj Actual NPC'!$G:$SI,MATCH($C124,'(3.3) Adj Actual NPC'!$C:$C,0),MATCH(K$5,'(3.3) Adj Actual NPC'!$G$5:$S$5,0))</f>
        <v>0</v>
      </c>
      <c r="L124" s="198">
        <f>+$G124*INDEX('(3.3) Adj Actual NPC'!$G:$SI,MATCH($C124,'(3.3) Adj Actual NPC'!$C:$C,0),MATCH(L$5,'(3.3) Adj Actual NPC'!$G$5:$S$5,0))</f>
        <v>0</v>
      </c>
      <c r="M124" s="198">
        <f>+$G124*INDEX('(3.3) Adj Actual NPC'!$G:$SI,MATCH($C124,'(3.3) Adj Actual NPC'!$C:$C,0),MATCH(M$5,'(3.3) Adj Actual NPC'!$G$5:$S$5,0))</f>
        <v>0</v>
      </c>
      <c r="N124" s="198">
        <f>+$G124*INDEX('(3.3) Adj Actual NPC'!$G:$SI,MATCH($C124,'(3.3) Adj Actual NPC'!$C:$C,0),MATCH(N$5,'(3.3) Adj Actual NPC'!$G$5:$S$5,0))</f>
        <v>0</v>
      </c>
      <c r="O124" s="198">
        <f>+$G124*INDEX('(3.3) Adj Actual NPC'!$G:$SI,MATCH($C124,'(3.3) Adj Actual NPC'!$C:$C,0),MATCH(O$5,'(3.3) Adj Actual NPC'!$G$5:$S$5,0))</f>
        <v>0</v>
      </c>
      <c r="P124" s="198">
        <f>+$G124*INDEX('(3.3) Adj Actual NPC'!$G:$SI,MATCH($C124,'(3.3) Adj Actual NPC'!$C:$C,0),MATCH(P$5,'(3.3) Adj Actual NPC'!$G$5:$S$5,0))</f>
        <v>0</v>
      </c>
      <c r="Q124" s="198">
        <f>+$G124*INDEX('(3.3) Adj Actual NPC'!$G:$SI,MATCH($C124,'(3.3) Adj Actual NPC'!$C:$C,0),MATCH(Q$5,'(3.3) Adj Actual NPC'!$G$5:$S$5,0))</f>
        <v>0</v>
      </c>
      <c r="R124" s="198">
        <f>+$G124*INDEX('(3.3) Adj Actual NPC'!$G:$SI,MATCH($C124,'(3.3) Adj Actual NPC'!$C:$C,0),MATCH(R$5,'(3.3) Adj Actual NPC'!$G$5:$S$5,0))</f>
        <v>0</v>
      </c>
      <c r="S124" s="198">
        <f>+$G124*INDEX('(3.3) Adj Actual NPC'!$G:$SI,MATCH($C124,'(3.3) Adj Actual NPC'!$C:$C,0),MATCH(S$5,'(3.3) Adj Actual NPC'!$G$5:$S$5,0))</f>
        <v>0</v>
      </c>
      <c r="T124" s="198">
        <f>+$G124*INDEX('(3.3) Adj Actual NPC'!$G:$SI,MATCH($C124,'(3.3) Adj Actual NPC'!$C:$C,0),MATCH(T$5,'(3.3) Adj Actual NPC'!$G$5:$S$5,0))</f>
        <v>0</v>
      </c>
      <c r="U124" s="198">
        <f>+$G124*INDEX('(3.3) Adj Actual NPC'!$G:$SI,MATCH($C124,'(3.3) Adj Actual NPC'!$C:$C,0),MATCH(U$5,'(3.3) Adj Actual NPC'!$G$5:$S$5,0))</f>
        <v>0</v>
      </c>
      <c r="V124" s="198">
        <f>+$G124*INDEX('(3.3) Adj Actual NPC'!$G:$SI,MATCH($C124,'(3.3) Adj Actual NPC'!$C:$C,0),MATCH(V$5,'(3.3) Adj Actual NPC'!$G$5:$S$5,0))</f>
        <v>0</v>
      </c>
    </row>
    <row r="125" spans="1:22" ht="12.75" customHeight="1">
      <c r="A125" s="234"/>
      <c r="B125" s="189"/>
      <c r="C125" s="205" t="s">
        <v>51</v>
      </c>
      <c r="D125" s="205"/>
      <c r="E125" s="206" t="s">
        <v>135</v>
      </c>
      <c r="F125" s="228"/>
      <c r="G125" s="233">
        <v>1</v>
      </c>
      <c r="H125" s="218" t="s">
        <v>163</v>
      </c>
      <c r="I125" s="197">
        <f t="shared" si="26"/>
        <v>0</v>
      </c>
      <c r="J125" s="240"/>
      <c r="K125" s="198">
        <f>+$G125*INDEX('(3.3) Adj Actual NPC'!$G:$SI,MATCH($C125,'(3.3) Adj Actual NPC'!$C:$C,0),MATCH(K$5,'(3.3) Adj Actual NPC'!$G$5:$S$5,0))</f>
        <v>0</v>
      </c>
      <c r="L125" s="198">
        <f>+$G125*INDEX('(3.3) Adj Actual NPC'!$G:$SI,MATCH($C125,'(3.3) Adj Actual NPC'!$C:$C,0),MATCH(L$5,'(3.3) Adj Actual NPC'!$G$5:$S$5,0))</f>
        <v>0</v>
      </c>
      <c r="M125" s="198">
        <f>+$G125*INDEX('(3.3) Adj Actual NPC'!$G:$SI,MATCH($C125,'(3.3) Adj Actual NPC'!$C:$C,0),MATCH(M$5,'(3.3) Adj Actual NPC'!$G$5:$S$5,0))</f>
        <v>0</v>
      </c>
      <c r="N125" s="198">
        <f>+$G125*INDEX('(3.3) Adj Actual NPC'!$G:$SI,MATCH($C125,'(3.3) Adj Actual NPC'!$C:$C,0),MATCH(N$5,'(3.3) Adj Actual NPC'!$G$5:$S$5,0))</f>
        <v>0</v>
      </c>
      <c r="O125" s="198">
        <f>+$G125*INDEX('(3.3) Adj Actual NPC'!$G:$SI,MATCH($C125,'(3.3) Adj Actual NPC'!$C:$C,0),MATCH(O$5,'(3.3) Adj Actual NPC'!$G$5:$S$5,0))</f>
        <v>0</v>
      </c>
      <c r="P125" s="198">
        <f>+$G125*INDEX('(3.3) Adj Actual NPC'!$G:$SI,MATCH($C125,'(3.3) Adj Actual NPC'!$C:$C,0),MATCH(P$5,'(3.3) Adj Actual NPC'!$G$5:$S$5,0))</f>
        <v>0</v>
      </c>
      <c r="Q125" s="198">
        <f>+$G125*INDEX('(3.3) Adj Actual NPC'!$G:$SI,MATCH($C125,'(3.3) Adj Actual NPC'!$C:$C,0),MATCH(Q$5,'(3.3) Adj Actual NPC'!$G$5:$S$5,0))</f>
        <v>0</v>
      </c>
      <c r="R125" s="198">
        <f>+$G125*INDEX('(3.3) Adj Actual NPC'!$G:$SI,MATCH($C125,'(3.3) Adj Actual NPC'!$C:$C,0),MATCH(R$5,'(3.3) Adj Actual NPC'!$G$5:$S$5,0))</f>
        <v>0</v>
      </c>
      <c r="S125" s="198">
        <f>+$G125*INDEX('(3.3) Adj Actual NPC'!$G:$SI,MATCH($C125,'(3.3) Adj Actual NPC'!$C:$C,0),MATCH(S$5,'(3.3) Adj Actual NPC'!$G$5:$S$5,0))</f>
        <v>0</v>
      </c>
      <c r="T125" s="198">
        <f>+$G125*INDEX('(3.3) Adj Actual NPC'!$G:$SI,MATCH($C125,'(3.3) Adj Actual NPC'!$C:$C,0),MATCH(T$5,'(3.3) Adj Actual NPC'!$G$5:$S$5,0))</f>
        <v>0</v>
      </c>
      <c r="U125" s="198">
        <f>+$G125*INDEX('(3.3) Adj Actual NPC'!$G:$SI,MATCH($C125,'(3.3) Adj Actual NPC'!$C:$C,0),MATCH(U$5,'(3.3) Adj Actual NPC'!$G$5:$S$5,0))</f>
        <v>0</v>
      </c>
      <c r="V125" s="198">
        <f>+$G125*INDEX('(3.3) Adj Actual NPC'!$G:$SI,MATCH($C125,'(3.3) Adj Actual NPC'!$C:$C,0),MATCH(V$5,'(3.3) Adj Actual NPC'!$G$5:$S$5,0))</f>
        <v>0</v>
      </c>
    </row>
    <row r="126" spans="1:22" ht="12.75" customHeight="1">
      <c r="A126" s="234"/>
      <c r="B126" s="189"/>
      <c r="C126" s="179" t="s">
        <v>90</v>
      </c>
      <c r="E126" s="206" t="s">
        <v>135</v>
      </c>
      <c r="F126" s="228"/>
      <c r="G126" s="233">
        <v>1</v>
      </c>
      <c r="I126" s="197">
        <f t="shared" si="26"/>
        <v>0</v>
      </c>
      <c r="J126" s="240"/>
      <c r="K126" s="198">
        <f>+$G126*INDEX('(3.3) Adj Actual NPC'!$G:$SI,MATCH($C126,'(3.3) Adj Actual NPC'!$C:$C,0),MATCH(K$5,'(3.3) Adj Actual NPC'!$G$5:$S$5,0))</f>
        <v>0</v>
      </c>
      <c r="L126" s="198">
        <f>+$G126*INDEX('(3.3) Adj Actual NPC'!$G:$SI,MATCH($C126,'(3.3) Adj Actual NPC'!$C:$C,0),MATCH(L$5,'(3.3) Adj Actual NPC'!$G$5:$S$5,0))</f>
        <v>0</v>
      </c>
      <c r="M126" s="198">
        <f>+$G126*INDEX('(3.3) Adj Actual NPC'!$G:$SI,MATCH($C126,'(3.3) Adj Actual NPC'!$C:$C,0),MATCH(M$5,'(3.3) Adj Actual NPC'!$G$5:$S$5,0))</f>
        <v>0</v>
      </c>
      <c r="N126" s="198">
        <f>+$G126*INDEX('(3.3) Adj Actual NPC'!$G:$SI,MATCH($C126,'(3.3) Adj Actual NPC'!$C:$C,0),MATCH(N$5,'(3.3) Adj Actual NPC'!$G$5:$S$5,0))</f>
        <v>0</v>
      </c>
      <c r="O126" s="198">
        <f>+$G126*INDEX('(3.3) Adj Actual NPC'!$G:$SI,MATCH($C126,'(3.3) Adj Actual NPC'!$C:$C,0),MATCH(O$5,'(3.3) Adj Actual NPC'!$G$5:$S$5,0))</f>
        <v>0</v>
      </c>
      <c r="P126" s="198">
        <f>+$G126*INDEX('(3.3) Adj Actual NPC'!$G:$SI,MATCH($C126,'(3.3) Adj Actual NPC'!$C:$C,0),MATCH(P$5,'(3.3) Adj Actual NPC'!$G$5:$S$5,0))</f>
        <v>0</v>
      </c>
      <c r="Q126" s="198">
        <f>+$G126*INDEX('(3.3) Adj Actual NPC'!$G:$SI,MATCH($C126,'(3.3) Adj Actual NPC'!$C:$C,0),MATCH(Q$5,'(3.3) Adj Actual NPC'!$G$5:$S$5,0))</f>
        <v>0</v>
      </c>
      <c r="R126" s="198">
        <f>+$G126*INDEX('(3.3) Adj Actual NPC'!$G:$SI,MATCH($C126,'(3.3) Adj Actual NPC'!$C:$C,0),MATCH(R$5,'(3.3) Adj Actual NPC'!$G$5:$S$5,0))</f>
        <v>0</v>
      </c>
      <c r="S126" s="198">
        <f>+$G126*INDEX('(3.3) Adj Actual NPC'!$G:$SI,MATCH($C126,'(3.3) Adj Actual NPC'!$C:$C,0),MATCH(S$5,'(3.3) Adj Actual NPC'!$G$5:$S$5,0))</f>
        <v>0</v>
      </c>
      <c r="T126" s="198">
        <f>+$G126*INDEX('(3.3) Adj Actual NPC'!$G:$SI,MATCH($C126,'(3.3) Adj Actual NPC'!$C:$C,0),MATCH(T$5,'(3.3) Adj Actual NPC'!$G$5:$S$5,0))</f>
        <v>0</v>
      </c>
      <c r="U126" s="198">
        <f>+$G126*INDEX('(3.3) Adj Actual NPC'!$G:$SI,MATCH($C126,'(3.3) Adj Actual NPC'!$C:$C,0),MATCH(U$5,'(3.3) Adj Actual NPC'!$G$5:$S$5,0))</f>
        <v>0</v>
      </c>
      <c r="V126" s="198">
        <f>+$G126*INDEX('(3.3) Adj Actual NPC'!$G:$SI,MATCH($C126,'(3.3) Adj Actual NPC'!$C:$C,0),MATCH(V$5,'(3.3) Adj Actual NPC'!$G$5:$S$5,0))</f>
        <v>0</v>
      </c>
    </row>
    <row r="127" spans="1:22" ht="12.75" customHeight="1">
      <c r="A127" s="234"/>
      <c r="B127" s="189"/>
      <c r="G127" s="199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</row>
    <row r="128" spans="1:22" ht="12.75" customHeight="1">
      <c r="A128" s="234"/>
      <c r="B128" s="189" t="s">
        <v>186</v>
      </c>
      <c r="G128" s="199"/>
      <c r="I128" s="197">
        <f>SUM(K128:V128)</f>
        <v>0</v>
      </c>
      <c r="J128" s="203"/>
      <c r="K128" s="203">
        <f t="shared" ref="K128:V128" si="27">SUM(K121:K126)</f>
        <v>0</v>
      </c>
      <c r="L128" s="203">
        <f t="shared" si="27"/>
        <v>0</v>
      </c>
      <c r="M128" s="203">
        <f t="shared" si="27"/>
        <v>0</v>
      </c>
      <c r="N128" s="203">
        <f t="shared" si="27"/>
        <v>0</v>
      </c>
      <c r="O128" s="203">
        <f t="shared" si="27"/>
        <v>0</v>
      </c>
      <c r="P128" s="203">
        <f t="shared" si="27"/>
        <v>0</v>
      </c>
      <c r="Q128" s="203">
        <f t="shared" si="27"/>
        <v>0</v>
      </c>
      <c r="R128" s="203">
        <f t="shared" si="27"/>
        <v>0</v>
      </c>
      <c r="S128" s="203">
        <f t="shared" si="27"/>
        <v>0</v>
      </c>
      <c r="T128" s="203">
        <f t="shared" si="27"/>
        <v>0</v>
      </c>
      <c r="U128" s="203">
        <f t="shared" si="27"/>
        <v>0</v>
      </c>
      <c r="V128" s="203">
        <f t="shared" si="27"/>
        <v>0</v>
      </c>
    </row>
    <row r="129" spans="1:22" ht="12.75" customHeight="1">
      <c r="A129" s="234"/>
      <c r="B129" s="189"/>
      <c r="G129" s="199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</row>
    <row r="130" spans="1:22" ht="12.75" customHeight="1">
      <c r="A130" s="234"/>
      <c r="B130" s="189" t="s">
        <v>52</v>
      </c>
      <c r="G130" s="199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</row>
    <row r="131" spans="1:22" ht="12.75" customHeight="1">
      <c r="A131" s="234"/>
      <c r="B131" s="189"/>
      <c r="C131" s="179" t="s">
        <v>10</v>
      </c>
      <c r="E131" s="206" t="s">
        <v>135</v>
      </c>
      <c r="F131" s="228"/>
      <c r="G131" s="233">
        <v>1</v>
      </c>
      <c r="I131" s="197">
        <f t="shared" ref="I131" si="28">SUM(K131:V131)</f>
        <v>3732955.699583781</v>
      </c>
      <c r="J131" s="240"/>
      <c r="K131" s="390">
        <f>+$G131*INDEX('(3.3) Adj Actual NPC'!$G121:$S132,MATCH($C131,'(3.3) Adj Actual NPC'!$C121:$C132,0),MATCH(K$5,'(3.3) Adj Actual NPC'!$G$5:$S$5,0))</f>
        <v>137154.47999999998</v>
      </c>
      <c r="L131" s="390">
        <f>+$G131*INDEX('(3.3) Adj Actual NPC'!$G121:$S132,MATCH($C131,'(3.3) Adj Actual NPC'!$C121:$C132,0),MATCH(L$5,'(3.3) Adj Actual NPC'!$G$5:$S$5,0))</f>
        <v>2337057.2400000002</v>
      </c>
      <c r="M131" s="390">
        <f>+$G131*INDEX('(3.3) Adj Actual NPC'!$G121:$S132,MATCH($C131,'(3.3) Adj Actual NPC'!$C121:$C132,0),MATCH(M$5,'(3.3) Adj Actual NPC'!$G$5:$S$5,0))</f>
        <v>-3.8513448089361191E-5</v>
      </c>
      <c r="N131" s="390">
        <f>+$G131*INDEX('(3.3) Adj Actual NPC'!$G121:$S132,MATCH($C131,'(3.3) Adj Actual NPC'!$C121:$C132,0),MATCH(N$5,'(3.3) Adj Actual NPC'!$G$5:$S$5,0))</f>
        <v>-3.1999952625483274E-6</v>
      </c>
      <c r="O131" s="390">
        <f>+$G131*INDEX('(3.3) Adj Actual NPC'!$G121:$S132,MATCH($C131,'(3.3) Adj Actual NPC'!$C121:$C132,0),MATCH(O$5,'(3.3) Adj Actual NPC'!$G$5:$S$5,0))</f>
        <v>4887.9799999999996</v>
      </c>
      <c r="P131" s="390">
        <f>+$G131*INDEX('(3.3) Adj Actual NPC'!$G121:$S132,MATCH($C131,'(3.3) Adj Actual NPC'!$C121:$C132,0),MATCH(P$5,'(3.3) Adj Actual NPC'!$G$5:$S$5,0))</f>
        <v>-1.9229992176406085E-6</v>
      </c>
      <c r="Q131" s="390">
        <f>+$G131*INDEX('(3.3) Adj Actual NPC'!$G121:$S132,MATCH($C131,'(3.3) Adj Actual NPC'!$C121:$C132,0),MATCH(Q$5,'(3.3) Adj Actual NPC'!$G$5:$S$5,0))</f>
        <v>-8.4590166807174683E-5</v>
      </c>
      <c r="R131" s="390">
        <f>+$G131*INDEX('(3.3) Adj Actual NPC'!$G121:$S132,MATCH($C131,'(3.3) Adj Actual NPC'!$C121:$C132,0),MATCH(R$5,'(3.3) Adj Actual NPC'!$G$5:$S$5,0))</f>
        <v>-8.6410902440547943E-5</v>
      </c>
      <c r="S131" s="390">
        <f>+$G131*INDEX('(3.3) Adj Actual NPC'!$G121:$S132,MATCH($C131,'(3.3) Adj Actual NPC'!$C121:$C132,0),MATCH(S$5,'(3.3) Adj Actual NPC'!$G$5:$S$5,0))</f>
        <v>-7.6876021921634674E-5</v>
      </c>
      <c r="T131" s="390">
        <f>+$G131*INDEX('(3.3) Adj Actual NPC'!$G121:$S132,MATCH($C131,'(3.3) Adj Actual NPC'!$C121:$C132,0),MATCH(T$5,'(3.3) Adj Actual NPC'!$G$5:$S$5,0))</f>
        <v>-6.2624923884868622E-5</v>
      </c>
      <c r="U131" s="390">
        <f>+$G131*INDEX('(3.3) Adj Actual NPC'!$G121:$S132,MATCH($C131,'(3.3) Adj Actual NPC'!$C121:$C132,0),MATCH(U$5,'(3.3) Adj Actual NPC'!$G$5:$S$5,0))</f>
        <v>-6.2080565840005875E-5</v>
      </c>
      <c r="V131" s="390">
        <f>+$G131*INDEX('(3.3) Adj Actual NPC'!$G121:$S132,MATCH($C131,'(3.3) Adj Actual NPC'!$C121:$C132,0),MATCH(V$5,'(3.3) Adj Actual NPC'!$G$5:$S$5,0))</f>
        <v>1253856</v>
      </c>
    </row>
    <row r="132" spans="1:22" ht="12.75" customHeight="1">
      <c r="A132" s="234"/>
      <c r="B132" s="189"/>
      <c r="C132" s="179" t="s">
        <v>264</v>
      </c>
      <c r="E132" s="206" t="s">
        <v>135</v>
      </c>
      <c r="F132" s="228"/>
      <c r="G132" s="233">
        <v>1</v>
      </c>
      <c r="I132" s="197">
        <f t="shared" ref="I132:I138" si="29">SUM(K132:V132)</f>
        <v>414617.99998741597</v>
      </c>
      <c r="J132" s="240"/>
      <c r="K132" s="390">
        <f>+$G132*INDEX('(3.3) Adj Actual NPC'!$G122:$S133,MATCH($C132,'(3.3) Adj Actual NPC'!$C122:$C133,0),MATCH(K$5,'(3.3) Adj Actual NPC'!$G$5:$S$5,0))</f>
        <v>0</v>
      </c>
      <c r="L132" s="390">
        <f>+$G132*INDEX('(3.3) Adj Actual NPC'!$G122:$S133,MATCH($C132,'(3.3) Adj Actual NPC'!$C122:$C133,0),MATCH(L$5,'(3.3) Adj Actual NPC'!$G$5:$S$5,0))</f>
        <v>3330</v>
      </c>
      <c r="M132" s="390">
        <f>+$G132*INDEX('(3.3) Adj Actual NPC'!$G122:$S133,MATCH($C132,'(3.3) Adj Actual NPC'!$C122:$C133,0),MATCH(M$5,'(3.3) Adj Actual NPC'!$G$5:$S$5,0))</f>
        <v>245670</v>
      </c>
      <c r="N132" s="390">
        <f>+$G132*INDEX('(3.3) Adj Actual NPC'!$G122:$S133,MATCH($C132,'(3.3) Adj Actual NPC'!$C122:$C133,0),MATCH(N$5,'(3.3) Adj Actual NPC'!$G$5:$S$5,0))</f>
        <v>37945</v>
      </c>
      <c r="O132" s="390">
        <f>+$G132*INDEX('(3.3) Adj Actual NPC'!$G122:$S133,MATCH($C132,'(3.3) Adj Actual NPC'!$C122:$C133,0),MATCH(O$5,'(3.3) Adj Actual NPC'!$G$5:$S$5,0))</f>
        <v>66653</v>
      </c>
      <c r="P132" s="390">
        <f>+$G132*INDEX('(3.3) Adj Actual NPC'!$G122:$S133,MATCH($C132,'(3.3) Adj Actual NPC'!$C122:$C133,0),MATCH(P$5,'(3.3) Adj Actual NPC'!$G$5:$S$5,0))</f>
        <v>61020</v>
      </c>
      <c r="Q132" s="390">
        <f>+$G132*INDEX('(3.3) Adj Actual NPC'!$G122:$S133,MATCH($C132,'(3.3) Adj Actual NPC'!$C122:$C133,0),MATCH(Q$5,'(3.3) Adj Actual NPC'!$G$5:$S$5,0))</f>
        <v>-3.9820006350055337E-6</v>
      </c>
      <c r="R132" s="390">
        <f>+$G132*INDEX('(3.3) Adj Actual NPC'!$G122:$S133,MATCH($C132,'(3.3) Adj Actual NPC'!$C122:$C133,0),MATCH(R$5,'(3.3) Adj Actual NPC'!$G$5:$S$5,0))</f>
        <v>-3.8919970393180847E-6</v>
      </c>
      <c r="S132" s="390">
        <f>+$G132*INDEX('(3.3) Adj Actual NPC'!$G122:$S133,MATCH($C132,'(3.3) Adj Actual NPC'!$C122:$C133,0),MATCH(S$5,'(3.3) Adj Actual NPC'!$G$5:$S$5,0))</f>
        <v>-1.1499942047521472E-6</v>
      </c>
      <c r="T132" s="390">
        <f>+$G132*INDEX('(3.3) Adj Actual NPC'!$G122:$S133,MATCH($C132,'(3.3) Adj Actual NPC'!$C122:$C133,0),MATCH(T$5,'(3.3) Adj Actual NPC'!$G$5:$S$5,0))</f>
        <v>-1.8599967006593943E-6</v>
      </c>
      <c r="U132" s="390">
        <f>+$G132*INDEX('(3.3) Adj Actual NPC'!$G122:$S133,MATCH($C132,'(3.3) Adj Actual NPC'!$C122:$C133,0),MATCH(U$5,'(3.3) Adj Actual NPC'!$G$5:$S$5,0))</f>
        <v>-1.6999983927235007E-6</v>
      </c>
      <c r="V132" s="390">
        <f>+$G132*INDEX('(3.3) Adj Actual NPC'!$G122:$S133,MATCH($C132,'(3.3) Adj Actual NPC'!$C122:$C133,0),MATCH(V$5,'(3.3) Adj Actual NPC'!$G$5:$S$5,0))</f>
        <v>0</v>
      </c>
    </row>
    <row r="133" spans="1:22" ht="12.75" customHeight="1">
      <c r="A133" s="234"/>
      <c r="B133" s="189"/>
      <c r="C133" s="179" t="s">
        <v>16</v>
      </c>
      <c r="E133" s="206" t="s">
        <v>135</v>
      </c>
      <c r="F133" s="228"/>
      <c r="G133" s="233">
        <v>1</v>
      </c>
      <c r="I133" s="197">
        <f t="shared" si="29"/>
        <v>0</v>
      </c>
      <c r="J133" s="240"/>
      <c r="K133" s="390">
        <f>+$G133*INDEX('(3.3) Adj Actual NPC'!$G123:$S134,MATCH($C133,'(3.3) Adj Actual NPC'!$C123:$C134,0),MATCH(K$5,'(3.3) Adj Actual NPC'!$G$5:$S$5,0))</f>
        <v>0</v>
      </c>
      <c r="L133" s="390">
        <f>+$G133*INDEX('(3.3) Adj Actual NPC'!$G123:$S134,MATCH($C133,'(3.3) Adj Actual NPC'!$C123:$C134,0),MATCH(L$5,'(3.3) Adj Actual NPC'!$G$5:$S$5,0))</f>
        <v>0</v>
      </c>
      <c r="M133" s="390">
        <f>+$G133*INDEX('(3.3) Adj Actual NPC'!$G123:$S134,MATCH($C133,'(3.3) Adj Actual NPC'!$C123:$C134,0),MATCH(M$5,'(3.3) Adj Actual NPC'!$G$5:$S$5,0))</f>
        <v>0</v>
      </c>
      <c r="N133" s="390">
        <f>+$G133*INDEX('(3.3) Adj Actual NPC'!$G123:$S134,MATCH($C133,'(3.3) Adj Actual NPC'!$C123:$C134,0),MATCH(N$5,'(3.3) Adj Actual NPC'!$G$5:$S$5,0))</f>
        <v>0</v>
      </c>
      <c r="O133" s="390">
        <f>+$G133*INDEX('(3.3) Adj Actual NPC'!$G123:$S134,MATCH($C133,'(3.3) Adj Actual NPC'!$C123:$C134,0),MATCH(O$5,'(3.3) Adj Actual NPC'!$G$5:$S$5,0))</f>
        <v>0</v>
      </c>
      <c r="P133" s="390">
        <f>+$G133*INDEX('(3.3) Adj Actual NPC'!$G123:$S134,MATCH($C133,'(3.3) Adj Actual NPC'!$C123:$C134,0),MATCH(P$5,'(3.3) Adj Actual NPC'!$G$5:$S$5,0))</f>
        <v>0</v>
      </c>
      <c r="Q133" s="390">
        <f>+$G133*INDEX('(3.3) Adj Actual NPC'!$G123:$S134,MATCH($C133,'(3.3) Adj Actual NPC'!$C123:$C134,0),MATCH(Q$5,'(3.3) Adj Actual NPC'!$G$5:$S$5,0))</f>
        <v>0</v>
      </c>
      <c r="R133" s="390">
        <f>+$G133*INDEX('(3.3) Adj Actual NPC'!$G123:$S134,MATCH($C133,'(3.3) Adj Actual NPC'!$C123:$C134,0),MATCH(R$5,'(3.3) Adj Actual NPC'!$G$5:$S$5,0))</f>
        <v>0</v>
      </c>
      <c r="S133" s="390">
        <f>+$G133*INDEX('(3.3) Adj Actual NPC'!$G123:$S134,MATCH($C133,'(3.3) Adj Actual NPC'!$C123:$C134,0),MATCH(S$5,'(3.3) Adj Actual NPC'!$G$5:$S$5,0))</f>
        <v>0</v>
      </c>
      <c r="T133" s="390">
        <f>+$G133*INDEX('(3.3) Adj Actual NPC'!$G123:$S134,MATCH($C133,'(3.3) Adj Actual NPC'!$C123:$C134,0),MATCH(T$5,'(3.3) Adj Actual NPC'!$G$5:$S$5,0))</f>
        <v>0</v>
      </c>
      <c r="U133" s="390">
        <f>+$G133*INDEX('(3.3) Adj Actual NPC'!$G123:$S134,MATCH($C133,'(3.3) Adj Actual NPC'!$C123:$C134,0),MATCH(U$5,'(3.3) Adj Actual NPC'!$G$5:$S$5,0))</f>
        <v>0</v>
      </c>
      <c r="V133" s="390">
        <f>+$G133*INDEX('(3.3) Adj Actual NPC'!$G123:$S134,MATCH($C133,'(3.3) Adj Actual NPC'!$C123:$C134,0),MATCH(V$5,'(3.3) Adj Actual NPC'!$G$5:$S$5,0))</f>
        <v>0</v>
      </c>
    </row>
    <row r="134" spans="1:22" ht="12.75" customHeight="1">
      <c r="A134" s="234"/>
      <c r="B134" s="189"/>
      <c r="C134" s="179" t="s">
        <v>11</v>
      </c>
      <c r="E134" s="206" t="s">
        <v>135</v>
      </c>
      <c r="F134" s="228"/>
      <c r="G134" s="233">
        <v>1</v>
      </c>
      <c r="I134" s="197">
        <f t="shared" si="29"/>
        <v>133393450.14952688</v>
      </c>
      <c r="J134" s="240"/>
      <c r="K134" s="390">
        <f>+$G134*INDEX('(3.3) Adj Actual NPC'!$G124:$S135,MATCH($C134,'(3.3) Adj Actual NPC'!$C124:$C135,0),MATCH(K$5,'(3.3) Adj Actual NPC'!$G$5:$S$5,0))</f>
        <v>14060822</v>
      </c>
      <c r="L134" s="390">
        <f>+$G134*INDEX('(3.3) Adj Actual NPC'!$G124:$S135,MATCH($C134,'(3.3) Adj Actual NPC'!$C124:$C135,0),MATCH(L$5,'(3.3) Adj Actual NPC'!$G$5:$S$5,0))</f>
        <v>19038402.699999999</v>
      </c>
      <c r="M134" s="390">
        <f>+$G134*INDEX('(3.3) Adj Actual NPC'!$G124:$S135,MATCH($C134,'(3.3) Adj Actual NPC'!$C124:$C135,0),MATCH(M$5,'(3.3) Adj Actual NPC'!$G$5:$S$5,0))</f>
        <v>26640985.052218117</v>
      </c>
      <c r="N134" s="390">
        <f>+$G134*INDEX('(3.3) Adj Actual NPC'!$G124:$S135,MATCH($C134,'(3.3) Adj Actual NPC'!$C124:$C135,0),MATCH(N$5,'(3.3) Adj Actual NPC'!$G$5:$S$5,0))</f>
        <v>530378.70790707693</v>
      </c>
      <c r="O134" s="390">
        <f>+$G134*INDEX('(3.3) Adj Actual NPC'!$G124:$S135,MATCH($C134,'(3.3) Adj Actual NPC'!$C124:$C135,0),MATCH(O$5,'(3.3) Adj Actual NPC'!$G$5:$S$5,0))</f>
        <v>5669496.0800000001</v>
      </c>
      <c r="P134" s="390">
        <f>+$G134*INDEX('(3.3) Adj Actual NPC'!$G124:$S135,MATCH($C134,'(3.3) Adj Actual NPC'!$C124:$C135,0),MATCH(P$5,'(3.3) Adj Actual NPC'!$G$5:$S$5,0))</f>
        <v>5309725.670416275</v>
      </c>
      <c r="Q134" s="390">
        <f>+$G134*INDEX('(3.3) Adj Actual NPC'!$G124:$S135,MATCH($C134,'(3.3) Adj Actual NPC'!$C124:$C135,0),MATCH(Q$5,'(3.3) Adj Actual NPC'!$G$5:$S$5,0))</f>
        <v>8720137.9106642734</v>
      </c>
      <c r="R134" s="390">
        <f>+$G134*INDEX('(3.3) Adj Actual NPC'!$G124:$S135,MATCH($C134,'(3.3) Adj Actual NPC'!$C124:$C135,0),MATCH(R$5,'(3.3) Adj Actual NPC'!$G$5:$S$5,0))</f>
        <v>10751873.193614364</v>
      </c>
      <c r="S134" s="390">
        <f>+$G134*INDEX('(3.3) Adj Actual NPC'!$G124:$S135,MATCH($C134,'(3.3) Adj Actual NPC'!$C124:$C135,0),MATCH(S$5,'(3.3) Adj Actual NPC'!$G$5:$S$5,0))</f>
        <v>13067083.251941036</v>
      </c>
      <c r="T134" s="390">
        <f>+$G134*INDEX('(3.3) Adj Actual NPC'!$G124:$S135,MATCH($C134,'(3.3) Adj Actual NPC'!$C124:$C135,0),MATCH(T$5,'(3.3) Adj Actual NPC'!$G$5:$S$5,0))</f>
        <v>7590261.0937224869</v>
      </c>
      <c r="U134" s="390">
        <f>+$G134*INDEX('(3.3) Adj Actual NPC'!$G124:$S135,MATCH($C134,'(3.3) Adj Actual NPC'!$C124:$C135,0),MATCH(U$5,'(3.3) Adj Actual NPC'!$G$5:$S$5,0))</f>
        <v>10386084.48904324</v>
      </c>
      <c r="V134" s="390">
        <f>+$G134*INDEX('(3.3) Adj Actual NPC'!$G124:$S135,MATCH($C134,'(3.3) Adj Actual NPC'!$C124:$C135,0),MATCH(V$5,'(3.3) Adj Actual NPC'!$G$5:$S$5,0))</f>
        <v>11628200</v>
      </c>
    </row>
    <row r="135" spans="1:22" ht="12.75" customHeight="1">
      <c r="A135" s="234"/>
      <c r="B135" s="189"/>
      <c r="C135" s="179" t="s">
        <v>12</v>
      </c>
      <c r="E135" s="206" t="s">
        <v>135</v>
      </c>
      <c r="F135" s="228"/>
      <c r="G135" s="233">
        <v>1</v>
      </c>
      <c r="I135" s="197">
        <f t="shared" si="29"/>
        <v>45000</v>
      </c>
      <c r="J135" s="240"/>
      <c r="K135" s="390">
        <f>+$G135*INDEX('(3.3) Adj Actual NPC'!$G125:$S136,MATCH($C135,'(3.3) Adj Actual NPC'!$C125:$C136,0),MATCH(K$5,'(3.3) Adj Actual NPC'!$G$5:$S$5,0))</f>
        <v>0</v>
      </c>
      <c r="L135" s="390">
        <f>+$G135*INDEX('(3.3) Adj Actual NPC'!$G125:$S136,MATCH($C135,'(3.3) Adj Actual NPC'!$C125:$C136,0),MATCH(L$5,'(3.3) Adj Actual NPC'!$G$5:$S$5,0))</f>
        <v>45000</v>
      </c>
      <c r="M135" s="390">
        <f>+$G135*INDEX('(3.3) Adj Actual NPC'!$G125:$S136,MATCH($C135,'(3.3) Adj Actual NPC'!$C125:$C136,0),MATCH(M$5,'(3.3) Adj Actual NPC'!$G$5:$S$5,0))</f>
        <v>0</v>
      </c>
      <c r="N135" s="390">
        <f>+$G135*INDEX('(3.3) Adj Actual NPC'!$G125:$S136,MATCH($C135,'(3.3) Adj Actual NPC'!$C125:$C136,0),MATCH(N$5,'(3.3) Adj Actual NPC'!$G$5:$S$5,0))</f>
        <v>0</v>
      </c>
      <c r="O135" s="390">
        <f>+$G135*INDEX('(3.3) Adj Actual NPC'!$G125:$S136,MATCH($C135,'(3.3) Adj Actual NPC'!$C125:$C136,0),MATCH(O$5,'(3.3) Adj Actual NPC'!$G$5:$S$5,0))</f>
        <v>0</v>
      </c>
      <c r="P135" s="390">
        <f>+$G135*INDEX('(3.3) Adj Actual NPC'!$G125:$S136,MATCH($C135,'(3.3) Adj Actual NPC'!$C125:$C136,0),MATCH(P$5,'(3.3) Adj Actual NPC'!$G$5:$S$5,0))</f>
        <v>0</v>
      </c>
      <c r="Q135" s="390">
        <f>+$G135*INDEX('(3.3) Adj Actual NPC'!$G125:$S136,MATCH($C135,'(3.3) Adj Actual NPC'!$C125:$C136,0),MATCH(Q$5,'(3.3) Adj Actual NPC'!$G$5:$S$5,0))</f>
        <v>0</v>
      </c>
      <c r="R135" s="390">
        <f>+$G135*INDEX('(3.3) Adj Actual NPC'!$G125:$S136,MATCH($C135,'(3.3) Adj Actual NPC'!$C125:$C136,0),MATCH(R$5,'(3.3) Adj Actual NPC'!$G$5:$S$5,0))</f>
        <v>0</v>
      </c>
      <c r="S135" s="390">
        <f>+$G135*INDEX('(3.3) Adj Actual NPC'!$G125:$S136,MATCH($C135,'(3.3) Adj Actual NPC'!$C125:$C136,0),MATCH(S$5,'(3.3) Adj Actual NPC'!$G$5:$S$5,0))</f>
        <v>0</v>
      </c>
      <c r="T135" s="390">
        <f>+$G135*INDEX('(3.3) Adj Actual NPC'!$G125:$S136,MATCH($C135,'(3.3) Adj Actual NPC'!$C125:$C136,0),MATCH(T$5,'(3.3) Adj Actual NPC'!$G$5:$S$5,0))</f>
        <v>0</v>
      </c>
      <c r="U135" s="390">
        <f>+$G135*INDEX('(3.3) Adj Actual NPC'!$G125:$S136,MATCH($C135,'(3.3) Adj Actual NPC'!$C125:$C136,0),MATCH(U$5,'(3.3) Adj Actual NPC'!$G$5:$S$5,0))</f>
        <v>0</v>
      </c>
      <c r="V135" s="390">
        <f>+$G135*INDEX('(3.3) Adj Actual NPC'!$G125:$S136,MATCH($C135,'(3.3) Adj Actual NPC'!$C125:$C136,0),MATCH(V$5,'(3.3) Adj Actual NPC'!$G$5:$S$5,0))</f>
        <v>0</v>
      </c>
    </row>
    <row r="136" spans="1:22" ht="12.75" customHeight="1">
      <c r="A136" s="234"/>
      <c r="B136" s="189"/>
      <c r="C136" s="179" t="s">
        <v>15</v>
      </c>
      <c r="E136" s="206" t="s">
        <v>135</v>
      </c>
      <c r="F136" s="228"/>
      <c r="G136" s="233">
        <v>1</v>
      </c>
      <c r="I136" s="197">
        <f t="shared" si="29"/>
        <v>3443359.6686953302</v>
      </c>
      <c r="J136" s="240"/>
      <c r="K136" s="390">
        <f>+$G136*INDEX('(3.3) Adj Actual NPC'!$G126:$S137,MATCH($C136,'(3.3) Adj Actual NPC'!$C126:$C137,0),MATCH(K$5,'(3.3) Adj Actual NPC'!$G$5:$S$5,0))</f>
        <v>225147</v>
      </c>
      <c r="L136" s="390">
        <f>+$G136*INDEX('(3.3) Adj Actual NPC'!$G126:$S137,MATCH($C136,'(3.3) Adj Actual NPC'!$C126:$C137,0),MATCH(L$5,'(3.3) Adj Actual NPC'!$G$5:$S$5,0))</f>
        <v>954857.48000000021</v>
      </c>
      <c r="M136" s="390">
        <f>+$G136*INDEX('(3.3) Adj Actual NPC'!$G126:$S137,MATCH($C136,'(3.3) Adj Actual NPC'!$C126:$C137,0),MATCH(M$5,'(3.3) Adj Actual NPC'!$G$5:$S$5,0))</f>
        <v>-1.3634981587529182E-4</v>
      </c>
      <c r="N136" s="390">
        <f>+$G136*INDEX('(3.3) Adj Actual NPC'!$G126:$S137,MATCH($C136,'(3.3) Adj Actual NPC'!$C126:$C137,0),MATCH(N$5,'(3.3) Adj Actual NPC'!$G$5:$S$5,0))</f>
        <v>862258</v>
      </c>
      <c r="O136" s="390">
        <f>+$G136*INDEX('(3.3) Adj Actual NPC'!$G126:$S137,MATCH($C136,'(3.3) Adj Actual NPC'!$C126:$C137,0),MATCH(O$5,'(3.3) Adj Actual NPC'!$G$5:$S$5,0))</f>
        <v>476102.86999999988</v>
      </c>
      <c r="P136" s="390">
        <f>+$G136*INDEX('(3.3) Adj Actual NPC'!$G126:$S137,MATCH($C136,'(3.3) Adj Actual NPC'!$C126:$C137,0),MATCH(P$5,'(3.3) Adj Actual NPC'!$G$5:$S$5,0))</f>
        <v>408991.55</v>
      </c>
      <c r="Q136" s="390">
        <f>+$G136*INDEX('(3.3) Adj Actual NPC'!$G126:$S137,MATCH($C136,'(3.3) Adj Actual NPC'!$C126:$C137,0),MATCH(Q$5,'(3.3) Adj Actual NPC'!$G$5:$S$5,0))</f>
        <v>-3.2434193417429924E-4</v>
      </c>
      <c r="R136" s="390">
        <f>+$G136*INDEX('(3.3) Adj Actual NPC'!$G126:$S137,MATCH($C136,'(3.3) Adj Actual NPC'!$C126:$C137,0),MATCH(R$5,'(3.3) Adj Actual NPC'!$G$5:$S$5,0))</f>
        <v>-4.0852790698409081E-4</v>
      </c>
      <c r="S136" s="390">
        <f>+$G136*INDEX('(3.3) Adj Actual NPC'!$G126:$S137,MATCH($C136,'(3.3) Adj Actual NPC'!$C126:$C137,0),MATCH(S$5,'(3.3) Adj Actual NPC'!$G$5:$S$5,0))</f>
        <v>-3.016260452568531E-4</v>
      </c>
      <c r="T136" s="390">
        <f>+$G136*INDEX('(3.3) Adj Actual NPC'!$G126:$S137,MATCH($C136,'(3.3) Adj Actual NPC'!$C126:$C137,0),MATCH(T$5,'(3.3) Adj Actual NPC'!$G$5:$S$5,0))</f>
        <v>-5.767203401774168E-5</v>
      </c>
      <c r="U136" s="390">
        <f>+$G136*INDEX('(3.3) Adj Actual NPC'!$G126:$S137,MATCH($C136,'(3.3) Adj Actual NPC'!$C126:$C137,0),MATCH(U$5,'(3.3) Adj Actual NPC'!$G$5:$S$5,0))</f>
        <v>-7.6152035035192966E-5</v>
      </c>
      <c r="V136" s="390">
        <f>+$G136*INDEX('(3.3) Adj Actual NPC'!$G126:$S137,MATCH($C136,'(3.3) Adj Actual NPC'!$C126:$C137,0),MATCH(V$5,'(3.3) Adj Actual NPC'!$G$5:$S$5,0))</f>
        <v>516002.77000000008</v>
      </c>
    </row>
    <row r="137" spans="1:22" ht="12.75" customHeight="1">
      <c r="A137" s="234"/>
      <c r="B137" s="189"/>
      <c r="C137" s="179" t="s">
        <v>266</v>
      </c>
      <c r="E137" s="206" t="s">
        <v>135</v>
      </c>
      <c r="F137" s="228"/>
      <c r="G137" s="233">
        <v>1</v>
      </c>
      <c r="I137" s="197">
        <f t="shared" si="29"/>
        <v>-9964702.1400000025</v>
      </c>
      <c r="J137" s="240"/>
      <c r="K137" s="390">
        <f>+$G137*INDEX('(3.3) Adj Actual NPC'!$G127:$S138,MATCH($C137,'(3.3) Adj Actual NPC'!$C127:$C138,0),MATCH(K$5,'(3.3) Adj Actual NPC'!$G$5:$S$5,0))</f>
        <v>-3460768.3599999994</v>
      </c>
      <c r="L137" s="390">
        <f>+$G137*INDEX('(3.3) Adj Actual NPC'!$G127:$S138,MATCH($C137,'(3.3) Adj Actual NPC'!$C127:$C138,0),MATCH(L$5,'(3.3) Adj Actual NPC'!$G$5:$S$5,0))</f>
        <v>-4183878.24</v>
      </c>
      <c r="M137" s="390">
        <f>+$G137*INDEX('(3.3) Adj Actual NPC'!$G127:$S138,MATCH($C137,'(3.3) Adj Actual NPC'!$C127:$C138,0),MATCH(M$5,'(3.3) Adj Actual NPC'!$G$5:$S$5,0))</f>
        <v>-765991.44999999972</v>
      </c>
      <c r="N137" s="390">
        <f>+$G137*INDEX('(3.3) Adj Actual NPC'!$G127:$S138,MATCH($C137,'(3.3) Adj Actual NPC'!$C127:$C138,0),MATCH(N$5,'(3.3) Adj Actual NPC'!$G$5:$S$5,0))</f>
        <v>3542828.8399999989</v>
      </c>
      <c r="O137" s="390">
        <f>+$G137*INDEX('(3.3) Adj Actual NPC'!$G127:$S138,MATCH($C137,'(3.3) Adj Actual NPC'!$C127:$C138,0),MATCH(O$5,'(3.3) Adj Actual NPC'!$G$5:$S$5,0))</f>
        <v>3897817.8200000008</v>
      </c>
      <c r="P137" s="390">
        <f>+$G137*INDEX('(3.3) Adj Actual NPC'!$G127:$S138,MATCH($C137,'(3.3) Adj Actual NPC'!$C127:$C138,0),MATCH(P$5,'(3.3) Adj Actual NPC'!$G$5:$S$5,0))</f>
        <v>1764142.8400000003</v>
      </c>
      <c r="Q137" s="390">
        <f>+$G137*INDEX('(3.3) Adj Actual NPC'!$G127:$S138,MATCH($C137,'(3.3) Adj Actual NPC'!$C127:$C138,0),MATCH(Q$5,'(3.3) Adj Actual NPC'!$G$5:$S$5,0))</f>
        <v>-1556307.6200000003</v>
      </c>
      <c r="R137" s="390">
        <f>+$G137*INDEX('(3.3) Adj Actual NPC'!$G127:$S138,MATCH($C137,'(3.3) Adj Actual NPC'!$C127:$C138,0),MATCH(R$5,'(3.3) Adj Actual NPC'!$G$5:$S$5,0))</f>
        <v>-390048.88000000146</v>
      </c>
      <c r="S137" s="390">
        <f>+$G137*INDEX('(3.3) Adj Actual NPC'!$G127:$S138,MATCH($C137,'(3.3) Adj Actual NPC'!$C127:$C138,0),MATCH(S$5,'(3.3) Adj Actual NPC'!$G$5:$S$5,0))</f>
        <v>-2576433.2499999991</v>
      </c>
      <c r="T137" s="390">
        <f>+$G137*INDEX('(3.3) Adj Actual NPC'!$G127:$S138,MATCH($C137,'(3.3) Adj Actual NPC'!$C127:$C138,0),MATCH(T$5,'(3.3) Adj Actual NPC'!$G$5:$S$5,0))</f>
        <v>986596.28999999759</v>
      </c>
      <c r="U137" s="390">
        <f>+$G137*INDEX('(3.3) Adj Actual NPC'!$G127:$S138,MATCH($C137,'(3.3) Adj Actual NPC'!$C127:$C138,0),MATCH(U$5,'(3.3) Adj Actual NPC'!$G$5:$S$5,0))</f>
        <v>-3480966.1799999997</v>
      </c>
      <c r="V137" s="390">
        <f>+$G137*INDEX('(3.3) Adj Actual NPC'!$G127:$S138,MATCH($C137,'(3.3) Adj Actual NPC'!$C127:$C138,0),MATCH(V$5,'(3.3) Adj Actual NPC'!$G$5:$S$5,0))</f>
        <v>-3741693.9500000007</v>
      </c>
    </row>
    <row r="138" spans="1:22" ht="12.75" customHeight="1">
      <c r="A138" s="234"/>
      <c r="B138" s="189"/>
      <c r="C138" s="179" t="s">
        <v>267</v>
      </c>
      <c r="E138" s="206" t="s">
        <v>135</v>
      </c>
      <c r="F138" s="228"/>
      <c r="G138" s="233">
        <v>1</v>
      </c>
      <c r="I138" s="197">
        <f t="shared" si="29"/>
        <v>16061527.970015978</v>
      </c>
      <c r="J138" s="240"/>
      <c r="K138" s="390">
        <f>+$G138*INDEX('(3.3) Adj Actual NPC'!$G128:$S139,MATCH($C138,'(3.3) Adj Actual NPC'!$C128:$C139,0),MATCH(K$5,'(3.3) Adj Actual NPC'!$G$5:$S$5,0))</f>
        <v>1291275.1499999999</v>
      </c>
      <c r="L138" s="390">
        <f>+$G138*INDEX('(3.3) Adj Actual NPC'!$G128:$S139,MATCH($C138,'(3.3) Adj Actual NPC'!$C128:$C139,0),MATCH(L$5,'(3.3) Adj Actual NPC'!$G$5:$S$5,0))</f>
        <v>1244472.7500000005</v>
      </c>
      <c r="M138" s="390">
        <f>+$G138*INDEX('(3.3) Adj Actual NPC'!$G128:$S139,MATCH($C138,'(3.3) Adj Actual NPC'!$C128:$C139,0),MATCH(M$5,'(3.3) Adj Actual NPC'!$G$5:$S$5,0))</f>
        <v>1104829.5900000003</v>
      </c>
      <c r="N138" s="390">
        <f>+$G138*INDEX('(3.3) Adj Actual NPC'!$G128:$S139,MATCH($C138,'(3.3) Adj Actual NPC'!$C128:$C139,0),MATCH(N$5,'(3.3) Adj Actual NPC'!$G$5:$S$5,0))</f>
        <v>726555.78999999946</v>
      </c>
      <c r="O138" s="390">
        <f>+$G138*INDEX('(3.3) Adj Actual NPC'!$G128:$S139,MATCH($C138,'(3.3) Adj Actual NPC'!$C128:$C139,0),MATCH(O$5,'(3.3) Adj Actual NPC'!$G$5:$S$5,0))</f>
        <v>456349.80999999994</v>
      </c>
      <c r="P138" s="390">
        <f>+$G138*INDEX('(3.3) Adj Actual NPC'!$G128:$S139,MATCH($C138,'(3.3) Adj Actual NPC'!$C128:$C139,0),MATCH(P$5,'(3.3) Adj Actual NPC'!$G$5:$S$5,0))</f>
        <v>926574.76999999955</v>
      </c>
      <c r="Q138" s="390">
        <f>+$G138*INDEX('(3.3) Adj Actual NPC'!$G128:$S139,MATCH($C138,'(3.3) Adj Actual NPC'!$C128:$C139,0),MATCH(Q$5,'(3.3) Adj Actual NPC'!$G$5:$S$5,0))</f>
        <v>886770.59000000055</v>
      </c>
      <c r="R138" s="390">
        <f>+$G138*INDEX('(3.3) Adj Actual NPC'!$G128:$S139,MATCH($C138,'(3.3) Adj Actual NPC'!$C128:$C139,0),MATCH(R$5,'(3.3) Adj Actual NPC'!$G$5:$S$5,0))</f>
        <v>3485026.2300159801</v>
      </c>
      <c r="S138" s="390">
        <f>+$G138*INDEX('(3.3) Adj Actual NPC'!$G128:$S139,MATCH($C138,'(3.3) Adj Actual NPC'!$C128:$C139,0),MATCH(S$5,'(3.3) Adj Actual NPC'!$G$5:$S$5,0))</f>
        <v>2252955.4999999981</v>
      </c>
      <c r="T138" s="390">
        <f>+$G138*INDEX('(3.3) Adj Actual NPC'!$G128:$S139,MATCH($C138,'(3.3) Adj Actual NPC'!$C128:$C139,0),MATCH(T$5,'(3.3) Adj Actual NPC'!$G$5:$S$5,0))</f>
        <v>1256693.2</v>
      </c>
      <c r="U138" s="390">
        <f>+$G138*INDEX('(3.3) Adj Actual NPC'!$G128:$S139,MATCH($C138,'(3.3) Adj Actual NPC'!$C128:$C139,0),MATCH(U$5,'(3.3) Adj Actual NPC'!$G$5:$S$5,0))</f>
        <v>1506602.5199999996</v>
      </c>
      <c r="V138" s="390">
        <f>+$G138*INDEX('(3.3) Adj Actual NPC'!$G128:$S139,MATCH($C138,'(3.3) Adj Actual NPC'!$C128:$C139,0),MATCH(V$5,'(3.3) Adj Actual NPC'!$G$5:$S$5,0))</f>
        <v>923422.06999999983</v>
      </c>
    </row>
    <row r="139" spans="1:22" ht="12.75" customHeight="1">
      <c r="A139" s="234"/>
      <c r="B139" s="189"/>
      <c r="E139" s="206"/>
      <c r="F139" s="228"/>
      <c r="G139" s="233"/>
      <c r="I139" s="197"/>
      <c r="J139" s="240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</row>
    <row r="140" spans="1:22" ht="12.75" customHeight="1">
      <c r="A140" s="234"/>
      <c r="B140" s="189" t="s">
        <v>187</v>
      </c>
      <c r="E140" s="206"/>
      <c r="F140" s="228"/>
      <c r="G140" s="233"/>
      <c r="H140" s="218"/>
      <c r="I140" s="392">
        <f>SUM(K140:V140)</f>
        <v>147126209.34780937</v>
      </c>
      <c r="J140" s="392"/>
      <c r="K140" s="361">
        <f>SUM(K131:K138)</f>
        <v>12253630.270000001</v>
      </c>
      <c r="L140" s="361">
        <f t="shared" ref="L140:V140" si="30">SUM(L131:L138)</f>
        <v>19439241.93</v>
      </c>
      <c r="M140" s="361">
        <f t="shared" si="30"/>
        <v>27225493.192043256</v>
      </c>
      <c r="N140" s="361">
        <f t="shared" si="30"/>
        <v>5699966.3379038749</v>
      </c>
      <c r="O140" s="361">
        <f t="shared" si="30"/>
        <v>10571307.560000002</v>
      </c>
      <c r="P140" s="361">
        <f t="shared" si="30"/>
        <v>8470454.8304143511</v>
      </c>
      <c r="Q140" s="361">
        <f t="shared" si="30"/>
        <v>8050600.8802513592</v>
      </c>
      <c r="R140" s="361">
        <f t="shared" si="30"/>
        <v>13846850.543131512</v>
      </c>
      <c r="S140" s="361">
        <f t="shared" si="30"/>
        <v>12743605.501561383</v>
      </c>
      <c r="T140" s="361">
        <f t="shared" si="30"/>
        <v>9833550.5836003274</v>
      </c>
      <c r="U140" s="361">
        <f t="shared" si="30"/>
        <v>8411720.8289033063</v>
      </c>
      <c r="V140" s="361">
        <f t="shared" si="30"/>
        <v>10579786.889999999</v>
      </c>
    </row>
    <row r="141" spans="1:22" ht="12.75" customHeight="1">
      <c r="A141" s="234"/>
      <c r="B141" s="189"/>
      <c r="E141" s="206"/>
      <c r="F141" s="228"/>
      <c r="G141" s="233"/>
      <c r="H141" s="218"/>
      <c r="I141" s="392"/>
      <c r="J141" s="392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</row>
    <row r="142" spans="1:22" ht="12.75" customHeight="1">
      <c r="A142" s="234"/>
      <c r="B142" s="189" t="s">
        <v>188</v>
      </c>
      <c r="E142" s="241" t="s">
        <v>136</v>
      </c>
      <c r="F142" s="228"/>
      <c r="G142" s="233">
        <v>1</v>
      </c>
      <c r="H142" s="218"/>
      <c r="I142" s="392">
        <f>SUM(K142:V142)</f>
        <v>0</v>
      </c>
      <c r="J142" s="392"/>
      <c r="K142" s="390">
        <f>+$G142*INDEX('(3.3) Adj Actual NPC'!$G:$S,MATCH($B142,'(3.3) Adj Actual NPC'!$B:$B,0),MATCH(K$5,'(3.3) Adj Actual NPC'!$G$5:$S$5,0))</f>
        <v>0</v>
      </c>
      <c r="L142" s="390">
        <f>+$G142*INDEX('(3.3) Adj Actual NPC'!$G:$S,MATCH($B142,'(3.3) Adj Actual NPC'!$B:$B,0),MATCH(L$5,'(3.3) Adj Actual NPC'!$G$5:$S$5,0))</f>
        <v>0</v>
      </c>
      <c r="M142" s="390">
        <f>+$G142*INDEX('(3.3) Adj Actual NPC'!$G:$S,MATCH($B142,'(3.3) Adj Actual NPC'!$B:$B,0),MATCH(M$5,'(3.3) Adj Actual NPC'!$G$5:$S$5,0))</f>
        <v>0</v>
      </c>
      <c r="N142" s="390">
        <f>+$G142*INDEX('(3.3) Adj Actual NPC'!$G:$S,MATCH($B142,'(3.3) Adj Actual NPC'!$B:$B,0),MATCH(N$5,'(3.3) Adj Actual NPC'!$G$5:$S$5,0))</f>
        <v>0</v>
      </c>
      <c r="O142" s="390">
        <f>+$G142*INDEX('(3.3) Adj Actual NPC'!$G:$S,MATCH($B142,'(3.3) Adj Actual NPC'!$B:$B,0),MATCH(O$5,'(3.3) Adj Actual NPC'!$G$5:$S$5,0))</f>
        <v>0</v>
      </c>
      <c r="P142" s="390">
        <f>+$G142*INDEX('(3.3) Adj Actual NPC'!$G:$S,MATCH($B142,'(3.3) Adj Actual NPC'!$B:$B,0),MATCH(P$5,'(3.3) Adj Actual NPC'!$G$5:$S$5,0))</f>
        <v>0</v>
      </c>
      <c r="Q142" s="390">
        <f>+$G142*INDEX('(3.3) Adj Actual NPC'!$G:$S,MATCH($B142,'(3.3) Adj Actual NPC'!$B:$B,0),MATCH(Q$5,'(3.3) Adj Actual NPC'!$G$5:$S$5,0))</f>
        <v>0</v>
      </c>
      <c r="R142" s="390">
        <f>+$G142*INDEX('(3.3) Adj Actual NPC'!$G:$S,MATCH($B142,'(3.3) Adj Actual NPC'!$B:$B,0),MATCH(R$5,'(3.3) Adj Actual NPC'!$G$5:$S$5,0))</f>
        <v>0</v>
      </c>
      <c r="S142" s="390">
        <f>+$G142*INDEX('(3.3) Adj Actual NPC'!$G:$S,MATCH($B142,'(3.3) Adj Actual NPC'!$B:$B,0),MATCH(S$5,'(3.3) Adj Actual NPC'!$G$5:$S$5,0))</f>
        <v>0</v>
      </c>
      <c r="T142" s="390">
        <f>+$G142*INDEX('(3.3) Adj Actual NPC'!$G:$S,MATCH($B142,'(3.3) Adj Actual NPC'!$B:$B,0),MATCH(T$5,'(3.3) Adj Actual NPC'!$G$5:$S$5,0))</f>
        <v>0</v>
      </c>
      <c r="U142" s="390">
        <f>+$G142*INDEX('(3.3) Adj Actual NPC'!$G:$S,MATCH($B142,'(3.3) Adj Actual NPC'!$B:$B,0),MATCH(U$5,'(3.3) Adj Actual NPC'!$G$5:$S$5,0))</f>
        <v>0</v>
      </c>
      <c r="V142" s="390">
        <f>+$G142*INDEX('(3.3) Adj Actual NPC'!$G:$S,MATCH($B142,'(3.3) Adj Actual NPC'!$B:$B,0),MATCH(V$5,'(3.3) Adj Actual NPC'!$G$5:$S$5,0))</f>
        <v>0</v>
      </c>
    </row>
    <row r="143" spans="1:22" ht="12.75" customHeight="1">
      <c r="A143" s="234"/>
      <c r="B143" s="189"/>
      <c r="G143" s="199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</row>
    <row r="144" spans="1:22" s="188" customFormat="1" ht="12.75" customHeight="1">
      <c r="A144" s="200" t="s">
        <v>189</v>
      </c>
      <c r="B144" s="234"/>
      <c r="E144" s="201"/>
      <c r="G144" s="202"/>
      <c r="H144" s="242" t="s">
        <v>163</v>
      </c>
      <c r="I144" s="203">
        <f>SUM(K144:V144)</f>
        <v>152141163.12780935</v>
      </c>
      <c r="J144" s="203"/>
      <c r="K144" s="203">
        <f t="shared" ref="K144:V144" si="31">SUM(K118,K128,K140:K142)</f>
        <v>12583882.330000002</v>
      </c>
      <c r="L144" s="203">
        <f t="shared" si="31"/>
        <v>19623042.739999998</v>
      </c>
      <c r="M144" s="203">
        <f t="shared" si="31"/>
        <v>27640644.702043258</v>
      </c>
      <c r="N144" s="203">
        <f t="shared" si="31"/>
        <v>6265586.5879038749</v>
      </c>
      <c r="O144" s="203">
        <f t="shared" si="31"/>
        <v>11018140.220000003</v>
      </c>
      <c r="P144" s="203">
        <f t="shared" si="31"/>
        <v>9088656.2004143503</v>
      </c>
      <c r="Q144" s="203">
        <f t="shared" si="31"/>
        <v>8607947.470251359</v>
      </c>
      <c r="R144" s="203">
        <f t="shared" si="31"/>
        <v>14354310.573131511</v>
      </c>
      <c r="S144" s="203">
        <f t="shared" si="31"/>
        <v>13230873.531561382</v>
      </c>
      <c r="T144" s="203">
        <f t="shared" si="31"/>
        <v>10282684.793600328</v>
      </c>
      <c r="U144" s="203">
        <f t="shared" si="31"/>
        <v>8607644.0389033072</v>
      </c>
      <c r="V144" s="203">
        <f t="shared" si="31"/>
        <v>10837749.939999999</v>
      </c>
    </row>
    <row r="145" spans="1:22" ht="12.75" customHeight="1">
      <c r="A145" s="234"/>
      <c r="B145" s="189"/>
      <c r="G145" s="199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</row>
    <row r="146" spans="1:22" ht="12.75" customHeight="1">
      <c r="A146" s="234" t="s">
        <v>53</v>
      </c>
      <c r="B146" s="189"/>
      <c r="G146" s="199"/>
      <c r="H146" s="235" t="s">
        <v>163</v>
      </c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</row>
    <row r="147" spans="1:22" ht="12.75" customHeight="1">
      <c r="A147" s="234"/>
      <c r="C147" s="243" t="s">
        <v>54</v>
      </c>
      <c r="D147" s="189"/>
      <c r="E147" s="244" t="s">
        <v>139</v>
      </c>
      <c r="F147" s="228"/>
      <c r="G147" s="233">
        <v>1</v>
      </c>
      <c r="H147" s="218"/>
      <c r="I147" s="236">
        <f>SUM(K147:V147)</f>
        <v>121339695.39499998</v>
      </c>
      <c r="J147" s="236"/>
      <c r="K147" s="395">
        <f>+$G147*INDEX('(3.3) Adj Actual NPC'!$G:$SI,MATCH($C147,'(3.3) Adj Actual NPC'!$C:$C,0),MATCH(K$5,'(3.3) Adj Actual NPC'!$G$5:$S$5,0))</f>
        <v>10527535.767499998</v>
      </c>
      <c r="L147" s="395">
        <f>+$G147*INDEX('(3.3) Adj Actual NPC'!$G:$SI,MATCH($C147,'(3.3) Adj Actual NPC'!$C:$C,0),MATCH(L$5,'(3.3) Adj Actual NPC'!$G$5:$S$5,0))</f>
        <v>10300020.120000001</v>
      </c>
      <c r="M147" s="395">
        <f>+$G147*INDEX('(3.3) Adj Actual NPC'!$G:$SI,MATCH($C147,'(3.3) Adj Actual NPC'!$C:$C,0),MATCH(M$5,'(3.3) Adj Actual NPC'!$G$5:$S$5,0))</f>
        <v>10613808.935000002</v>
      </c>
      <c r="N147" s="395">
        <f>+$G147*INDEX('(3.3) Adj Actual NPC'!$G:$SI,MATCH($C147,'(3.3) Adj Actual NPC'!$C:$C,0),MATCH(N$5,'(3.3) Adj Actual NPC'!$G$5:$S$5,0))</f>
        <v>9336777.8549999967</v>
      </c>
      <c r="O147" s="395">
        <f>+$G147*INDEX('(3.3) Adj Actual NPC'!$G:$SI,MATCH($C147,'(3.3) Adj Actual NPC'!$C:$C,0),MATCH(O$5,'(3.3) Adj Actual NPC'!$G$5:$S$5,0))</f>
        <v>9198738.5524999984</v>
      </c>
      <c r="P147" s="395">
        <f>+$G147*INDEX('(3.3) Adj Actual NPC'!$G:$SI,MATCH($C147,'(3.3) Adj Actual NPC'!$C:$C,0),MATCH(P$5,'(3.3) Adj Actual NPC'!$G$5:$S$5,0))</f>
        <v>9895736.8400000036</v>
      </c>
      <c r="Q147" s="395">
        <f>+$G147*INDEX('(3.3) Adj Actual NPC'!$G:$SI,MATCH($C147,'(3.3) Adj Actual NPC'!$C:$C,0),MATCH(Q$5,'(3.3) Adj Actual NPC'!$G$5:$S$5,0))</f>
        <v>9893576.6750000007</v>
      </c>
      <c r="R147" s="395">
        <f>+$G147*INDEX('(3.3) Adj Actual NPC'!$G:$SI,MATCH($C147,'(3.3) Adj Actual NPC'!$C:$C,0),MATCH(R$5,'(3.3) Adj Actual NPC'!$G$5:$S$5,0))</f>
        <v>10143320.1</v>
      </c>
      <c r="S147" s="395">
        <f>+$G147*INDEX('(3.3) Adj Actual NPC'!$G:$SI,MATCH($C147,'(3.3) Adj Actual NPC'!$C:$C,0),MATCH(S$5,'(3.3) Adj Actual NPC'!$G$5:$S$5,0))</f>
        <v>10325368.109999999</v>
      </c>
      <c r="T147" s="395">
        <f>+$G147*INDEX('(3.3) Adj Actual NPC'!$G:$SI,MATCH($C147,'(3.3) Adj Actual NPC'!$C:$C,0),MATCH(T$5,'(3.3) Adj Actual NPC'!$G$5:$S$5,0))</f>
        <v>9871991.5599999968</v>
      </c>
      <c r="U147" s="395">
        <f>+$G147*INDEX('(3.3) Adj Actual NPC'!$G:$SI,MATCH($C147,'(3.3) Adj Actual NPC'!$C:$C,0),MATCH(U$5,'(3.3) Adj Actual NPC'!$G$5:$S$5,0))</f>
        <v>10174937.184999999</v>
      </c>
      <c r="V147" s="395">
        <f>+$G147*INDEX('(3.3) Adj Actual NPC'!$G:$SI,MATCH($C147,'(3.3) Adj Actual NPC'!$C:$C,0),MATCH(V$5,'(3.3) Adj Actual NPC'!$G$5:$S$5,0))</f>
        <v>11057883.695</v>
      </c>
    </row>
    <row r="148" spans="1:22" ht="12.75" customHeight="1">
      <c r="A148" s="234"/>
      <c r="C148" s="243" t="s">
        <v>199</v>
      </c>
      <c r="D148" s="189"/>
      <c r="E148" s="241" t="s">
        <v>140</v>
      </c>
      <c r="F148" s="228"/>
      <c r="G148" s="233">
        <v>1</v>
      </c>
      <c r="H148" s="218"/>
      <c r="I148" s="240">
        <f>SUM(K148:V148)</f>
        <v>0</v>
      </c>
      <c r="J148" s="240"/>
      <c r="K148" s="198">
        <f>+$G148*INDEX('(3.3) Adj Actual NPC'!$G:$SI,MATCH($C148,'(3.3) Adj Actual NPC'!$C:$C,0),MATCH(K$5,'(3.3) Adj Actual NPC'!$G$5:$S$5,0))</f>
        <v>0</v>
      </c>
      <c r="L148" s="198">
        <f>+$G148*INDEX('(3.3) Adj Actual NPC'!$G:$SI,MATCH($C148,'(3.3) Adj Actual NPC'!$C:$C,0),MATCH(L$5,'(3.3) Adj Actual NPC'!$G$5:$S$5,0))</f>
        <v>0</v>
      </c>
      <c r="M148" s="198">
        <f>+$G148*INDEX('(3.3) Adj Actual NPC'!$G:$SI,MATCH($C148,'(3.3) Adj Actual NPC'!$C:$C,0),MATCH(M$5,'(3.3) Adj Actual NPC'!$G$5:$S$5,0))</f>
        <v>0</v>
      </c>
      <c r="N148" s="198">
        <f>+$G148*INDEX('(3.3) Adj Actual NPC'!$G:$SI,MATCH($C148,'(3.3) Adj Actual NPC'!$C:$C,0),MATCH(N$5,'(3.3) Adj Actual NPC'!$G$5:$S$5,0))</f>
        <v>0</v>
      </c>
      <c r="O148" s="198">
        <f>+$G148*INDEX('(3.3) Adj Actual NPC'!$G:$SI,MATCH($C148,'(3.3) Adj Actual NPC'!$C:$C,0),MATCH(O$5,'(3.3) Adj Actual NPC'!$G$5:$S$5,0))</f>
        <v>0</v>
      </c>
      <c r="P148" s="198">
        <f>+$G148*INDEX('(3.3) Adj Actual NPC'!$G:$SI,MATCH($C148,'(3.3) Adj Actual NPC'!$C:$C,0),MATCH(P$5,'(3.3) Adj Actual NPC'!$G$5:$S$5,0))</f>
        <v>0</v>
      </c>
      <c r="Q148" s="198">
        <f>+$G148*INDEX('(3.3) Adj Actual NPC'!$G:$SI,MATCH($C148,'(3.3) Adj Actual NPC'!$C:$C,0),MATCH(Q$5,'(3.3) Adj Actual NPC'!$G$5:$S$5,0))</f>
        <v>0</v>
      </c>
      <c r="R148" s="198">
        <f>+$G148*INDEX('(3.3) Adj Actual NPC'!$G:$SI,MATCH($C148,'(3.3) Adj Actual NPC'!$C:$C,0),MATCH(R$5,'(3.3) Adj Actual NPC'!$G$5:$S$5,0))</f>
        <v>0</v>
      </c>
      <c r="S148" s="198">
        <f>+$G148*INDEX('(3.3) Adj Actual NPC'!$G:$SI,MATCH($C148,'(3.3) Adj Actual NPC'!$C:$C,0),MATCH(S$5,'(3.3) Adj Actual NPC'!$G$5:$S$5,0))</f>
        <v>0</v>
      </c>
      <c r="T148" s="198">
        <f>+$G148*INDEX('(3.3) Adj Actual NPC'!$G:$SI,MATCH($C148,'(3.3) Adj Actual NPC'!$C:$C,0),MATCH(T$5,'(3.3) Adj Actual NPC'!$G$5:$S$5,0))</f>
        <v>0</v>
      </c>
      <c r="U148" s="198">
        <f>+$G148*INDEX('(3.3) Adj Actual NPC'!$G:$SI,MATCH($C148,'(3.3) Adj Actual NPC'!$C:$C,0),MATCH(U$5,'(3.3) Adj Actual NPC'!$G$5:$S$5,0))</f>
        <v>0</v>
      </c>
      <c r="V148" s="198">
        <f>+$G148*INDEX('(3.3) Adj Actual NPC'!$G:$SI,MATCH($C148,'(3.3) Adj Actual NPC'!$C:$C,0),MATCH(V$5,'(3.3) Adj Actual NPC'!$G$5:$S$5,0))</f>
        <v>0</v>
      </c>
    </row>
    <row r="149" spans="1:22" ht="12.75" customHeight="1">
      <c r="A149" s="234"/>
      <c r="B149" s="189"/>
      <c r="G149" s="199"/>
      <c r="H149" s="235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</row>
    <row r="150" spans="1:22" s="188" customFormat="1" ht="12.75" customHeight="1">
      <c r="A150" s="234" t="s">
        <v>190</v>
      </c>
      <c r="B150" s="234"/>
      <c r="E150" s="201"/>
      <c r="G150" s="202"/>
      <c r="H150" s="242"/>
      <c r="I150" s="393">
        <f>SUM(K150:V150)</f>
        <v>121339695.39499998</v>
      </c>
      <c r="J150" s="393"/>
      <c r="K150" s="393">
        <f t="shared" ref="K150:V150" si="32">SUM(K147:K149)</f>
        <v>10527535.767499998</v>
      </c>
      <c r="L150" s="393">
        <f t="shared" si="32"/>
        <v>10300020.120000001</v>
      </c>
      <c r="M150" s="393">
        <f t="shared" si="32"/>
        <v>10613808.935000002</v>
      </c>
      <c r="N150" s="393">
        <f t="shared" si="32"/>
        <v>9336777.8549999967</v>
      </c>
      <c r="O150" s="393">
        <f t="shared" si="32"/>
        <v>9198738.5524999984</v>
      </c>
      <c r="P150" s="393">
        <f t="shared" si="32"/>
        <v>9895736.8400000036</v>
      </c>
      <c r="Q150" s="393">
        <f t="shared" si="32"/>
        <v>9893576.6750000007</v>
      </c>
      <c r="R150" s="393">
        <f t="shared" si="32"/>
        <v>10143320.1</v>
      </c>
      <c r="S150" s="393">
        <f t="shared" si="32"/>
        <v>10325368.109999999</v>
      </c>
      <c r="T150" s="393">
        <f t="shared" si="32"/>
        <v>9871991.5599999968</v>
      </c>
      <c r="U150" s="393">
        <f t="shared" si="32"/>
        <v>10174937.184999999</v>
      </c>
      <c r="V150" s="393">
        <f t="shared" si="32"/>
        <v>11057883.695</v>
      </c>
    </row>
    <row r="151" spans="1:22" ht="12.75" customHeight="1">
      <c r="A151" s="234"/>
      <c r="B151" s="189"/>
      <c r="G151" s="199"/>
      <c r="H151" s="235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</row>
    <row r="152" spans="1:22" ht="12.75" customHeight="1">
      <c r="A152" s="234" t="s">
        <v>55</v>
      </c>
      <c r="B152" s="189"/>
      <c r="G152" s="199"/>
      <c r="H152" s="235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</row>
    <row r="153" spans="1:22" ht="12.75" customHeight="1">
      <c r="A153" s="234"/>
      <c r="C153" s="189" t="s">
        <v>13</v>
      </c>
      <c r="D153" s="189"/>
      <c r="E153" s="241" t="s">
        <v>143</v>
      </c>
      <c r="F153" s="228"/>
      <c r="G153" s="233">
        <v>1</v>
      </c>
      <c r="H153" s="218"/>
      <c r="I153" s="394">
        <f t="shared" ref="I153:I162" si="33">SUM(K153:V153)</f>
        <v>0</v>
      </c>
      <c r="J153" s="394"/>
      <c r="K153" s="395">
        <f>+$G153*INDEX('(3.3) Adj Actual NPC'!$G:$SI,MATCH($C153,'(3.3) Adj Actual NPC'!$C:$C,0),MATCH(K$5,'(3.3) Adj Actual NPC'!$G$5:$S$5,0))</f>
        <v>0</v>
      </c>
      <c r="L153" s="395">
        <f>+$G153*INDEX('(3.3) Adj Actual NPC'!$G:$SI,MATCH($C153,'(3.3) Adj Actual NPC'!$C:$C,0),MATCH(L$5,'(3.3) Adj Actual NPC'!$G$5:$S$5,0))</f>
        <v>0</v>
      </c>
      <c r="M153" s="395">
        <f>+$G153*INDEX('(3.3) Adj Actual NPC'!$G:$SI,MATCH($C153,'(3.3) Adj Actual NPC'!$C:$C,0),MATCH(M$5,'(3.3) Adj Actual NPC'!$G$5:$S$5,0))</f>
        <v>0</v>
      </c>
      <c r="N153" s="395">
        <f>+$G153*INDEX('(3.3) Adj Actual NPC'!$G:$SI,MATCH($C153,'(3.3) Adj Actual NPC'!$C:$C,0),MATCH(N$5,'(3.3) Adj Actual NPC'!$G$5:$S$5,0))</f>
        <v>0</v>
      </c>
      <c r="O153" s="395">
        <f>+$G153*INDEX('(3.3) Adj Actual NPC'!$G:$SI,MATCH($C153,'(3.3) Adj Actual NPC'!$C:$C,0),MATCH(O$5,'(3.3) Adj Actual NPC'!$G$5:$S$5,0))</f>
        <v>0</v>
      </c>
      <c r="P153" s="395">
        <f>+$G153*INDEX('(3.3) Adj Actual NPC'!$G:$SI,MATCH($C153,'(3.3) Adj Actual NPC'!$C:$C,0),MATCH(P$5,'(3.3) Adj Actual NPC'!$G$5:$S$5,0))</f>
        <v>0</v>
      </c>
      <c r="Q153" s="395">
        <f>+$G153*INDEX('(3.3) Adj Actual NPC'!$G:$SI,MATCH($C153,'(3.3) Adj Actual NPC'!$C:$C,0),MATCH(Q$5,'(3.3) Adj Actual NPC'!$G$5:$S$5,0))</f>
        <v>0</v>
      </c>
      <c r="R153" s="395">
        <f>+$G153*INDEX('(3.3) Adj Actual NPC'!$G:$SI,MATCH($C153,'(3.3) Adj Actual NPC'!$C:$C,0),MATCH(R$5,'(3.3) Adj Actual NPC'!$G$5:$S$5,0))</f>
        <v>0</v>
      </c>
      <c r="S153" s="395">
        <f>+$G153*INDEX('(3.3) Adj Actual NPC'!$G:$SI,MATCH($C153,'(3.3) Adj Actual NPC'!$C:$C,0),MATCH(S$5,'(3.3) Adj Actual NPC'!$G$5:$S$5,0))</f>
        <v>0</v>
      </c>
      <c r="T153" s="395">
        <f>+$G153*INDEX('(3.3) Adj Actual NPC'!$G:$SI,MATCH($C153,'(3.3) Adj Actual NPC'!$C:$C,0),MATCH(T$5,'(3.3) Adj Actual NPC'!$G$5:$S$5,0))</f>
        <v>0</v>
      </c>
      <c r="U153" s="395">
        <f>+$G153*INDEX('(3.3) Adj Actual NPC'!$G:$SI,MATCH($C153,'(3.3) Adj Actual NPC'!$C:$C,0),MATCH(U$5,'(3.3) Adj Actual NPC'!$G$5:$S$5,0))</f>
        <v>0</v>
      </c>
      <c r="V153" s="395">
        <f>+$G153*INDEX('(3.3) Adj Actual NPC'!$G:$SI,MATCH($C153,'(3.3) Adj Actual NPC'!$C:$C,0),MATCH(V$5,'(3.3) Adj Actual NPC'!$G$5:$S$5,0))</f>
        <v>0</v>
      </c>
    </row>
    <row r="154" spans="1:22" ht="12.75" customHeight="1">
      <c r="A154" s="234"/>
      <c r="C154" s="189" t="s">
        <v>56</v>
      </c>
      <c r="D154" s="189"/>
      <c r="E154" s="241" t="s">
        <v>143</v>
      </c>
      <c r="F154" s="228"/>
      <c r="G154" s="233">
        <v>1</v>
      </c>
      <c r="H154" s="218"/>
      <c r="I154" s="240">
        <f t="shared" si="33"/>
        <v>7574264.3809536044</v>
      </c>
      <c r="J154" s="236"/>
      <c r="K154" s="198">
        <f>+$G154*INDEX('(3.3) Adj Actual NPC'!$G:$SI,MATCH($C154,'(3.3) Adj Actual NPC'!$C:$C,0),MATCH(K$5,'(3.3) Adj Actual NPC'!$G$5:$S$5,0))</f>
        <v>490101.36148420046</v>
      </c>
      <c r="L154" s="198">
        <f>+$G154*INDEX('(3.3) Adj Actual NPC'!$G:$SI,MATCH($C154,'(3.3) Adj Actual NPC'!$C:$C,0),MATCH(L$5,'(3.3) Adj Actual NPC'!$G$5:$S$5,0))</f>
        <v>439659.74519779725</v>
      </c>
      <c r="M154" s="198">
        <f>+$G154*INDEX('(3.3) Adj Actual NPC'!$G:$SI,MATCH($C154,'(3.3) Adj Actual NPC'!$C:$C,0),MATCH(M$5,'(3.3) Adj Actual NPC'!$G$5:$S$5,0))</f>
        <v>590465.10473391495</v>
      </c>
      <c r="N154" s="198">
        <f>+$G154*INDEX('(3.3) Adj Actual NPC'!$G:$SI,MATCH($C154,'(3.3) Adj Actual NPC'!$C:$C,0),MATCH(N$5,'(3.3) Adj Actual NPC'!$G$5:$S$5,0))</f>
        <v>591586.32785569713</v>
      </c>
      <c r="O154" s="198">
        <f>+$G154*INDEX('(3.3) Adj Actual NPC'!$G:$SI,MATCH($C154,'(3.3) Adj Actual NPC'!$C:$C,0),MATCH(O$5,'(3.3) Adj Actual NPC'!$G$5:$S$5,0))</f>
        <v>503953.33215980971</v>
      </c>
      <c r="P154" s="198">
        <f>+$G154*INDEX('(3.3) Adj Actual NPC'!$G:$SI,MATCH($C154,'(3.3) Adj Actual NPC'!$C:$C,0),MATCH(P$5,'(3.3) Adj Actual NPC'!$G$5:$S$5,0))</f>
        <v>652310.25465011585</v>
      </c>
      <c r="Q154" s="198">
        <f>+$G154*INDEX('(3.3) Adj Actual NPC'!$G:$SI,MATCH($C154,'(3.3) Adj Actual NPC'!$C:$C,0),MATCH(Q$5,'(3.3) Adj Actual NPC'!$G$5:$S$5,0))</f>
        <v>598530.73570538603</v>
      </c>
      <c r="R154" s="198">
        <f>+$G154*INDEX('(3.3) Adj Actual NPC'!$G:$SI,MATCH($C154,'(3.3) Adj Actual NPC'!$C:$C,0),MATCH(R$5,'(3.3) Adj Actual NPC'!$G$5:$S$5,0))</f>
        <v>1178024.9781189389</v>
      </c>
      <c r="S154" s="198">
        <f>+$G154*INDEX('(3.3) Adj Actual NPC'!$G:$SI,MATCH($C154,'(3.3) Adj Actual NPC'!$C:$C,0),MATCH(S$5,'(3.3) Adj Actual NPC'!$G$5:$S$5,0))</f>
        <v>647409.17951024661</v>
      </c>
      <c r="T154" s="198">
        <f>+$G154*INDEX('(3.3) Adj Actual NPC'!$G:$SI,MATCH($C154,'(3.3) Adj Actual NPC'!$C:$C,0),MATCH(T$5,'(3.3) Adj Actual NPC'!$G$5:$S$5,0))</f>
        <v>549330.88461617567</v>
      </c>
      <c r="U154" s="198">
        <f>+$G154*INDEX('(3.3) Adj Actual NPC'!$G:$SI,MATCH($C154,'(3.3) Adj Actual NPC'!$C:$C,0),MATCH(U$5,'(3.3) Adj Actual NPC'!$G$5:$S$5,0))</f>
        <v>707208.97014409851</v>
      </c>
      <c r="V154" s="198">
        <f>+$G154*INDEX('(3.3) Adj Actual NPC'!$G:$SI,MATCH($C154,'(3.3) Adj Actual NPC'!$C:$C,0),MATCH(V$5,'(3.3) Adj Actual NPC'!$G$5:$S$5,0))</f>
        <v>625683.5067772232</v>
      </c>
    </row>
    <row r="155" spans="1:22" ht="12.75" customHeight="1">
      <c r="A155" s="234"/>
      <c r="C155" s="189" t="s">
        <v>57</v>
      </c>
      <c r="D155" s="189"/>
      <c r="E155" s="241" t="s">
        <v>143</v>
      </c>
      <c r="F155" s="228"/>
      <c r="G155" s="233">
        <v>1</v>
      </c>
      <c r="H155" s="218"/>
      <c r="I155" s="240">
        <f t="shared" si="33"/>
        <v>0</v>
      </c>
      <c r="J155" s="236"/>
      <c r="K155" s="198">
        <f>+$G155*INDEX('(3.3) Adj Actual NPC'!$G:$SI,MATCH($C155,'(3.3) Adj Actual NPC'!$C:$C,0),MATCH(K$5,'(3.3) Adj Actual NPC'!$G$5:$S$5,0))</f>
        <v>0</v>
      </c>
      <c r="L155" s="198">
        <f>+$G155*INDEX('(3.3) Adj Actual NPC'!$G:$SI,MATCH($C155,'(3.3) Adj Actual NPC'!$C:$C,0),MATCH(L$5,'(3.3) Adj Actual NPC'!$G$5:$S$5,0))</f>
        <v>0</v>
      </c>
      <c r="M155" s="198">
        <f>+$G155*INDEX('(3.3) Adj Actual NPC'!$G:$SI,MATCH($C155,'(3.3) Adj Actual NPC'!$C:$C,0),MATCH(M$5,'(3.3) Adj Actual NPC'!$G$5:$S$5,0))</f>
        <v>0</v>
      </c>
      <c r="N155" s="198">
        <f>+$G155*INDEX('(3.3) Adj Actual NPC'!$G:$SI,MATCH($C155,'(3.3) Adj Actual NPC'!$C:$C,0),MATCH(N$5,'(3.3) Adj Actual NPC'!$G$5:$S$5,0))</f>
        <v>0</v>
      </c>
      <c r="O155" s="198">
        <f>+$G155*INDEX('(3.3) Adj Actual NPC'!$G:$SI,MATCH($C155,'(3.3) Adj Actual NPC'!$C:$C,0),MATCH(O$5,'(3.3) Adj Actual NPC'!$G$5:$S$5,0))</f>
        <v>0</v>
      </c>
      <c r="P155" s="198">
        <f>+$G155*INDEX('(3.3) Adj Actual NPC'!$G:$SI,MATCH($C155,'(3.3) Adj Actual NPC'!$C:$C,0),MATCH(P$5,'(3.3) Adj Actual NPC'!$G$5:$S$5,0))</f>
        <v>0</v>
      </c>
      <c r="Q155" s="198">
        <f>+$G155*INDEX('(3.3) Adj Actual NPC'!$G:$SI,MATCH($C155,'(3.3) Adj Actual NPC'!$C:$C,0),MATCH(Q$5,'(3.3) Adj Actual NPC'!$G$5:$S$5,0))</f>
        <v>0</v>
      </c>
      <c r="R155" s="198">
        <f>+$G155*INDEX('(3.3) Adj Actual NPC'!$G:$SI,MATCH($C155,'(3.3) Adj Actual NPC'!$C:$C,0),MATCH(R$5,'(3.3) Adj Actual NPC'!$G$5:$S$5,0))</f>
        <v>0</v>
      </c>
      <c r="S155" s="198">
        <f>+$G155*INDEX('(3.3) Adj Actual NPC'!$G:$SI,MATCH($C155,'(3.3) Adj Actual NPC'!$C:$C,0),MATCH(S$5,'(3.3) Adj Actual NPC'!$G$5:$S$5,0))</f>
        <v>0</v>
      </c>
      <c r="T155" s="198">
        <f>+$G155*INDEX('(3.3) Adj Actual NPC'!$G:$SI,MATCH($C155,'(3.3) Adj Actual NPC'!$C:$C,0),MATCH(T$5,'(3.3) Adj Actual NPC'!$G$5:$S$5,0))</f>
        <v>0</v>
      </c>
      <c r="U155" s="198">
        <f>+$G155*INDEX('(3.3) Adj Actual NPC'!$G:$SI,MATCH($C155,'(3.3) Adj Actual NPC'!$C:$C,0),MATCH(U$5,'(3.3) Adj Actual NPC'!$G$5:$S$5,0))</f>
        <v>0</v>
      </c>
      <c r="V155" s="198">
        <f>+$G155*INDEX('(3.3) Adj Actual NPC'!$G:$SI,MATCH($C155,'(3.3) Adj Actual NPC'!$C:$C,0),MATCH(V$5,'(3.3) Adj Actual NPC'!$G$5:$S$5,0))</f>
        <v>0</v>
      </c>
    </row>
    <row r="156" spans="1:22" ht="12.75" customHeight="1">
      <c r="A156" s="234"/>
      <c r="C156" s="189" t="s">
        <v>58</v>
      </c>
      <c r="D156" s="189"/>
      <c r="E156" s="241" t="s">
        <v>143</v>
      </c>
      <c r="F156" s="228"/>
      <c r="G156" s="233">
        <v>1</v>
      </c>
      <c r="H156" s="218"/>
      <c r="I156" s="240">
        <f t="shared" si="33"/>
        <v>0</v>
      </c>
      <c r="J156" s="236"/>
      <c r="K156" s="198">
        <f>+$G156*INDEX('(3.3) Adj Actual NPC'!$G:$SI,MATCH($C156,'(3.3) Adj Actual NPC'!$C:$C,0),MATCH(K$5,'(3.3) Adj Actual NPC'!$G$5:$S$5,0))</f>
        <v>0</v>
      </c>
      <c r="L156" s="198">
        <f>+$G156*INDEX('(3.3) Adj Actual NPC'!$G:$SI,MATCH($C156,'(3.3) Adj Actual NPC'!$C:$C,0),MATCH(L$5,'(3.3) Adj Actual NPC'!$G$5:$S$5,0))</f>
        <v>0</v>
      </c>
      <c r="M156" s="198">
        <f>+$G156*INDEX('(3.3) Adj Actual NPC'!$G:$SI,MATCH($C156,'(3.3) Adj Actual NPC'!$C:$C,0),MATCH(M$5,'(3.3) Adj Actual NPC'!$G$5:$S$5,0))</f>
        <v>0</v>
      </c>
      <c r="N156" s="198">
        <f>+$G156*INDEX('(3.3) Adj Actual NPC'!$G:$SI,MATCH($C156,'(3.3) Adj Actual NPC'!$C:$C,0),MATCH(N$5,'(3.3) Adj Actual NPC'!$G$5:$S$5,0))</f>
        <v>0</v>
      </c>
      <c r="O156" s="198">
        <f>+$G156*INDEX('(3.3) Adj Actual NPC'!$G:$SI,MATCH($C156,'(3.3) Adj Actual NPC'!$C:$C,0),MATCH(O$5,'(3.3) Adj Actual NPC'!$G$5:$S$5,0))</f>
        <v>0</v>
      </c>
      <c r="P156" s="198">
        <f>+$G156*INDEX('(3.3) Adj Actual NPC'!$G:$SI,MATCH($C156,'(3.3) Adj Actual NPC'!$C:$C,0),MATCH(P$5,'(3.3) Adj Actual NPC'!$G$5:$S$5,0))</f>
        <v>0</v>
      </c>
      <c r="Q156" s="198">
        <f>+$G156*INDEX('(3.3) Adj Actual NPC'!$G:$SI,MATCH($C156,'(3.3) Adj Actual NPC'!$C:$C,0),MATCH(Q$5,'(3.3) Adj Actual NPC'!$G$5:$S$5,0))</f>
        <v>0</v>
      </c>
      <c r="R156" s="198">
        <f>+$G156*INDEX('(3.3) Adj Actual NPC'!$G:$SI,MATCH($C156,'(3.3) Adj Actual NPC'!$C:$C,0),MATCH(R$5,'(3.3) Adj Actual NPC'!$G$5:$S$5,0))</f>
        <v>0</v>
      </c>
      <c r="S156" s="198">
        <f>+$G156*INDEX('(3.3) Adj Actual NPC'!$G:$SI,MATCH($C156,'(3.3) Adj Actual NPC'!$C:$C,0),MATCH(S$5,'(3.3) Adj Actual NPC'!$G$5:$S$5,0))</f>
        <v>0</v>
      </c>
      <c r="T156" s="198">
        <f>+$G156*INDEX('(3.3) Adj Actual NPC'!$G:$SI,MATCH($C156,'(3.3) Adj Actual NPC'!$C:$C,0),MATCH(T$5,'(3.3) Adj Actual NPC'!$G$5:$S$5,0))</f>
        <v>0</v>
      </c>
      <c r="U156" s="198">
        <f>+$G156*INDEX('(3.3) Adj Actual NPC'!$G:$SI,MATCH($C156,'(3.3) Adj Actual NPC'!$C:$C,0),MATCH(U$5,'(3.3) Adj Actual NPC'!$G$5:$S$5,0))</f>
        <v>0</v>
      </c>
      <c r="V156" s="198">
        <f>+$G156*INDEX('(3.3) Adj Actual NPC'!$G:$SI,MATCH($C156,'(3.3) Adj Actual NPC'!$C:$C,0),MATCH(V$5,'(3.3) Adj Actual NPC'!$G$5:$S$5,0))</f>
        <v>0</v>
      </c>
    </row>
    <row r="157" spans="1:22" ht="12.75" customHeight="1">
      <c r="A157" s="234"/>
      <c r="C157" s="189" t="s">
        <v>59</v>
      </c>
      <c r="D157" s="189"/>
      <c r="E157" s="241" t="s">
        <v>143</v>
      </c>
      <c r="F157" s="228"/>
      <c r="G157" s="233">
        <v>1</v>
      </c>
      <c r="H157" s="218"/>
      <c r="I157" s="240">
        <f t="shared" si="33"/>
        <v>0</v>
      </c>
      <c r="J157" s="236"/>
      <c r="K157" s="198">
        <f>+$G157*INDEX('(3.3) Adj Actual NPC'!$G:$SI,MATCH($C157,'(3.3) Adj Actual NPC'!$C:$C,0),MATCH(K$5,'(3.3) Adj Actual NPC'!$G$5:$S$5,0))</f>
        <v>0</v>
      </c>
      <c r="L157" s="198">
        <f>+$G157*INDEX('(3.3) Adj Actual NPC'!$G:$SI,MATCH($C157,'(3.3) Adj Actual NPC'!$C:$C,0),MATCH(L$5,'(3.3) Adj Actual NPC'!$G$5:$S$5,0))</f>
        <v>0</v>
      </c>
      <c r="M157" s="198">
        <f>+$G157*INDEX('(3.3) Adj Actual NPC'!$G:$SI,MATCH($C157,'(3.3) Adj Actual NPC'!$C:$C,0),MATCH(M$5,'(3.3) Adj Actual NPC'!$G$5:$S$5,0))</f>
        <v>0</v>
      </c>
      <c r="N157" s="198">
        <f>+$G157*INDEX('(3.3) Adj Actual NPC'!$G:$SI,MATCH($C157,'(3.3) Adj Actual NPC'!$C:$C,0),MATCH(N$5,'(3.3) Adj Actual NPC'!$G$5:$S$5,0))</f>
        <v>0</v>
      </c>
      <c r="O157" s="198">
        <f>+$G157*INDEX('(3.3) Adj Actual NPC'!$G:$SI,MATCH($C157,'(3.3) Adj Actual NPC'!$C:$C,0),MATCH(O$5,'(3.3) Adj Actual NPC'!$G$5:$S$5,0))</f>
        <v>0</v>
      </c>
      <c r="P157" s="198">
        <f>+$G157*INDEX('(3.3) Adj Actual NPC'!$G:$SI,MATCH($C157,'(3.3) Adj Actual NPC'!$C:$C,0),MATCH(P$5,'(3.3) Adj Actual NPC'!$G$5:$S$5,0))</f>
        <v>0</v>
      </c>
      <c r="Q157" s="198">
        <f>+$G157*INDEX('(3.3) Adj Actual NPC'!$G:$SI,MATCH($C157,'(3.3) Adj Actual NPC'!$C:$C,0),MATCH(Q$5,'(3.3) Adj Actual NPC'!$G$5:$S$5,0))</f>
        <v>0</v>
      </c>
      <c r="R157" s="198">
        <f>+$G157*INDEX('(3.3) Adj Actual NPC'!$G:$SI,MATCH($C157,'(3.3) Adj Actual NPC'!$C:$C,0),MATCH(R$5,'(3.3) Adj Actual NPC'!$G$5:$S$5,0))</f>
        <v>0</v>
      </c>
      <c r="S157" s="198">
        <f>+$G157*INDEX('(3.3) Adj Actual NPC'!$G:$SI,MATCH($C157,'(3.3) Adj Actual NPC'!$C:$C,0),MATCH(S$5,'(3.3) Adj Actual NPC'!$G$5:$S$5,0))</f>
        <v>0</v>
      </c>
      <c r="T157" s="198">
        <f>+$G157*INDEX('(3.3) Adj Actual NPC'!$G:$SI,MATCH($C157,'(3.3) Adj Actual NPC'!$C:$C,0),MATCH(T$5,'(3.3) Adj Actual NPC'!$G$5:$S$5,0))</f>
        <v>0</v>
      </c>
      <c r="U157" s="198">
        <f>+$G157*INDEX('(3.3) Adj Actual NPC'!$G:$SI,MATCH($C157,'(3.3) Adj Actual NPC'!$C:$C,0),MATCH(U$5,'(3.3) Adj Actual NPC'!$G$5:$S$5,0))</f>
        <v>0</v>
      </c>
      <c r="V157" s="198">
        <f>+$G157*INDEX('(3.3) Adj Actual NPC'!$G:$SI,MATCH($C157,'(3.3) Adj Actual NPC'!$C:$C,0),MATCH(V$5,'(3.3) Adj Actual NPC'!$G$5:$S$5,0))</f>
        <v>0</v>
      </c>
    </row>
    <row r="158" spans="1:22" ht="12.75" customHeight="1">
      <c r="A158" s="234"/>
      <c r="C158" s="189" t="s">
        <v>60</v>
      </c>
      <c r="D158" s="189"/>
      <c r="E158" s="241" t="s">
        <v>143</v>
      </c>
      <c r="F158" s="228"/>
      <c r="G158" s="233">
        <v>1</v>
      </c>
      <c r="H158" s="218"/>
      <c r="I158" s="240">
        <f t="shared" si="33"/>
        <v>0</v>
      </c>
      <c r="J158" s="236"/>
      <c r="K158" s="198">
        <f>+$G158*INDEX('(3.3) Adj Actual NPC'!$G:$SI,MATCH($C158,'(3.3) Adj Actual NPC'!$C:$C,0),MATCH(K$5,'(3.3) Adj Actual NPC'!$G$5:$S$5,0))</f>
        <v>0</v>
      </c>
      <c r="L158" s="198">
        <f>+$G158*INDEX('(3.3) Adj Actual NPC'!$G:$SI,MATCH($C158,'(3.3) Adj Actual NPC'!$C:$C,0),MATCH(L$5,'(3.3) Adj Actual NPC'!$G$5:$S$5,0))</f>
        <v>0</v>
      </c>
      <c r="M158" s="198">
        <f>+$G158*INDEX('(3.3) Adj Actual NPC'!$G:$SI,MATCH($C158,'(3.3) Adj Actual NPC'!$C:$C,0),MATCH(M$5,'(3.3) Adj Actual NPC'!$G$5:$S$5,0))</f>
        <v>0</v>
      </c>
      <c r="N158" s="198">
        <f>+$G158*INDEX('(3.3) Adj Actual NPC'!$G:$SI,MATCH($C158,'(3.3) Adj Actual NPC'!$C:$C,0),MATCH(N$5,'(3.3) Adj Actual NPC'!$G$5:$S$5,0))</f>
        <v>0</v>
      </c>
      <c r="O158" s="198">
        <f>+$G158*INDEX('(3.3) Adj Actual NPC'!$G:$SI,MATCH($C158,'(3.3) Adj Actual NPC'!$C:$C,0),MATCH(O$5,'(3.3) Adj Actual NPC'!$G$5:$S$5,0))</f>
        <v>0</v>
      </c>
      <c r="P158" s="198">
        <f>+$G158*INDEX('(3.3) Adj Actual NPC'!$G:$SI,MATCH($C158,'(3.3) Adj Actual NPC'!$C:$C,0),MATCH(P$5,'(3.3) Adj Actual NPC'!$G$5:$S$5,0))</f>
        <v>0</v>
      </c>
      <c r="Q158" s="198">
        <f>+$G158*INDEX('(3.3) Adj Actual NPC'!$G:$SI,MATCH($C158,'(3.3) Adj Actual NPC'!$C:$C,0),MATCH(Q$5,'(3.3) Adj Actual NPC'!$G$5:$S$5,0))</f>
        <v>0</v>
      </c>
      <c r="R158" s="198">
        <f>+$G158*INDEX('(3.3) Adj Actual NPC'!$G:$SI,MATCH($C158,'(3.3) Adj Actual NPC'!$C:$C,0),MATCH(R$5,'(3.3) Adj Actual NPC'!$G$5:$S$5,0))</f>
        <v>0</v>
      </c>
      <c r="S158" s="198">
        <f>+$G158*INDEX('(3.3) Adj Actual NPC'!$G:$SI,MATCH($C158,'(3.3) Adj Actual NPC'!$C:$C,0),MATCH(S$5,'(3.3) Adj Actual NPC'!$G$5:$S$5,0))</f>
        <v>0</v>
      </c>
      <c r="T158" s="198">
        <f>+$G158*INDEX('(3.3) Adj Actual NPC'!$G:$SI,MATCH($C158,'(3.3) Adj Actual NPC'!$C:$C,0),MATCH(T$5,'(3.3) Adj Actual NPC'!$G$5:$S$5,0))</f>
        <v>0</v>
      </c>
      <c r="U158" s="198">
        <f>+$G158*INDEX('(3.3) Adj Actual NPC'!$G:$SI,MATCH($C158,'(3.3) Adj Actual NPC'!$C:$C,0),MATCH(U$5,'(3.3) Adj Actual NPC'!$G$5:$S$5,0))</f>
        <v>0</v>
      </c>
      <c r="V158" s="198">
        <f>+$G158*INDEX('(3.3) Adj Actual NPC'!$G:$SI,MATCH($C158,'(3.3) Adj Actual NPC'!$C:$C,0),MATCH(V$5,'(3.3) Adj Actual NPC'!$G$5:$S$5,0))</f>
        <v>0</v>
      </c>
    </row>
    <row r="159" spans="1:22" ht="12.75" customHeight="1">
      <c r="A159" s="234"/>
      <c r="C159" s="189" t="s">
        <v>61</v>
      </c>
      <c r="D159" s="189"/>
      <c r="E159" s="241" t="s">
        <v>143</v>
      </c>
      <c r="F159" s="228"/>
      <c r="G159" s="233">
        <v>1</v>
      </c>
      <c r="H159" s="218"/>
      <c r="I159" s="240">
        <f t="shared" si="33"/>
        <v>0</v>
      </c>
      <c r="J159" s="236"/>
      <c r="K159" s="198">
        <f>+$G159*INDEX('(3.3) Adj Actual NPC'!$G:$SI,MATCH($C159,'(3.3) Adj Actual NPC'!$C:$C,0),MATCH(K$5,'(3.3) Adj Actual NPC'!$G$5:$S$5,0))</f>
        <v>0</v>
      </c>
      <c r="L159" s="198">
        <f>+$G159*INDEX('(3.3) Adj Actual NPC'!$G:$SI,MATCH($C159,'(3.3) Adj Actual NPC'!$C:$C,0),MATCH(L$5,'(3.3) Adj Actual NPC'!$G$5:$S$5,0))</f>
        <v>0</v>
      </c>
      <c r="M159" s="198">
        <f>+$G159*INDEX('(3.3) Adj Actual NPC'!$G:$SI,MATCH($C159,'(3.3) Adj Actual NPC'!$C:$C,0),MATCH(M$5,'(3.3) Adj Actual NPC'!$G$5:$S$5,0))</f>
        <v>0</v>
      </c>
      <c r="N159" s="198">
        <f>+$G159*INDEX('(3.3) Adj Actual NPC'!$G:$SI,MATCH($C159,'(3.3) Adj Actual NPC'!$C:$C,0),MATCH(N$5,'(3.3) Adj Actual NPC'!$G$5:$S$5,0))</f>
        <v>0</v>
      </c>
      <c r="O159" s="198">
        <f>+$G159*INDEX('(3.3) Adj Actual NPC'!$G:$SI,MATCH($C159,'(3.3) Adj Actual NPC'!$C:$C,0),MATCH(O$5,'(3.3) Adj Actual NPC'!$G$5:$S$5,0))</f>
        <v>0</v>
      </c>
      <c r="P159" s="198">
        <f>+$G159*INDEX('(3.3) Adj Actual NPC'!$G:$SI,MATCH($C159,'(3.3) Adj Actual NPC'!$C:$C,0),MATCH(P$5,'(3.3) Adj Actual NPC'!$G$5:$S$5,0))</f>
        <v>0</v>
      </c>
      <c r="Q159" s="198">
        <f>+$G159*INDEX('(3.3) Adj Actual NPC'!$G:$SI,MATCH($C159,'(3.3) Adj Actual NPC'!$C:$C,0),MATCH(Q$5,'(3.3) Adj Actual NPC'!$G$5:$S$5,0))</f>
        <v>0</v>
      </c>
      <c r="R159" s="198">
        <f>+$G159*INDEX('(3.3) Adj Actual NPC'!$G:$SI,MATCH($C159,'(3.3) Adj Actual NPC'!$C:$C,0),MATCH(R$5,'(3.3) Adj Actual NPC'!$G$5:$S$5,0))</f>
        <v>0</v>
      </c>
      <c r="S159" s="198">
        <f>+$G159*INDEX('(3.3) Adj Actual NPC'!$G:$SI,MATCH($C159,'(3.3) Adj Actual NPC'!$C:$C,0),MATCH(S$5,'(3.3) Adj Actual NPC'!$G$5:$S$5,0))</f>
        <v>0</v>
      </c>
      <c r="T159" s="198">
        <f>+$G159*INDEX('(3.3) Adj Actual NPC'!$G:$SI,MATCH($C159,'(3.3) Adj Actual NPC'!$C:$C,0),MATCH(T$5,'(3.3) Adj Actual NPC'!$G$5:$S$5,0))</f>
        <v>0</v>
      </c>
      <c r="U159" s="198">
        <f>+$G159*INDEX('(3.3) Adj Actual NPC'!$G:$SI,MATCH($C159,'(3.3) Adj Actual NPC'!$C:$C,0),MATCH(U$5,'(3.3) Adj Actual NPC'!$G$5:$S$5,0))</f>
        <v>0</v>
      </c>
      <c r="V159" s="198">
        <f>+$G159*INDEX('(3.3) Adj Actual NPC'!$G:$SI,MATCH($C159,'(3.3) Adj Actual NPC'!$C:$C,0),MATCH(V$5,'(3.3) Adj Actual NPC'!$G$5:$S$5,0))</f>
        <v>0</v>
      </c>
    </row>
    <row r="160" spans="1:22" ht="12.75" customHeight="1">
      <c r="A160" s="234"/>
      <c r="C160" s="189" t="s">
        <v>16</v>
      </c>
      <c r="D160" s="189"/>
      <c r="E160" s="241" t="s">
        <v>143</v>
      </c>
      <c r="F160" s="228"/>
      <c r="G160" s="233">
        <v>1</v>
      </c>
      <c r="H160" s="218"/>
      <c r="I160" s="240">
        <f t="shared" si="33"/>
        <v>228515839.87020165</v>
      </c>
      <c r="J160" s="236"/>
      <c r="K160" s="198">
        <f>+$G160*INDEX('(3.3) Adj Actual NPC'!$G142:$S152,MATCH($C160,'(3.3) Adj Actual NPC'!$C142:$C152,0),MATCH(K$5,'(3.3) Adj Actual NPC'!$G$5:$S$5,0))</f>
        <v>21655968.39263339</v>
      </c>
      <c r="L160" s="198">
        <f>+$G160*INDEX('(3.3) Adj Actual NPC'!$G142:$S152,MATCH($C160,'(3.3) Adj Actual NPC'!$C142:$C152,0),MATCH(L$5,'(3.3) Adj Actual NPC'!$G$5:$S$5,0))</f>
        <v>22893938.588754747</v>
      </c>
      <c r="M160" s="198">
        <f>+$G160*INDEX('(3.3) Adj Actual NPC'!$G142:$S152,MATCH($C160,'(3.3) Adj Actual NPC'!$C142:$C152,0),MATCH(M$5,'(3.3) Adj Actual NPC'!$G$5:$S$5,0))</f>
        <v>21453767.487436455</v>
      </c>
      <c r="N160" s="198">
        <f>+$G160*INDEX('(3.3) Adj Actual NPC'!$G142:$S152,MATCH($C160,'(3.3) Adj Actual NPC'!$C142:$C152,0),MATCH(N$5,'(3.3) Adj Actual NPC'!$G$5:$S$5,0))</f>
        <v>14819674.868019642</v>
      </c>
      <c r="O160" s="198">
        <f>+$G160*INDEX('(3.3) Adj Actual NPC'!$G142:$S152,MATCH($C160,'(3.3) Adj Actual NPC'!$C142:$C152,0),MATCH(O$5,'(3.3) Adj Actual NPC'!$G$5:$S$5,0))</f>
        <v>10411669.917078193</v>
      </c>
      <c r="P160" s="198">
        <f>+$G160*INDEX('(3.3) Adj Actual NPC'!$G142:$S152,MATCH($C160,'(3.3) Adj Actual NPC'!$C142:$C152,0),MATCH(P$5,'(3.3) Adj Actual NPC'!$G$5:$S$5,0))</f>
        <v>15092916.726342563</v>
      </c>
      <c r="Q160" s="198">
        <f>+$G160*INDEX('(3.3) Adj Actual NPC'!$G142:$S152,MATCH($C160,'(3.3) Adj Actual NPC'!$C142:$C152,0),MATCH(Q$5,'(3.3) Adj Actual NPC'!$G$5:$S$5,0))</f>
        <v>19976617.823061667</v>
      </c>
      <c r="R160" s="198">
        <f>+$G160*INDEX('(3.3) Adj Actual NPC'!$G142:$S152,MATCH($C160,'(3.3) Adj Actual NPC'!$C142:$C152,0),MATCH(R$5,'(3.3) Adj Actual NPC'!$G$5:$S$5,0))</f>
        <v>20333908.819438405</v>
      </c>
      <c r="S160" s="198">
        <f>+$G160*INDEX('(3.3) Adj Actual NPC'!$G142:$S152,MATCH($C160,'(3.3) Adj Actual NPC'!$C142:$C152,0),MATCH(S$5,'(3.3) Adj Actual NPC'!$G$5:$S$5,0))</f>
        <v>19733901.157622289</v>
      </c>
      <c r="T160" s="198">
        <f>+$G160*INDEX('(3.3) Adj Actual NPC'!$G142:$S152,MATCH($C160,'(3.3) Adj Actual NPC'!$C142:$C152,0),MATCH(T$5,'(3.3) Adj Actual NPC'!$G$5:$S$5,0))</f>
        <v>19466292.33357567</v>
      </c>
      <c r="U160" s="198">
        <f>+$G160*INDEX('(3.3) Adj Actual NPC'!$G142:$S152,MATCH($C160,'(3.3) Adj Actual NPC'!$C142:$C152,0),MATCH(U$5,'(3.3) Adj Actual NPC'!$G$5:$S$5,0))</f>
        <v>20837088.375195574</v>
      </c>
      <c r="V160" s="198">
        <f>+$G160*INDEX('(3.3) Adj Actual NPC'!$G142:$S152,MATCH($C160,'(3.3) Adj Actual NPC'!$C142:$C152,0),MATCH(V$5,'(3.3) Adj Actual NPC'!$G$5:$S$5,0))</f>
        <v>21840095.381043091</v>
      </c>
    </row>
    <row r="161" spans="1:22" ht="12.75" customHeight="1">
      <c r="A161" s="234"/>
      <c r="C161" s="189" t="s">
        <v>62</v>
      </c>
      <c r="D161" s="189"/>
      <c r="E161" s="241" t="s">
        <v>143</v>
      </c>
      <c r="F161" s="228"/>
      <c r="G161" s="233">
        <v>1</v>
      </c>
      <c r="H161" s="218" t="s">
        <v>163</v>
      </c>
      <c r="I161" s="240">
        <f t="shared" si="33"/>
        <v>0</v>
      </c>
      <c r="J161" s="236"/>
      <c r="K161" s="198">
        <f>+$G161*INDEX('(3.3) Adj Actual NPC'!$G:$SI,MATCH($C161,'(3.3) Adj Actual NPC'!$C:$C,0),MATCH(K$5,'(3.3) Adj Actual NPC'!$G$5:$S$5,0))</f>
        <v>0</v>
      </c>
      <c r="L161" s="198">
        <f>+$G161*INDEX('(3.3) Adj Actual NPC'!$G:$SI,MATCH($C161,'(3.3) Adj Actual NPC'!$C:$C,0),MATCH(L$5,'(3.3) Adj Actual NPC'!$G$5:$S$5,0))</f>
        <v>0</v>
      </c>
      <c r="M161" s="198">
        <f>+$G161*INDEX('(3.3) Adj Actual NPC'!$G:$SI,MATCH($C161,'(3.3) Adj Actual NPC'!$C:$C,0),MATCH(M$5,'(3.3) Adj Actual NPC'!$G$5:$S$5,0))</f>
        <v>0</v>
      </c>
      <c r="N161" s="198">
        <f>+$G161*INDEX('(3.3) Adj Actual NPC'!$G:$SI,MATCH($C161,'(3.3) Adj Actual NPC'!$C:$C,0),MATCH(N$5,'(3.3) Adj Actual NPC'!$G$5:$S$5,0))</f>
        <v>0</v>
      </c>
      <c r="O161" s="198">
        <f>+$G161*INDEX('(3.3) Adj Actual NPC'!$G:$SI,MATCH($C161,'(3.3) Adj Actual NPC'!$C:$C,0),MATCH(O$5,'(3.3) Adj Actual NPC'!$G$5:$S$5,0))</f>
        <v>0</v>
      </c>
      <c r="P161" s="198">
        <f>+$G161*INDEX('(3.3) Adj Actual NPC'!$G:$SI,MATCH($C161,'(3.3) Adj Actual NPC'!$C:$C,0),MATCH(P$5,'(3.3) Adj Actual NPC'!$G$5:$S$5,0))</f>
        <v>0</v>
      </c>
      <c r="Q161" s="198">
        <f>+$G161*INDEX('(3.3) Adj Actual NPC'!$G:$SI,MATCH($C161,'(3.3) Adj Actual NPC'!$C:$C,0),MATCH(Q$5,'(3.3) Adj Actual NPC'!$G$5:$S$5,0))</f>
        <v>0</v>
      </c>
      <c r="R161" s="198">
        <f>+$G161*INDEX('(3.3) Adj Actual NPC'!$G:$SI,MATCH($C161,'(3.3) Adj Actual NPC'!$C:$C,0),MATCH(R$5,'(3.3) Adj Actual NPC'!$G$5:$S$5,0))</f>
        <v>0</v>
      </c>
      <c r="S161" s="198">
        <f>+$G161*INDEX('(3.3) Adj Actual NPC'!$G:$SI,MATCH($C161,'(3.3) Adj Actual NPC'!$C:$C,0),MATCH(S$5,'(3.3) Adj Actual NPC'!$G$5:$S$5,0))</f>
        <v>0</v>
      </c>
      <c r="T161" s="198">
        <f>+$G161*INDEX('(3.3) Adj Actual NPC'!$G:$SI,MATCH($C161,'(3.3) Adj Actual NPC'!$C:$C,0),MATCH(T$5,'(3.3) Adj Actual NPC'!$G$5:$S$5,0))</f>
        <v>0</v>
      </c>
      <c r="U161" s="198">
        <f>+$G161*INDEX('(3.3) Adj Actual NPC'!$G:$SI,MATCH($C161,'(3.3) Adj Actual NPC'!$C:$C,0),MATCH(U$5,'(3.3) Adj Actual NPC'!$G$5:$S$5,0))</f>
        <v>0</v>
      </c>
      <c r="V161" s="198">
        <f>+$G161*INDEX('(3.3) Adj Actual NPC'!$G:$SI,MATCH($C161,'(3.3) Adj Actual NPC'!$C:$C,0),MATCH(V$5,'(3.3) Adj Actual NPC'!$G$5:$S$5,0))</f>
        <v>0</v>
      </c>
    </row>
    <row r="162" spans="1:22" ht="12.75" customHeight="1">
      <c r="A162" s="234"/>
      <c r="C162" s="189" t="s">
        <v>63</v>
      </c>
      <c r="D162" s="189"/>
      <c r="E162" s="241" t="s">
        <v>143</v>
      </c>
      <c r="F162" s="228"/>
      <c r="G162" s="233">
        <v>1</v>
      </c>
      <c r="H162" s="218"/>
      <c r="I162" s="240">
        <f t="shared" si="33"/>
        <v>0</v>
      </c>
      <c r="J162" s="236"/>
      <c r="K162" s="198">
        <f>+$G162*INDEX('(3.3) Adj Actual NPC'!$G:$SI,MATCH($C162,'(3.3) Adj Actual NPC'!$C:$C,0),MATCH(K$5,'(3.3) Adj Actual NPC'!$G$5:$S$5,0))</f>
        <v>0</v>
      </c>
      <c r="L162" s="198">
        <f>+$G162*INDEX('(3.3) Adj Actual NPC'!$G:$SI,MATCH($C162,'(3.3) Adj Actual NPC'!$C:$C,0),MATCH(L$5,'(3.3) Adj Actual NPC'!$G$5:$S$5,0))</f>
        <v>0</v>
      </c>
      <c r="M162" s="198">
        <f>+$G162*INDEX('(3.3) Adj Actual NPC'!$G:$SI,MATCH($C162,'(3.3) Adj Actual NPC'!$C:$C,0),MATCH(M$5,'(3.3) Adj Actual NPC'!$G$5:$S$5,0))</f>
        <v>0</v>
      </c>
      <c r="N162" s="198">
        <f>+$G162*INDEX('(3.3) Adj Actual NPC'!$G:$SI,MATCH($C162,'(3.3) Adj Actual NPC'!$C:$C,0),MATCH(N$5,'(3.3) Adj Actual NPC'!$G$5:$S$5,0))</f>
        <v>0</v>
      </c>
      <c r="O162" s="198">
        <f>+$G162*INDEX('(3.3) Adj Actual NPC'!$G:$SI,MATCH($C162,'(3.3) Adj Actual NPC'!$C:$C,0),MATCH(O$5,'(3.3) Adj Actual NPC'!$G$5:$S$5,0))</f>
        <v>0</v>
      </c>
      <c r="P162" s="198">
        <f>+$G162*INDEX('(3.3) Adj Actual NPC'!$G:$SI,MATCH($C162,'(3.3) Adj Actual NPC'!$C:$C,0),MATCH(P$5,'(3.3) Adj Actual NPC'!$G$5:$S$5,0))</f>
        <v>0</v>
      </c>
      <c r="Q162" s="198">
        <f>+$G162*INDEX('(3.3) Adj Actual NPC'!$G:$SI,MATCH($C162,'(3.3) Adj Actual NPC'!$C:$C,0),MATCH(Q$5,'(3.3) Adj Actual NPC'!$G$5:$S$5,0))</f>
        <v>0</v>
      </c>
      <c r="R162" s="198">
        <f>+$G162*INDEX('(3.3) Adj Actual NPC'!$G:$SI,MATCH($C162,'(3.3) Adj Actual NPC'!$C:$C,0),MATCH(R$5,'(3.3) Adj Actual NPC'!$G$5:$S$5,0))</f>
        <v>0</v>
      </c>
      <c r="S162" s="198">
        <f>+$G162*INDEX('(3.3) Adj Actual NPC'!$G:$SI,MATCH($C162,'(3.3) Adj Actual NPC'!$C:$C,0),MATCH(S$5,'(3.3) Adj Actual NPC'!$G$5:$S$5,0))</f>
        <v>0</v>
      </c>
      <c r="T162" s="198">
        <f>+$G162*INDEX('(3.3) Adj Actual NPC'!$G:$SI,MATCH($C162,'(3.3) Adj Actual NPC'!$C:$C,0),MATCH(T$5,'(3.3) Adj Actual NPC'!$G$5:$S$5,0))</f>
        <v>0</v>
      </c>
      <c r="U162" s="198">
        <f>+$G162*INDEX('(3.3) Adj Actual NPC'!$G:$SI,MATCH($C162,'(3.3) Adj Actual NPC'!$C:$C,0),MATCH(U$5,'(3.3) Adj Actual NPC'!$G$5:$S$5,0))</f>
        <v>0</v>
      </c>
      <c r="V162" s="198">
        <f>+$G162*INDEX('(3.3) Adj Actual NPC'!$G:$SI,MATCH($C162,'(3.3) Adj Actual NPC'!$C:$C,0),MATCH(V$5,'(3.3) Adj Actual NPC'!$G$5:$S$5,0))</f>
        <v>0</v>
      </c>
    </row>
    <row r="163" spans="1:22" ht="12.75" customHeight="1">
      <c r="A163" s="234"/>
      <c r="B163" s="189"/>
      <c r="G163" s="199"/>
      <c r="H163" s="235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</row>
    <row r="164" spans="1:22" s="188" customFormat="1" ht="12.75" customHeight="1">
      <c r="A164" s="188" t="s">
        <v>191</v>
      </c>
      <c r="E164" s="201"/>
      <c r="G164" s="202"/>
      <c r="H164" s="242"/>
      <c r="I164" s="203">
        <f>SUM(K164:V164)</f>
        <v>236090104.25115526</v>
      </c>
      <c r="J164" s="203"/>
      <c r="K164" s="203">
        <f t="shared" ref="K164:M164" si="34">SUM(K153:K163)</f>
        <v>22146069.754117589</v>
      </c>
      <c r="L164" s="203">
        <f t="shared" si="34"/>
        <v>23333598.333952546</v>
      </c>
      <c r="M164" s="203">
        <f t="shared" si="34"/>
        <v>22044232.592170369</v>
      </c>
      <c r="N164" s="203">
        <f t="shared" ref="N164:V164" si="35">SUM(N153:N163)</f>
        <v>15411261.195875339</v>
      </c>
      <c r="O164" s="203">
        <f t="shared" si="35"/>
        <v>10915623.249238003</v>
      </c>
      <c r="P164" s="203">
        <f t="shared" si="35"/>
        <v>15745226.980992679</v>
      </c>
      <c r="Q164" s="203">
        <f t="shared" si="35"/>
        <v>20575148.558767054</v>
      </c>
      <c r="R164" s="203">
        <f t="shared" si="35"/>
        <v>21511933.797557343</v>
      </c>
      <c r="S164" s="203">
        <f t="shared" si="35"/>
        <v>20381310.337132536</v>
      </c>
      <c r="T164" s="203">
        <f t="shared" si="35"/>
        <v>20015623.218191847</v>
      </c>
      <c r="U164" s="203">
        <f t="shared" si="35"/>
        <v>21544297.345339671</v>
      </c>
      <c r="V164" s="203">
        <f t="shared" si="35"/>
        <v>22465778.887820315</v>
      </c>
    </row>
    <row r="165" spans="1:22" ht="12.75" customHeight="1">
      <c r="G165" s="199"/>
      <c r="H165" s="235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</row>
    <row r="166" spans="1:22" ht="12.75" customHeight="1">
      <c r="A166" s="188" t="s">
        <v>64</v>
      </c>
      <c r="G166" s="199"/>
      <c r="H166" s="235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</row>
    <row r="167" spans="1:22" ht="12.75" customHeight="1">
      <c r="C167" s="179" t="s">
        <v>14</v>
      </c>
      <c r="E167" s="239" t="s">
        <v>145</v>
      </c>
      <c r="F167" s="228"/>
      <c r="G167" s="233">
        <v>1</v>
      </c>
      <c r="H167" s="218" t="s">
        <v>163</v>
      </c>
      <c r="I167" s="236">
        <f t="shared" ref="I167:I173" si="36">SUM(K167:V167)</f>
        <v>64982880.31000001</v>
      </c>
      <c r="J167" s="236"/>
      <c r="K167" s="195">
        <f>+$G167*INDEX('(3.3) Adj Actual NPC'!$G:$SI,MATCH($C167,'(3.3) Adj Actual NPC'!$C:$C,0),MATCH(K$5,'(3.3) Adj Actual NPC'!$G$5:$S$5,0))</f>
        <v>6220418.5800000001</v>
      </c>
      <c r="L167" s="195">
        <f>+$G167*INDEX('(3.3) Adj Actual NPC'!$G:$SI,MATCH($C167,'(3.3) Adj Actual NPC'!$C:$C,0),MATCH(L$5,'(3.3) Adj Actual NPC'!$G$5:$S$5,0))</f>
        <v>9545148.5</v>
      </c>
      <c r="M167" s="195">
        <f>+$G167*INDEX('(3.3) Adj Actual NPC'!$G:$SI,MATCH($C167,'(3.3) Adj Actual NPC'!$C:$C,0),MATCH(M$5,'(3.3) Adj Actual NPC'!$G$5:$S$5,0))</f>
        <v>-4655133</v>
      </c>
      <c r="N167" s="195">
        <f>+$G167*INDEX('(3.3) Adj Actual NPC'!$G:$SI,MATCH($C167,'(3.3) Adj Actual NPC'!$C:$C,0),MATCH(N$5,'(3.3) Adj Actual NPC'!$G$5:$S$5,0))</f>
        <v>2372200.39</v>
      </c>
      <c r="O167" s="195">
        <f>+$G167*INDEX('(3.3) Adj Actual NPC'!$G:$SI,MATCH($C167,'(3.3) Adj Actual NPC'!$C:$C,0),MATCH(O$5,'(3.3) Adj Actual NPC'!$G$5:$S$5,0))</f>
        <v>2451931.35</v>
      </c>
      <c r="P167" s="195">
        <f>+$G167*INDEX('(3.3) Adj Actual NPC'!$G:$SI,MATCH($C167,'(3.3) Adj Actual NPC'!$C:$C,0),MATCH(P$5,'(3.3) Adj Actual NPC'!$G$5:$S$5,0))</f>
        <v>3637197</v>
      </c>
      <c r="Q167" s="195">
        <f>+$G167*INDEX('(3.3) Adj Actual NPC'!$G:$SI,MATCH($C167,'(3.3) Adj Actual NPC'!$C:$C,0),MATCH(Q$5,'(3.3) Adj Actual NPC'!$G$5:$S$5,0))</f>
        <v>7121463.7300000004</v>
      </c>
      <c r="R167" s="195">
        <f>+$G167*INDEX('(3.3) Adj Actual NPC'!$G:$SI,MATCH($C167,'(3.3) Adj Actual NPC'!$C:$C,0),MATCH(R$5,'(3.3) Adj Actual NPC'!$G$5:$S$5,0))</f>
        <v>7524396.3099999996</v>
      </c>
      <c r="S167" s="195">
        <f>+$G167*INDEX('(3.3) Adj Actual NPC'!$G:$SI,MATCH($C167,'(3.3) Adj Actual NPC'!$C:$C,0),MATCH(S$5,'(3.3) Adj Actual NPC'!$G$5:$S$5,0))</f>
        <v>6466412.7300000004</v>
      </c>
      <c r="T167" s="195">
        <f>+$G167*INDEX('(3.3) Adj Actual NPC'!$G:$SI,MATCH($C167,'(3.3) Adj Actual NPC'!$C:$C,0),MATCH(T$5,'(3.3) Adj Actual NPC'!$G$5:$S$5,0))</f>
        <v>7863297.8799999999</v>
      </c>
      <c r="U167" s="195">
        <f>+$G167*INDEX('(3.3) Adj Actual NPC'!$G:$SI,MATCH($C167,'(3.3) Adj Actual NPC'!$C:$C,0),MATCH(U$5,'(3.3) Adj Actual NPC'!$G$5:$S$5,0))</f>
        <v>8642678.1600000001</v>
      </c>
      <c r="V167" s="195">
        <f>+$G167*INDEX('(3.3) Adj Actual NPC'!$G:$SI,MATCH($C167,'(3.3) Adj Actual NPC'!$C:$C,0),MATCH(V$5,'(3.3) Adj Actual NPC'!$G$5:$S$5,0))</f>
        <v>7792868.6799999997</v>
      </c>
    </row>
    <row r="168" spans="1:22" ht="12.75" customHeight="1">
      <c r="C168" s="179" t="s">
        <v>65</v>
      </c>
      <c r="E168" s="239" t="s">
        <v>145</v>
      </c>
      <c r="F168" s="228"/>
      <c r="G168" s="233">
        <v>1</v>
      </c>
      <c r="H168" s="218"/>
      <c r="I168" s="240">
        <f t="shared" si="36"/>
        <v>0</v>
      </c>
      <c r="J168" s="236"/>
      <c r="K168" s="198">
        <f>+$G168*INDEX('(3.3) Adj Actual NPC'!$G:$SI,MATCH($C168,'(3.3) Adj Actual NPC'!$C:$C,0),MATCH(K$5,'(3.3) Adj Actual NPC'!$G$5:$S$5,0))</f>
        <v>0</v>
      </c>
      <c r="L168" s="198">
        <f>+$G168*INDEX('(3.3) Adj Actual NPC'!$G:$SI,MATCH($C168,'(3.3) Adj Actual NPC'!$C:$C,0),MATCH(L$5,'(3.3) Adj Actual NPC'!$G$5:$S$5,0))</f>
        <v>0</v>
      </c>
      <c r="M168" s="198">
        <f>+$G168*INDEX('(3.3) Adj Actual NPC'!$G:$SI,MATCH($C168,'(3.3) Adj Actual NPC'!$C:$C,0),MATCH(M$5,'(3.3) Adj Actual NPC'!$G$5:$S$5,0))</f>
        <v>0</v>
      </c>
      <c r="N168" s="198">
        <f>+$G168*INDEX('(3.3) Adj Actual NPC'!$G:$SI,MATCH($C168,'(3.3) Adj Actual NPC'!$C:$C,0),MATCH(N$5,'(3.3) Adj Actual NPC'!$G$5:$S$5,0))</f>
        <v>0</v>
      </c>
      <c r="O168" s="198">
        <f>+$G168*INDEX('(3.3) Adj Actual NPC'!$G:$SI,MATCH($C168,'(3.3) Adj Actual NPC'!$C:$C,0),MATCH(O$5,'(3.3) Adj Actual NPC'!$G$5:$S$5,0))</f>
        <v>0</v>
      </c>
      <c r="P168" s="198">
        <f>+$G168*INDEX('(3.3) Adj Actual NPC'!$G:$SI,MATCH($C168,'(3.3) Adj Actual NPC'!$C:$C,0),MATCH(P$5,'(3.3) Adj Actual NPC'!$G$5:$S$5,0))</f>
        <v>0</v>
      </c>
      <c r="Q168" s="198">
        <f>+$G168*INDEX('(3.3) Adj Actual NPC'!$G:$SI,MATCH($C168,'(3.3) Adj Actual NPC'!$C:$C,0),MATCH(Q$5,'(3.3) Adj Actual NPC'!$G$5:$S$5,0))</f>
        <v>0</v>
      </c>
      <c r="R168" s="198">
        <f>+$G168*INDEX('(3.3) Adj Actual NPC'!$G:$SI,MATCH($C168,'(3.3) Adj Actual NPC'!$C:$C,0),MATCH(R$5,'(3.3) Adj Actual NPC'!$G$5:$S$5,0))</f>
        <v>0</v>
      </c>
      <c r="S168" s="198">
        <f>+$G168*INDEX('(3.3) Adj Actual NPC'!$G:$SI,MATCH($C168,'(3.3) Adj Actual NPC'!$C:$C,0),MATCH(S$5,'(3.3) Adj Actual NPC'!$G$5:$S$5,0))</f>
        <v>0</v>
      </c>
      <c r="T168" s="198">
        <f>+$G168*INDEX('(3.3) Adj Actual NPC'!$G:$SI,MATCH($C168,'(3.3) Adj Actual NPC'!$C:$C,0),MATCH(T$5,'(3.3) Adj Actual NPC'!$G$5:$S$5,0))</f>
        <v>0</v>
      </c>
      <c r="U168" s="198">
        <f>+$G168*INDEX('(3.3) Adj Actual NPC'!$G:$SI,MATCH($C168,'(3.3) Adj Actual NPC'!$C:$C,0),MATCH(U$5,'(3.3) Adj Actual NPC'!$G$5:$S$5,0))</f>
        <v>0</v>
      </c>
      <c r="V168" s="198">
        <f>+$G168*INDEX('(3.3) Adj Actual NPC'!$G:$SI,MATCH($C168,'(3.3) Adj Actual NPC'!$C:$C,0),MATCH(V$5,'(3.3) Adj Actual NPC'!$G$5:$S$5,0))</f>
        <v>0</v>
      </c>
    </row>
    <row r="169" spans="1:22" ht="12.75" customHeight="1">
      <c r="C169" s="189" t="s">
        <v>66</v>
      </c>
      <c r="D169" s="189"/>
      <c r="E169" s="239" t="s">
        <v>144</v>
      </c>
      <c r="F169" s="228"/>
      <c r="G169" s="233">
        <v>1</v>
      </c>
      <c r="H169" s="218"/>
      <c r="I169" s="240">
        <f t="shared" si="36"/>
        <v>0</v>
      </c>
      <c r="J169" s="236"/>
      <c r="K169" s="198">
        <f>+$G169*INDEX('(3.3) Adj Actual NPC'!$G:$SI,MATCH($C169,'(3.3) Adj Actual NPC'!$C:$C,0),MATCH(K$5,'(3.3) Adj Actual NPC'!$G$5:$S$5,0))</f>
        <v>0</v>
      </c>
      <c r="L169" s="198">
        <f>+$G169*INDEX('(3.3) Adj Actual NPC'!$G:$SI,MATCH($C169,'(3.3) Adj Actual NPC'!$C:$C,0),MATCH(L$5,'(3.3) Adj Actual NPC'!$G$5:$S$5,0))</f>
        <v>0</v>
      </c>
      <c r="M169" s="198">
        <f>+$G169*INDEX('(3.3) Adj Actual NPC'!$G:$SI,MATCH($C169,'(3.3) Adj Actual NPC'!$C:$C,0),MATCH(M$5,'(3.3) Adj Actual NPC'!$G$5:$S$5,0))</f>
        <v>0</v>
      </c>
      <c r="N169" s="198">
        <f>+$G169*INDEX('(3.3) Adj Actual NPC'!$G:$SI,MATCH($C169,'(3.3) Adj Actual NPC'!$C:$C,0),MATCH(N$5,'(3.3) Adj Actual NPC'!$G$5:$S$5,0))</f>
        <v>0</v>
      </c>
      <c r="O169" s="198">
        <f>+$G169*INDEX('(3.3) Adj Actual NPC'!$G:$SI,MATCH($C169,'(3.3) Adj Actual NPC'!$C:$C,0),MATCH(O$5,'(3.3) Adj Actual NPC'!$G$5:$S$5,0))</f>
        <v>0</v>
      </c>
      <c r="P169" s="198">
        <f>+$G169*INDEX('(3.3) Adj Actual NPC'!$G:$SI,MATCH($C169,'(3.3) Adj Actual NPC'!$C:$C,0),MATCH(P$5,'(3.3) Adj Actual NPC'!$G$5:$S$5,0))</f>
        <v>0</v>
      </c>
      <c r="Q169" s="198">
        <f>+$G169*INDEX('(3.3) Adj Actual NPC'!$G:$SI,MATCH($C169,'(3.3) Adj Actual NPC'!$C:$C,0),MATCH(Q$5,'(3.3) Adj Actual NPC'!$G$5:$S$5,0))</f>
        <v>0</v>
      </c>
      <c r="R169" s="198">
        <f>+$G169*INDEX('(3.3) Adj Actual NPC'!$G:$SI,MATCH($C169,'(3.3) Adj Actual NPC'!$C:$C,0),MATCH(R$5,'(3.3) Adj Actual NPC'!$G$5:$S$5,0))</f>
        <v>0</v>
      </c>
      <c r="S169" s="198">
        <f>+$G169*INDEX('(3.3) Adj Actual NPC'!$G:$SI,MATCH($C169,'(3.3) Adj Actual NPC'!$C:$C,0),MATCH(S$5,'(3.3) Adj Actual NPC'!$G$5:$S$5,0))</f>
        <v>0</v>
      </c>
      <c r="T169" s="198">
        <f>+$G169*INDEX('(3.3) Adj Actual NPC'!$G:$SI,MATCH($C169,'(3.3) Adj Actual NPC'!$C:$C,0),MATCH(T$5,'(3.3) Adj Actual NPC'!$G$5:$S$5,0))</f>
        <v>0</v>
      </c>
      <c r="U169" s="198">
        <f>+$G169*INDEX('(3.3) Adj Actual NPC'!$G:$SI,MATCH($C169,'(3.3) Adj Actual NPC'!$C:$C,0),MATCH(U$5,'(3.3) Adj Actual NPC'!$G$5:$S$5,0))</f>
        <v>0</v>
      </c>
      <c r="V169" s="198">
        <f>+$G169*INDEX('(3.3) Adj Actual NPC'!$G:$SI,MATCH($C169,'(3.3) Adj Actual NPC'!$C:$C,0),MATCH(V$5,'(3.3) Adj Actual NPC'!$G$5:$S$5,0))</f>
        <v>0</v>
      </c>
    </row>
    <row r="170" spans="1:22" ht="12.75" customHeight="1">
      <c r="C170" s="189" t="s">
        <v>67</v>
      </c>
      <c r="D170" s="189"/>
      <c r="E170" s="239" t="s">
        <v>145</v>
      </c>
      <c r="F170" s="228"/>
      <c r="G170" s="233">
        <v>1</v>
      </c>
      <c r="H170" s="218"/>
      <c r="I170" s="240">
        <f t="shared" si="36"/>
        <v>0</v>
      </c>
      <c r="J170" s="236"/>
      <c r="K170" s="198">
        <f>+$G170*INDEX('(3.3) Adj Actual NPC'!$G:$SI,MATCH($C170,'(3.3) Adj Actual NPC'!$C:$C,0),MATCH(K$5,'(3.3) Adj Actual NPC'!$G$5:$S$5,0))</f>
        <v>0</v>
      </c>
      <c r="L170" s="198">
        <f>+$G170*INDEX('(3.3) Adj Actual NPC'!$G:$SI,MATCH($C170,'(3.3) Adj Actual NPC'!$C:$C,0),MATCH(L$5,'(3.3) Adj Actual NPC'!$G$5:$S$5,0))</f>
        <v>0</v>
      </c>
      <c r="M170" s="198">
        <f>+$G170*INDEX('(3.3) Adj Actual NPC'!$G:$SI,MATCH($C170,'(3.3) Adj Actual NPC'!$C:$C,0),MATCH(M$5,'(3.3) Adj Actual NPC'!$G$5:$S$5,0))</f>
        <v>0</v>
      </c>
      <c r="N170" s="198">
        <f>+$G170*INDEX('(3.3) Adj Actual NPC'!$G:$SI,MATCH($C170,'(3.3) Adj Actual NPC'!$C:$C,0),MATCH(N$5,'(3.3) Adj Actual NPC'!$G$5:$S$5,0))</f>
        <v>0</v>
      </c>
      <c r="O170" s="198">
        <f>+$G170*INDEX('(3.3) Adj Actual NPC'!$G:$SI,MATCH($C170,'(3.3) Adj Actual NPC'!$C:$C,0),MATCH(O$5,'(3.3) Adj Actual NPC'!$G$5:$S$5,0))</f>
        <v>0</v>
      </c>
      <c r="P170" s="198">
        <f>+$G170*INDEX('(3.3) Adj Actual NPC'!$G:$SI,MATCH($C170,'(3.3) Adj Actual NPC'!$C:$C,0),MATCH(P$5,'(3.3) Adj Actual NPC'!$G$5:$S$5,0))</f>
        <v>0</v>
      </c>
      <c r="Q170" s="198">
        <f>+$G170*INDEX('(3.3) Adj Actual NPC'!$G:$SI,MATCH($C170,'(3.3) Adj Actual NPC'!$C:$C,0),MATCH(Q$5,'(3.3) Adj Actual NPC'!$G$5:$S$5,0))</f>
        <v>0</v>
      </c>
      <c r="R170" s="198">
        <f>+$G170*INDEX('(3.3) Adj Actual NPC'!$G:$SI,MATCH($C170,'(3.3) Adj Actual NPC'!$C:$C,0),MATCH(R$5,'(3.3) Adj Actual NPC'!$G$5:$S$5,0))</f>
        <v>0</v>
      </c>
      <c r="S170" s="198">
        <f>+$G170*INDEX('(3.3) Adj Actual NPC'!$G:$SI,MATCH($C170,'(3.3) Adj Actual NPC'!$C:$C,0),MATCH(S$5,'(3.3) Adj Actual NPC'!$G$5:$S$5,0))</f>
        <v>0</v>
      </c>
      <c r="T170" s="198">
        <f>+$G170*INDEX('(3.3) Adj Actual NPC'!$G:$SI,MATCH($C170,'(3.3) Adj Actual NPC'!$C:$C,0),MATCH(T$5,'(3.3) Adj Actual NPC'!$G$5:$S$5,0))</f>
        <v>0</v>
      </c>
      <c r="U170" s="198">
        <f>+$G170*INDEX('(3.3) Adj Actual NPC'!$G:$SI,MATCH($C170,'(3.3) Adj Actual NPC'!$C:$C,0),MATCH(U$5,'(3.3) Adj Actual NPC'!$G$5:$S$5,0))</f>
        <v>0</v>
      </c>
      <c r="V170" s="198">
        <f>+$G170*INDEX('(3.3) Adj Actual NPC'!$G:$SI,MATCH($C170,'(3.3) Adj Actual NPC'!$C:$C,0),MATCH(V$5,'(3.3) Adj Actual NPC'!$G$5:$S$5,0))</f>
        <v>0</v>
      </c>
    </row>
    <row r="171" spans="1:22" ht="12.75" customHeight="1">
      <c r="C171" s="189" t="s">
        <v>68</v>
      </c>
      <c r="D171" s="189"/>
      <c r="E171" s="239" t="s">
        <v>145</v>
      </c>
      <c r="F171" s="228"/>
      <c r="G171" s="233">
        <v>1</v>
      </c>
      <c r="H171" s="218"/>
      <c r="I171" s="240">
        <f t="shared" si="36"/>
        <v>29285582.060000002</v>
      </c>
      <c r="J171" s="236"/>
      <c r="K171" s="198">
        <f>+$G171*INDEX('(3.3) Adj Actual NPC'!$G:$SI,MATCH($C171,'(3.3) Adj Actual NPC'!$C:$C,0),MATCH(K$5,'(3.3) Adj Actual NPC'!$G$5:$S$5,0))</f>
        <v>3325805.33</v>
      </c>
      <c r="L171" s="198">
        <f>+$G171*INDEX('(3.3) Adj Actual NPC'!$G:$SI,MATCH($C171,'(3.3) Adj Actual NPC'!$C:$C,0),MATCH(L$5,'(3.3) Adj Actual NPC'!$G$5:$S$5,0))</f>
        <v>6055835.8600000003</v>
      </c>
      <c r="M171" s="198">
        <f>+$G171*INDEX('(3.3) Adj Actual NPC'!$G:$SI,MATCH($C171,'(3.3) Adj Actual NPC'!$C:$C,0),MATCH(M$5,'(3.3) Adj Actual NPC'!$G$5:$S$5,0))</f>
        <v>2521356.42</v>
      </c>
      <c r="N171" s="198">
        <f>+$G171*INDEX('(3.3) Adj Actual NPC'!$G:$SI,MATCH($C171,'(3.3) Adj Actual NPC'!$C:$C,0),MATCH(N$5,'(3.3) Adj Actual NPC'!$G$5:$S$5,0))</f>
        <v>1277023.97</v>
      </c>
      <c r="O171" s="198">
        <f>+$G171*INDEX('(3.3) Adj Actual NPC'!$G:$SI,MATCH($C171,'(3.3) Adj Actual NPC'!$C:$C,0),MATCH(O$5,'(3.3) Adj Actual NPC'!$G$5:$S$5,0))</f>
        <v>860757.53</v>
      </c>
      <c r="P171" s="198">
        <f>+$G171*INDEX('(3.3) Adj Actual NPC'!$G:$SI,MATCH($C171,'(3.3) Adj Actual NPC'!$C:$C,0),MATCH(P$5,'(3.3) Adj Actual NPC'!$G$5:$S$5,0))</f>
        <v>931971.5</v>
      </c>
      <c r="Q171" s="198">
        <f>+$G171*INDEX('(3.3) Adj Actual NPC'!$G:$SI,MATCH($C171,'(3.3) Adj Actual NPC'!$C:$C,0),MATCH(Q$5,'(3.3) Adj Actual NPC'!$G$5:$S$5,0))</f>
        <v>2058512.3</v>
      </c>
      <c r="R171" s="198">
        <f>+$G171*INDEX('(3.3) Adj Actual NPC'!$G:$SI,MATCH($C171,'(3.3) Adj Actual NPC'!$C:$C,0),MATCH(R$5,'(3.3) Adj Actual NPC'!$G$5:$S$5,0))</f>
        <v>1774008.05</v>
      </c>
      <c r="S171" s="198">
        <f>+$G171*INDEX('(3.3) Adj Actual NPC'!$G:$SI,MATCH($C171,'(3.3) Adj Actual NPC'!$C:$C,0),MATCH(S$5,'(3.3) Adj Actual NPC'!$G$5:$S$5,0))</f>
        <v>1798765.14</v>
      </c>
      <c r="T171" s="198">
        <f>+$G171*INDEX('(3.3) Adj Actual NPC'!$G:$SI,MATCH($C171,'(3.3) Adj Actual NPC'!$C:$C,0),MATCH(T$5,'(3.3) Adj Actual NPC'!$G$5:$S$5,0))</f>
        <v>2454859.83</v>
      </c>
      <c r="U171" s="198">
        <f>+$G171*INDEX('(3.3) Adj Actual NPC'!$G:$SI,MATCH($C171,'(3.3) Adj Actual NPC'!$C:$C,0),MATCH(U$5,'(3.3) Adj Actual NPC'!$G$5:$S$5,0))</f>
        <v>3171854.05</v>
      </c>
      <c r="V171" s="198">
        <f>+$G171*INDEX('(3.3) Adj Actual NPC'!$G:$SI,MATCH($C171,'(3.3) Adj Actual NPC'!$C:$C,0),MATCH(V$5,'(3.3) Adj Actual NPC'!$G$5:$S$5,0))</f>
        <v>3054832.08</v>
      </c>
    </row>
    <row r="172" spans="1:22" ht="12.75" customHeight="1">
      <c r="C172" s="189" t="s">
        <v>69</v>
      </c>
      <c r="D172" s="189"/>
      <c r="E172" s="239" t="s">
        <v>145</v>
      </c>
      <c r="F172" s="228"/>
      <c r="G172" s="233">
        <v>1</v>
      </c>
      <c r="H172" s="218"/>
      <c r="I172" s="240">
        <f t="shared" si="36"/>
        <v>0</v>
      </c>
      <c r="J172" s="236"/>
      <c r="K172" s="198">
        <f>+$G172*INDEX('(3.3) Adj Actual NPC'!$G:$SI,MATCH($C172,'(3.3) Adj Actual NPC'!$C:$C,0),MATCH(K$5,'(3.3) Adj Actual NPC'!$G$5:$S$5,0))</f>
        <v>0</v>
      </c>
      <c r="L172" s="198">
        <f>+$G172*INDEX('(3.3) Adj Actual NPC'!$G:$SI,MATCH($C172,'(3.3) Adj Actual NPC'!$C:$C,0),MATCH(L$5,'(3.3) Adj Actual NPC'!$G$5:$S$5,0))</f>
        <v>0</v>
      </c>
      <c r="M172" s="198">
        <f>+$G172*INDEX('(3.3) Adj Actual NPC'!$G:$SI,MATCH($C172,'(3.3) Adj Actual NPC'!$C:$C,0),MATCH(M$5,'(3.3) Adj Actual NPC'!$G$5:$S$5,0))</f>
        <v>0</v>
      </c>
      <c r="N172" s="198">
        <f>+$G172*INDEX('(3.3) Adj Actual NPC'!$G:$SI,MATCH($C172,'(3.3) Adj Actual NPC'!$C:$C,0),MATCH(N$5,'(3.3) Adj Actual NPC'!$G$5:$S$5,0))</f>
        <v>0</v>
      </c>
      <c r="O172" s="198">
        <f>+$G172*INDEX('(3.3) Adj Actual NPC'!$G:$SI,MATCH($C172,'(3.3) Adj Actual NPC'!$C:$C,0),MATCH(O$5,'(3.3) Adj Actual NPC'!$G$5:$S$5,0))</f>
        <v>0</v>
      </c>
      <c r="P172" s="198">
        <f>+$G172*INDEX('(3.3) Adj Actual NPC'!$G:$SI,MATCH($C172,'(3.3) Adj Actual NPC'!$C:$C,0),MATCH(P$5,'(3.3) Adj Actual NPC'!$G$5:$S$5,0))</f>
        <v>0</v>
      </c>
      <c r="Q172" s="198">
        <f>+$G172*INDEX('(3.3) Adj Actual NPC'!$G:$SI,MATCH($C172,'(3.3) Adj Actual NPC'!$C:$C,0),MATCH(Q$5,'(3.3) Adj Actual NPC'!$G$5:$S$5,0))</f>
        <v>0</v>
      </c>
      <c r="R172" s="198">
        <f>+$G172*INDEX('(3.3) Adj Actual NPC'!$G:$SI,MATCH($C172,'(3.3) Adj Actual NPC'!$C:$C,0),MATCH(R$5,'(3.3) Adj Actual NPC'!$G$5:$S$5,0))</f>
        <v>0</v>
      </c>
      <c r="S172" s="198">
        <f>+$G172*INDEX('(3.3) Adj Actual NPC'!$G:$SI,MATCH($C172,'(3.3) Adj Actual NPC'!$C:$C,0),MATCH(S$5,'(3.3) Adj Actual NPC'!$G$5:$S$5,0))</f>
        <v>0</v>
      </c>
      <c r="T172" s="198">
        <f>+$G172*INDEX('(3.3) Adj Actual NPC'!$G:$SI,MATCH($C172,'(3.3) Adj Actual NPC'!$C:$C,0),MATCH(T$5,'(3.3) Adj Actual NPC'!$G$5:$S$5,0))</f>
        <v>0</v>
      </c>
      <c r="U172" s="198">
        <f>+$G172*INDEX('(3.3) Adj Actual NPC'!$G:$SI,MATCH($C172,'(3.3) Adj Actual NPC'!$C:$C,0),MATCH(U$5,'(3.3) Adj Actual NPC'!$G$5:$S$5,0))</f>
        <v>0</v>
      </c>
      <c r="V172" s="198">
        <f>+$G172*INDEX('(3.3) Adj Actual NPC'!$G:$SI,MATCH($C172,'(3.3) Adj Actual NPC'!$C:$C,0),MATCH(V$5,'(3.3) Adj Actual NPC'!$G$5:$S$5,0))</f>
        <v>0</v>
      </c>
    </row>
    <row r="173" spans="1:22" ht="12.75" customHeight="1">
      <c r="C173" s="189" t="s">
        <v>91</v>
      </c>
      <c r="D173" s="189"/>
      <c r="E173" s="239" t="s">
        <v>145</v>
      </c>
      <c r="F173" s="228"/>
      <c r="G173" s="233">
        <v>1</v>
      </c>
      <c r="H173" s="218"/>
      <c r="I173" s="240">
        <f t="shared" si="36"/>
        <v>0</v>
      </c>
      <c r="J173" s="236"/>
      <c r="K173" s="198">
        <f>+$G173*INDEX('(3.3) Adj Actual NPC'!$G:$SI,MATCH($C173,'(3.3) Adj Actual NPC'!$C:$C,0),MATCH(K$5,'(3.3) Adj Actual NPC'!$G$5:$S$5,0))</f>
        <v>0</v>
      </c>
      <c r="L173" s="198">
        <f>+$G173*INDEX('(3.3) Adj Actual NPC'!$G:$SI,MATCH($C173,'(3.3) Adj Actual NPC'!$C:$C,0),MATCH(L$5,'(3.3) Adj Actual NPC'!$G$5:$S$5,0))</f>
        <v>0</v>
      </c>
      <c r="M173" s="198">
        <f>+$G173*INDEX('(3.3) Adj Actual NPC'!$G:$SI,MATCH($C173,'(3.3) Adj Actual NPC'!$C:$C,0),MATCH(M$5,'(3.3) Adj Actual NPC'!$G$5:$S$5,0))</f>
        <v>0</v>
      </c>
      <c r="N173" s="198">
        <f>+$G173*INDEX('(3.3) Adj Actual NPC'!$G:$SI,MATCH($C173,'(3.3) Adj Actual NPC'!$C:$C,0),MATCH(N$5,'(3.3) Adj Actual NPC'!$G$5:$S$5,0))</f>
        <v>0</v>
      </c>
      <c r="O173" s="198">
        <f>+$G173*INDEX('(3.3) Adj Actual NPC'!$G:$SI,MATCH($C173,'(3.3) Adj Actual NPC'!$C:$C,0),MATCH(O$5,'(3.3) Adj Actual NPC'!$G$5:$S$5,0))</f>
        <v>0</v>
      </c>
      <c r="P173" s="198">
        <f>+$G173*INDEX('(3.3) Adj Actual NPC'!$G:$SI,MATCH($C173,'(3.3) Adj Actual NPC'!$C:$C,0),MATCH(P$5,'(3.3) Adj Actual NPC'!$G$5:$S$5,0))</f>
        <v>0</v>
      </c>
      <c r="Q173" s="198">
        <f>+$G173*INDEX('(3.3) Adj Actual NPC'!$G:$SI,MATCH($C173,'(3.3) Adj Actual NPC'!$C:$C,0),MATCH(Q$5,'(3.3) Adj Actual NPC'!$G$5:$S$5,0))</f>
        <v>0</v>
      </c>
      <c r="R173" s="198">
        <f>+$G173*INDEX('(3.3) Adj Actual NPC'!$G:$SI,MATCH($C173,'(3.3) Adj Actual NPC'!$C:$C,0),MATCH(R$5,'(3.3) Adj Actual NPC'!$G$5:$S$5,0))</f>
        <v>0</v>
      </c>
      <c r="S173" s="198">
        <f>+$G173*INDEX('(3.3) Adj Actual NPC'!$G:$SI,MATCH($C173,'(3.3) Adj Actual NPC'!$C:$C,0),MATCH(S$5,'(3.3) Adj Actual NPC'!$G$5:$S$5,0))</f>
        <v>0</v>
      </c>
      <c r="T173" s="198">
        <f>+$G173*INDEX('(3.3) Adj Actual NPC'!$G:$SI,MATCH($C173,'(3.3) Adj Actual NPC'!$C:$C,0),MATCH(T$5,'(3.3) Adj Actual NPC'!$G$5:$S$5,0))</f>
        <v>0</v>
      </c>
      <c r="U173" s="198">
        <f>+$G173*INDEX('(3.3) Adj Actual NPC'!$G:$SI,MATCH($C173,'(3.3) Adj Actual NPC'!$C:$C,0),MATCH(U$5,'(3.3) Adj Actual NPC'!$G$5:$S$5,0))</f>
        <v>0</v>
      </c>
      <c r="V173" s="198">
        <f>+$G173*INDEX('(3.3) Adj Actual NPC'!$G:$SI,MATCH($C173,'(3.3) Adj Actual NPC'!$C:$C,0),MATCH(V$5,'(3.3) Adj Actual NPC'!$G$5:$S$5,0))</f>
        <v>0</v>
      </c>
    </row>
    <row r="174" spans="1:22" ht="12.75" customHeight="1">
      <c r="B174" s="189"/>
      <c r="G174" s="199"/>
      <c r="H174" s="235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</row>
    <row r="175" spans="1:22" s="188" customFormat="1" ht="12.75" customHeight="1">
      <c r="A175" s="188" t="s">
        <v>192</v>
      </c>
      <c r="B175" s="234"/>
      <c r="E175" s="201"/>
      <c r="G175" s="202"/>
      <c r="H175" s="242"/>
      <c r="I175" s="203">
        <f>SUM(K175:V175)</f>
        <v>94268462.36999999</v>
      </c>
      <c r="J175" s="203"/>
      <c r="K175" s="203">
        <f t="shared" ref="K175:M175" si="37">SUM(K167:K174)</f>
        <v>9546223.9100000001</v>
      </c>
      <c r="L175" s="203">
        <f t="shared" si="37"/>
        <v>15600984.359999999</v>
      </c>
      <c r="M175" s="203">
        <f t="shared" si="37"/>
        <v>-2133776.58</v>
      </c>
      <c r="N175" s="203">
        <f t="shared" ref="N175:V175" si="38">SUM(N167:N174)</f>
        <v>3649224.3600000003</v>
      </c>
      <c r="O175" s="203">
        <f t="shared" si="38"/>
        <v>3312688.88</v>
      </c>
      <c r="P175" s="203">
        <f t="shared" si="38"/>
        <v>4569168.5</v>
      </c>
      <c r="Q175" s="203">
        <f t="shared" si="38"/>
        <v>9179976.0300000012</v>
      </c>
      <c r="R175" s="203">
        <f t="shared" si="38"/>
        <v>9298404.3599999994</v>
      </c>
      <c r="S175" s="203">
        <f t="shared" si="38"/>
        <v>8265177.8700000001</v>
      </c>
      <c r="T175" s="203">
        <f t="shared" si="38"/>
        <v>10318157.710000001</v>
      </c>
      <c r="U175" s="203">
        <f t="shared" si="38"/>
        <v>11814532.210000001</v>
      </c>
      <c r="V175" s="203">
        <f t="shared" si="38"/>
        <v>10847700.76</v>
      </c>
    </row>
    <row r="176" spans="1:22" ht="12.75" customHeight="1">
      <c r="B176" s="189"/>
      <c r="G176" s="199"/>
      <c r="H176" s="235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</row>
    <row r="177" spans="1:22" ht="12.75" customHeight="1">
      <c r="A177" s="188" t="s">
        <v>200</v>
      </c>
      <c r="B177" s="189"/>
      <c r="G177" s="199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</row>
    <row r="178" spans="1:22" ht="12.75" customHeight="1">
      <c r="C178" s="189" t="s">
        <v>71</v>
      </c>
      <c r="D178" s="189"/>
      <c r="E178" s="206" t="s">
        <v>146</v>
      </c>
      <c r="F178" s="228"/>
      <c r="G178" s="233">
        <v>1</v>
      </c>
      <c r="H178" s="218"/>
      <c r="I178" s="236">
        <f>SUM(K178:V178)</f>
        <v>0</v>
      </c>
      <c r="J178" s="236"/>
      <c r="K178" s="195">
        <f>+$G178*INDEX('(3.3) Adj Actual NPC'!$G:$SI,MATCH($C178,'(3.3) Adj Actual NPC'!$C:$C,0),MATCH(K$5,'(3.3) Adj Actual NPC'!$G$5:$S$5,0))</f>
        <v>0</v>
      </c>
      <c r="L178" s="195">
        <f>+$G178*INDEX('(3.3) Adj Actual NPC'!$G:$SI,MATCH($C178,'(3.3) Adj Actual NPC'!$C:$C,0),MATCH(L$5,'(3.3) Adj Actual NPC'!$G$5:$S$5,0))</f>
        <v>0</v>
      </c>
      <c r="M178" s="195">
        <f>+$G178*INDEX('(3.3) Adj Actual NPC'!$G:$SI,MATCH($C178,'(3.3) Adj Actual NPC'!$C:$C,0),MATCH(M$5,'(3.3) Adj Actual NPC'!$G$5:$S$5,0))</f>
        <v>0</v>
      </c>
      <c r="N178" s="195">
        <f>+$G178*INDEX('(3.3) Adj Actual NPC'!$G:$SI,MATCH($C178,'(3.3) Adj Actual NPC'!$C:$C,0),MATCH(N$5,'(3.3) Adj Actual NPC'!$G$5:$S$5,0))</f>
        <v>0</v>
      </c>
      <c r="O178" s="195">
        <f>+$G178*INDEX('(3.3) Adj Actual NPC'!$G:$SI,MATCH($C178,'(3.3) Adj Actual NPC'!$C:$C,0),MATCH(O$5,'(3.3) Adj Actual NPC'!$G$5:$S$5,0))</f>
        <v>0</v>
      </c>
      <c r="P178" s="195">
        <f>+$G178*INDEX('(3.3) Adj Actual NPC'!$G:$SI,MATCH($C178,'(3.3) Adj Actual NPC'!$C:$C,0),MATCH(P$5,'(3.3) Adj Actual NPC'!$G$5:$S$5,0))</f>
        <v>0</v>
      </c>
      <c r="Q178" s="195">
        <f>+$G178*INDEX('(3.3) Adj Actual NPC'!$G:$SI,MATCH($C178,'(3.3) Adj Actual NPC'!$C:$C,0),MATCH(Q$5,'(3.3) Adj Actual NPC'!$G$5:$S$5,0))</f>
        <v>0</v>
      </c>
      <c r="R178" s="195">
        <f>+$G178*INDEX('(3.3) Adj Actual NPC'!$G:$SI,MATCH($C178,'(3.3) Adj Actual NPC'!$C:$C,0),MATCH(R$5,'(3.3) Adj Actual NPC'!$G$5:$S$5,0))</f>
        <v>0</v>
      </c>
      <c r="S178" s="195">
        <f>+$G178*INDEX('(3.3) Adj Actual NPC'!$G:$SI,MATCH($C178,'(3.3) Adj Actual NPC'!$C:$C,0),MATCH(S$5,'(3.3) Adj Actual NPC'!$G$5:$S$5,0))</f>
        <v>0</v>
      </c>
      <c r="T178" s="195">
        <f>+$G178*INDEX('(3.3) Adj Actual NPC'!$G:$SI,MATCH($C178,'(3.3) Adj Actual NPC'!$C:$C,0),MATCH(T$5,'(3.3) Adj Actual NPC'!$G$5:$S$5,0))</f>
        <v>0</v>
      </c>
      <c r="U178" s="195">
        <f>+$G178*INDEX('(3.3) Adj Actual NPC'!$G:$SI,MATCH($C178,'(3.3) Adj Actual NPC'!$C:$C,0),MATCH(U$5,'(3.3) Adj Actual NPC'!$G$5:$S$5,0))</f>
        <v>0</v>
      </c>
      <c r="V178" s="195">
        <f>+$G178*INDEX('(3.3) Adj Actual NPC'!$G:$SI,MATCH($C178,'(3.3) Adj Actual NPC'!$C:$C,0),MATCH(V$5,'(3.3) Adj Actual NPC'!$G$5:$S$5,0))</f>
        <v>0</v>
      </c>
    </row>
    <row r="179" spans="1:22" ht="12.75" customHeight="1">
      <c r="C179" s="189" t="s">
        <v>193</v>
      </c>
      <c r="D179" s="189"/>
      <c r="E179" s="206" t="s">
        <v>135</v>
      </c>
      <c r="F179" s="228"/>
      <c r="G179" s="233">
        <v>1</v>
      </c>
      <c r="H179" s="218"/>
      <c r="I179" s="240">
        <f>SUM(K179:V179)</f>
        <v>0</v>
      </c>
      <c r="J179" s="240"/>
      <c r="K179" s="198">
        <f>+$G179*INDEX('(3.3) Adj Actual NPC'!$G:$SI,MATCH($C179,'(3.3) Adj Actual NPC'!$C:$C,0),MATCH(K$5,'(3.3) Adj Actual NPC'!$G$5:$S$5,0))</f>
        <v>0</v>
      </c>
      <c r="L179" s="198">
        <f>+$G179*INDEX('(3.3) Adj Actual NPC'!$G:$SI,MATCH($C179,'(3.3) Adj Actual NPC'!$C:$C,0),MATCH(L$5,'(3.3) Adj Actual NPC'!$G$5:$S$5,0))</f>
        <v>0</v>
      </c>
      <c r="M179" s="198">
        <f>+$G179*INDEX('(3.3) Adj Actual NPC'!$G:$SI,MATCH($C179,'(3.3) Adj Actual NPC'!$C:$C,0),MATCH(M$5,'(3.3) Adj Actual NPC'!$G$5:$S$5,0))</f>
        <v>0</v>
      </c>
      <c r="N179" s="198">
        <f>+$G179*INDEX('(3.3) Adj Actual NPC'!$G:$SI,MATCH($C179,'(3.3) Adj Actual NPC'!$C:$C,0),MATCH(N$5,'(3.3) Adj Actual NPC'!$G$5:$S$5,0))</f>
        <v>0</v>
      </c>
      <c r="O179" s="198">
        <f>+$G179*INDEX('(3.3) Adj Actual NPC'!$G:$SI,MATCH($C179,'(3.3) Adj Actual NPC'!$C:$C,0),MATCH(O$5,'(3.3) Adj Actual NPC'!$G$5:$S$5,0))</f>
        <v>0</v>
      </c>
      <c r="P179" s="198">
        <f>+$G179*INDEX('(3.3) Adj Actual NPC'!$G:$SI,MATCH($C179,'(3.3) Adj Actual NPC'!$C:$C,0),MATCH(P$5,'(3.3) Adj Actual NPC'!$G$5:$S$5,0))</f>
        <v>0</v>
      </c>
      <c r="Q179" s="198">
        <f>+$G179*INDEX('(3.3) Adj Actual NPC'!$G:$SI,MATCH($C179,'(3.3) Adj Actual NPC'!$C:$C,0),MATCH(Q$5,'(3.3) Adj Actual NPC'!$G$5:$S$5,0))</f>
        <v>0</v>
      </c>
      <c r="R179" s="198">
        <f>+$G179*INDEX('(3.3) Adj Actual NPC'!$G:$SI,MATCH($C179,'(3.3) Adj Actual NPC'!$C:$C,0),MATCH(R$5,'(3.3) Adj Actual NPC'!$G$5:$S$5,0))</f>
        <v>0</v>
      </c>
      <c r="S179" s="198">
        <f>+$G179*INDEX('(3.3) Adj Actual NPC'!$G:$SI,MATCH($C179,'(3.3) Adj Actual NPC'!$C:$C,0),MATCH(S$5,'(3.3) Adj Actual NPC'!$G$5:$S$5,0))</f>
        <v>0</v>
      </c>
      <c r="T179" s="198">
        <f>+$G179*INDEX('(3.3) Adj Actual NPC'!$G:$SI,MATCH($C179,'(3.3) Adj Actual NPC'!$C:$C,0),MATCH(T$5,'(3.3) Adj Actual NPC'!$G$5:$S$5,0))</f>
        <v>0</v>
      </c>
      <c r="U179" s="198">
        <f>+$G179*INDEX('(3.3) Adj Actual NPC'!$G:$SI,MATCH($C179,'(3.3) Adj Actual NPC'!$C:$C,0),MATCH(U$5,'(3.3) Adj Actual NPC'!$G$5:$S$5,0))</f>
        <v>0</v>
      </c>
      <c r="V179" s="198">
        <f>+$G179*INDEX('(3.3) Adj Actual NPC'!$G:$SI,MATCH($C179,'(3.3) Adj Actual NPC'!$C:$C,0),MATCH(V$5,'(3.3) Adj Actual NPC'!$G$5:$S$5,0))</f>
        <v>0</v>
      </c>
    </row>
    <row r="180" spans="1:22" ht="12.75" customHeight="1">
      <c r="B180" s="189"/>
      <c r="H180" s="235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</row>
    <row r="181" spans="1:22" s="188" customFormat="1" ht="12.75" customHeight="1">
      <c r="A181" s="188" t="s">
        <v>194</v>
      </c>
      <c r="B181" s="234"/>
      <c r="E181" s="201"/>
      <c r="H181" s="245"/>
      <c r="I181" s="203">
        <f>SUM(K181:V181)</f>
        <v>0</v>
      </c>
      <c r="J181" s="203"/>
      <c r="K181" s="203">
        <f t="shared" ref="K181:M181" si="39">SUM(K178:K180)</f>
        <v>0</v>
      </c>
      <c r="L181" s="203">
        <f t="shared" si="39"/>
        <v>0</v>
      </c>
      <c r="M181" s="203">
        <f t="shared" si="39"/>
        <v>0</v>
      </c>
      <c r="N181" s="203">
        <f t="shared" ref="N181:V181" si="40">SUM(N178:N180)</f>
        <v>0</v>
      </c>
      <c r="O181" s="203">
        <f t="shared" si="40"/>
        <v>0</v>
      </c>
      <c r="P181" s="203">
        <f t="shared" si="40"/>
        <v>0</v>
      </c>
      <c r="Q181" s="203">
        <f t="shared" si="40"/>
        <v>0</v>
      </c>
      <c r="R181" s="203">
        <f t="shared" si="40"/>
        <v>0</v>
      </c>
      <c r="S181" s="203">
        <f t="shared" si="40"/>
        <v>0</v>
      </c>
      <c r="T181" s="203">
        <f t="shared" si="40"/>
        <v>0</v>
      </c>
      <c r="U181" s="203">
        <f t="shared" si="40"/>
        <v>0</v>
      </c>
      <c r="V181" s="203">
        <f t="shared" si="40"/>
        <v>0</v>
      </c>
    </row>
    <row r="182" spans="1:22" ht="12.75" customHeight="1">
      <c r="B182" s="189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</row>
    <row r="183" spans="1:22" s="188" customFormat="1" ht="12.75" customHeight="1" thickBot="1">
      <c r="A183" s="234" t="s">
        <v>148</v>
      </c>
      <c r="B183" s="234"/>
      <c r="E183" s="201"/>
      <c r="H183" s="242" t="s">
        <v>163</v>
      </c>
      <c r="I183" s="247">
        <f>SUM(K183:V183)</f>
        <v>540854119.10719728</v>
      </c>
      <c r="J183" s="247"/>
      <c r="K183" s="247">
        <f t="shared" ref="K183:V183" si="41">SUM(K181,K175,K164,K150,K144)-K29</f>
        <v>44379422.675726056</v>
      </c>
      <c r="L183" s="247">
        <f t="shared" si="41"/>
        <v>65443084.094845697</v>
      </c>
      <c r="M183" s="247">
        <f t="shared" si="41"/>
        <v>48002685.519213624</v>
      </c>
      <c r="N183" s="247">
        <f t="shared" si="41"/>
        <v>31855051.428779207</v>
      </c>
      <c r="O183" s="247">
        <f t="shared" si="41"/>
        <v>33748085.092997551</v>
      </c>
      <c r="P183" s="247">
        <f t="shared" si="41"/>
        <v>37021167.111407027</v>
      </c>
      <c r="Q183" s="247">
        <f t="shared" si="41"/>
        <v>46275904.474018417</v>
      </c>
      <c r="R183" s="247">
        <f t="shared" si="41"/>
        <v>52131748.320688851</v>
      </c>
      <c r="S183" s="247">
        <f t="shared" si="41"/>
        <v>45050683.658693917</v>
      </c>
      <c r="T183" s="247">
        <f t="shared" si="41"/>
        <v>42205387.121792167</v>
      </c>
      <c r="U183" s="247">
        <f t="shared" si="41"/>
        <v>44916902.039425679</v>
      </c>
      <c r="V183" s="247">
        <f t="shared" si="41"/>
        <v>49823997.569609061</v>
      </c>
    </row>
    <row r="184" spans="1:22" ht="12.75" customHeight="1" thickTop="1">
      <c r="B184" s="189"/>
      <c r="I184" s="248"/>
      <c r="J184" s="248"/>
    </row>
    <row r="185" spans="1:22" s="251" customFormat="1" ht="12.75" customHeight="1">
      <c r="A185" s="249"/>
      <c r="B185" s="250"/>
      <c r="E185" s="252"/>
      <c r="G185" s="387" t="s">
        <v>195</v>
      </c>
      <c r="I185" s="386">
        <f>+I183-'(3.3) Adj Actual NPC'!F174</f>
        <v>0</v>
      </c>
      <c r="J185" s="386"/>
      <c r="K185" s="386">
        <f>+K183-'(3.3) Adj Actual NPC'!G174</f>
        <v>0</v>
      </c>
      <c r="L185" s="386">
        <f>+L183-'(3.3) Adj Actual NPC'!H174</f>
        <v>0</v>
      </c>
      <c r="M185" s="386">
        <f>+M183-'(3.3) Adj Actual NPC'!I174</f>
        <v>0</v>
      </c>
      <c r="N185" s="386">
        <f>+N183-'(3.3) Adj Actual NPC'!J174</f>
        <v>0</v>
      </c>
      <c r="O185" s="386">
        <f>+O183-'(3.3) Adj Actual NPC'!K174</f>
        <v>0</v>
      </c>
      <c r="P185" s="386">
        <f>+P183-'(3.3) Adj Actual NPC'!L174</f>
        <v>0</v>
      </c>
      <c r="Q185" s="386">
        <f>+Q183-'(3.3) Adj Actual NPC'!M174</f>
        <v>0</v>
      </c>
      <c r="R185" s="386">
        <f>+R183-'(3.3) Adj Actual NPC'!N174</f>
        <v>0</v>
      </c>
      <c r="S185" s="386">
        <f>+S183-'(3.3) Adj Actual NPC'!O174</f>
        <v>0</v>
      </c>
      <c r="T185" s="386">
        <f>+T183-'(3.3) Adj Actual NPC'!P174</f>
        <v>0</v>
      </c>
      <c r="U185" s="386">
        <f>+U183-'(3.3) Adj Actual NPC'!Q174</f>
        <v>0</v>
      </c>
      <c r="V185" s="386">
        <f>+V183-'(3.3) Adj Actual NPC'!R174</f>
        <v>0</v>
      </c>
    </row>
    <row r="186" spans="1:22" ht="12.75" customHeight="1">
      <c r="A186" s="179"/>
      <c r="I186" s="386"/>
      <c r="J186" s="386"/>
      <c r="K186" s="386"/>
      <c r="L186" s="386"/>
      <c r="M186" s="386"/>
      <c r="N186" s="386"/>
      <c r="O186" s="386"/>
      <c r="P186" s="386"/>
      <c r="Q186" s="386"/>
      <c r="R186" s="386"/>
      <c r="S186" s="386"/>
      <c r="T186" s="386"/>
      <c r="U186" s="386"/>
      <c r="V186" s="386"/>
    </row>
    <row r="187" spans="1:22" ht="12.75" customHeight="1">
      <c r="A187" s="179"/>
      <c r="I187" s="236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</row>
    <row r="188" spans="1:22" ht="12.75" customHeight="1">
      <c r="A188" s="179"/>
      <c r="I188" s="236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</row>
    <row r="189" spans="1:22" ht="12.75" customHeight="1">
      <c r="A189" s="179"/>
      <c r="I189" s="236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</row>
  </sheetData>
  <conditionalFormatting sqref="I185:V186">
    <cfRule type="cellIs" dxfId="8" priority="1" operator="notBetween">
      <formula>-1</formula>
      <formula>1</formula>
    </cfRule>
  </conditionalFormatting>
  <pageMargins left="0.25" right="0.25" top="0.5" bottom="0.25" header="0" footer="0.3"/>
  <pageSetup scale="46" orientation="landscape" r:id="rId1"/>
  <headerFooter alignWithMargins="0">
    <oddFooter>&amp;C&amp;"arial"&amp;11Workpaper (5.2)  -  Adjusted Actual Net Power Cost by Category&amp;R&amp;"arial"&amp;11 Page &amp;P of &amp;N</oddFooter>
  </headerFooter>
  <rowBreaks count="1" manualBreakCount="1">
    <brk id="118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3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17" customWidth="1"/>
    <col min="4" max="4" width="46.5703125" style="217" customWidth="1"/>
    <col min="5" max="5" width="1.42578125" style="217" customWidth="1"/>
    <col min="6" max="6" width="14.85546875" style="217" customWidth="1"/>
    <col min="7" max="18" width="14.42578125" style="217" customWidth="1"/>
    <col min="19" max="16384" width="9.42578125" style="217"/>
  </cols>
  <sheetData>
    <row r="1" spans="1:18" s="173" customFormat="1">
      <c r="A1" s="1" t="str">
        <f>+'Workpaper Index'!$C$4</f>
        <v>Washington Power Cost Adjustment Mechanism</v>
      </c>
    </row>
    <row r="2" spans="1:18" s="173" customFormat="1">
      <c r="A2" s="1" t="str">
        <f>+'Workpaper Index'!$B$5&amp;" "&amp;'Workpaper Index'!$C$5</f>
        <v>Deferral Period: January 1, 2019 - December 31, 2019</v>
      </c>
    </row>
    <row r="3" spans="1:18" s="173" customFormat="1">
      <c r="A3" s="1" t="str">
        <f>+'Workpaper Index'!$B$14&amp;": "&amp;'Workpaper Index'!$C$14</f>
        <v>(3.3): Adjusted Actual West Control Area Net Power Costs</v>
      </c>
    </row>
    <row r="4" spans="1:18" s="255" customFormat="1" ht="12.75" customHeight="1">
      <c r="A4" s="254"/>
    </row>
    <row r="5" spans="1:18" s="256" customFormat="1" ht="12.75" customHeight="1">
      <c r="B5" s="257"/>
      <c r="C5" s="258"/>
      <c r="D5" s="259"/>
      <c r="F5" s="260" t="s">
        <v>0</v>
      </c>
      <c r="G5" s="261">
        <v>43466</v>
      </c>
      <c r="H5" s="261">
        <f>+'(3.5) Actual WCA NPC'!H5</f>
        <v>43497</v>
      </c>
      <c r="I5" s="261">
        <f>+'(3.5) Actual WCA NPC'!I5</f>
        <v>43525</v>
      </c>
      <c r="J5" s="261">
        <f>+'(3.5) Actual WCA NPC'!J5</f>
        <v>43556</v>
      </c>
      <c r="K5" s="261">
        <f>+'(3.5) Actual WCA NPC'!K5</f>
        <v>43586</v>
      </c>
      <c r="L5" s="261">
        <f>+'(3.5) Actual WCA NPC'!L5</f>
        <v>43617</v>
      </c>
      <c r="M5" s="261">
        <f>+'(3.5) Actual WCA NPC'!M5</f>
        <v>43647</v>
      </c>
      <c r="N5" s="261">
        <f>+'(3.5) Actual WCA NPC'!N5</f>
        <v>43678</v>
      </c>
      <c r="O5" s="261">
        <f>+'(3.5) Actual WCA NPC'!O5</f>
        <v>43709</v>
      </c>
      <c r="P5" s="261">
        <f>+'(3.5) Actual WCA NPC'!P5</f>
        <v>43739</v>
      </c>
      <c r="Q5" s="261">
        <f>+'(3.5) Actual WCA NPC'!Q5</f>
        <v>43770</v>
      </c>
      <c r="R5" s="261">
        <f>+'(3.5) Actual WCA NPC'!R5</f>
        <v>43800</v>
      </c>
    </row>
    <row r="6" spans="1:18" ht="12.75" customHeight="1">
      <c r="D6" s="186"/>
      <c r="E6" s="230"/>
      <c r="F6" s="186"/>
    </row>
    <row r="7" spans="1:18" ht="12.75" customHeight="1">
      <c r="B7" s="262"/>
      <c r="C7" s="263"/>
      <c r="D7" s="186"/>
      <c r="E7" s="190">
        <v>7</v>
      </c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s="256" customFormat="1" ht="12.75" customHeight="1">
      <c r="A8" s="217"/>
      <c r="B8" s="266"/>
      <c r="C8" s="217"/>
      <c r="D8" s="217"/>
      <c r="E8" s="259"/>
      <c r="F8" s="264" t="s">
        <v>276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ht="12.75" customHeight="1">
      <c r="A9" s="188" t="s">
        <v>4</v>
      </c>
    </row>
    <row r="10" spans="1:18" ht="12.75" customHeight="1">
      <c r="A10" s="188"/>
      <c r="B10" s="217" t="s">
        <v>5</v>
      </c>
    </row>
    <row r="11" spans="1:18" ht="12.75" customHeight="1">
      <c r="C11" s="267" t="s">
        <v>6</v>
      </c>
      <c r="F11" s="268">
        <f t="shared" ref="F11:F14" si="0">SUM(G11:R11)</f>
        <v>0</v>
      </c>
      <c r="G11" s="268">
        <f>'(3.5) Actual WCA NPC'!G11-'(3.4) Adjustments'!G11</f>
        <v>0</v>
      </c>
      <c r="H11" s="268">
        <f>'(3.5) Actual WCA NPC'!H11-'(3.4) Adjustments'!H11</f>
        <v>0</v>
      </c>
      <c r="I11" s="268">
        <f>'(3.5) Actual WCA NPC'!I11-'(3.4) Adjustments'!I11</f>
        <v>0</v>
      </c>
      <c r="J11" s="268">
        <f>'(3.5) Actual WCA NPC'!J11-'(3.4) Adjustments'!J11</f>
        <v>0</v>
      </c>
      <c r="K11" s="268">
        <f>'(3.5) Actual WCA NPC'!K11-'(3.4) Adjustments'!K11</f>
        <v>0</v>
      </c>
      <c r="L11" s="268">
        <f>'(3.5) Actual WCA NPC'!L11-'(3.4) Adjustments'!L11</f>
        <v>0</v>
      </c>
      <c r="M11" s="268">
        <f>'(3.5) Actual WCA NPC'!M11-'(3.4) Adjustments'!M11</f>
        <v>0</v>
      </c>
      <c r="N11" s="268">
        <f>'(3.5) Actual WCA NPC'!N11-'(3.4) Adjustments'!N11</f>
        <v>0</v>
      </c>
      <c r="O11" s="268">
        <f>'(3.5) Actual WCA NPC'!O11-'(3.4) Adjustments'!O11</f>
        <v>0</v>
      </c>
      <c r="P11" s="268">
        <f>'(3.5) Actual WCA NPC'!P11-'(3.4) Adjustments'!P11</f>
        <v>0</v>
      </c>
      <c r="Q11" s="268">
        <f>'(3.5) Actual WCA NPC'!Q11-'(3.4) Adjustments'!Q11</f>
        <v>0</v>
      </c>
      <c r="R11" s="268">
        <f>'(3.5) Actual WCA NPC'!R11-'(3.4) Adjustments'!R11</f>
        <v>0</v>
      </c>
    </row>
    <row r="12" spans="1:18" ht="12.75" customHeight="1">
      <c r="C12" s="267" t="s">
        <v>156</v>
      </c>
      <c r="F12" s="269">
        <f t="shared" si="0"/>
        <v>0</v>
      </c>
      <c r="G12" s="269">
        <f>'(3.5) Actual WCA NPC'!G12-'(3.4) Adjustments'!G12</f>
        <v>0</v>
      </c>
      <c r="H12" s="269">
        <f>'(3.5) Actual WCA NPC'!H12-'(3.4) Adjustments'!H12</f>
        <v>0</v>
      </c>
      <c r="I12" s="269">
        <f>'(3.5) Actual WCA NPC'!I12-'(3.4) Adjustments'!I12</f>
        <v>0</v>
      </c>
      <c r="J12" s="269">
        <f>'(3.5) Actual WCA NPC'!J12-'(3.4) Adjustments'!J12</f>
        <v>0</v>
      </c>
      <c r="K12" s="269">
        <f>'(3.5) Actual WCA NPC'!K12-'(3.4) Adjustments'!K12</f>
        <v>0</v>
      </c>
      <c r="L12" s="269">
        <f>'(3.5) Actual WCA NPC'!L12-'(3.4) Adjustments'!L12</f>
        <v>0</v>
      </c>
      <c r="M12" s="269">
        <f>'(3.5) Actual WCA NPC'!M12-'(3.4) Adjustments'!M12</f>
        <v>0</v>
      </c>
      <c r="N12" s="269">
        <f>'(3.5) Actual WCA NPC'!N12-'(3.4) Adjustments'!N12</f>
        <v>0</v>
      </c>
      <c r="O12" s="269">
        <f>'(3.5) Actual WCA NPC'!O12-'(3.4) Adjustments'!O12</f>
        <v>0</v>
      </c>
      <c r="P12" s="269">
        <f>'(3.5) Actual WCA NPC'!P12-'(3.4) Adjustments'!P12</f>
        <v>0</v>
      </c>
      <c r="Q12" s="269">
        <f>'(3.5) Actual WCA NPC'!Q12-'(3.4) Adjustments'!Q12</f>
        <v>0</v>
      </c>
      <c r="R12" s="269">
        <f>'(3.5) Actual WCA NPC'!R12-'(3.4) Adjustments'!R12</f>
        <v>0</v>
      </c>
    </row>
    <row r="13" spans="1:18" ht="12.75" customHeight="1">
      <c r="C13" s="267" t="s">
        <v>7</v>
      </c>
      <c r="F13" s="269">
        <f t="shared" si="0"/>
        <v>0</v>
      </c>
      <c r="G13" s="269">
        <f>'(3.5) Actual WCA NPC'!G13-'(3.4) Adjustments'!G13</f>
        <v>0</v>
      </c>
      <c r="H13" s="269">
        <f>'(3.5) Actual WCA NPC'!H13-'(3.4) Adjustments'!H13</f>
        <v>0</v>
      </c>
      <c r="I13" s="269">
        <f>'(3.5) Actual WCA NPC'!I13-'(3.4) Adjustments'!I13</f>
        <v>0</v>
      </c>
      <c r="J13" s="269">
        <f>'(3.5) Actual WCA NPC'!J13-'(3.4) Adjustments'!J13</f>
        <v>0</v>
      </c>
      <c r="K13" s="269">
        <f>'(3.5) Actual WCA NPC'!K13-'(3.4) Adjustments'!K13</f>
        <v>0</v>
      </c>
      <c r="L13" s="269">
        <f>'(3.5) Actual WCA NPC'!L13-'(3.4) Adjustments'!L13</f>
        <v>0</v>
      </c>
      <c r="M13" s="269">
        <f>'(3.5) Actual WCA NPC'!M13-'(3.4) Adjustments'!M13</f>
        <v>0</v>
      </c>
      <c r="N13" s="269">
        <f>'(3.5) Actual WCA NPC'!N13-'(3.4) Adjustments'!N13</f>
        <v>0</v>
      </c>
      <c r="O13" s="269">
        <f>'(3.5) Actual WCA NPC'!O13-'(3.4) Adjustments'!O13</f>
        <v>0</v>
      </c>
      <c r="P13" s="269">
        <f>'(3.5) Actual WCA NPC'!P13-'(3.4) Adjustments'!P13</f>
        <v>0</v>
      </c>
      <c r="Q13" s="269">
        <f>'(3.5) Actual WCA NPC'!Q13-'(3.4) Adjustments'!Q13</f>
        <v>0</v>
      </c>
      <c r="R13" s="269">
        <f>'(3.5) Actual WCA NPC'!R13-'(3.4) Adjustments'!R13</f>
        <v>0</v>
      </c>
    </row>
    <row r="14" spans="1:18" ht="12.75" customHeight="1">
      <c r="C14" s="267" t="s">
        <v>8</v>
      </c>
      <c r="F14" s="269">
        <f t="shared" si="0"/>
        <v>64336.23</v>
      </c>
      <c r="G14" s="269">
        <f>'(3.5) Actual WCA NPC'!G14-'(3.4) Adjustments'!G14</f>
        <v>1505.68</v>
      </c>
      <c r="H14" s="269">
        <f>'(3.5) Actual WCA NPC'!H14-'(3.4) Adjustments'!H14</f>
        <v>4995.3999999999996</v>
      </c>
      <c r="I14" s="269">
        <f>'(3.5) Actual WCA NPC'!I14-'(3.4) Adjustments'!I14</f>
        <v>3764.9599999999996</v>
      </c>
      <c r="J14" s="269">
        <f>'(3.5) Actual WCA NPC'!J14-'(3.4) Adjustments'!J14</f>
        <v>2691.86</v>
      </c>
      <c r="K14" s="269">
        <f>'(3.5) Actual WCA NPC'!K14-'(3.4) Adjustments'!K14</f>
        <v>1741.42</v>
      </c>
      <c r="L14" s="269">
        <f>'(3.5) Actual WCA NPC'!L14-'(3.4) Adjustments'!L14</f>
        <v>5596.08</v>
      </c>
      <c r="M14" s="269">
        <f>'(3.5) Actual WCA NPC'!M14-'(3.4) Adjustments'!M14</f>
        <v>11434.2</v>
      </c>
      <c r="N14" s="269">
        <f>'(3.5) Actual WCA NPC'!N14-'(3.4) Adjustments'!N14</f>
        <v>9051.26</v>
      </c>
      <c r="O14" s="269">
        <f>'(3.5) Actual WCA NPC'!O14-'(3.4) Adjustments'!O14</f>
        <v>7450.94</v>
      </c>
      <c r="P14" s="269">
        <f>'(3.5) Actual WCA NPC'!P14-'(3.4) Adjustments'!P14</f>
        <v>7429.45</v>
      </c>
      <c r="Q14" s="269">
        <f>'(3.5) Actual WCA NPC'!Q14-'(3.4) Adjustments'!Q14</f>
        <v>5957.18</v>
      </c>
      <c r="R14" s="269">
        <f>'(3.5) Actual WCA NPC'!R14-'(3.4) Adjustments'!R14</f>
        <v>2717.8</v>
      </c>
    </row>
    <row r="15" spans="1:18" ht="12.75" customHeight="1">
      <c r="C15" s="267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</row>
    <row r="16" spans="1:18" ht="12.75" customHeight="1">
      <c r="B16" s="267" t="s">
        <v>157</v>
      </c>
      <c r="F16" s="269">
        <f>SUM(G16:R16)</f>
        <v>64336.23</v>
      </c>
      <c r="G16" s="269">
        <f t="shared" ref="G16:R16" si="1">SUM(G11:G15)</f>
        <v>1505.68</v>
      </c>
      <c r="H16" s="269">
        <f t="shared" si="1"/>
        <v>4995.3999999999996</v>
      </c>
      <c r="I16" s="269">
        <f t="shared" si="1"/>
        <v>3764.9599999999996</v>
      </c>
      <c r="J16" s="269">
        <f t="shared" si="1"/>
        <v>2691.86</v>
      </c>
      <c r="K16" s="269">
        <f t="shared" si="1"/>
        <v>1741.42</v>
      </c>
      <c r="L16" s="269">
        <f t="shared" si="1"/>
        <v>5596.08</v>
      </c>
      <c r="M16" s="269">
        <f t="shared" si="1"/>
        <v>11434.2</v>
      </c>
      <c r="N16" s="269">
        <f t="shared" si="1"/>
        <v>9051.26</v>
      </c>
      <c r="O16" s="269">
        <f t="shared" si="1"/>
        <v>7450.94</v>
      </c>
      <c r="P16" s="269">
        <f t="shared" si="1"/>
        <v>7429.45</v>
      </c>
      <c r="Q16" s="269">
        <f t="shared" si="1"/>
        <v>5957.18</v>
      </c>
      <c r="R16" s="269">
        <f t="shared" si="1"/>
        <v>2717.8</v>
      </c>
    </row>
    <row r="17" spans="1:18" ht="12.75" customHeight="1">
      <c r="B17" s="267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18" ht="12.75" customHeight="1">
      <c r="B18" s="267" t="s">
        <v>9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12.75" customHeight="1">
      <c r="B19" s="267"/>
      <c r="C19" s="217" t="s">
        <v>10</v>
      </c>
      <c r="F19" s="269">
        <f t="shared" ref="F19" si="2">SUM(G19:R19)</f>
        <v>26666105.80664853</v>
      </c>
      <c r="G19" s="269">
        <f>'(3.5) Actual WCA NPC'!G19-'(3.4) Adjustments'!G19</f>
        <v>2902224.25</v>
      </c>
      <c r="H19" s="269">
        <f>'(3.5) Actual WCA NPC'!H19-'(3.4) Adjustments'!H19</f>
        <v>-5.9075653553009033E-5</v>
      </c>
      <c r="I19" s="269">
        <f>'(3.5) Actual WCA NPC'!I19-'(3.4) Adjustments'!I19</f>
        <v>4017289.0799999996</v>
      </c>
      <c r="J19" s="269">
        <f>'(3.5) Actual WCA NPC'!J19-'(3.4) Adjustments'!J19</f>
        <v>1026294.1499999999</v>
      </c>
      <c r="K19" s="269">
        <f>'(3.5) Actual WCA NPC'!K19-'(3.4) Adjustments'!K19</f>
        <v>519576.47879002069</v>
      </c>
      <c r="L19" s="269">
        <f>'(3.5) Actual WCA NPC'!L19-'(3.4) Adjustments'!L19</f>
        <v>1771245.8</v>
      </c>
      <c r="M19" s="269">
        <f>'(3.5) Actual WCA NPC'!M19-'(3.4) Adjustments'!M19</f>
        <v>429448.62</v>
      </c>
      <c r="N19" s="269">
        <f>'(3.5) Actual WCA NPC'!N19-'(3.4) Adjustments'!N19</f>
        <v>2183153.46</v>
      </c>
      <c r="O19" s="269">
        <f>'(3.5) Actual WCA NPC'!O19-'(3.4) Adjustments'!O19</f>
        <v>1284574.5</v>
      </c>
      <c r="P19" s="269">
        <f>'(3.5) Actual WCA NPC'!P19-'(3.4) Adjustments'!P19</f>
        <v>4905766.13</v>
      </c>
      <c r="Q19" s="269">
        <f>'(3.5) Actual WCA NPC'!Q19-'(3.4) Adjustments'!Q19</f>
        <v>5202846.2200000007</v>
      </c>
      <c r="R19" s="269">
        <f>'(3.5) Actual WCA NPC'!R19-'(3.4) Adjustments'!R19</f>
        <v>2423687.1179175843</v>
      </c>
    </row>
    <row r="20" spans="1:18" ht="12.75" customHeight="1">
      <c r="B20" s="267"/>
      <c r="C20" s="217" t="s">
        <v>264</v>
      </c>
      <c r="F20" s="269">
        <f t="shared" ref="F20:F25" si="3">SUM(G20:R20)</f>
        <v>345059.99999925599</v>
      </c>
      <c r="G20" s="269">
        <f>'(3.5) Actual WCA NPC'!G20-'(3.4) Adjustments'!G20</f>
        <v>-7.4399940785951912E-7</v>
      </c>
      <c r="H20" s="269">
        <f>'(3.5) Actual WCA NPC'!H20-'(3.4) Adjustments'!H20</f>
        <v>0</v>
      </c>
      <c r="I20" s="269">
        <f>'(3.5) Actual WCA NPC'!I20-'(3.4) Adjustments'!I20</f>
        <v>0</v>
      </c>
      <c r="J20" s="269">
        <f>'(3.5) Actual WCA NPC'!J20-'(3.4) Adjustments'!J20</f>
        <v>22100</v>
      </c>
      <c r="K20" s="269">
        <f>'(3.5) Actual WCA NPC'!K20-'(3.4) Adjustments'!K20</f>
        <v>0</v>
      </c>
      <c r="L20" s="269">
        <f>'(3.5) Actual WCA NPC'!L20-'(3.4) Adjustments'!L20</f>
        <v>0</v>
      </c>
      <c r="M20" s="269">
        <f>'(3.5) Actual WCA NPC'!M20-'(3.4) Adjustments'!M20</f>
        <v>0</v>
      </c>
      <c r="N20" s="269">
        <f>'(3.5) Actual WCA NPC'!N20-'(3.4) Adjustments'!N20</f>
        <v>0</v>
      </c>
      <c r="O20" s="269">
        <f>'(3.5) Actual WCA NPC'!O20-'(3.4) Adjustments'!O20</f>
        <v>0</v>
      </c>
      <c r="P20" s="269">
        <f>'(3.5) Actual WCA NPC'!P20-'(3.4) Adjustments'!P20</f>
        <v>322960</v>
      </c>
      <c r="Q20" s="269">
        <f>'(3.5) Actual WCA NPC'!Q20-'(3.4) Adjustments'!Q20</f>
        <v>0</v>
      </c>
      <c r="R20" s="269">
        <f>'(3.5) Actual WCA NPC'!R20-'(3.4) Adjustments'!R20</f>
        <v>0</v>
      </c>
    </row>
    <row r="21" spans="1:18" ht="12.75" customHeight="1">
      <c r="B21" s="267"/>
      <c r="C21" s="217" t="s">
        <v>16</v>
      </c>
      <c r="F21" s="269">
        <f t="shared" si="3"/>
        <v>0</v>
      </c>
      <c r="G21" s="269">
        <f>'(3.5) Actual WCA NPC'!G21-'(3.4) Adjustments'!G21</f>
        <v>0</v>
      </c>
      <c r="H21" s="269">
        <f>'(3.5) Actual WCA NPC'!H21-'(3.4) Adjustments'!H21</f>
        <v>0</v>
      </c>
      <c r="I21" s="269">
        <f>'(3.5) Actual WCA NPC'!I21-'(3.4) Adjustments'!I21</f>
        <v>0</v>
      </c>
      <c r="J21" s="269">
        <f>'(3.5) Actual WCA NPC'!J21-'(3.4) Adjustments'!J21</f>
        <v>0</v>
      </c>
      <c r="K21" s="269">
        <f>'(3.5) Actual WCA NPC'!K21-'(3.4) Adjustments'!K21</f>
        <v>0</v>
      </c>
      <c r="L21" s="269">
        <f>'(3.5) Actual WCA NPC'!L21-'(3.4) Adjustments'!L21</f>
        <v>0</v>
      </c>
      <c r="M21" s="269">
        <f>'(3.5) Actual WCA NPC'!M21-'(3.4) Adjustments'!M21</f>
        <v>0</v>
      </c>
      <c r="N21" s="269">
        <f>'(3.5) Actual WCA NPC'!N21-'(3.4) Adjustments'!N21</f>
        <v>0</v>
      </c>
      <c r="O21" s="269">
        <f>'(3.5) Actual WCA NPC'!O21-'(3.4) Adjustments'!O21</f>
        <v>0</v>
      </c>
      <c r="P21" s="269">
        <f>'(3.5) Actual WCA NPC'!P21-'(3.4) Adjustments'!P21</f>
        <v>0</v>
      </c>
      <c r="Q21" s="269">
        <f>'(3.5) Actual WCA NPC'!Q21-'(3.4) Adjustments'!Q21</f>
        <v>0</v>
      </c>
      <c r="R21" s="269">
        <f>'(3.5) Actual WCA NPC'!R21-'(3.4) Adjustments'!R21</f>
        <v>0</v>
      </c>
    </row>
    <row r="22" spans="1:18" ht="12.75" customHeight="1">
      <c r="B22" s="267"/>
      <c r="C22" s="217" t="s">
        <v>11</v>
      </c>
      <c r="F22" s="269">
        <f t="shared" si="3"/>
        <v>31189889.36500863</v>
      </c>
      <c r="G22" s="269">
        <f>'(3.5) Actual WCA NPC'!G22-'(3.4) Adjustments'!G22</f>
        <v>6288410.4658922721</v>
      </c>
      <c r="H22" s="269">
        <f>'(3.5) Actual WCA NPC'!H22-'(3.4) Adjustments'!H22</f>
        <v>1690964.2791659264</v>
      </c>
      <c r="I22" s="269">
        <f>'(3.5) Actual WCA NPC'!I22-'(3.4) Adjustments'!I22</f>
        <v>5305045.7200000007</v>
      </c>
      <c r="J22" s="269">
        <f>'(3.5) Actual WCA NPC'!J22-'(3.4) Adjustments'!J22</f>
        <v>1572833.0899999999</v>
      </c>
      <c r="K22" s="269">
        <f>'(3.5) Actual WCA NPC'!K22-'(3.4) Adjustments'!K22</f>
        <v>-4.9572001444175839E-5</v>
      </c>
      <c r="L22" s="269">
        <f>'(3.5) Actual WCA NPC'!L22-'(3.4) Adjustments'!L22</f>
        <v>254036</v>
      </c>
      <c r="M22" s="269">
        <f>'(3.5) Actual WCA NPC'!M22-'(3.4) Adjustments'!M22</f>
        <v>1328575</v>
      </c>
      <c r="N22" s="269">
        <f>'(3.5) Actual WCA NPC'!N22-'(3.4) Adjustments'!N22</f>
        <v>1801722</v>
      </c>
      <c r="O22" s="269">
        <f>'(3.5) Actual WCA NPC'!O22-'(3.4) Adjustments'!O22</f>
        <v>5693765.6399999997</v>
      </c>
      <c r="P22" s="269">
        <f>'(3.5) Actual WCA NPC'!P22-'(3.4) Adjustments'!P22</f>
        <v>2601004</v>
      </c>
      <c r="Q22" s="269">
        <f>'(3.5) Actual WCA NPC'!Q22-'(3.4) Adjustments'!Q22</f>
        <v>1618155.17</v>
      </c>
      <c r="R22" s="269">
        <f>'(3.5) Actual WCA NPC'!R22-'(3.4) Adjustments'!R22</f>
        <v>3035378</v>
      </c>
    </row>
    <row r="23" spans="1:18" ht="12.75" customHeight="1">
      <c r="B23" s="267"/>
      <c r="C23" s="217" t="s">
        <v>12</v>
      </c>
      <c r="F23" s="269">
        <f t="shared" si="3"/>
        <v>0</v>
      </c>
      <c r="G23" s="269">
        <f>'(3.5) Actual WCA NPC'!G23-'(3.4) Adjustments'!G23</f>
        <v>0</v>
      </c>
      <c r="H23" s="269">
        <f>'(3.5) Actual WCA NPC'!H23-'(3.4) Adjustments'!H23</f>
        <v>0</v>
      </c>
      <c r="I23" s="269">
        <f>'(3.5) Actual WCA NPC'!I23-'(3.4) Adjustments'!I23</f>
        <v>0</v>
      </c>
      <c r="J23" s="269">
        <f>'(3.5) Actual WCA NPC'!J23-'(3.4) Adjustments'!J23</f>
        <v>0</v>
      </c>
      <c r="K23" s="269">
        <f>'(3.5) Actual WCA NPC'!K23-'(3.4) Adjustments'!K23</f>
        <v>0</v>
      </c>
      <c r="L23" s="269">
        <f>'(3.5) Actual WCA NPC'!L23-'(3.4) Adjustments'!L23</f>
        <v>0</v>
      </c>
      <c r="M23" s="269">
        <f>'(3.5) Actual WCA NPC'!M23-'(3.4) Adjustments'!M23</f>
        <v>0</v>
      </c>
      <c r="N23" s="269">
        <f>'(3.5) Actual WCA NPC'!N23-'(3.4) Adjustments'!N23</f>
        <v>0</v>
      </c>
      <c r="O23" s="269">
        <f>'(3.5) Actual WCA NPC'!O23-'(3.4) Adjustments'!O23</f>
        <v>0</v>
      </c>
      <c r="P23" s="269">
        <f>'(3.5) Actual WCA NPC'!P23-'(3.4) Adjustments'!P23</f>
        <v>0</v>
      </c>
      <c r="Q23" s="269">
        <f>'(3.5) Actual WCA NPC'!Q23-'(3.4) Adjustments'!Q23</f>
        <v>0</v>
      </c>
      <c r="R23" s="269">
        <f>'(3.5) Actual WCA NPC'!R23-'(3.4) Adjustments'!R23</f>
        <v>0</v>
      </c>
    </row>
    <row r="24" spans="1:18" ht="12.75" customHeight="1">
      <c r="B24" s="267"/>
      <c r="C24" s="217" t="s">
        <v>15</v>
      </c>
      <c r="F24" s="269">
        <f t="shared" si="3"/>
        <v>3105056.1399677377</v>
      </c>
      <c r="G24" s="269">
        <f>'(3.5) Actual WCA NPC'!G24-'(3.4) Adjustments'!G24</f>
        <v>883643.92999999993</v>
      </c>
      <c r="H24" s="269">
        <f>'(3.5) Actual WCA NPC'!H24-'(3.4) Adjustments'!H24</f>
        <v>696343.95000000007</v>
      </c>
      <c r="I24" s="269">
        <f>'(3.5) Actual WCA NPC'!I24-'(3.4) Adjustments'!I24</f>
        <v>517083.53</v>
      </c>
      <c r="J24" s="269">
        <f>'(3.5) Actual WCA NPC'!J24-'(3.4) Adjustments'!J24</f>
        <v>41621.81</v>
      </c>
      <c r="K24" s="269">
        <f>'(3.5) Actual WCA NPC'!K24-'(3.4) Adjustments'!K24</f>
        <v>30480.510000000002</v>
      </c>
      <c r="L24" s="269">
        <f>'(3.5) Actual WCA NPC'!L24-'(3.4) Adjustments'!L24</f>
        <v>45957.979999999996</v>
      </c>
      <c r="M24" s="269">
        <f>'(3.5) Actual WCA NPC'!M24-'(3.4) Adjustments'!M24</f>
        <v>164449.23000000001</v>
      </c>
      <c r="N24" s="269">
        <f>'(3.5) Actual WCA NPC'!N24-'(3.4) Adjustments'!N24</f>
        <v>167507.39000000001</v>
      </c>
      <c r="O24" s="269">
        <f>'(3.5) Actual WCA NPC'!O24-'(3.4) Adjustments'!O24</f>
        <v>148558.37</v>
      </c>
      <c r="P24" s="269">
        <f>'(3.5) Actual WCA NPC'!P24-'(3.4) Adjustments'!P24</f>
        <v>194603.94</v>
      </c>
      <c r="Q24" s="269">
        <f>'(3.5) Actual WCA NPC'!Q24-'(3.4) Adjustments'!Q24</f>
        <v>214805.5</v>
      </c>
      <c r="R24" s="269">
        <f>'(3.5) Actual WCA NPC'!R24-'(3.4) Adjustments'!R24</f>
        <v>-3.2262003514915705E-5</v>
      </c>
    </row>
    <row r="25" spans="1:18" ht="12.75" customHeight="1">
      <c r="B25" s="267"/>
      <c r="C25" s="217" t="s">
        <v>265</v>
      </c>
      <c r="F25" s="269">
        <f t="shared" si="3"/>
        <v>1614858.4951432268</v>
      </c>
      <c r="G25" s="269">
        <f>'(3.5) Actual WCA NPC'!G25-'(3.4) Adjustments'!G25</f>
        <v>348504.76</v>
      </c>
      <c r="H25" s="269">
        <f>'(3.5) Actual WCA NPC'!H25-'(3.4) Adjustments'!H25</f>
        <v>1022257.8300000001</v>
      </c>
      <c r="I25" s="269">
        <f>'(3.5) Actual WCA NPC'!I25-'(3.4) Adjustments'!I25</f>
        <v>319040.83999999997</v>
      </c>
      <c r="J25" s="269">
        <f>'(3.5) Actual WCA NPC'!J25-'(3.4) Adjustments'!J25</f>
        <v>142257.66</v>
      </c>
      <c r="K25" s="269">
        <f>'(3.5) Actual WCA NPC'!K25-'(3.4) Adjustments'!K25</f>
        <v>145307.4</v>
      </c>
      <c r="L25" s="269">
        <f>'(3.5) Actual WCA NPC'!L25-'(3.4) Adjustments'!L25</f>
        <v>200785.55000000002</v>
      </c>
      <c r="M25" s="269">
        <f>'(3.5) Actual WCA NPC'!M25-'(3.4) Adjustments'!M25</f>
        <v>46837.21000000005</v>
      </c>
      <c r="N25" s="269">
        <f>'(3.5) Actual WCA NPC'!N25-'(3.4) Adjustments'!N25</f>
        <v>-985213.6</v>
      </c>
      <c r="O25" s="269">
        <f>'(3.5) Actual WCA NPC'!O25-'(3.4) Adjustments'!O25</f>
        <v>17696.739999999991</v>
      </c>
      <c r="P25" s="269">
        <f>'(3.5) Actual WCA NPC'!P25-'(3.4) Adjustments'!P25</f>
        <v>251306.63999999998</v>
      </c>
      <c r="Q25" s="269">
        <f>'(3.5) Actual WCA NPC'!Q25-'(3.4) Adjustments'!Q25</f>
        <v>182744.6698172965</v>
      </c>
      <c r="R25" s="269">
        <f>'(3.5) Actual WCA NPC'!R25-'(3.4) Adjustments'!R25</f>
        <v>-76667.204674069595</v>
      </c>
    </row>
    <row r="26" spans="1:18" ht="12.75" customHeight="1">
      <c r="B26" s="267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</row>
    <row r="27" spans="1:18" ht="12.75" customHeight="1">
      <c r="B27" s="217" t="s">
        <v>158</v>
      </c>
      <c r="F27" s="269">
        <f>SUM(G27:R27)</f>
        <v>62920969.806767374</v>
      </c>
      <c r="G27" s="269">
        <f>SUM(G19:G25)</f>
        <v>10422783.405891528</v>
      </c>
      <c r="H27" s="269">
        <f t="shared" ref="H27:R27" si="4">SUM(H19:H25)</f>
        <v>3409566.059106851</v>
      </c>
      <c r="I27" s="269">
        <f t="shared" si="4"/>
        <v>10158459.17</v>
      </c>
      <c r="J27" s="269">
        <f t="shared" si="4"/>
        <v>2805106.71</v>
      </c>
      <c r="K27" s="269">
        <f t="shared" si="4"/>
        <v>695364.38874044875</v>
      </c>
      <c r="L27" s="269">
        <f t="shared" si="4"/>
        <v>2272025.33</v>
      </c>
      <c r="M27" s="269">
        <f t="shared" si="4"/>
        <v>1969310.06</v>
      </c>
      <c r="N27" s="269">
        <f t="shared" si="4"/>
        <v>3167169.25</v>
      </c>
      <c r="O27" s="269">
        <f t="shared" si="4"/>
        <v>7144595.25</v>
      </c>
      <c r="P27" s="269">
        <f t="shared" si="4"/>
        <v>8275640.71</v>
      </c>
      <c r="Q27" s="269">
        <f t="shared" si="4"/>
        <v>7218551.5598172974</v>
      </c>
      <c r="R27" s="269">
        <f t="shared" si="4"/>
        <v>5382397.9132112525</v>
      </c>
    </row>
    <row r="28" spans="1:18" ht="12.75" customHeight="1"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</row>
    <row r="29" spans="1:18" ht="12.75" customHeight="1">
      <c r="B29" s="217" t="s">
        <v>159</v>
      </c>
      <c r="F29" s="269">
        <f>SUM(G29:R29)</f>
        <v>0</v>
      </c>
      <c r="G29" s="269">
        <f>'(3.5) Actual WCA NPC'!G29-'(3.4) Adjustments'!G29</f>
        <v>0</v>
      </c>
      <c r="H29" s="269">
        <f>'(3.5) Actual WCA NPC'!H29-'(3.4) Adjustments'!H29</f>
        <v>0</v>
      </c>
      <c r="I29" s="269">
        <f>'(3.5) Actual WCA NPC'!I29-'(3.4) Adjustments'!I29</f>
        <v>0</v>
      </c>
      <c r="J29" s="269">
        <f>'(3.5) Actual WCA NPC'!J29-'(3.4) Adjustments'!J29</f>
        <v>0</v>
      </c>
      <c r="K29" s="269">
        <f>'(3.5) Actual WCA NPC'!K29-'(3.4) Adjustments'!K29</f>
        <v>0</v>
      </c>
      <c r="L29" s="269">
        <f>'(3.5) Actual WCA NPC'!L29-'(3.4) Adjustments'!L29</f>
        <v>0</v>
      </c>
      <c r="M29" s="269">
        <f>'(3.5) Actual WCA NPC'!M29-'(3.4) Adjustments'!M29</f>
        <v>0</v>
      </c>
      <c r="N29" s="269">
        <f>'(3.5) Actual WCA NPC'!N29-'(3.4) Adjustments'!N29</f>
        <v>0</v>
      </c>
      <c r="O29" s="269">
        <f>'(3.5) Actual WCA NPC'!O29-'(3.4) Adjustments'!O29</f>
        <v>0</v>
      </c>
      <c r="P29" s="269">
        <f>'(3.5) Actual WCA NPC'!P29-'(3.4) Adjustments'!P29</f>
        <v>0</v>
      </c>
      <c r="Q29" s="269">
        <f>'(3.5) Actual WCA NPC'!Q29-'(3.4) Adjustments'!Q29</f>
        <v>0</v>
      </c>
      <c r="R29" s="269">
        <f>'(3.5) Actual WCA NPC'!R29-'(3.4) Adjustments'!R29</f>
        <v>0</v>
      </c>
    </row>
    <row r="30" spans="1:18" ht="12.75" customHeight="1"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</row>
    <row r="31" spans="1:18" ht="12.75" customHeight="1">
      <c r="A31" s="200" t="s">
        <v>160</v>
      </c>
      <c r="C31" s="188"/>
      <c r="D31" s="188"/>
      <c r="F31" s="269">
        <f>SUM(G31:R31)</f>
        <v>62985306.036767386</v>
      </c>
      <c r="G31" s="269">
        <f>SUM(G16,G27:G29)</f>
        <v>10424289.085891528</v>
      </c>
      <c r="H31" s="269">
        <f t="shared" ref="H31:R31" si="5">SUM(H16,H27:H29)</f>
        <v>3414561.4591068509</v>
      </c>
      <c r="I31" s="269">
        <f t="shared" si="5"/>
        <v>10162224.130000001</v>
      </c>
      <c r="J31" s="269">
        <f t="shared" si="5"/>
        <v>2807798.57</v>
      </c>
      <c r="K31" s="269">
        <f t="shared" si="5"/>
        <v>697105.80874044879</v>
      </c>
      <c r="L31" s="269">
        <f t="shared" si="5"/>
        <v>2277621.41</v>
      </c>
      <c r="M31" s="269">
        <f t="shared" si="5"/>
        <v>1980744.26</v>
      </c>
      <c r="N31" s="269">
        <f t="shared" si="5"/>
        <v>3176220.51</v>
      </c>
      <c r="O31" s="269">
        <f t="shared" si="5"/>
        <v>7152046.1900000004</v>
      </c>
      <c r="P31" s="269">
        <f t="shared" si="5"/>
        <v>8283070.1600000001</v>
      </c>
      <c r="Q31" s="269">
        <f t="shared" si="5"/>
        <v>7224508.7398172971</v>
      </c>
      <c r="R31" s="269">
        <f t="shared" si="5"/>
        <v>5385115.7132112524</v>
      </c>
    </row>
    <row r="32" spans="1:18" ht="12.75" customHeight="1"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</row>
    <row r="33" spans="1:18" ht="12.75" customHeight="1"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</row>
    <row r="34" spans="1:18" ht="12.75" customHeight="1">
      <c r="A34" s="188" t="s">
        <v>17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</row>
    <row r="35" spans="1:18" ht="12.75" customHeight="1">
      <c r="B35" s="217" t="s">
        <v>18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</row>
    <row r="36" spans="1:18" ht="12.75" customHeight="1">
      <c r="C36" s="230" t="s">
        <v>161</v>
      </c>
      <c r="F36" s="269">
        <f t="shared" ref="F36:F55" si="6">SUM(G36:R36)</f>
        <v>0</v>
      </c>
      <c r="G36" s="269">
        <f>'(3.5) Actual WCA NPC'!G36-'(3.4) Adjustments'!G36</f>
        <v>0</v>
      </c>
      <c r="H36" s="269">
        <f>'(3.5) Actual WCA NPC'!H36-'(3.4) Adjustments'!H36</f>
        <v>0</v>
      </c>
      <c r="I36" s="269">
        <f>'(3.5) Actual WCA NPC'!I36-'(3.4) Adjustments'!I36</f>
        <v>0</v>
      </c>
      <c r="J36" s="269">
        <f>'(3.5) Actual WCA NPC'!J36-'(3.4) Adjustments'!J36</f>
        <v>0</v>
      </c>
      <c r="K36" s="269">
        <f>'(3.5) Actual WCA NPC'!K36-'(3.4) Adjustments'!K36</f>
        <v>0</v>
      </c>
      <c r="L36" s="269">
        <f>'(3.5) Actual WCA NPC'!L36-'(3.4) Adjustments'!L36</f>
        <v>0</v>
      </c>
      <c r="M36" s="269">
        <f>'(3.5) Actual WCA NPC'!M36-'(3.4) Adjustments'!M36</f>
        <v>0</v>
      </c>
      <c r="N36" s="269">
        <f>'(3.5) Actual WCA NPC'!N36-'(3.4) Adjustments'!N36</f>
        <v>0</v>
      </c>
      <c r="O36" s="269">
        <f>'(3.5) Actual WCA NPC'!O36-'(3.4) Adjustments'!O36</f>
        <v>0</v>
      </c>
      <c r="P36" s="269">
        <f>'(3.5) Actual WCA NPC'!P36-'(3.4) Adjustments'!P36</f>
        <v>0</v>
      </c>
      <c r="Q36" s="269">
        <f>'(3.5) Actual WCA NPC'!Q36-'(3.4) Adjustments'!Q36</f>
        <v>0</v>
      </c>
      <c r="R36" s="269">
        <f>'(3.5) Actual WCA NPC'!R36-'(3.4) Adjustments'!R36</f>
        <v>0</v>
      </c>
    </row>
    <row r="37" spans="1:18" ht="12.75" customHeight="1">
      <c r="C37" s="230" t="s">
        <v>162</v>
      </c>
      <c r="F37" s="269">
        <f t="shared" si="6"/>
        <v>4399841.5</v>
      </c>
      <c r="G37" s="269">
        <f>'(3.5) Actual WCA NPC'!G37-'(3.4) Adjustments'!G37</f>
        <v>311460.09999999998</v>
      </c>
      <c r="H37" s="269">
        <f>'(3.5) Actual WCA NPC'!H37-'(3.4) Adjustments'!H37</f>
        <v>165008.85</v>
      </c>
      <c r="I37" s="269">
        <f>'(3.5) Actual WCA NPC'!I37-'(3.4) Adjustments'!I37</f>
        <v>212695.51</v>
      </c>
      <c r="J37" s="269">
        <f>'(3.5) Actual WCA NPC'!J37-'(3.4) Adjustments'!J37</f>
        <v>547421.79</v>
      </c>
      <c r="K37" s="269">
        <f>'(3.5) Actual WCA NPC'!K37-'(3.4) Adjustments'!K37</f>
        <v>392971.97</v>
      </c>
      <c r="L37" s="269">
        <f>'(3.5) Actual WCA NPC'!L37-'(3.4) Adjustments'!L37</f>
        <v>557816.53</v>
      </c>
      <c r="M37" s="269">
        <f>'(3.5) Actual WCA NPC'!M37-'(3.4) Adjustments'!M37</f>
        <v>482243.60000000003</v>
      </c>
      <c r="N37" s="269">
        <f>'(3.5) Actual WCA NPC'!N37-'(3.4) Adjustments'!N37</f>
        <v>434231.47</v>
      </c>
      <c r="O37" s="269">
        <f>'(3.5) Actual WCA NPC'!O37-'(3.4) Adjustments'!O37</f>
        <v>448704.11</v>
      </c>
      <c r="P37" s="269">
        <f>'(3.5) Actual WCA NPC'!P37-'(3.4) Adjustments'!P37</f>
        <v>430423.39</v>
      </c>
      <c r="Q37" s="269">
        <f>'(3.5) Actual WCA NPC'!Q37-'(3.4) Adjustments'!Q37</f>
        <v>177412.17</v>
      </c>
      <c r="R37" s="269">
        <f>'(3.5) Actual WCA NPC'!R37-'(3.4) Adjustments'!R37</f>
        <v>239452.01</v>
      </c>
    </row>
    <row r="38" spans="1:18" ht="12.75" customHeight="1">
      <c r="C38" s="230" t="s">
        <v>21</v>
      </c>
      <c r="E38" s="270" t="s">
        <v>163</v>
      </c>
      <c r="F38" s="269">
        <f t="shared" si="6"/>
        <v>0</v>
      </c>
      <c r="G38" s="269">
        <f>'(3.5) Actual WCA NPC'!G38-'(3.4) Adjustments'!G38</f>
        <v>0</v>
      </c>
      <c r="H38" s="269">
        <f>'(3.5) Actual WCA NPC'!H38-'(3.4) Adjustments'!H38</f>
        <v>0</v>
      </c>
      <c r="I38" s="269">
        <f>'(3.5) Actual WCA NPC'!I38-'(3.4) Adjustments'!I38</f>
        <v>0</v>
      </c>
      <c r="J38" s="269">
        <f>'(3.5) Actual WCA NPC'!J38-'(3.4) Adjustments'!J38</f>
        <v>0</v>
      </c>
      <c r="K38" s="269">
        <f>'(3.5) Actual WCA NPC'!K38-'(3.4) Adjustments'!K38</f>
        <v>0</v>
      </c>
      <c r="L38" s="269">
        <f>'(3.5) Actual WCA NPC'!L38-'(3.4) Adjustments'!L38</f>
        <v>0</v>
      </c>
      <c r="M38" s="269">
        <f>'(3.5) Actual WCA NPC'!M38-'(3.4) Adjustments'!M38</f>
        <v>0</v>
      </c>
      <c r="N38" s="269">
        <f>'(3.5) Actual WCA NPC'!N38-'(3.4) Adjustments'!N38</f>
        <v>0</v>
      </c>
      <c r="O38" s="269">
        <f>'(3.5) Actual WCA NPC'!O38-'(3.4) Adjustments'!O38</f>
        <v>0</v>
      </c>
      <c r="P38" s="269">
        <f>'(3.5) Actual WCA NPC'!P38-'(3.4) Adjustments'!P38</f>
        <v>0</v>
      </c>
      <c r="Q38" s="269">
        <f>'(3.5) Actual WCA NPC'!Q38-'(3.4) Adjustments'!Q38</f>
        <v>0</v>
      </c>
      <c r="R38" s="269">
        <f>'(3.5) Actual WCA NPC'!R38-'(3.4) Adjustments'!R38</f>
        <v>0</v>
      </c>
    </row>
    <row r="39" spans="1:18" ht="12.75" customHeight="1">
      <c r="C39" s="217" t="s">
        <v>164</v>
      </c>
      <c r="F39" s="269">
        <f t="shared" si="6"/>
        <v>0</v>
      </c>
      <c r="G39" s="269">
        <f>'(3.5) Actual WCA NPC'!G39-'(3.4) Adjustments'!G40</f>
        <v>0</v>
      </c>
      <c r="H39" s="269">
        <f>'(3.5) Actual WCA NPC'!H39-'(3.4) Adjustments'!H40</f>
        <v>0</v>
      </c>
      <c r="I39" s="269">
        <f>'(3.5) Actual WCA NPC'!I39-'(3.4) Adjustments'!I40</f>
        <v>0</v>
      </c>
      <c r="J39" s="269">
        <f>'(3.5) Actual WCA NPC'!J39-'(3.4) Adjustments'!J40</f>
        <v>0</v>
      </c>
      <c r="K39" s="269">
        <f>'(3.5) Actual WCA NPC'!K39-'(3.4) Adjustments'!K40</f>
        <v>0</v>
      </c>
      <c r="L39" s="269">
        <f>'(3.5) Actual WCA NPC'!L39-'(3.4) Adjustments'!L40</f>
        <v>0</v>
      </c>
      <c r="M39" s="269">
        <f>'(3.5) Actual WCA NPC'!M39-'(3.4) Adjustments'!M40</f>
        <v>0</v>
      </c>
      <c r="N39" s="269">
        <f>'(3.5) Actual WCA NPC'!N39-'(3.4) Adjustments'!N40</f>
        <v>0</v>
      </c>
      <c r="O39" s="269">
        <f>'(3.5) Actual WCA NPC'!O39-'(3.4) Adjustments'!O40</f>
        <v>0</v>
      </c>
      <c r="P39" s="269">
        <f>'(3.5) Actual WCA NPC'!P39-'(3.4) Adjustments'!P40</f>
        <v>0</v>
      </c>
      <c r="Q39" s="269">
        <f>'(3.5) Actual WCA NPC'!Q39-'(3.4) Adjustments'!Q40</f>
        <v>0</v>
      </c>
      <c r="R39" s="269">
        <f>'(3.5) Actual WCA NPC'!R39-'(3.4) Adjustments'!R40</f>
        <v>0</v>
      </c>
    </row>
    <row r="40" spans="1:18" ht="12.75" customHeight="1">
      <c r="C40" s="230" t="s">
        <v>165</v>
      </c>
      <c r="F40" s="269">
        <f t="shared" si="6"/>
        <v>0</v>
      </c>
      <c r="G40" s="269">
        <f>'(3.5) Actual WCA NPC'!G40-'(3.4) Adjustments'!G41</f>
        <v>0</v>
      </c>
      <c r="H40" s="269">
        <f>'(3.5) Actual WCA NPC'!H40-'(3.4) Adjustments'!H41</f>
        <v>0</v>
      </c>
      <c r="I40" s="269">
        <f>'(3.5) Actual WCA NPC'!I40-'(3.4) Adjustments'!I41</f>
        <v>0</v>
      </c>
      <c r="J40" s="269">
        <f>'(3.5) Actual WCA NPC'!J40-'(3.4) Adjustments'!J41</f>
        <v>0</v>
      </c>
      <c r="K40" s="269">
        <f>'(3.5) Actual WCA NPC'!K40-'(3.4) Adjustments'!K41</f>
        <v>0</v>
      </c>
      <c r="L40" s="269">
        <f>'(3.5) Actual WCA NPC'!L40-'(3.4) Adjustments'!L41</f>
        <v>0</v>
      </c>
      <c r="M40" s="269">
        <f>'(3.5) Actual WCA NPC'!M40-'(3.4) Adjustments'!M41</f>
        <v>0</v>
      </c>
      <c r="N40" s="269">
        <f>'(3.5) Actual WCA NPC'!N40-'(3.4) Adjustments'!N41</f>
        <v>0</v>
      </c>
      <c r="O40" s="269">
        <f>'(3.5) Actual WCA NPC'!O40-'(3.4) Adjustments'!O41</f>
        <v>0</v>
      </c>
      <c r="P40" s="269">
        <f>'(3.5) Actual WCA NPC'!P40-'(3.4) Adjustments'!P41</f>
        <v>0</v>
      </c>
      <c r="Q40" s="269">
        <f>'(3.5) Actual WCA NPC'!Q40-'(3.4) Adjustments'!Q41</f>
        <v>0</v>
      </c>
      <c r="R40" s="269">
        <f>'(3.5) Actual WCA NPC'!R40-'(3.4) Adjustments'!R41</f>
        <v>0</v>
      </c>
    </row>
    <row r="41" spans="1:18" ht="12.75" customHeight="1">
      <c r="C41" s="230" t="s">
        <v>22</v>
      </c>
      <c r="F41" s="269">
        <f t="shared" si="6"/>
        <v>0</v>
      </c>
      <c r="G41" s="269">
        <f>'(3.5) Actual WCA NPC'!G41-'(3.4) Adjustments'!G42</f>
        <v>0</v>
      </c>
      <c r="H41" s="269">
        <f>'(3.5) Actual WCA NPC'!H41-'(3.4) Adjustments'!H42</f>
        <v>0</v>
      </c>
      <c r="I41" s="269">
        <f>'(3.5) Actual WCA NPC'!I41-'(3.4) Adjustments'!I42</f>
        <v>0</v>
      </c>
      <c r="J41" s="269">
        <f>'(3.5) Actual WCA NPC'!J41-'(3.4) Adjustments'!J42</f>
        <v>0</v>
      </c>
      <c r="K41" s="269">
        <f>'(3.5) Actual WCA NPC'!K41-'(3.4) Adjustments'!K42</f>
        <v>0</v>
      </c>
      <c r="L41" s="269">
        <f>'(3.5) Actual WCA NPC'!L41-'(3.4) Adjustments'!L42</f>
        <v>0</v>
      </c>
      <c r="M41" s="269">
        <f>'(3.5) Actual WCA NPC'!M41-'(3.4) Adjustments'!M42</f>
        <v>0</v>
      </c>
      <c r="N41" s="269">
        <f>'(3.5) Actual WCA NPC'!N41-'(3.4) Adjustments'!N42</f>
        <v>0</v>
      </c>
      <c r="O41" s="269">
        <f>'(3.5) Actual WCA NPC'!O41-'(3.4) Adjustments'!O42</f>
        <v>0</v>
      </c>
      <c r="P41" s="269">
        <f>'(3.5) Actual WCA NPC'!P41-'(3.4) Adjustments'!P42</f>
        <v>0</v>
      </c>
      <c r="Q41" s="269">
        <f>'(3.5) Actual WCA NPC'!Q41-'(3.4) Adjustments'!Q42</f>
        <v>0</v>
      </c>
      <c r="R41" s="269">
        <f>'(3.5) Actual WCA NPC'!R41-'(3.4) Adjustments'!R42</f>
        <v>0</v>
      </c>
    </row>
    <row r="42" spans="1:18" ht="12.75" customHeight="1">
      <c r="C42" s="271" t="s">
        <v>166</v>
      </c>
      <c r="F42" s="269">
        <f t="shared" si="6"/>
        <v>0</v>
      </c>
      <c r="G42" s="269">
        <f>'(3.5) Actual WCA NPC'!G42-'(3.4) Adjustments'!G43</f>
        <v>0</v>
      </c>
      <c r="H42" s="269">
        <f>'(3.5) Actual WCA NPC'!H42-'(3.4) Adjustments'!H43</f>
        <v>0</v>
      </c>
      <c r="I42" s="269">
        <f>'(3.5) Actual WCA NPC'!I42-'(3.4) Adjustments'!I43</f>
        <v>0</v>
      </c>
      <c r="J42" s="269">
        <f>'(3.5) Actual WCA NPC'!J42-'(3.4) Adjustments'!J43</f>
        <v>0</v>
      </c>
      <c r="K42" s="269">
        <f>'(3.5) Actual WCA NPC'!K42-'(3.4) Adjustments'!K43</f>
        <v>0</v>
      </c>
      <c r="L42" s="269">
        <f>'(3.5) Actual WCA NPC'!L42-'(3.4) Adjustments'!L43</f>
        <v>0</v>
      </c>
      <c r="M42" s="269">
        <f>'(3.5) Actual WCA NPC'!M42-'(3.4) Adjustments'!M43</f>
        <v>0</v>
      </c>
      <c r="N42" s="269">
        <f>'(3.5) Actual WCA NPC'!N42-'(3.4) Adjustments'!N43</f>
        <v>0</v>
      </c>
      <c r="O42" s="269">
        <f>'(3.5) Actual WCA NPC'!O42-'(3.4) Adjustments'!O43</f>
        <v>0</v>
      </c>
      <c r="P42" s="269">
        <f>'(3.5) Actual WCA NPC'!P42-'(3.4) Adjustments'!P43</f>
        <v>0</v>
      </c>
      <c r="Q42" s="269">
        <f>'(3.5) Actual WCA NPC'!Q42-'(3.4) Adjustments'!Q43</f>
        <v>0</v>
      </c>
      <c r="R42" s="269">
        <f>'(3.5) Actual WCA NPC'!R42-'(3.4) Adjustments'!R43</f>
        <v>0</v>
      </c>
    </row>
    <row r="43" spans="1:18" ht="12.75" customHeight="1">
      <c r="C43" s="230" t="s">
        <v>268</v>
      </c>
      <c r="F43" s="269">
        <f>SUM(G43:R43)</f>
        <v>0</v>
      </c>
      <c r="G43" s="269">
        <f>'(3.5) Actual WCA NPC'!G43-'(3.4) Adjustments'!G44</f>
        <v>0</v>
      </c>
      <c r="H43" s="269">
        <f>'(3.5) Actual WCA NPC'!H43-'(3.4) Adjustments'!H44</f>
        <v>0</v>
      </c>
      <c r="I43" s="269">
        <f>'(3.5) Actual WCA NPC'!I43-'(3.4) Adjustments'!I44</f>
        <v>0</v>
      </c>
      <c r="J43" s="269">
        <f>'(3.5) Actual WCA NPC'!J43-'(3.4) Adjustments'!J44</f>
        <v>0</v>
      </c>
      <c r="K43" s="269">
        <f>'(3.5) Actual WCA NPC'!K43-'(3.4) Adjustments'!K44</f>
        <v>0</v>
      </c>
      <c r="L43" s="269">
        <f>'(3.5) Actual WCA NPC'!L43-'(3.4) Adjustments'!L44</f>
        <v>0</v>
      </c>
      <c r="M43" s="269">
        <f>'(3.5) Actual WCA NPC'!M43-'(3.4) Adjustments'!M44</f>
        <v>0</v>
      </c>
      <c r="N43" s="269">
        <f>'(3.5) Actual WCA NPC'!N43-'(3.4) Adjustments'!N44</f>
        <v>0</v>
      </c>
      <c r="O43" s="269">
        <f>'(3.5) Actual WCA NPC'!O43-'(3.4) Adjustments'!O44</f>
        <v>0</v>
      </c>
      <c r="P43" s="269">
        <f>'(3.5) Actual WCA NPC'!P43-'(3.4) Adjustments'!P44</f>
        <v>0</v>
      </c>
      <c r="Q43" s="269">
        <f>'(3.5) Actual WCA NPC'!Q43-'(3.4) Adjustments'!Q44</f>
        <v>0</v>
      </c>
      <c r="R43" s="269">
        <f>'(3.5) Actual WCA NPC'!R43-'(3.4) Adjustments'!R44</f>
        <v>0</v>
      </c>
    </row>
    <row r="44" spans="1:18" ht="12.75" customHeight="1">
      <c r="C44" s="230" t="s">
        <v>23</v>
      </c>
      <c r="F44" s="269">
        <f t="shared" si="6"/>
        <v>0</v>
      </c>
      <c r="G44" s="269">
        <f>'(3.5) Actual WCA NPC'!G44-'(3.4) Adjustments'!G45</f>
        <v>0</v>
      </c>
      <c r="H44" s="269">
        <f>'(3.5) Actual WCA NPC'!H44-'(3.4) Adjustments'!H45</f>
        <v>0</v>
      </c>
      <c r="I44" s="269">
        <f>'(3.5) Actual WCA NPC'!I44-'(3.4) Adjustments'!I45</f>
        <v>0</v>
      </c>
      <c r="J44" s="269">
        <f>'(3.5) Actual WCA NPC'!J44-'(3.4) Adjustments'!J45</f>
        <v>0</v>
      </c>
      <c r="K44" s="269">
        <f>'(3.5) Actual WCA NPC'!K44-'(3.4) Adjustments'!K45</f>
        <v>0</v>
      </c>
      <c r="L44" s="269">
        <f>'(3.5) Actual WCA NPC'!L44-'(3.4) Adjustments'!L45</f>
        <v>0</v>
      </c>
      <c r="M44" s="269">
        <f>'(3.5) Actual WCA NPC'!M44-'(3.4) Adjustments'!M45</f>
        <v>0</v>
      </c>
      <c r="N44" s="269">
        <f>'(3.5) Actual WCA NPC'!N44-'(3.4) Adjustments'!N45</f>
        <v>0</v>
      </c>
      <c r="O44" s="269">
        <f>'(3.5) Actual WCA NPC'!O44-'(3.4) Adjustments'!O45</f>
        <v>0</v>
      </c>
      <c r="P44" s="269">
        <f>'(3.5) Actual WCA NPC'!P44-'(3.4) Adjustments'!P45</f>
        <v>0</v>
      </c>
      <c r="Q44" s="269">
        <f>'(3.5) Actual WCA NPC'!Q44-'(3.4) Adjustments'!Q45</f>
        <v>0</v>
      </c>
      <c r="R44" s="269">
        <f>'(3.5) Actual WCA NPC'!R44-'(3.4) Adjustments'!R45</f>
        <v>0</v>
      </c>
    </row>
    <row r="45" spans="1:18" ht="12.75" customHeight="1">
      <c r="C45" s="230" t="s">
        <v>249</v>
      </c>
      <c r="F45" s="269">
        <f t="shared" si="6"/>
        <v>0</v>
      </c>
      <c r="G45" s="269">
        <f>'(3.5) Actual WCA NPC'!G45-'(3.4) Adjustments'!G46</f>
        <v>0</v>
      </c>
      <c r="H45" s="269">
        <f>'(3.5) Actual WCA NPC'!H45-'(3.4) Adjustments'!H46</f>
        <v>0</v>
      </c>
      <c r="I45" s="269">
        <f>'(3.5) Actual WCA NPC'!I45-'(3.4) Adjustments'!I46</f>
        <v>0</v>
      </c>
      <c r="J45" s="269">
        <f>'(3.5) Actual WCA NPC'!J45-'(3.4) Adjustments'!J46</f>
        <v>0</v>
      </c>
      <c r="K45" s="269">
        <f>'(3.5) Actual WCA NPC'!K45-'(3.4) Adjustments'!K46</f>
        <v>0</v>
      </c>
      <c r="L45" s="269">
        <f>'(3.5) Actual WCA NPC'!L45-'(3.4) Adjustments'!L46</f>
        <v>0</v>
      </c>
      <c r="M45" s="269">
        <f>'(3.5) Actual WCA NPC'!M45-'(3.4) Adjustments'!M46</f>
        <v>0</v>
      </c>
      <c r="N45" s="269">
        <f>'(3.5) Actual WCA NPC'!N45-'(3.4) Adjustments'!N46</f>
        <v>0</v>
      </c>
      <c r="O45" s="269">
        <f>'(3.5) Actual WCA NPC'!O45-'(3.4) Adjustments'!O46</f>
        <v>0</v>
      </c>
      <c r="P45" s="269">
        <f>'(3.5) Actual WCA NPC'!P45-'(3.4) Adjustments'!P46</f>
        <v>0</v>
      </c>
      <c r="Q45" s="269">
        <f>'(3.5) Actual WCA NPC'!Q45-'(3.4) Adjustments'!Q46</f>
        <v>0</v>
      </c>
      <c r="R45" s="269">
        <f>'(3.5) Actual WCA NPC'!R45-'(3.4) Adjustments'!R46</f>
        <v>0</v>
      </c>
    </row>
    <row r="46" spans="1:18" ht="12.75" customHeight="1">
      <c r="C46" s="230" t="s">
        <v>250</v>
      </c>
      <c r="F46" s="269">
        <f t="shared" si="6"/>
        <v>0</v>
      </c>
      <c r="G46" s="269">
        <f>'(3.5) Actual WCA NPC'!G46-'(3.4) Adjustments'!G47</f>
        <v>0</v>
      </c>
      <c r="H46" s="269">
        <f>'(3.5) Actual WCA NPC'!H46-'(3.4) Adjustments'!H47</f>
        <v>0</v>
      </c>
      <c r="I46" s="269">
        <f>'(3.5) Actual WCA NPC'!I46-'(3.4) Adjustments'!I47</f>
        <v>0</v>
      </c>
      <c r="J46" s="269">
        <f>'(3.5) Actual WCA NPC'!J46-'(3.4) Adjustments'!J47</f>
        <v>0</v>
      </c>
      <c r="K46" s="269">
        <f>'(3.5) Actual WCA NPC'!K46-'(3.4) Adjustments'!K47</f>
        <v>0</v>
      </c>
      <c r="L46" s="269">
        <f>'(3.5) Actual WCA NPC'!L46-'(3.4) Adjustments'!L47</f>
        <v>0</v>
      </c>
      <c r="M46" s="269">
        <f>'(3.5) Actual WCA NPC'!M46-'(3.4) Adjustments'!M47</f>
        <v>0</v>
      </c>
      <c r="N46" s="269">
        <f>'(3.5) Actual WCA NPC'!N46-'(3.4) Adjustments'!N47</f>
        <v>0</v>
      </c>
      <c r="O46" s="269">
        <f>'(3.5) Actual WCA NPC'!O46-'(3.4) Adjustments'!O47</f>
        <v>0</v>
      </c>
      <c r="P46" s="269">
        <f>'(3.5) Actual WCA NPC'!P46-'(3.4) Adjustments'!P47</f>
        <v>0</v>
      </c>
      <c r="Q46" s="269">
        <f>'(3.5) Actual WCA NPC'!Q46-'(3.4) Adjustments'!Q47</f>
        <v>0</v>
      </c>
      <c r="R46" s="269">
        <f>'(3.5) Actual WCA NPC'!R46-'(3.4) Adjustments'!R47</f>
        <v>0</v>
      </c>
    </row>
    <row r="47" spans="1:18" ht="12.75" customHeight="1">
      <c r="C47" s="230" t="s">
        <v>24</v>
      </c>
      <c r="D47" s="230"/>
      <c r="F47" s="269">
        <f t="shared" si="6"/>
        <v>10449.670000000006</v>
      </c>
      <c r="G47" s="269">
        <f>'(3.5) Actual WCA NPC'!G47-'(3.4) Adjustments'!G48</f>
        <v>8595.44</v>
      </c>
      <c r="H47" s="269">
        <f>'(3.5) Actual WCA NPC'!H47-'(3.4) Adjustments'!H48</f>
        <v>8595.44</v>
      </c>
      <c r="I47" s="269">
        <f>'(3.5) Actual WCA NPC'!I47-'(3.4) Adjustments'!I48</f>
        <v>-80729.12000000001</v>
      </c>
      <c r="J47" s="269">
        <f>'(3.5) Actual WCA NPC'!J47-'(3.4) Adjustments'!J48</f>
        <v>7471.76</v>
      </c>
      <c r="K47" s="269">
        <f>'(3.5) Actual WCA NPC'!K47-'(3.4) Adjustments'!K48</f>
        <v>8314.51</v>
      </c>
      <c r="L47" s="269">
        <f>'(3.5) Actual WCA NPC'!L47-'(3.4) Adjustments'!L48</f>
        <v>8314.52</v>
      </c>
      <c r="M47" s="269">
        <f>'(3.5) Actual WCA NPC'!M47-'(3.4) Adjustments'!M48</f>
        <v>8314.52</v>
      </c>
      <c r="N47" s="269">
        <f>'(3.5) Actual WCA NPC'!N47-'(3.4) Adjustments'!N48</f>
        <v>8314.52</v>
      </c>
      <c r="O47" s="269">
        <f>'(3.5) Actual WCA NPC'!O47-'(3.4) Adjustments'!O48</f>
        <v>8314.52</v>
      </c>
      <c r="P47" s="269">
        <f>'(3.5) Actual WCA NPC'!P47-'(3.4) Adjustments'!P48</f>
        <v>8314.52</v>
      </c>
      <c r="Q47" s="269">
        <f>'(3.5) Actual WCA NPC'!Q47-'(3.4) Adjustments'!Q48</f>
        <v>8314.52</v>
      </c>
      <c r="R47" s="269">
        <f>'(3.5) Actual WCA NPC'!R47-'(3.4) Adjustments'!R48</f>
        <v>8314.52</v>
      </c>
    </row>
    <row r="48" spans="1:18" ht="12.75" customHeight="1">
      <c r="C48" s="267" t="s">
        <v>167</v>
      </c>
      <c r="D48" s="230"/>
      <c r="F48" s="269">
        <f t="shared" si="6"/>
        <v>0</v>
      </c>
      <c r="G48" s="269">
        <f>'(3.5) Actual WCA NPC'!G48-'(3.4) Adjustments'!G49</f>
        <v>0</v>
      </c>
      <c r="H48" s="269">
        <f>'(3.5) Actual WCA NPC'!H48-'(3.4) Adjustments'!H49</f>
        <v>0</v>
      </c>
      <c r="I48" s="269">
        <f>'(3.5) Actual WCA NPC'!I48-'(3.4) Adjustments'!I49</f>
        <v>0</v>
      </c>
      <c r="J48" s="269">
        <f>'(3.5) Actual WCA NPC'!J48-'(3.4) Adjustments'!J49</f>
        <v>0</v>
      </c>
      <c r="K48" s="269">
        <f>'(3.5) Actual WCA NPC'!K48-'(3.4) Adjustments'!K49</f>
        <v>0</v>
      </c>
      <c r="L48" s="269">
        <f>'(3.5) Actual WCA NPC'!L48-'(3.4) Adjustments'!L49</f>
        <v>0</v>
      </c>
      <c r="M48" s="269">
        <f>'(3.5) Actual WCA NPC'!M48-'(3.4) Adjustments'!M49</f>
        <v>0</v>
      </c>
      <c r="N48" s="269">
        <f>'(3.5) Actual WCA NPC'!N48-'(3.4) Adjustments'!N49</f>
        <v>0</v>
      </c>
      <c r="O48" s="269">
        <f>'(3.5) Actual WCA NPC'!O48-'(3.4) Adjustments'!O49</f>
        <v>0</v>
      </c>
      <c r="P48" s="269">
        <f>'(3.5) Actual WCA NPC'!P48-'(3.4) Adjustments'!P49</f>
        <v>0</v>
      </c>
      <c r="Q48" s="269">
        <f>'(3.5) Actual WCA NPC'!Q48-'(3.4) Adjustments'!Q49</f>
        <v>0</v>
      </c>
      <c r="R48" s="269">
        <f>'(3.5) Actual WCA NPC'!R48-'(3.4) Adjustments'!R49</f>
        <v>0</v>
      </c>
    </row>
    <row r="49" spans="1:18" ht="12.75" customHeight="1">
      <c r="C49" s="230" t="s">
        <v>25</v>
      </c>
      <c r="D49" s="230"/>
      <c r="F49" s="269">
        <f t="shared" si="6"/>
        <v>0</v>
      </c>
      <c r="G49" s="269">
        <f>'(3.5) Actual WCA NPC'!G49-'(3.4) Adjustments'!G50</f>
        <v>0</v>
      </c>
      <c r="H49" s="269">
        <f>'(3.5) Actual WCA NPC'!H49-'(3.4) Adjustments'!H50</f>
        <v>0</v>
      </c>
      <c r="I49" s="269">
        <f>'(3.5) Actual WCA NPC'!I49-'(3.4) Adjustments'!I50</f>
        <v>0</v>
      </c>
      <c r="J49" s="269">
        <f>'(3.5) Actual WCA NPC'!J49-'(3.4) Adjustments'!J50</f>
        <v>0</v>
      </c>
      <c r="K49" s="269">
        <f>'(3.5) Actual WCA NPC'!K49-'(3.4) Adjustments'!K50</f>
        <v>0</v>
      </c>
      <c r="L49" s="269">
        <f>'(3.5) Actual WCA NPC'!L49-'(3.4) Adjustments'!L50</f>
        <v>0</v>
      </c>
      <c r="M49" s="269">
        <f>'(3.5) Actual WCA NPC'!M49-'(3.4) Adjustments'!M50</f>
        <v>0</v>
      </c>
      <c r="N49" s="269">
        <f>'(3.5) Actual WCA NPC'!N49-'(3.4) Adjustments'!N50</f>
        <v>0</v>
      </c>
      <c r="O49" s="269">
        <f>'(3.5) Actual WCA NPC'!O49-'(3.4) Adjustments'!O50</f>
        <v>0</v>
      </c>
      <c r="P49" s="269">
        <f>'(3.5) Actual WCA NPC'!P49-'(3.4) Adjustments'!P50</f>
        <v>0</v>
      </c>
      <c r="Q49" s="269">
        <f>'(3.5) Actual WCA NPC'!Q49-'(3.4) Adjustments'!Q50</f>
        <v>0</v>
      </c>
      <c r="R49" s="269">
        <f>'(3.5) Actual WCA NPC'!R49-'(3.4) Adjustments'!R50</f>
        <v>0</v>
      </c>
    </row>
    <row r="50" spans="1:18" ht="12.75" customHeight="1">
      <c r="C50" s="230" t="s">
        <v>26</v>
      </c>
      <c r="D50" s="230"/>
      <c r="F50" s="269">
        <f t="shared" si="6"/>
        <v>0</v>
      </c>
      <c r="G50" s="269">
        <f>'(3.5) Actual WCA NPC'!G50-'(3.4) Adjustments'!G51</f>
        <v>0</v>
      </c>
      <c r="H50" s="269">
        <f>'(3.5) Actual WCA NPC'!H50-'(3.4) Adjustments'!H51</f>
        <v>0</v>
      </c>
      <c r="I50" s="269">
        <f>'(3.5) Actual WCA NPC'!I50-'(3.4) Adjustments'!I51</f>
        <v>0</v>
      </c>
      <c r="J50" s="269">
        <f>'(3.5) Actual WCA NPC'!J50-'(3.4) Adjustments'!J51</f>
        <v>0</v>
      </c>
      <c r="K50" s="269">
        <f>'(3.5) Actual WCA NPC'!K50-'(3.4) Adjustments'!K51</f>
        <v>0</v>
      </c>
      <c r="L50" s="269">
        <f>'(3.5) Actual WCA NPC'!L50-'(3.4) Adjustments'!L51</f>
        <v>0</v>
      </c>
      <c r="M50" s="269">
        <f>'(3.5) Actual WCA NPC'!M50-'(3.4) Adjustments'!M51</f>
        <v>0</v>
      </c>
      <c r="N50" s="269">
        <f>'(3.5) Actual WCA NPC'!N50-'(3.4) Adjustments'!N51</f>
        <v>0</v>
      </c>
      <c r="O50" s="269">
        <f>'(3.5) Actual WCA NPC'!O50-'(3.4) Adjustments'!O51</f>
        <v>0</v>
      </c>
      <c r="P50" s="269">
        <f>'(3.5) Actual WCA NPC'!P50-'(3.4) Adjustments'!P51</f>
        <v>0</v>
      </c>
      <c r="Q50" s="269">
        <f>'(3.5) Actual WCA NPC'!Q50-'(3.4) Adjustments'!Q51</f>
        <v>0</v>
      </c>
      <c r="R50" s="269">
        <f>'(3.5) Actual WCA NPC'!R50-'(3.4) Adjustments'!R51</f>
        <v>0</v>
      </c>
    </row>
    <row r="51" spans="1:18" ht="12.75" customHeight="1">
      <c r="C51" s="267" t="s">
        <v>278</v>
      </c>
      <c r="D51" s="230"/>
      <c r="F51" s="269">
        <f t="shared" ref="F51" si="7">SUM(G51:R51)</f>
        <v>0</v>
      </c>
      <c r="G51" s="269">
        <f>'(3.5) Actual WCA NPC'!G51-'(3.4) Adjustments'!G52</f>
        <v>0</v>
      </c>
      <c r="H51" s="269">
        <f>'(3.5) Actual WCA NPC'!H51-'(3.4) Adjustments'!H52</f>
        <v>0</v>
      </c>
      <c r="I51" s="269">
        <f>'(3.5) Actual WCA NPC'!I51-'(3.4) Adjustments'!I52</f>
        <v>0</v>
      </c>
      <c r="J51" s="269">
        <f>'(3.5) Actual WCA NPC'!J51-'(3.4) Adjustments'!J52</f>
        <v>0</v>
      </c>
      <c r="K51" s="269">
        <f>'(3.5) Actual WCA NPC'!K51-'(3.4) Adjustments'!K52</f>
        <v>0</v>
      </c>
      <c r="L51" s="269">
        <f>'(3.5) Actual WCA NPC'!L51-'(3.4) Adjustments'!L52</f>
        <v>0</v>
      </c>
      <c r="M51" s="269">
        <f>'(3.5) Actual WCA NPC'!M51-'(3.4) Adjustments'!M52</f>
        <v>0</v>
      </c>
      <c r="N51" s="269">
        <f>'(3.5) Actual WCA NPC'!N51-'(3.4) Adjustments'!N52</f>
        <v>0</v>
      </c>
      <c r="O51" s="269">
        <f>'(3.5) Actual WCA NPC'!O51-'(3.4) Adjustments'!O52</f>
        <v>0</v>
      </c>
      <c r="P51" s="269">
        <f>'(3.5) Actual WCA NPC'!P51-'(3.4) Adjustments'!P52</f>
        <v>0</v>
      </c>
      <c r="Q51" s="269">
        <f>'(3.5) Actual WCA NPC'!Q51-'(3.4) Adjustments'!Q52</f>
        <v>0</v>
      </c>
      <c r="R51" s="269">
        <f>'(3.5) Actual WCA NPC'!R51-'(3.4) Adjustments'!R52</f>
        <v>0</v>
      </c>
    </row>
    <row r="52" spans="1:18" ht="12.75" customHeight="1">
      <c r="C52" s="230" t="s">
        <v>27</v>
      </c>
      <c r="D52" s="230"/>
      <c r="F52" s="269">
        <f t="shared" si="6"/>
        <v>0</v>
      </c>
      <c r="G52" s="269">
        <f>'(3.5) Actual WCA NPC'!G52-'(3.4) Adjustments'!G52</f>
        <v>0</v>
      </c>
      <c r="H52" s="269">
        <f>'(3.5) Actual WCA NPC'!H52-'(3.4) Adjustments'!H52</f>
        <v>0</v>
      </c>
      <c r="I52" s="269">
        <f>'(3.5) Actual WCA NPC'!I52-'(3.4) Adjustments'!I52</f>
        <v>0</v>
      </c>
      <c r="J52" s="269">
        <f>'(3.5) Actual WCA NPC'!J52-'(3.4) Adjustments'!J52</f>
        <v>0</v>
      </c>
      <c r="K52" s="269">
        <f>'(3.5) Actual WCA NPC'!K52-'(3.4) Adjustments'!K52</f>
        <v>0</v>
      </c>
      <c r="L52" s="269">
        <f>'(3.5) Actual WCA NPC'!L52-'(3.4) Adjustments'!L52</f>
        <v>0</v>
      </c>
      <c r="M52" s="269">
        <f>'(3.5) Actual WCA NPC'!M52-'(3.4) Adjustments'!M52</f>
        <v>0</v>
      </c>
      <c r="N52" s="269">
        <f>'(3.5) Actual WCA NPC'!N52-'(3.4) Adjustments'!N52</f>
        <v>0</v>
      </c>
      <c r="O52" s="269">
        <f>'(3.5) Actual WCA NPC'!O52-'(3.4) Adjustments'!O52</f>
        <v>0</v>
      </c>
      <c r="P52" s="269">
        <f>'(3.5) Actual WCA NPC'!P52-'(3.4) Adjustments'!P52</f>
        <v>0</v>
      </c>
      <c r="Q52" s="269">
        <f>'(3.5) Actual WCA NPC'!Q52-'(3.4) Adjustments'!Q52</f>
        <v>0</v>
      </c>
      <c r="R52" s="269">
        <f>'(3.5) Actual WCA NPC'!R52-'(3.4) Adjustments'!R52</f>
        <v>0</v>
      </c>
    </row>
    <row r="53" spans="1:18" ht="12.75" customHeight="1">
      <c r="C53" s="230" t="s">
        <v>168</v>
      </c>
      <c r="D53" s="230"/>
      <c r="F53" s="269">
        <f t="shared" si="6"/>
        <v>0</v>
      </c>
      <c r="G53" s="269">
        <f>'(3.5) Actual WCA NPC'!G53-'(3.4) Adjustments'!G53</f>
        <v>0</v>
      </c>
      <c r="H53" s="269">
        <f>'(3.5) Actual WCA NPC'!H53-'(3.4) Adjustments'!H53</f>
        <v>0</v>
      </c>
      <c r="I53" s="269">
        <f>'(3.5) Actual WCA NPC'!I53-'(3.4) Adjustments'!I53</f>
        <v>0</v>
      </c>
      <c r="J53" s="269">
        <f>'(3.5) Actual WCA NPC'!J53-'(3.4) Adjustments'!J53</f>
        <v>0</v>
      </c>
      <c r="K53" s="269">
        <f>'(3.5) Actual WCA NPC'!K53-'(3.4) Adjustments'!K53</f>
        <v>0</v>
      </c>
      <c r="L53" s="269">
        <f>'(3.5) Actual WCA NPC'!L53-'(3.4) Adjustments'!L53</f>
        <v>0</v>
      </c>
      <c r="M53" s="269">
        <f>'(3.5) Actual WCA NPC'!M53-'(3.4) Adjustments'!M53</f>
        <v>0</v>
      </c>
      <c r="N53" s="269">
        <f>'(3.5) Actual WCA NPC'!N53-'(3.4) Adjustments'!N53</f>
        <v>0</v>
      </c>
      <c r="O53" s="269">
        <f>'(3.5) Actual WCA NPC'!O53-'(3.4) Adjustments'!O53</f>
        <v>0</v>
      </c>
      <c r="P53" s="269">
        <f>'(3.5) Actual WCA NPC'!P53-'(3.4) Adjustments'!P53</f>
        <v>0</v>
      </c>
      <c r="Q53" s="269">
        <f>'(3.5) Actual WCA NPC'!Q53-'(3.4) Adjustments'!Q53</f>
        <v>0</v>
      </c>
      <c r="R53" s="269">
        <f>'(3.5) Actual WCA NPC'!R53-'(3.4) Adjustments'!R53</f>
        <v>0</v>
      </c>
    </row>
    <row r="54" spans="1:18" ht="12.75" customHeight="1">
      <c r="C54" s="230" t="s">
        <v>28</v>
      </c>
      <c r="D54" s="230"/>
      <c r="F54" s="269">
        <f t="shared" si="6"/>
        <v>0</v>
      </c>
      <c r="G54" s="269">
        <f>'(3.5) Actual WCA NPC'!G54-'(3.4) Adjustments'!G54</f>
        <v>0</v>
      </c>
      <c r="H54" s="269">
        <f>'(3.5) Actual WCA NPC'!H54-'(3.4) Adjustments'!H54</f>
        <v>0</v>
      </c>
      <c r="I54" s="269">
        <f>'(3.5) Actual WCA NPC'!I54-'(3.4) Adjustments'!I54</f>
        <v>0</v>
      </c>
      <c r="J54" s="269">
        <f>'(3.5) Actual WCA NPC'!J54-'(3.4) Adjustments'!J54</f>
        <v>0</v>
      </c>
      <c r="K54" s="269">
        <f>'(3.5) Actual WCA NPC'!K54-'(3.4) Adjustments'!K54</f>
        <v>0</v>
      </c>
      <c r="L54" s="269">
        <f>'(3.5) Actual WCA NPC'!L54-'(3.4) Adjustments'!L54</f>
        <v>0</v>
      </c>
      <c r="M54" s="269">
        <f>'(3.5) Actual WCA NPC'!M54-'(3.4) Adjustments'!M54</f>
        <v>0</v>
      </c>
      <c r="N54" s="269">
        <f>'(3.5) Actual WCA NPC'!N54-'(3.4) Adjustments'!N54</f>
        <v>0</v>
      </c>
      <c r="O54" s="269">
        <f>'(3.5) Actual WCA NPC'!O54-'(3.4) Adjustments'!O54</f>
        <v>0</v>
      </c>
      <c r="P54" s="269">
        <f>'(3.5) Actual WCA NPC'!P54-'(3.4) Adjustments'!P54</f>
        <v>0</v>
      </c>
      <c r="Q54" s="269">
        <f>'(3.5) Actual WCA NPC'!Q54-'(3.4) Adjustments'!Q54</f>
        <v>0</v>
      </c>
      <c r="R54" s="269">
        <f>'(3.5) Actual WCA NPC'!R54-'(3.4) Adjustments'!R54</f>
        <v>0</v>
      </c>
    </row>
    <row r="55" spans="1:18" ht="12.75" customHeight="1">
      <c r="C55" s="230" t="s">
        <v>169</v>
      </c>
      <c r="D55" s="230"/>
      <c r="F55" s="269">
        <f t="shared" si="6"/>
        <v>0</v>
      </c>
      <c r="G55" s="269">
        <f>'(3.5) Actual WCA NPC'!G55-'(3.4) Adjustments'!G55</f>
        <v>0</v>
      </c>
      <c r="H55" s="269">
        <f>'(3.5) Actual WCA NPC'!H55-'(3.4) Adjustments'!H55</f>
        <v>0</v>
      </c>
      <c r="I55" s="269">
        <f>'(3.5) Actual WCA NPC'!I55-'(3.4) Adjustments'!I55</f>
        <v>0</v>
      </c>
      <c r="J55" s="269">
        <f>'(3.5) Actual WCA NPC'!J55-'(3.4) Adjustments'!J55</f>
        <v>0</v>
      </c>
      <c r="K55" s="269">
        <f>'(3.5) Actual WCA NPC'!K55-'(3.4) Adjustments'!K55</f>
        <v>0</v>
      </c>
      <c r="L55" s="269">
        <f>'(3.5) Actual WCA NPC'!L55-'(3.4) Adjustments'!L55</f>
        <v>0</v>
      </c>
      <c r="M55" s="269">
        <f>'(3.5) Actual WCA NPC'!M55-'(3.4) Adjustments'!M55</f>
        <v>0</v>
      </c>
      <c r="N55" s="269">
        <f>'(3.5) Actual WCA NPC'!N55-'(3.4) Adjustments'!N55</f>
        <v>0</v>
      </c>
      <c r="O55" s="269">
        <f>'(3.5) Actual WCA NPC'!O55-'(3.4) Adjustments'!O55</f>
        <v>0</v>
      </c>
      <c r="P55" s="269">
        <f>'(3.5) Actual WCA NPC'!P55-'(3.4) Adjustments'!P55</f>
        <v>0</v>
      </c>
      <c r="Q55" s="269">
        <f>'(3.5) Actual WCA NPC'!Q55-'(3.4) Adjustments'!Q55</f>
        <v>0</v>
      </c>
      <c r="R55" s="269">
        <f>'(3.5) Actual WCA NPC'!R55-'(3.4) Adjustments'!R55</f>
        <v>0</v>
      </c>
    </row>
    <row r="56" spans="1:18" ht="12.75" customHeight="1">
      <c r="D56" s="230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</row>
    <row r="57" spans="1:18" ht="12.75" customHeight="1">
      <c r="A57" s="200"/>
      <c r="B57" s="272" t="s">
        <v>196</v>
      </c>
      <c r="C57" s="188"/>
      <c r="D57" s="188"/>
      <c r="F57" s="269">
        <f>SUM(G57:R57)</f>
        <v>4410291.17</v>
      </c>
      <c r="G57" s="269">
        <f t="shared" ref="G57:R57" si="8">SUM(G36:G56)</f>
        <v>320055.53999999998</v>
      </c>
      <c r="H57" s="269">
        <f t="shared" si="8"/>
        <v>173604.29</v>
      </c>
      <c r="I57" s="269">
        <f t="shared" si="8"/>
        <v>131966.39000000001</v>
      </c>
      <c r="J57" s="269">
        <f t="shared" si="8"/>
        <v>554893.55000000005</v>
      </c>
      <c r="K57" s="269">
        <f t="shared" si="8"/>
        <v>401286.48</v>
      </c>
      <c r="L57" s="269">
        <f t="shared" si="8"/>
        <v>566131.05000000005</v>
      </c>
      <c r="M57" s="269">
        <f t="shared" si="8"/>
        <v>490558.12000000005</v>
      </c>
      <c r="N57" s="269">
        <f t="shared" si="8"/>
        <v>442545.99</v>
      </c>
      <c r="O57" s="269">
        <f t="shared" si="8"/>
        <v>457018.63</v>
      </c>
      <c r="P57" s="269">
        <f t="shared" si="8"/>
        <v>438737.91000000003</v>
      </c>
      <c r="Q57" s="269">
        <f t="shared" si="8"/>
        <v>185726.69</v>
      </c>
      <c r="R57" s="269">
        <f t="shared" si="8"/>
        <v>247766.53</v>
      </c>
    </row>
    <row r="58" spans="1:18" ht="12.75" customHeight="1">
      <c r="B58" s="188"/>
      <c r="C58" s="188"/>
      <c r="D58" s="188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1:18" ht="12.75" customHeight="1">
      <c r="B59" s="266" t="s">
        <v>29</v>
      </c>
      <c r="C59" s="188"/>
      <c r="D59" s="188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</row>
    <row r="60" spans="1:18" ht="12.75" customHeight="1">
      <c r="C60" s="230" t="s">
        <v>30</v>
      </c>
      <c r="D60" s="230"/>
      <c r="E60" s="273"/>
      <c r="F60" s="269">
        <f t="shared" ref="F60:F99" si="9">SUM(G60:R60)</f>
        <v>0</v>
      </c>
      <c r="G60" s="269">
        <f>'(3.5) Actual WCA NPC'!G60-'(3.4) Adjustments'!G60</f>
        <v>0</v>
      </c>
      <c r="H60" s="269">
        <f>'(3.5) Actual WCA NPC'!H60-'(3.4) Adjustments'!H60</f>
        <v>0</v>
      </c>
      <c r="I60" s="269">
        <f>'(3.5) Actual WCA NPC'!I60-'(3.4) Adjustments'!I60</f>
        <v>0</v>
      </c>
      <c r="J60" s="269">
        <f>'(3.5) Actual WCA NPC'!J60-'(3.4) Adjustments'!J60</f>
        <v>0</v>
      </c>
      <c r="K60" s="269">
        <f>'(3.5) Actual WCA NPC'!K60-'(3.4) Adjustments'!K60</f>
        <v>0</v>
      </c>
      <c r="L60" s="269">
        <f>'(3.5) Actual WCA NPC'!L60-'(3.4) Adjustments'!L60</f>
        <v>0</v>
      </c>
      <c r="M60" s="269">
        <f>'(3.5) Actual WCA NPC'!M60-'(3.4) Adjustments'!M60</f>
        <v>0</v>
      </c>
      <c r="N60" s="269">
        <f>'(3.5) Actual WCA NPC'!N60-'(3.4) Adjustments'!N60</f>
        <v>0</v>
      </c>
      <c r="O60" s="269">
        <f>'(3.5) Actual WCA NPC'!O60-'(3.4) Adjustments'!O60</f>
        <v>0</v>
      </c>
      <c r="P60" s="269">
        <f>'(3.5) Actual WCA NPC'!P60-'(3.4) Adjustments'!P60</f>
        <v>0</v>
      </c>
      <c r="Q60" s="269">
        <f>'(3.5) Actual WCA NPC'!Q60-'(3.4) Adjustments'!Q60</f>
        <v>0</v>
      </c>
      <c r="R60" s="269">
        <f>'(3.5) Actual WCA NPC'!R60-'(3.4) Adjustments'!R60</f>
        <v>0</v>
      </c>
    </row>
    <row r="61" spans="1:18" ht="12.75" customHeight="1">
      <c r="C61" s="230" t="s">
        <v>31</v>
      </c>
      <c r="D61" s="230"/>
      <c r="E61" s="273"/>
      <c r="F61" s="269">
        <f t="shared" si="9"/>
        <v>0</v>
      </c>
      <c r="G61" s="269">
        <f>'(3.5) Actual WCA NPC'!G61-'(3.4) Adjustments'!G61</f>
        <v>0</v>
      </c>
      <c r="H61" s="269">
        <f>'(3.5) Actual WCA NPC'!H61-'(3.4) Adjustments'!H61</f>
        <v>0</v>
      </c>
      <c r="I61" s="269">
        <f>'(3.5) Actual WCA NPC'!I61-'(3.4) Adjustments'!I61</f>
        <v>0</v>
      </c>
      <c r="J61" s="269">
        <f>'(3.5) Actual WCA NPC'!J61-'(3.4) Adjustments'!J61</f>
        <v>0</v>
      </c>
      <c r="K61" s="269">
        <f>'(3.5) Actual WCA NPC'!K61-'(3.4) Adjustments'!K61</f>
        <v>0</v>
      </c>
      <c r="L61" s="269">
        <f>'(3.5) Actual WCA NPC'!L61-'(3.4) Adjustments'!L61</f>
        <v>0</v>
      </c>
      <c r="M61" s="269">
        <f>'(3.5) Actual WCA NPC'!M61-'(3.4) Adjustments'!M61</f>
        <v>0</v>
      </c>
      <c r="N61" s="269">
        <f>'(3.5) Actual WCA NPC'!N61-'(3.4) Adjustments'!N61</f>
        <v>0</v>
      </c>
      <c r="O61" s="269">
        <f>'(3.5) Actual WCA NPC'!O61-'(3.4) Adjustments'!O61</f>
        <v>0</v>
      </c>
      <c r="P61" s="269">
        <f>'(3.5) Actual WCA NPC'!P61-'(3.4) Adjustments'!P61</f>
        <v>0</v>
      </c>
      <c r="Q61" s="269">
        <f>'(3.5) Actual WCA NPC'!Q61-'(3.4) Adjustments'!Q61</f>
        <v>0</v>
      </c>
      <c r="R61" s="269">
        <f>'(3.5) Actual WCA NPC'!R61-'(3.4) Adjustments'!R61</f>
        <v>0</v>
      </c>
    </row>
    <row r="62" spans="1:18" ht="12.75" customHeight="1">
      <c r="C62" s="230" t="s">
        <v>32</v>
      </c>
      <c r="D62" s="230"/>
      <c r="F62" s="269">
        <f t="shared" si="9"/>
        <v>0</v>
      </c>
      <c r="G62" s="269">
        <f>'(3.5) Actual WCA NPC'!G62-'(3.4) Adjustments'!G62</f>
        <v>0</v>
      </c>
      <c r="H62" s="269">
        <f>'(3.5) Actual WCA NPC'!H62-'(3.4) Adjustments'!H62</f>
        <v>0</v>
      </c>
      <c r="I62" s="269">
        <f>'(3.5) Actual WCA NPC'!I62-'(3.4) Adjustments'!I62</f>
        <v>0</v>
      </c>
      <c r="J62" s="269">
        <f>'(3.5) Actual WCA NPC'!J62-'(3.4) Adjustments'!J62</f>
        <v>0</v>
      </c>
      <c r="K62" s="269">
        <f>'(3.5) Actual WCA NPC'!K62-'(3.4) Adjustments'!K62</f>
        <v>0</v>
      </c>
      <c r="L62" s="269">
        <f>'(3.5) Actual WCA NPC'!L62-'(3.4) Adjustments'!L62</f>
        <v>0</v>
      </c>
      <c r="M62" s="269">
        <f>'(3.5) Actual WCA NPC'!M62-'(3.4) Adjustments'!M62</f>
        <v>0</v>
      </c>
      <c r="N62" s="269">
        <f>'(3.5) Actual WCA NPC'!N62-'(3.4) Adjustments'!N62</f>
        <v>0</v>
      </c>
      <c r="O62" s="269">
        <f>'(3.5) Actual WCA NPC'!O62-'(3.4) Adjustments'!O62</f>
        <v>0</v>
      </c>
      <c r="P62" s="269">
        <f>'(3.5) Actual WCA NPC'!P62-'(3.4) Adjustments'!P62</f>
        <v>0</v>
      </c>
      <c r="Q62" s="269">
        <f>'(3.5) Actual WCA NPC'!Q62-'(3.4) Adjustments'!Q62</f>
        <v>0</v>
      </c>
      <c r="R62" s="269">
        <f>'(3.5) Actual WCA NPC'!R62-'(3.4) Adjustments'!R62</f>
        <v>0</v>
      </c>
    </row>
    <row r="63" spans="1:18" ht="12.75" customHeight="1">
      <c r="C63" s="230" t="s">
        <v>33</v>
      </c>
      <c r="D63" s="230"/>
      <c r="F63" s="269">
        <f t="shared" si="9"/>
        <v>0</v>
      </c>
      <c r="G63" s="269">
        <f>'(3.5) Actual WCA NPC'!G63-'(3.4) Adjustments'!G63</f>
        <v>0</v>
      </c>
      <c r="H63" s="269">
        <f>'(3.5) Actual WCA NPC'!H63-'(3.4) Adjustments'!H63</f>
        <v>0</v>
      </c>
      <c r="I63" s="269">
        <f>'(3.5) Actual WCA NPC'!I63-'(3.4) Adjustments'!I63</f>
        <v>0</v>
      </c>
      <c r="J63" s="269">
        <f>'(3.5) Actual WCA NPC'!J63-'(3.4) Adjustments'!J63</f>
        <v>0</v>
      </c>
      <c r="K63" s="269">
        <f>'(3.5) Actual WCA NPC'!K63-'(3.4) Adjustments'!K63</f>
        <v>0</v>
      </c>
      <c r="L63" s="269">
        <f>'(3.5) Actual WCA NPC'!L63-'(3.4) Adjustments'!L63</f>
        <v>0</v>
      </c>
      <c r="M63" s="269">
        <f>'(3.5) Actual WCA NPC'!M63-'(3.4) Adjustments'!M63</f>
        <v>0</v>
      </c>
      <c r="N63" s="269">
        <f>'(3.5) Actual WCA NPC'!N63-'(3.4) Adjustments'!N63</f>
        <v>0</v>
      </c>
      <c r="O63" s="269">
        <f>'(3.5) Actual WCA NPC'!O63-'(3.4) Adjustments'!O63</f>
        <v>0</v>
      </c>
      <c r="P63" s="269">
        <f>'(3.5) Actual WCA NPC'!P63-'(3.4) Adjustments'!P63</f>
        <v>0</v>
      </c>
      <c r="Q63" s="269">
        <f>'(3.5) Actual WCA NPC'!Q63-'(3.4) Adjustments'!Q63</f>
        <v>0</v>
      </c>
      <c r="R63" s="269">
        <f>'(3.5) Actual WCA NPC'!R63-'(3.4) Adjustments'!R63</f>
        <v>0</v>
      </c>
    </row>
    <row r="64" spans="1:18" ht="12.75" customHeight="1">
      <c r="C64" s="230" t="s">
        <v>34</v>
      </c>
      <c r="D64" s="230"/>
      <c r="F64" s="269">
        <f t="shared" si="9"/>
        <v>209315.77000000002</v>
      </c>
      <c r="G64" s="269">
        <f>'(3.5) Actual WCA NPC'!G64-'(3.4) Adjustments'!G64</f>
        <v>0</v>
      </c>
      <c r="H64" s="269">
        <f>'(3.5) Actual WCA NPC'!H64-'(3.4) Adjustments'!H64</f>
        <v>0</v>
      </c>
      <c r="I64" s="269">
        <f>'(3.5) Actual WCA NPC'!I64-'(3.4) Adjustments'!I64</f>
        <v>0</v>
      </c>
      <c r="J64" s="269">
        <f>'(3.5) Actual WCA NPC'!J64-'(3.4) Adjustments'!J64</f>
        <v>530.17999999999995</v>
      </c>
      <c r="K64" s="269">
        <f>'(3.5) Actual WCA NPC'!K64-'(3.4) Adjustments'!K64</f>
        <v>35349.660000000003</v>
      </c>
      <c r="L64" s="269">
        <f>'(3.5) Actual WCA NPC'!L64-'(3.4) Adjustments'!L64</f>
        <v>41873.800000000003</v>
      </c>
      <c r="M64" s="269">
        <f>'(3.5) Actual WCA NPC'!M64-'(3.4) Adjustments'!M64</f>
        <v>56591.95</v>
      </c>
      <c r="N64" s="269">
        <f>'(3.5) Actual WCA NPC'!N64-'(3.4) Adjustments'!N64</f>
        <v>54717.52</v>
      </c>
      <c r="O64" s="269">
        <f>'(3.5) Actual WCA NPC'!O64-'(3.4) Adjustments'!O64</f>
        <v>20052.88</v>
      </c>
      <c r="P64" s="269">
        <f>'(3.5) Actual WCA NPC'!P64-'(3.4) Adjustments'!P64</f>
        <v>199.77999999999997</v>
      </c>
      <c r="Q64" s="269">
        <f>'(3.5) Actual WCA NPC'!Q64-'(3.4) Adjustments'!Q64</f>
        <v>0</v>
      </c>
      <c r="R64" s="269">
        <f>'(3.5) Actual WCA NPC'!R64-'(3.4) Adjustments'!R64</f>
        <v>0</v>
      </c>
    </row>
    <row r="65" spans="3:18" ht="12.75" customHeight="1">
      <c r="C65" s="230" t="s">
        <v>35</v>
      </c>
      <c r="D65" s="230"/>
      <c r="F65" s="269">
        <f t="shared" si="9"/>
        <v>0</v>
      </c>
      <c r="G65" s="269">
        <f>'(3.5) Actual WCA NPC'!G65-'(3.4) Adjustments'!G65</f>
        <v>0</v>
      </c>
      <c r="H65" s="269">
        <f>'(3.5) Actual WCA NPC'!H65-'(3.4) Adjustments'!H65</f>
        <v>0</v>
      </c>
      <c r="I65" s="269">
        <f>'(3.5) Actual WCA NPC'!I65-'(3.4) Adjustments'!I65</f>
        <v>0</v>
      </c>
      <c r="J65" s="269">
        <f>'(3.5) Actual WCA NPC'!J65-'(3.4) Adjustments'!J65</f>
        <v>0</v>
      </c>
      <c r="K65" s="269">
        <f>'(3.5) Actual WCA NPC'!K65-'(3.4) Adjustments'!K65</f>
        <v>0</v>
      </c>
      <c r="L65" s="269">
        <f>'(3.5) Actual WCA NPC'!L65-'(3.4) Adjustments'!L65</f>
        <v>0</v>
      </c>
      <c r="M65" s="269">
        <f>'(3.5) Actual WCA NPC'!M65-'(3.4) Adjustments'!M65</f>
        <v>0</v>
      </c>
      <c r="N65" s="269">
        <f>'(3.5) Actual WCA NPC'!N65-'(3.4) Adjustments'!N65</f>
        <v>0</v>
      </c>
      <c r="O65" s="269">
        <f>'(3.5) Actual WCA NPC'!O65-'(3.4) Adjustments'!O65</f>
        <v>0</v>
      </c>
      <c r="P65" s="269">
        <f>'(3.5) Actual WCA NPC'!P65-'(3.4) Adjustments'!P65</f>
        <v>0</v>
      </c>
      <c r="Q65" s="269">
        <f>'(3.5) Actual WCA NPC'!Q65-'(3.4) Adjustments'!Q65</f>
        <v>0</v>
      </c>
      <c r="R65" s="269">
        <f>'(3.5) Actual WCA NPC'!R65-'(3.4) Adjustments'!R65</f>
        <v>0</v>
      </c>
    </row>
    <row r="66" spans="3:18" ht="12.75" customHeight="1">
      <c r="C66" s="230" t="s">
        <v>36</v>
      </c>
      <c r="F66" s="269">
        <f t="shared" si="9"/>
        <v>0</v>
      </c>
      <c r="G66" s="269">
        <f>'(3.5) Actual WCA NPC'!G66-'(3.4) Adjustments'!G66</f>
        <v>0</v>
      </c>
      <c r="H66" s="269">
        <f>'(3.5) Actual WCA NPC'!H66-'(3.4) Adjustments'!H66</f>
        <v>0</v>
      </c>
      <c r="I66" s="269">
        <f>'(3.5) Actual WCA NPC'!I66-'(3.4) Adjustments'!I66</f>
        <v>0</v>
      </c>
      <c r="J66" s="269">
        <f>'(3.5) Actual WCA NPC'!J66-'(3.4) Adjustments'!J66</f>
        <v>0</v>
      </c>
      <c r="K66" s="269">
        <f>'(3.5) Actual WCA NPC'!K66-'(3.4) Adjustments'!K66</f>
        <v>0</v>
      </c>
      <c r="L66" s="269">
        <f>'(3.5) Actual WCA NPC'!L66-'(3.4) Adjustments'!L66</f>
        <v>0</v>
      </c>
      <c r="M66" s="269">
        <f>'(3.5) Actual WCA NPC'!M66-'(3.4) Adjustments'!M66</f>
        <v>0</v>
      </c>
      <c r="N66" s="269">
        <f>'(3.5) Actual WCA NPC'!N66-'(3.4) Adjustments'!N66</f>
        <v>0</v>
      </c>
      <c r="O66" s="269">
        <f>'(3.5) Actual WCA NPC'!O66-'(3.4) Adjustments'!O66</f>
        <v>0</v>
      </c>
      <c r="P66" s="269">
        <f>'(3.5) Actual WCA NPC'!P66-'(3.4) Adjustments'!P66</f>
        <v>0</v>
      </c>
      <c r="Q66" s="269">
        <f>'(3.5) Actual WCA NPC'!Q66-'(3.4) Adjustments'!Q66</f>
        <v>0</v>
      </c>
      <c r="R66" s="269">
        <f>'(3.5) Actual WCA NPC'!R66-'(3.4) Adjustments'!R66</f>
        <v>0</v>
      </c>
    </row>
    <row r="67" spans="3:18" ht="12.75" customHeight="1">
      <c r="C67" s="230" t="s">
        <v>251</v>
      </c>
      <c r="F67" s="269">
        <f t="shared" si="9"/>
        <v>0</v>
      </c>
      <c r="G67" s="269">
        <f>'(3.5) Actual WCA NPC'!G67-'(3.4) Adjustments'!G68</f>
        <v>0</v>
      </c>
      <c r="H67" s="269">
        <f>'(3.5) Actual WCA NPC'!H67-'(3.4) Adjustments'!H68</f>
        <v>0</v>
      </c>
      <c r="I67" s="269">
        <f>'(3.5) Actual WCA NPC'!I67-'(3.4) Adjustments'!I68</f>
        <v>0</v>
      </c>
      <c r="J67" s="269">
        <f>'(3.5) Actual WCA NPC'!J67-'(3.4) Adjustments'!J68</f>
        <v>0</v>
      </c>
      <c r="K67" s="269">
        <f>'(3.5) Actual WCA NPC'!K67-'(3.4) Adjustments'!K68</f>
        <v>0</v>
      </c>
      <c r="L67" s="269">
        <f>'(3.5) Actual WCA NPC'!L67-'(3.4) Adjustments'!L68</f>
        <v>0</v>
      </c>
      <c r="M67" s="269">
        <f>'(3.5) Actual WCA NPC'!M67-'(3.4) Adjustments'!M68</f>
        <v>0</v>
      </c>
      <c r="N67" s="269">
        <f>'(3.5) Actual WCA NPC'!N67-'(3.4) Adjustments'!N68</f>
        <v>0</v>
      </c>
      <c r="O67" s="269">
        <f>'(3.5) Actual WCA NPC'!O67-'(3.4) Adjustments'!O68</f>
        <v>0</v>
      </c>
      <c r="P67" s="269">
        <f>'(3.5) Actual WCA NPC'!P67-'(3.4) Adjustments'!P68</f>
        <v>0</v>
      </c>
      <c r="Q67" s="269">
        <f>'(3.5) Actual WCA NPC'!Q67-'(3.4) Adjustments'!Q68</f>
        <v>0</v>
      </c>
      <c r="R67" s="269">
        <f>'(3.5) Actual WCA NPC'!R67-'(3.4) Adjustments'!R68</f>
        <v>0</v>
      </c>
    </row>
    <row r="68" spans="3:18" ht="12.75" customHeight="1">
      <c r="C68" s="230" t="s">
        <v>172</v>
      </c>
      <c r="F68" s="269">
        <f t="shared" si="9"/>
        <v>0</v>
      </c>
      <c r="G68" s="269">
        <f>'(3.5) Actual WCA NPC'!G68-'(3.4) Adjustments'!G69</f>
        <v>0</v>
      </c>
      <c r="H68" s="269">
        <f>'(3.5) Actual WCA NPC'!H68-'(3.4) Adjustments'!H69</f>
        <v>0</v>
      </c>
      <c r="I68" s="269">
        <f>'(3.5) Actual WCA NPC'!I68-'(3.4) Adjustments'!I69</f>
        <v>0</v>
      </c>
      <c r="J68" s="269">
        <f>'(3.5) Actual WCA NPC'!J68-'(3.4) Adjustments'!J69</f>
        <v>0</v>
      </c>
      <c r="K68" s="269">
        <f>'(3.5) Actual WCA NPC'!K68-'(3.4) Adjustments'!K69</f>
        <v>0</v>
      </c>
      <c r="L68" s="269">
        <f>'(3.5) Actual WCA NPC'!L68-'(3.4) Adjustments'!L69</f>
        <v>0</v>
      </c>
      <c r="M68" s="269">
        <f>'(3.5) Actual WCA NPC'!M68-'(3.4) Adjustments'!M69</f>
        <v>0</v>
      </c>
      <c r="N68" s="269">
        <f>'(3.5) Actual WCA NPC'!N68-'(3.4) Adjustments'!N69</f>
        <v>0</v>
      </c>
      <c r="O68" s="269">
        <f>'(3.5) Actual WCA NPC'!O68-'(3.4) Adjustments'!O69</f>
        <v>0</v>
      </c>
      <c r="P68" s="269">
        <f>'(3.5) Actual WCA NPC'!P68-'(3.4) Adjustments'!P69</f>
        <v>0</v>
      </c>
      <c r="Q68" s="269">
        <f>'(3.5) Actual WCA NPC'!Q68-'(3.4) Adjustments'!Q69</f>
        <v>0</v>
      </c>
      <c r="R68" s="269">
        <f>'(3.5) Actual WCA NPC'!R68-'(3.4) Adjustments'!R69</f>
        <v>0</v>
      </c>
    </row>
    <row r="69" spans="3:18" ht="12.75" customHeight="1">
      <c r="C69" s="230" t="s">
        <v>252</v>
      </c>
      <c r="F69" s="269">
        <f t="shared" si="9"/>
        <v>0</v>
      </c>
      <c r="G69" s="269">
        <f>'(3.5) Actual WCA NPC'!G69-'(3.4) Adjustments'!G70</f>
        <v>0</v>
      </c>
      <c r="H69" s="269">
        <f>'(3.5) Actual WCA NPC'!H69-'(3.4) Adjustments'!H70</f>
        <v>0</v>
      </c>
      <c r="I69" s="269">
        <f>'(3.5) Actual WCA NPC'!I69-'(3.4) Adjustments'!I70</f>
        <v>0</v>
      </c>
      <c r="J69" s="269">
        <f>'(3.5) Actual WCA NPC'!J69-'(3.4) Adjustments'!J70</f>
        <v>0</v>
      </c>
      <c r="K69" s="269">
        <f>'(3.5) Actual WCA NPC'!K69-'(3.4) Adjustments'!K70</f>
        <v>0</v>
      </c>
      <c r="L69" s="269">
        <f>'(3.5) Actual WCA NPC'!L69-'(3.4) Adjustments'!L70</f>
        <v>0</v>
      </c>
      <c r="M69" s="269">
        <f>'(3.5) Actual WCA NPC'!M69-'(3.4) Adjustments'!M70</f>
        <v>0</v>
      </c>
      <c r="N69" s="269">
        <f>'(3.5) Actual WCA NPC'!N69-'(3.4) Adjustments'!N70</f>
        <v>0</v>
      </c>
      <c r="O69" s="269">
        <f>'(3.5) Actual WCA NPC'!O69-'(3.4) Adjustments'!O70</f>
        <v>0</v>
      </c>
      <c r="P69" s="269">
        <f>'(3.5) Actual WCA NPC'!P69-'(3.4) Adjustments'!P70</f>
        <v>0</v>
      </c>
      <c r="Q69" s="269">
        <f>'(3.5) Actual WCA NPC'!Q69-'(3.4) Adjustments'!Q70</f>
        <v>0</v>
      </c>
      <c r="R69" s="269">
        <f>'(3.5) Actual WCA NPC'!R69-'(3.4) Adjustments'!R70</f>
        <v>0</v>
      </c>
    </row>
    <row r="70" spans="3:18" ht="12.75" customHeight="1">
      <c r="C70" s="230" t="s">
        <v>253</v>
      </c>
      <c r="F70" s="269">
        <f t="shared" si="9"/>
        <v>0</v>
      </c>
      <c r="G70" s="269">
        <f>'(3.5) Actual WCA NPC'!G70-'(3.4) Adjustments'!G71</f>
        <v>0</v>
      </c>
      <c r="H70" s="269">
        <f>'(3.5) Actual WCA NPC'!H70-'(3.4) Adjustments'!H71</f>
        <v>0</v>
      </c>
      <c r="I70" s="269">
        <f>'(3.5) Actual WCA NPC'!I70-'(3.4) Adjustments'!I71</f>
        <v>0</v>
      </c>
      <c r="J70" s="269">
        <f>'(3.5) Actual WCA NPC'!J70-'(3.4) Adjustments'!J71</f>
        <v>0</v>
      </c>
      <c r="K70" s="269">
        <f>'(3.5) Actual WCA NPC'!K70-'(3.4) Adjustments'!K71</f>
        <v>0</v>
      </c>
      <c r="L70" s="269">
        <f>'(3.5) Actual WCA NPC'!L70-'(3.4) Adjustments'!L71</f>
        <v>0</v>
      </c>
      <c r="M70" s="269">
        <f>'(3.5) Actual WCA NPC'!M70-'(3.4) Adjustments'!M71</f>
        <v>0</v>
      </c>
      <c r="N70" s="269">
        <f>'(3.5) Actual WCA NPC'!N70-'(3.4) Adjustments'!N71</f>
        <v>0</v>
      </c>
      <c r="O70" s="269">
        <f>'(3.5) Actual WCA NPC'!O70-'(3.4) Adjustments'!O71</f>
        <v>0</v>
      </c>
      <c r="P70" s="269">
        <f>'(3.5) Actual WCA NPC'!P70-'(3.4) Adjustments'!P71</f>
        <v>0</v>
      </c>
      <c r="Q70" s="269">
        <f>'(3.5) Actual WCA NPC'!Q70-'(3.4) Adjustments'!Q71</f>
        <v>0</v>
      </c>
      <c r="R70" s="269">
        <f>'(3.5) Actual WCA NPC'!R70-'(3.4) Adjustments'!R71</f>
        <v>0</v>
      </c>
    </row>
    <row r="71" spans="3:18" ht="12.75" customHeight="1">
      <c r="C71" s="230" t="s">
        <v>254</v>
      </c>
      <c r="F71" s="269">
        <f t="shared" si="9"/>
        <v>0</v>
      </c>
      <c r="G71" s="269">
        <f>'(3.5) Actual WCA NPC'!G71-'(3.4) Adjustments'!G72</f>
        <v>0</v>
      </c>
      <c r="H71" s="269">
        <f>'(3.5) Actual WCA NPC'!H71-'(3.4) Adjustments'!H72</f>
        <v>0</v>
      </c>
      <c r="I71" s="269">
        <f>'(3.5) Actual WCA NPC'!I71-'(3.4) Adjustments'!I72</f>
        <v>0</v>
      </c>
      <c r="J71" s="269">
        <f>'(3.5) Actual WCA NPC'!J71-'(3.4) Adjustments'!J72</f>
        <v>0</v>
      </c>
      <c r="K71" s="269">
        <f>'(3.5) Actual WCA NPC'!K71-'(3.4) Adjustments'!K72</f>
        <v>0</v>
      </c>
      <c r="L71" s="269">
        <f>'(3.5) Actual WCA NPC'!L71-'(3.4) Adjustments'!L72</f>
        <v>0</v>
      </c>
      <c r="M71" s="269">
        <f>'(3.5) Actual WCA NPC'!M71-'(3.4) Adjustments'!M72</f>
        <v>0</v>
      </c>
      <c r="N71" s="269">
        <f>'(3.5) Actual WCA NPC'!N71-'(3.4) Adjustments'!N72</f>
        <v>0</v>
      </c>
      <c r="O71" s="269">
        <f>'(3.5) Actual WCA NPC'!O71-'(3.4) Adjustments'!O72</f>
        <v>0</v>
      </c>
      <c r="P71" s="269">
        <f>'(3.5) Actual WCA NPC'!P71-'(3.4) Adjustments'!P72</f>
        <v>0</v>
      </c>
      <c r="Q71" s="269">
        <f>'(3.5) Actual WCA NPC'!Q71-'(3.4) Adjustments'!Q72</f>
        <v>0</v>
      </c>
      <c r="R71" s="269">
        <f>'(3.5) Actual WCA NPC'!R71-'(3.4) Adjustments'!R72</f>
        <v>0</v>
      </c>
    </row>
    <row r="72" spans="3:18" ht="12.75" customHeight="1">
      <c r="C72" s="230" t="s">
        <v>255</v>
      </c>
      <c r="F72" s="269">
        <f t="shared" si="9"/>
        <v>0</v>
      </c>
      <c r="G72" s="269">
        <f>'(3.5) Actual WCA NPC'!G72-'(3.4) Adjustments'!G73</f>
        <v>0</v>
      </c>
      <c r="H72" s="269">
        <f>'(3.5) Actual WCA NPC'!H72-'(3.4) Adjustments'!H73</f>
        <v>0</v>
      </c>
      <c r="I72" s="269">
        <f>'(3.5) Actual WCA NPC'!I72-'(3.4) Adjustments'!I73</f>
        <v>0</v>
      </c>
      <c r="J72" s="269">
        <f>'(3.5) Actual WCA NPC'!J72-'(3.4) Adjustments'!J73</f>
        <v>0</v>
      </c>
      <c r="K72" s="269">
        <f>'(3.5) Actual WCA NPC'!K72-'(3.4) Adjustments'!K73</f>
        <v>0</v>
      </c>
      <c r="L72" s="269">
        <f>'(3.5) Actual WCA NPC'!L72-'(3.4) Adjustments'!L73</f>
        <v>0</v>
      </c>
      <c r="M72" s="269">
        <f>'(3.5) Actual WCA NPC'!M72-'(3.4) Adjustments'!M73</f>
        <v>0</v>
      </c>
      <c r="N72" s="269">
        <f>'(3.5) Actual WCA NPC'!N72-'(3.4) Adjustments'!N73</f>
        <v>0</v>
      </c>
      <c r="O72" s="269">
        <f>'(3.5) Actual WCA NPC'!O72-'(3.4) Adjustments'!O73</f>
        <v>0</v>
      </c>
      <c r="P72" s="269">
        <f>'(3.5) Actual WCA NPC'!P72-'(3.4) Adjustments'!P73</f>
        <v>0</v>
      </c>
      <c r="Q72" s="269">
        <f>'(3.5) Actual WCA NPC'!Q72-'(3.4) Adjustments'!Q73</f>
        <v>0</v>
      </c>
      <c r="R72" s="269">
        <f>'(3.5) Actual WCA NPC'!R72-'(3.4) Adjustments'!R73</f>
        <v>0</v>
      </c>
    </row>
    <row r="73" spans="3:18" ht="12.75" customHeight="1">
      <c r="C73" s="230" t="s">
        <v>37</v>
      </c>
      <c r="D73" s="230"/>
      <c r="F73" s="269">
        <f t="shared" si="9"/>
        <v>0</v>
      </c>
      <c r="G73" s="269">
        <f>'(3.5) Actual WCA NPC'!G73-'(3.4) Adjustments'!G74</f>
        <v>0</v>
      </c>
      <c r="H73" s="269">
        <f>'(3.5) Actual WCA NPC'!H73-'(3.4) Adjustments'!H74</f>
        <v>0</v>
      </c>
      <c r="I73" s="269">
        <f>'(3.5) Actual WCA NPC'!I73-'(3.4) Adjustments'!I74</f>
        <v>0</v>
      </c>
      <c r="J73" s="269">
        <f>'(3.5) Actual WCA NPC'!J73-'(3.4) Adjustments'!J74</f>
        <v>0</v>
      </c>
      <c r="K73" s="269">
        <f>'(3.5) Actual WCA NPC'!K73-'(3.4) Adjustments'!K74</f>
        <v>0</v>
      </c>
      <c r="L73" s="269">
        <f>'(3.5) Actual WCA NPC'!L73-'(3.4) Adjustments'!L74</f>
        <v>0</v>
      </c>
      <c r="M73" s="269">
        <f>'(3.5) Actual WCA NPC'!M73-'(3.4) Adjustments'!M74</f>
        <v>0</v>
      </c>
      <c r="N73" s="269">
        <f>'(3.5) Actual WCA NPC'!N73-'(3.4) Adjustments'!N74</f>
        <v>0</v>
      </c>
      <c r="O73" s="269">
        <f>'(3.5) Actual WCA NPC'!O73-'(3.4) Adjustments'!O74</f>
        <v>0</v>
      </c>
      <c r="P73" s="269">
        <f>'(3.5) Actual WCA NPC'!P73-'(3.4) Adjustments'!P74</f>
        <v>0</v>
      </c>
      <c r="Q73" s="269">
        <f>'(3.5) Actual WCA NPC'!Q73-'(3.4) Adjustments'!Q74</f>
        <v>0</v>
      </c>
      <c r="R73" s="269">
        <f>'(3.5) Actual WCA NPC'!R73-'(3.4) Adjustments'!R74</f>
        <v>0</v>
      </c>
    </row>
    <row r="74" spans="3:18" ht="12.75" customHeight="1">
      <c r="C74" s="230" t="s">
        <v>38</v>
      </c>
      <c r="D74" s="230"/>
      <c r="F74" s="269">
        <f t="shared" si="9"/>
        <v>0</v>
      </c>
      <c r="G74" s="269">
        <f>'(3.5) Actual WCA NPC'!G74-'(3.4) Adjustments'!G75</f>
        <v>0</v>
      </c>
      <c r="H74" s="269">
        <f>'(3.5) Actual WCA NPC'!H74-'(3.4) Adjustments'!H75</f>
        <v>0</v>
      </c>
      <c r="I74" s="269">
        <f>'(3.5) Actual WCA NPC'!I74-'(3.4) Adjustments'!I75</f>
        <v>0</v>
      </c>
      <c r="J74" s="269">
        <f>'(3.5) Actual WCA NPC'!J74-'(3.4) Adjustments'!J75</f>
        <v>0</v>
      </c>
      <c r="K74" s="269">
        <f>'(3.5) Actual WCA NPC'!K74-'(3.4) Adjustments'!K75</f>
        <v>0</v>
      </c>
      <c r="L74" s="269">
        <f>'(3.5) Actual WCA NPC'!L74-'(3.4) Adjustments'!L75</f>
        <v>0</v>
      </c>
      <c r="M74" s="269">
        <f>'(3.5) Actual WCA NPC'!M74-'(3.4) Adjustments'!M75</f>
        <v>0</v>
      </c>
      <c r="N74" s="269">
        <f>'(3.5) Actual WCA NPC'!N74-'(3.4) Adjustments'!N75</f>
        <v>0</v>
      </c>
      <c r="O74" s="269">
        <f>'(3.5) Actual WCA NPC'!O74-'(3.4) Adjustments'!O75</f>
        <v>0</v>
      </c>
      <c r="P74" s="269">
        <f>'(3.5) Actual WCA NPC'!P74-'(3.4) Adjustments'!P75</f>
        <v>0</v>
      </c>
      <c r="Q74" s="269">
        <f>'(3.5) Actual WCA NPC'!Q74-'(3.4) Adjustments'!Q75</f>
        <v>0</v>
      </c>
      <c r="R74" s="269">
        <f>'(3.5) Actual WCA NPC'!R74-'(3.4) Adjustments'!R75</f>
        <v>0</v>
      </c>
    </row>
    <row r="75" spans="3:18" ht="12.75" customHeight="1">
      <c r="C75" s="230" t="s">
        <v>173</v>
      </c>
      <c r="D75" s="230"/>
      <c r="F75" s="269">
        <f t="shared" si="9"/>
        <v>0</v>
      </c>
      <c r="G75" s="269">
        <f>'(3.5) Actual WCA NPC'!G75-'(3.4) Adjustments'!G76</f>
        <v>0</v>
      </c>
      <c r="H75" s="269">
        <f>'(3.5) Actual WCA NPC'!H75-'(3.4) Adjustments'!H76</f>
        <v>0</v>
      </c>
      <c r="I75" s="269">
        <f>'(3.5) Actual WCA NPC'!I75-'(3.4) Adjustments'!I76</f>
        <v>0</v>
      </c>
      <c r="J75" s="269">
        <f>'(3.5) Actual WCA NPC'!J75-'(3.4) Adjustments'!J76</f>
        <v>0</v>
      </c>
      <c r="K75" s="269">
        <f>'(3.5) Actual WCA NPC'!K75-'(3.4) Adjustments'!K76</f>
        <v>0</v>
      </c>
      <c r="L75" s="269">
        <f>'(3.5) Actual WCA NPC'!L75-'(3.4) Adjustments'!L76</f>
        <v>0</v>
      </c>
      <c r="M75" s="269">
        <f>'(3.5) Actual WCA NPC'!M75-'(3.4) Adjustments'!M76</f>
        <v>0</v>
      </c>
      <c r="N75" s="269">
        <f>'(3.5) Actual WCA NPC'!N75-'(3.4) Adjustments'!N76</f>
        <v>0</v>
      </c>
      <c r="O75" s="269">
        <f>'(3.5) Actual WCA NPC'!O75-'(3.4) Adjustments'!O76</f>
        <v>0</v>
      </c>
      <c r="P75" s="269">
        <f>'(3.5) Actual WCA NPC'!P75-'(3.4) Adjustments'!P76</f>
        <v>0</v>
      </c>
      <c r="Q75" s="269">
        <f>'(3.5) Actual WCA NPC'!Q75-'(3.4) Adjustments'!Q76</f>
        <v>0</v>
      </c>
      <c r="R75" s="269">
        <f>'(3.5) Actual WCA NPC'!R75-'(3.4) Adjustments'!R76</f>
        <v>0</v>
      </c>
    </row>
    <row r="76" spans="3:18" ht="12.75" customHeight="1">
      <c r="C76" s="230" t="s">
        <v>256</v>
      </c>
      <c r="D76" s="230"/>
      <c r="F76" s="269">
        <f t="shared" si="9"/>
        <v>0</v>
      </c>
      <c r="G76" s="269">
        <f>'(3.5) Actual WCA NPC'!G76-'(3.4) Adjustments'!G77</f>
        <v>0</v>
      </c>
      <c r="H76" s="269">
        <f>'(3.5) Actual WCA NPC'!H76-'(3.4) Adjustments'!H77</f>
        <v>0</v>
      </c>
      <c r="I76" s="269">
        <f>'(3.5) Actual WCA NPC'!I76-'(3.4) Adjustments'!I77</f>
        <v>0</v>
      </c>
      <c r="J76" s="269">
        <f>'(3.5) Actual WCA NPC'!J76-'(3.4) Adjustments'!J77</f>
        <v>0</v>
      </c>
      <c r="K76" s="269">
        <f>'(3.5) Actual WCA NPC'!K76-'(3.4) Adjustments'!K77</f>
        <v>0</v>
      </c>
      <c r="L76" s="269">
        <f>'(3.5) Actual WCA NPC'!L76-'(3.4) Adjustments'!L77</f>
        <v>0</v>
      </c>
      <c r="M76" s="269">
        <f>'(3.5) Actual WCA NPC'!M76-'(3.4) Adjustments'!M77</f>
        <v>0</v>
      </c>
      <c r="N76" s="269">
        <f>'(3.5) Actual WCA NPC'!N76-'(3.4) Adjustments'!N77</f>
        <v>0</v>
      </c>
      <c r="O76" s="269">
        <f>'(3.5) Actual WCA NPC'!O76-'(3.4) Adjustments'!O77</f>
        <v>0</v>
      </c>
      <c r="P76" s="269">
        <f>'(3.5) Actual WCA NPC'!P76-'(3.4) Adjustments'!P77</f>
        <v>0</v>
      </c>
      <c r="Q76" s="269">
        <f>'(3.5) Actual WCA NPC'!Q76-'(3.4) Adjustments'!Q77</f>
        <v>0</v>
      </c>
      <c r="R76" s="269">
        <f>'(3.5) Actual WCA NPC'!R76-'(3.4) Adjustments'!R77</f>
        <v>0</v>
      </c>
    </row>
    <row r="77" spans="3:18" ht="12.75" customHeight="1">
      <c r="C77" s="230" t="s">
        <v>257</v>
      </c>
      <c r="D77" s="230"/>
      <c r="F77" s="269">
        <f t="shared" si="9"/>
        <v>0</v>
      </c>
      <c r="G77" s="269">
        <f>'(3.5) Actual WCA NPC'!G77-'(3.4) Adjustments'!G78</f>
        <v>0</v>
      </c>
      <c r="H77" s="269">
        <f>'(3.5) Actual WCA NPC'!H77-'(3.4) Adjustments'!H78</f>
        <v>0</v>
      </c>
      <c r="I77" s="269">
        <f>'(3.5) Actual WCA NPC'!I77-'(3.4) Adjustments'!I78</f>
        <v>0</v>
      </c>
      <c r="J77" s="269">
        <f>'(3.5) Actual WCA NPC'!J77-'(3.4) Adjustments'!J78</f>
        <v>0</v>
      </c>
      <c r="K77" s="269">
        <f>'(3.5) Actual WCA NPC'!K77-'(3.4) Adjustments'!K78</f>
        <v>0</v>
      </c>
      <c r="L77" s="269">
        <f>'(3.5) Actual WCA NPC'!L77-'(3.4) Adjustments'!L78</f>
        <v>0</v>
      </c>
      <c r="M77" s="269">
        <f>'(3.5) Actual WCA NPC'!M77-'(3.4) Adjustments'!M78</f>
        <v>0</v>
      </c>
      <c r="N77" s="269">
        <f>'(3.5) Actual WCA NPC'!N77-'(3.4) Adjustments'!N78</f>
        <v>0</v>
      </c>
      <c r="O77" s="269">
        <f>'(3.5) Actual WCA NPC'!O77-'(3.4) Adjustments'!O78</f>
        <v>0</v>
      </c>
      <c r="P77" s="269">
        <f>'(3.5) Actual WCA NPC'!P77-'(3.4) Adjustments'!P78</f>
        <v>0</v>
      </c>
      <c r="Q77" s="269">
        <f>'(3.5) Actual WCA NPC'!Q77-'(3.4) Adjustments'!Q78</f>
        <v>0</v>
      </c>
      <c r="R77" s="269">
        <f>'(3.5) Actual WCA NPC'!R77-'(3.4) Adjustments'!R78</f>
        <v>0</v>
      </c>
    </row>
    <row r="78" spans="3:18" ht="12.75" customHeight="1">
      <c r="C78" s="230" t="s">
        <v>258</v>
      </c>
      <c r="D78" s="230"/>
      <c r="F78" s="269">
        <f t="shared" si="9"/>
        <v>0</v>
      </c>
      <c r="G78" s="269">
        <f>'(3.5) Actual WCA NPC'!G78-'(3.4) Adjustments'!G79</f>
        <v>0</v>
      </c>
      <c r="H78" s="269">
        <f>'(3.5) Actual WCA NPC'!H78-'(3.4) Adjustments'!H79</f>
        <v>0</v>
      </c>
      <c r="I78" s="269">
        <f>'(3.5) Actual WCA NPC'!I78-'(3.4) Adjustments'!I79</f>
        <v>0</v>
      </c>
      <c r="J78" s="269">
        <f>'(3.5) Actual WCA NPC'!J78-'(3.4) Adjustments'!J79</f>
        <v>0</v>
      </c>
      <c r="K78" s="269">
        <f>'(3.5) Actual WCA NPC'!K78-'(3.4) Adjustments'!K79</f>
        <v>0</v>
      </c>
      <c r="L78" s="269">
        <f>'(3.5) Actual WCA NPC'!L78-'(3.4) Adjustments'!L79</f>
        <v>0</v>
      </c>
      <c r="M78" s="269">
        <f>'(3.5) Actual WCA NPC'!M78-'(3.4) Adjustments'!M79</f>
        <v>0</v>
      </c>
      <c r="N78" s="269">
        <f>'(3.5) Actual WCA NPC'!N78-'(3.4) Adjustments'!N79</f>
        <v>0</v>
      </c>
      <c r="O78" s="269">
        <f>'(3.5) Actual WCA NPC'!O78-'(3.4) Adjustments'!O79</f>
        <v>0</v>
      </c>
      <c r="P78" s="269">
        <f>'(3.5) Actual WCA NPC'!P78-'(3.4) Adjustments'!P79</f>
        <v>0</v>
      </c>
      <c r="Q78" s="269">
        <f>'(3.5) Actual WCA NPC'!Q78-'(3.4) Adjustments'!Q79</f>
        <v>0</v>
      </c>
      <c r="R78" s="269">
        <f>'(3.5) Actual WCA NPC'!R78-'(3.4) Adjustments'!R79</f>
        <v>0</v>
      </c>
    </row>
    <row r="79" spans="3:18" ht="12.75" customHeight="1">
      <c r="C79" s="230" t="s">
        <v>259</v>
      </c>
      <c r="D79" s="230"/>
      <c r="F79" s="269">
        <f t="shared" si="9"/>
        <v>0</v>
      </c>
      <c r="G79" s="269">
        <f>'(3.5) Actual WCA NPC'!G79-'(3.4) Adjustments'!G82</f>
        <v>0</v>
      </c>
      <c r="H79" s="269">
        <f>'(3.5) Actual WCA NPC'!H79-'(3.4) Adjustments'!H82</f>
        <v>0</v>
      </c>
      <c r="I79" s="269">
        <f>'(3.5) Actual WCA NPC'!I79-'(3.4) Adjustments'!I82</f>
        <v>0</v>
      </c>
      <c r="J79" s="269">
        <f>'(3.5) Actual WCA NPC'!J79-'(3.4) Adjustments'!J82</f>
        <v>0</v>
      </c>
      <c r="K79" s="269">
        <f>'(3.5) Actual WCA NPC'!K79-'(3.4) Adjustments'!K82</f>
        <v>0</v>
      </c>
      <c r="L79" s="269">
        <f>'(3.5) Actual WCA NPC'!L79-'(3.4) Adjustments'!L82</f>
        <v>0</v>
      </c>
      <c r="M79" s="269">
        <f>'(3.5) Actual WCA NPC'!M79-'(3.4) Adjustments'!M82</f>
        <v>0</v>
      </c>
      <c r="N79" s="269">
        <f>'(3.5) Actual WCA NPC'!N79-'(3.4) Adjustments'!N82</f>
        <v>0</v>
      </c>
      <c r="O79" s="269">
        <f>'(3.5) Actual WCA NPC'!O79-'(3.4) Adjustments'!O82</f>
        <v>0</v>
      </c>
      <c r="P79" s="269">
        <f>'(3.5) Actual WCA NPC'!P79-'(3.4) Adjustments'!P82</f>
        <v>0</v>
      </c>
      <c r="Q79" s="269">
        <f>'(3.5) Actual WCA NPC'!Q79-'(3.4) Adjustments'!Q82</f>
        <v>0</v>
      </c>
      <c r="R79" s="269">
        <f>'(3.5) Actual WCA NPC'!R79-'(3.4) Adjustments'!R82</f>
        <v>0</v>
      </c>
    </row>
    <row r="80" spans="3:18" ht="12.75" customHeight="1">
      <c r="C80" s="230" t="s">
        <v>174</v>
      </c>
      <c r="D80" s="230"/>
      <c r="F80" s="269">
        <f t="shared" si="9"/>
        <v>0</v>
      </c>
      <c r="G80" s="269">
        <f>'(3.5) Actual WCA NPC'!G80-'(3.4) Adjustments'!G83</f>
        <v>0</v>
      </c>
      <c r="H80" s="269">
        <f>'(3.5) Actual WCA NPC'!H80-'(3.4) Adjustments'!H83</f>
        <v>0</v>
      </c>
      <c r="I80" s="269">
        <f>'(3.5) Actual WCA NPC'!I80-'(3.4) Adjustments'!I83</f>
        <v>0</v>
      </c>
      <c r="J80" s="269">
        <f>'(3.5) Actual WCA NPC'!J80-'(3.4) Adjustments'!J83</f>
        <v>0</v>
      </c>
      <c r="K80" s="269">
        <f>'(3.5) Actual WCA NPC'!K80-'(3.4) Adjustments'!K83</f>
        <v>0</v>
      </c>
      <c r="L80" s="269">
        <f>'(3.5) Actual WCA NPC'!L80-'(3.4) Adjustments'!L83</f>
        <v>0</v>
      </c>
      <c r="M80" s="269">
        <f>'(3.5) Actual WCA NPC'!M80-'(3.4) Adjustments'!M83</f>
        <v>0</v>
      </c>
      <c r="N80" s="269">
        <f>'(3.5) Actual WCA NPC'!N80-'(3.4) Adjustments'!N83</f>
        <v>0</v>
      </c>
      <c r="O80" s="269">
        <f>'(3.5) Actual WCA NPC'!O80-'(3.4) Adjustments'!O83</f>
        <v>0</v>
      </c>
      <c r="P80" s="269">
        <f>'(3.5) Actual WCA NPC'!P80-'(3.4) Adjustments'!P83</f>
        <v>0</v>
      </c>
      <c r="Q80" s="269">
        <f>'(3.5) Actual WCA NPC'!Q80-'(3.4) Adjustments'!Q83</f>
        <v>0</v>
      </c>
      <c r="R80" s="269">
        <f>'(3.5) Actual WCA NPC'!R80-'(3.4) Adjustments'!R83</f>
        <v>0</v>
      </c>
    </row>
    <row r="81" spans="2:18" ht="12.75" customHeight="1">
      <c r="C81" s="230" t="s">
        <v>175</v>
      </c>
      <c r="D81" s="230"/>
      <c r="F81" s="269">
        <f t="shared" si="9"/>
        <v>0</v>
      </c>
      <c r="G81" s="269">
        <f>'(3.5) Actual WCA NPC'!G81-'(3.4) Adjustments'!G84</f>
        <v>0</v>
      </c>
      <c r="H81" s="269">
        <f>'(3.5) Actual WCA NPC'!H81-'(3.4) Adjustments'!H84</f>
        <v>0</v>
      </c>
      <c r="I81" s="269">
        <f>'(3.5) Actual WCA NPC'!I81-'(3.4) Adjustments'!I84</f>
        <v>0</v>
      </c>
      <c r="J81" s="269">
        <f>'(3.5) Actual WCA NPC'!J81-'(3.4) Adjustments'!J84</f>
        <v>0</v>
      </c>
      <c r="K81" s="269">
        <f>'(3.5) Actual WCA NPC'!K81-'(3.4) Adjustments'!K84</f>
        <v>0</v>
      </c>
      <c r="L81" s="269">
        <f>'(3.5) Actual WCA NPC'!L81-'(3.4) Adjustments'!L84</f>
        <v>0</v>
      </c>
      <c r="M81" s="269">
        <f>'(3.5) Actual WCA NPC'!M81-'(3.4) Adjustments'!M84</f>
        <v>0</v>
      </c>
      <c r="N81" s="269">
        <f>'(3.5) Actual WCA NPC'!N81-'(3.4) Adjustments'!N84</f>
        <v>0</v>
      </c>
      <c r="O81" s="269">
        <f>'(3.5) Actual WCA NPC'!O81-'(3.4) Adjustments'!O84</f>
        <v>0</v>
      </c>
      <c r="P81" s="269">
        <f>'(3.5) Actual WCA NPC'!P81-'(3.4) Adjustments'!P84</f>
        <v>0</v>
      </c>
      <c r="Q81" s="269">
        <f>'(3.5) Actual WCA NPC'!Q81-'(3.4) Adjustments'!Q84</f>
        <v>0</v>
      </c>
      <c r="R81" s="269">
        <f>'(3.5) Actual WCA NPC'!R81-'(3.4) Adjustments'!R84</f>
        <v>0</v>
      </c>
    </row>
    <row r="82" spans="2:18" ht="12.75" customHeight="1">
      <c r="C82" s="230" t="s">
        <v>41</v>
      </c>
      <c r="F82" s="269">
        <f t="shared" si="9"/>
        <v>0</v>
      </c>
      <c r="G82" s="269">
        <f>'(3.5) Actual WCA NPC'!G82-'(3.4) Adjustments'!G85</f>
        <v>0</v>
      </c>
      <c r="H82" s="269">
        <f>'(3.5) Actual WCA NPC'!H82-'(3.4) Adjustments'!H85</f>
        <v>0</v>
      </c>
      <c r="I82" s="269">
        <f>'(3.5) Actual WCA NPC'!I82-'(3.4) Adjustments'!I85</f>
        <v>0</v>
      </c>
      <c r="J82" s="269">
        <f>'(3.5) Actual WCA NPC'!J82-'(3.4) Adjustments'!J85</f>
        <v>0</v>
      </c>
      <c r="K82" s="269">
        <f>'(3.5) Actual WCA NPC'!K82-'(3.4) Adjustments'!K85</f>
        <v>0</v>
      </c>
      <c r="L82" s="269">
        <f>'(3.5) Actual WCA NPC'!L82-'(3.4) Adjustments'!L85</f>
        <v>0</v>
      </c>
      <c r="M82" s="269">
        <f>'(3.5) Actual WCA NPC'!M82-'(3.4) Adjustments'!M85</f>
        <v>0</v>
      </c>
      <c r="N82" s="269">
        <f>'(3.5) Actual WCA NPC'!N82-'(3.4) Adjustments'!N85</f>
        <v>0</v>
      </c>
      <c r="O82" s="269">
        <f>'(3.5) Actual WCA NPC'!O82-'(3.4) Adjustments'!O85</f>
        <v>0</v>
      </c>
      <c r="P82" s="269">
        <f>'(3.5) Actual WCA NPC'!P82-'(3.4) Adjustments'!P85</f>
        <v>0</v>
      </c>
      <c r="Q82" s="269">
        <f>'(3.5) Actual WCA NPC'!Q82-'(3.4) Adjustments'!Q85</f>
        <v>0</v>
      </c>
      <c r="R82" s="269">
        <f>'(3.5) Actual WCA NPC'!R82-'(3.4) Adjustments'!R85</f>
        <v>0</v>
      </c>
    </row>
    <row r="83" spans="2:18" ht="12.75" customHeight="1">
      <c r="B83" s="188"/>
      <c r="C83" s="274" t="s">
        <v>42</v>
      </c>
      <c r="D83" s="188"/>
      <c r="F83" s="269">
        <f t="shared" si="9"/>
        <v>0</v>
      </c>
      <c r="G83" s="269">
        <f>'(3.5) Actual WCA NPC'!G83-'(3.4) Adjustments'!G86</f>
        <v>0</v>
      </c>
      <c r="H83" s="269">
        <f>'(3.5) Actual WCA NPC'!H83-'(3.4) Adjustments'!H86</f>
        <v>0</v>
      </c>
      <c r="I83" s="269">
        <f>'(3.5) Actual WCA NPC'!I83-'(3.4) Adjustments'!I86</f>
        <v>0</v>
      </c>
      <c r="J83" s="269">
        <f>'(3.5) Actual WCA NPC'!J83-'(3.4) Adjustments'!J86</f>
        <v>0</v>
      </c>
      <c r="K83" s="269">
        <f>'(3.5) Actual WCA NPC'!K83-'(3.4) Adjustments'!K86</f>
        <v>0</v>
      </c>
      <c r="L83" s="269">
        <f>'(3.5) Actual WCA NPC'!L83-'(3.4) Adjustments'!L86</f>
        <v>0</v>
      </c>
      <c r="M83" s="269">
        <f>'(3.5) Actual WCA NPC'!M83-'(3.4) Adjustments'!M86</f>
        <v>0</v>
      </c>
      <c r="N83" s="269">
        <f>'(3.5) Actual WCA NPC'!N83-'(3.4) Adjustments'!N86</f>
        <v>0</v>
      </c>
      <c r="O83" s="269">
        <f>'(3.5) Actual WCA NPC'!O83-'(3.4) Adjustments'!O86</f>
        <v>0</v>
      </c>
      <c r="P83" s="269">
        <f>'(3.5) Actual WCA NPC'!P83-'(3.4) Adjustments'!P86</f>
        <v>0</v>
      </c>
      <c r="Q83" s="269">
        <f>'(3.5) Actual WCA NPC'!Q83-'(3.4) Adjustments'!Q86</f>
        <v>0</v>
      </c>
      <c r="R83" s="269">
        <f>'(3.5) Actual WCA NPC'!R83-'(3.4) Adjustments'!R86</f>
        <v>0</v>
      </c>
    </row>
    <row r="84" spans="2:18" ht="12.75" customHeight="1">
      <c r="B84" s="188"/>
      <c r="C84" s="274" t="s">
        <v>260</v>
      </c>
      <c r="D84" s="188"/>
      <c r="F84" s="269">
        <f t="shared" si="9"/>
        <v>0</v>
      </c>
      <c r="G84" s="269">
        <f>'(3.5) Actual WCA NPC'!G84-'(3.4) Adjustments'!G87</f>
        <v>0</v>
      </c>
      <c r="H84" s="269">
        <f>'(3.5) Actual WCA NPC'!H84-'(3.4) Adjustments'!H87</f>
        <v>0</v>
      </c>
      <c r="I84" s="269">
        <f>'(3.5) Actual WCA NPC'!I84-'(3.4) Adjustments'!I87</f>
        <v>0</v>
      </c>
      <c r="J84" s="269">
        <f>'(3.5) Actual WCA NPC'!J84-'(3.4) Adjustments'!J87</f>
        <v>0</v>
      </c>
      <c r="K84" s="269">
        <f>'(3.5) Actual WCA NPC'!K84-'(3.4) Adjustments'!K87</f>
        <v>0</v>
      </c>
      <c r="L84" s="269">
        <f>'(3.5) Actual WCA NPC'!L84-'(3.4) Adjustments'!L87</f>
        <v>0</v>
      </c>
      <c r="M84" s="269">
        <f>'(3.5) Actual WCA NPC'!M84-'(3.4) Adjustments'!M87</f>
        <v>0</v>
      </c>
      <c r="N84" s="269">
        <f>'(3.5) Actual WCA NPC'!N84-'(3.4) Adjustments'!N87</f>
        <v>0</v>
      </c>
      <c r="O84" s="269">
        <f>'(3.5) Actual WCA NPC'!O84-'(3.4) Adjustments'!O87</f>
        <v>0</v>
      </c>
      <c r="P84" s="269">
        <f>'(3.5) Actual WCA NPC'!P84-'(3.4) Adjustments'!P87</f>
        <v>0</v>
      </c>
      <c r="Q84" s="269">
        <f>'(3.5) Actual WCA NPC'!Q84-'(3.4) Adjustments'!Q87</f>
        <v>0</v>
      </c>
      <c r="R84" s="269">
        <f>'(3.5) Actual WCA NPC'!R84-'(3.4) Adjustments'!R87</f>
        <v>0</v>
      </c>
    </row>
    <row r="85" spans="2:18" ht="12.75" customHeight="1">
      <c r="B85" s="188"/>
      <c r="C85" s="274" t="s">
        <v>261</v>
      </c>
      <c r="D85" s="188"/>
      <c r="F85" s="269">
        <f t="shared" si="9"/>
        <v>0</v>
      </c>
      <c r="G85" s="269">
        <f>'(3.5) Actual WCA NPC'!G85-'(3.4) Adjustments'!G88</f>
        <v>0</v>
      </c>
      <c r="H85" s="269">
        <f>'(3.5) Actual WCA NPC'!H85-'(3.4) Adjustments'!H88</f>
        <v>0</v>
      </c>
      <c r="I85" s="269">
        <f>'(3.5) Actual WCA NPC'!I85-'(3.4) Adjustments'!I88</f>
        <v>0</v>
      </c>
      <c r="J85" s="269">
        <f>'(3.5) Actual WCA NPC'!J85-'(3.4) Adjustments'!J88</f>
        <v>0</v>
      </c>
      <c r="K85" s="269">
        <f>'(3.5) Actual WCA NPC'!K85-'(3.4) Adjustments'!K88</f>
        <v>0</v>
      </c>
      <c r="L85" s="269">
        <f>'(3.5) Actual WCA NPC'!L85-'(3.4) Adjustments'!L88</f>
        <v>0</v>
      </c>
      <c r="M85" s="269">
        <f>'(3.5) Actual WCA NPC'!M85-'(3.4) Adjustments'!M88</f>
        <v>0</v>
      </c>
      <c r="N85" s="269">
        <f>'(3.5) Actual WCA NPC'!N85-'(3.4) Adjustments'!N88</f>
        <v>0</v>
      </c>
      <c r="O85" s="269">
        <f>'(3.5) Actual WCA NPC'!O85-'(3.4) Adjustments'!O88</f>
        <v>0</v>
      </c>
      <c r="P85" s="269">
        <f>'(3.5) Actual WCA NPC'!P85-'(3.4) Adjustments'!P88</f>
        <v>0</v>
      </c>
      <c r="Q85" s="269">
        <f>'(3.5) Actual WCA NPC'!Q85-'(3.4) Adjustments'!Q88</f>
        <v>0</v>
      </c>
      <c r="R85" s="269">
        <f>'(3.5) Actual WCA NPC'!R85-'(3.4) Adjustments'!R88</f>
        <v>0</v>
      </c>
    </row>
    <row r="86" spans="2:18" ht="12.75" customHeight="1">
      <c r="B86" s="188"/>
      <c r="C86" s="274" t="s">
        <v>176</v>
      </c>
      <c r="D86" s="188"/>
      <c r="F86" s="269">
        <f t="shared" si="9"/>
        <v>0</v>
      </c>
      <c r="G86" s="269">
        <f>'(3.5) Actual WCA NPC'!G86-'(3.4) Adjustments'!G89</f>
        <v>0</v>
      </c>
      <c r="H86" s="269">
        <f>'(3.5) Actual WCA NPC'!H86-'(3.4) Adjustments'!H89</f>
        <v>0</v>
      </c>
      <c r="I86" s="269">
        <f>'(3.5) Actual WCA NPC'!I86-'(3.4) Adjustments'!I89</f>
        <v>0</v>
      </c>
      <c r="J86" s="269">
        <f>'(3.5) Actual WCA NPC'!J86-'(3.4) Adjustments'!J89</f>
        <v>0</v>
      </c>
      <c r="K86" s="269">
        <f>'(3.5) Actual WCA NPC'!K86-'(3.4) Adjustments'!K89</f>
        <v>0</v>
      </c>
      <c r="L86" s="269">
        <f>'(3.5) Actual WCA NPC'!L86-'(3.4) Adjustments'!L89</f>
        <v>0</v>
      </c>
      <c r="M86" s="269">
        <f>'(3.5) Actual WCA NPC'!M86-'(3.4) Adjustments'!M89</f>
        <v>0</v>
      </c>
      <c r="N86" s="269">
        <f>'(3.5) Actual WCA NPC'!N86-'(3.4) Adjustments'!N89</f>
        <v>0</v>
      </c>
      <c r="O86" s="269">
        <f>'(3.5) Actual WCA NPC'!O86-'(3.4) Adjustments'!O89</f>
        <v>0</v>
      </c>
      <c r="P86" s="269">
        <f>'(3.5) Actual WCA NPC'!P86-'(3.4) Adjustments'!P89</f>
        <v>0</v>
      </c>
      <c r="Q86" s="269">
        <f>'(3.5) Actual WCA NPC'!Q86-'(3.4) Adjustments'!Q89</f>
        <v>0</v>
      </c>
      <c r="R86" s="269">
        <f>'(3.5) Actual WCA NPC'!R86-'(3.4) Adjustments'!R89</f>
        <v>0</v>
      </c>
    </row>
    <row r="87" spans="2:18" ht="12.75" customHeight="1">
      <c r="B87" s="188"/>
      <c r="C87" s="274" t="s">
        <v>177</v>
      </c>
      <c r="D87" s="188"/>
      <c r="F87" s="269">
        <f t="shared" si="9"/>
        <v>0</v>
      </c>
      <c r="G87" s="269">
        <f>'(3.5) Actual WCA NPC'!G87-'(3.4) Adjustments'!G90</f>
        <v>0</v>
      </c>
      <c r="H87" s="269">
        <f>'(3.5) Actual WCA NPC'!H87-'(3.4) Adjustments'!H90</f>
        <v>0</v>
      </c>
      <c r="I87" s="269">
        <f>'(3.5) Actual WCA NPC'!I87-'(3.4) Adjustments'!I90</f>
        <v>0</v>
      </c>
      <c r="J87" s="269">
        <f>'(3.5) Actual WCA NPC'!J87-'(3.4) Adjustments'!J90</f>
        <v>0</v>
      </c>
      <c r="K87" s="269">
        <f>'(3.5) Actual WCA NPC'!K87-'(3.4) Adjustments'!K90</f>
        <v>0</v>
      </c>
      <c r="L87" s="269">
        <f>'(3.5) Actual WCA NPC'!L87-'(3.4) Adjustments'!L90</f>
        <v>0</v>
      </c>
      <c r="M87" s="269">
        <f>'(3.5) Actual WCA NPC'!M87-'(3.4) Adjustments'!M90</f>
        <v>0</v>
      </c>
      <c r="N87" s="269">
        <f>'(3.5) Actual WCA NPC'!N87-'(3.4) Adjustments'!N90</f>
        <v>0</v>
      </c>
      <c r="O87" s="269">
        <f>'(3.5) Actual WCA NPC'!O87-'(3.4) Adjustments'!O90</f>
        <v>0</v>
      </c>
      <c r="P87" s="269">
        <f>'(3.5) Actual WCA NPC'!P87-'(3.4) Adjustments'!P90</f>
        <v>0</v>
      </c>
      <c r="Q87" s="269">
        <f>'(3.5) Actual WCA NPC'!Q87-'(3.4) Adjustments'!Q90</f>
        <v>0</v>
      </c>
      <c r="R87" s="269">
        <f>'(3.5) Actual WCA NPC'!R87-'(3.4) Adjustments'!R90</f>
        <v>0</v>
      </c>
    </row>
    <row r="88" spans="2:18" ht="12.75" customHeight="1">
      <c r="B88" s="188"/>
      <c r="C88" s="274" t="s">
        <v>43</v>
      </c>
      <c r="D88" s="188"/>
      <c r="F88" s="269">
        <f t="shared" si="9"/>
        <v>0</v>
      </c>
      <c r="G88" s="269">
        <f>'(3.5) Actual WCA NPC'!G88-'(3.4) Adjustments'!G91</f>
        <v>0</v>
      </c>
      <c r="H88" s="269">
        <f>'(3.5) Actual WCA NPC'!H88-'(3.4) Adjustments'!H91</f>
        <v>0</v>
      </c>
      <c r="I88" s="269">
        <f>'(3.5) Actual WCA NPC'!I88-'(3.4) Adjustments'!I91</f>
        <v>0</v>
      </c>
      <c r="J88" s="269">
        <f>'(3.5) Actual WCA NPC'!J88-'(3.4) Adjustments'!J91</f>
        <v>0</v>
      </c>
      <c r="K88" s="269">
        <f>'(3.5) Actual WCA NPC'!K88-'(3.4) Adjustments'!K91</f>
        <v>0</v>
      </c>
      <c r="L88" s="269">
        <f>'(3.5) Actual WCA NPC'!L88-'(3.4) Adjustments'!L91</f>
        <v>0</v>
      </c>
      <c r="M88" s="269">
        <f>'(3.5) Actual WCA NPC'!M88-'(3.4) Adjustments'!M91</f>
        <v>0</v>
      </c>
      <c r="N88" s="269">
        <f>'(3.5) Actual WCA NPC'!N88-'(3.4) Adjustments'!N91</f>
        <v>0</v>
      </c>
      <c r="O88" s="269">
        <f>'(3.5) Actual WCA NPC'!O88-'(3.4) Adjustments'!O91</f>
        <v>0</v>
      </c>
      <c r="P88" s="269">
        <f>'(3.5) Actual WCA NPC'!P88-'(3.4) Adjustments'!P91</f>
        <v>0</v>
      </c>
      <c r="Q88" s="269">
        <f>'(3.5) Actual WCA NPC'!Q88-'(3.4) Adjustments'!Q91</f>
        <v>0</v>
      </c>
      <c r="R88" s="269">
        <f>'(3.5) Actual WCA NPC'!R88-'(3.4) Adjustments'!R91</f>
        <v>0</v>
      </c>
    </row>
    <row r="89" spans="2:18" ht="12.75" customHeight="1">
      <c r="B89" s="188"/>
      <c r="C89" s="443" t="s">
        <v>279</v>
      </c>
      <c r="D89" s="188"/>
      <c r="F89" s="269">
        <f t="shared" ref="F89:F91" si="10">SUM(G89:R89)</f>
        <v>0</v>
      </c>
      <c r="G89" s="269">
        <f>'(3.5) Actual WCA NPC'!G89-'(3.4) Adjustments'!G92</f>
        <v>0</v>
      </c>
      <c r="H89" s="269">
        <f>'(3.5) Actual WCA NPC'!H89-'(3.4) Adjustments'!H92</f>
        <v>0</v>
      </c>
      <c r="I89" s="269">
        <f>'(3.5) Actual WCA NPC'!I89-'(3.4) Adjustments'!I92</f>
        <v>0</v>
      </c>
      <c r="J89" s="269">
        <f>'(3.5) Actual WCA NPC'!J89-'(3.4) Adjustments'!J92</f>
        <v>0</v>
      </c>
      <c r="K89" s="269">
        <f>'(3.5) Actual WCA NPC'!K89-'(3.4) Adjustments'!K92</f>
        <v>0</v>
      </c>
      <c r="L89" s="269">
        <f>'(3.5) Actual WCA NPC'!L89-'(3.4) Adjustments'!L92</f>
        <v>0</v>
      </c>
      <c r="M89" s="269">
        <f>'(3.5) Actual WCA NPC'!M89-'(3.4) Adjustments'!M92</f>
        <v>0</v>
      </c>
      <c r="N89" s="269">
        <f>'(3.5) Actual WCA NPC'!N89-'(3.4) Adjustments'!N92</f>
        <v>0</v>
      </c>
      <c r="O89" s="269">
        <f>'(3.5) Actual WCA NPC'!O89-'(3.4) Adjustments'!O92</f>
        <v>0</v>
      </c>
      <c r="P89" s="269">
        <f>'(3.5) Actual WCA NPC'!P89-'(3.4) Adjustments'!P92</f>
        <v>0</v>
      </c>
      <c r="Q89" s="269">
        <f>'(3.5) Actual WCA NPC'!Q89-'(3.4) Adjustments'!Q92</f>
        <v>0</v>
      </c>
      <c r="R89" s="269">
        <f>'(3.5) Actual WCA NPC'!R89-'(3.4) Adjustments'!R92</f>
        <v>0</v>
      </c>
    </row>
    <row r="90" spans="2:18" ht="12.75" customHeight="1">
      <c r="B90" s="188"/>
      <c r="C90" s="443" t="s">
        <v>280</v>
      </c>
      <c r="D90" s="188"/>
      <c r="F90" s="269">
        <f t="shared" si="10"/>
        <v>0</v>
      </c>
      <c r="G90" s="269">
        <f>'(3.5) Actual WCA NPC'!G90-'(3.4) Adjustments'!G93</f>
        <v>0</v>
      </c>
      <c r="H90" s="269">
        <f>'(3.5) Actual WCA NPC'!H90-'(3.4) Adjustments'!H93</f>
        <v>0</v>
      </c>
      <c r="I90" s="269">
        <f>'(3.5) Actual WCA NPC'!I90-'(3.4) Adjustments'!I93</f>
        <v>0</v>
      </c>
      <c r="J90" s="269">
        <f>'(3.5) Actual WCA NPC'!J90-'(3.4) Adjustments'!J93</f>
        <v>0</v>
      </c>
      <c r="K90" s="269">
        <f>'(3.5) Actual WCA NPC'!K90-'(3.4) Adjustments'!K93</f>
        <v>0</v>
      </c>
      <c r="L90" s="269">
        <f>'(3.5) Actual WCA NPC'!L90-'(3.4) Adjustments'!L93</f>
        <v>0</v>
      </c>
      <c r="M90" s="269">
        <f>'(3.5) Actual WCA NPC'!M90-'(3.4) Adjustments'!M93</f>
        <v>0</v>
      </c>
      <c r="N90" s="269">
        <f>'(3.5) Actual WCA NPC'!N90-'(3.4) Adjustments'!N93</f>
        <v>0</v>
      </c>
      <c r="O90" s="269">
        <f>'(3.5) Actual WCA NPC'!O90-'(3.4) Adjustments'!O93</f>
        <v>0</v>
      </c>
      <c r="P90" s="269">
        <f>'(3.5) Actual WCA NPC'!P90-'(3.4) Adjustments'!P93</f>
        <v>0</v>
      </c>
      <c r="Q90" s="269">
        <f>'(3.5) Actual WCA NPC'!Q90-'(3.4) Adjustments'!Q93</f>
        <v>0</v>
      </c>
      <c r="R90" s="269">
        <f>'(3.5) Actual WCA NPC'!R90-'(3.4) Adjustments'!R93</f>
        <v>0</v>
      </c>
    </row>
    <row r="91" spans="2:18" ht="12.75" customHeight="1">
      <c r="B91" s="188"/>
      <c r="C91" s="443" t="s">
        <v>281</v>
      </c>
      <c r="D91" s="188"/>
      <c r="F91" s="269">
        <f t="shared" si="10"/>
        <v>0</v>
      </c>
      <c r="G91" s="269">
        <f>'(3.5) Actual WCA NPC'!G91-'(3.4) Adjustments'!G94</f>
        <v>0</v>
      </c>
      <c r="H91" s="269">
        <f>'(3.5) Actual WCA NPC'!H91-'(3.4) Adjustments'!H94</f>
        <v>0</v>
      </c>
      <c r="I91" s="269">
        <f>'(3.5) Actual WCA NPC'!I91-'(3.4) Adjustments'!I94</f>
        <v>0</v>
      </c>
      <c r="J91" s="269">
        <f>'(3.5) Actual WCA NPC'!J91-'(3.4) Adjustments'!J94</f>
        <v>0</v>
      </c>
      <c r="K91" s="269">
        <f>'(3.5) Actual WCA NPC'!K91-'(3.4) Adjustments'!K94</f>
        <v>0</v>
      </c>
      <c r="L91" s="269">
        <f>'(3.5) Actual WCA NPC'!L91-'(3.4) Adjustments'!L94</f>
        <v>0</v>
      </c>
      <c r="M91" s="269">
        <f>'(3.5) Actual WCA NPC'!M91-'(3.4) Adjustments'!M94</f>
        <v>0</v>
      </c>
      <c r="N91" s="269">
        <f>'(3.5) Actual WCA NPC'!N91-'(3.4) Adjustments'!N94</f>
        <v>0</v>
      </c>
      <c r="O91" s="269">
        <f>'(3.5) Actual WCA NPC'!O91-'(3.4) Adjustments'!O94</f>
        <v>0</v>
      </c>
      <c r="P91" s="269">
        <f>'(3.5) Actual WCA NPC'!P91-'(3.4) Adjustments'!P94</f>
        <v>0</v>
      </c>
      <c r="Q91" s="269">
        <f>'(3.5) Actual WCA NPC'!Q91-'(3.4) Adjustments'!Q94</f>
        <v>0</v>
      </c>
      <c r="R91" s="269">
        <f>'(3.5) Actual WCA NPC'!R91-'(3.4) Adjustments'!R94</f>
        <v>0</v>
      </c>
    </row>
    <row r="92" spans="2:18" ht="12.75" customHeight="1">
      <c r="B92" s="188"/>
      <c r="C92" s="232" t="s">
        <v>44</v>
      </c>
      <c r="D92" s="188"/>
      <c r="F92" s="269">
        <f t="shared" si="9"/>
        <v>0</v>
      </c>
      <c r="G92" s="269">
        <f>'(3.5) Actual WCA NPC'!G92-'(3.4) Adjustments'!G92</f>
        <v>0</v>
      </c>
      <c r="H92" s="269">
        <f>'(3.5) Actual WCA NPC'!H92-'(3.4) Adjustments'!H92</f>
        <v>0</v>
      </c>
      <c r="I92" s="269">
        <f>'(3.5) Actual WCA NPC'!I92-'(3.4) Adjustments'!I92</f>
        <v>0</v>
      </c>
      <c r="J92" s="269">
        <f>'(3.5) Actual WCA NPC'!J92-'(3.4) Adjustments'!J92</f>
        <v>0</v>
      </c>
      <c r="K92" s="269">
        <f>'(3.5) Actual WCA NPC'!K92-'(3.4) Adjustments'!K92</f>
        <v>0</v>
      </c>
      <c r="L92" s="269">
        <f>'(3.5) Actual WCA NPC'!L92-'(3.4) Adjustments'!L92</f>
        <v>0</v>
      </c>
      <c r="M92" s="269">
        <f>'(3.5) Actual WCA NPC'!M92-'(3.4) Adjustments'!M92</f>
        <v>0</v>
      </c>
      <c r="N92" s="269">
        <f>'(3.5) Actual WCA NPC'!N92-'(3.4) Adjustments'!N92</f>
        <v>0</v>
      </c>
      <c r="O92" s="269">
        <f>'(3.5) Actual WCA NPC'!O92-'(3.4) Adjustments'!O92</f>
        <v>0</v>
      </c>
      <c r="P92" s="269">
        <f>'(3.5) Actual WCA NPC'!P92-'(3.4) Adjustments'!P92</f>
        <v>0</v>
      </c>
      <c r="Q92" s="269">
        <f>'(3.5) Actual WCA NPC'!Q92-'(3.4) Adjustments'!Q92</f>
        <v>0</v>
      </c>
      <c r="R92" s="269">
        <f>'(3.5) Actual WCA NPC'!R92-'(3.4) Adjustments'!R92</f>
        <v>0</v>
      </c>
    </row>
    <row r="93" spans="2:18" ht="12.75" customHeight="1">
      <c r="B93" s="188"/>
      <c r="C93" s="232" t="s">
        <v>178</v>
      </c>
      <c r="D93" s="188"/>
      <c r="F93" s="269">
        <f t="shared" si="9"/>
        <v>0</v>
      </c>
      <c r="G93" s="269">
        <f>'(3.5) Actual WCA NPC'!G93-'(3.4) Adjustments'!G93</f>
        <v>0</v>
      </c>
      <c r="H93" s="269">
        <f>'(3.5) Actual WCA NPC'!H93-'(3.4) Adjustments'!H93</f>
        <v>0</v>
      </c>
      <c r="I93" s="269">
        <f>'(3.5) Actual WCA NPC'!I93-'(3.4) Adjustments'!I93</f>
        <v>0</v>
      </c>
      <c r="J93" s="269">
        <f>'(3.5) Actual WCA NPC'!J93-'(3.4) Adjustments'!J93</f>
        <v>0</v>
      </c>
      <c r="K93" s="269">
        <f>'(3.5) Actual WCA NPC'!K93-'(3.4) Adjustments'!K93</f>
        <v>0</v>
      </c>
      <c r="L93" s="269">
        <f>'(3.5) Actual WCA NPC'!L93-'(3.4) Adjustments'!L93</f>
        <v>0</v>
      </c>
      <c r="M93" s="269">
        <f>'(3.5) Actual WCA NPC'!M93-'(3.4) Adjustments'!M93</f>
        <v>0</v>
      </c>
      <c r="N93" s="269">
        <f>'(3.5) Actual WCA NPC'!N93-'(3.4) Adjustments'!N93</f>
        <v>0</v>
      </c>
      <c r="O93" s="269">
        <f>'(3.5) Actual WCA NPC'!O93-'(3.4) Adjustments'!O93</f>
        <v>0</v>
      </c>
      <c r="P93" s="269">
        <f>'(3.5) Actual WCA NPC'!P93-'(3.4) Adjustments'!P93</f>
        <v>0</v>
      </c>
      <c r="Q93" s="269">
        <f>'(3.5) Actual WCA NPC'!Q93-'(3.4) Adjustments'!Q93</f>
        <v>0</v>
      </c>
      <c r="R93" s="269">
        <f>'(3.5) Actual WCA NPC'!R93-'(3.4) Adjustments'!R93</f>
        <v>0</v>
      </c>
    </row>
    <row r="94" spans="2:18" ht="12.75" customHeight="1">
      <c r="B94" s="188"/>
      <c r="C94" s="232" t="s">
        <v>274</v>
      </c>
      <c r="D94" s="188"/>
      <c r="F94" s="269">
        <f t="shared" si="9"/>
        <v>0</v>
      </c>
      <c r="G94" s="269">
        <f>'(3.5) Actual WCA NPC'!G94-'(3.4) Adjustments'!G94</f>
        <v>0</v>
      </c>
      <c r="H94" s="269">
        <f>'(3.5) Actual WCA NPC'!H94-'(3.4) Adjustments'!H94</f>
        <v>0</v>
      </c>
      <c r="I94" s="269">
        <f>'(3.5) Actual WCA NPC'!I94-'(3.4) Adjustments'!I94</f>
        <v>0</v>
      </c>
      <c r="J94" s="269">
        <f>'(3.5) Actual WCA NPC'!J94-'(3.4) Adjustments'!J94</f>
        <v>0</v>
      </c>
      <c r="K94" s="269">
        <f>'(3.5) Actual WCA NPC'!K94-'(3.4) Adjustments'!K94</f>
        <v>0</v>
      </c>
      <c r="L94" s="269">
        <f>'(3.5) Actual WCA NPC'!L94-'(3.4) Adjustments'!L94</f>
        <v>0</v>
      </c>
      <c r="M94" s="269">
        <f>'(3.5) Actual WCA NPC'!M94-'(3.4) Adjustments'!M94</f>
        <v>0</v>
      </c>
      <c r="N94" s="269">
        <f>'(3.5) Actual WCA NPC'!N94-'(3.4) Adjustments'!N94</f>
        <v>0</v>
      </c>
      <c r="O94" s="269">
        <f>'(3.5) Actual WCA NPC'!O94-'(3.4) Adjustments'!O94</f>
        <v>0</v>
      </c>
      <c r="P94" s="269">
        <f>'(3.5) Actual WCA NPC'!P94-'(3.4) Adjustments'!P94</f>
        <v>0</v>
      </c>
      <c r="Q94" s="269">
        <f>'(3.5) Actual WCA NPC'!Q94-'(3.4) Adjustments'!Q94</f>
        <v>0</v>
      </c>
      <c r="R94" s="269">
        <f>'(3.5) Actual WCA NPC'!R94-'(3.4) Adjustments'!R94</f>
        <v>0</v>
      </c>
    </row>
    <row r="95" spans="2:18" ht="12.75" customHeight="1">
      <c r="B95" s="188"/>
      <c r="C95" s="230" t="s">
        <v>45</v>
      </c>
      <c r="F95" s="269">
        <f t="shared" si="9"/>
        <v>0</v>
      </c>
      <c r="G95" s="269">
        <f>'(3.5) Actual WCA NPC'!G95-'(3.4) Adjustments'!G95</f>
        <v>0</v>
      </c>
      <c r="H95" s="269">
        <f>'(3.5) Actual WCA NPC'!H95-'(3.4) Adjustments'!H95</f>
        <v>0</v>
      </c>
      <c r="I95" s="269">
        <f>'(3.5) Actual WCA NPC'!I95-'(3.4) Adjustments'!I95</f>
        <v>0</v>
      </c>
      <c r="J95" s="269">
        <f>'(3.5) Actual WCA NPC'!J95-'(3.4) Adjustments'!J95</f>
        <v>0</v>
      </c>
      <c r="K95" s="269">
        <f>'(3.5) Actual WCA NPC'!K95-'(3.4) Adjustments'!K95</f>
        <v>0</v>
      </c>
      <c r="L95" s="269">
        <f>'(3.5) Actual WCA NPC'!L95-'(3.4) Adjustments'!L95</f>
        <v>0</v>
      </c>
      <c r="M95" s="269">
        <f>'(3.5) Actual WCA NPC'!M95-'(3.4) Adjustments'!M95</f>
        <v>0</v>
      </c>
      <c r="N95" s="269">
        <f>'(3.5) Actual WCA NPC'!N95-'(3.4) Adjustments'!N95</f>
        <v>0</v>
      </c>
      <c r="O95" s="269">
        <f>'(3.5) Actual WCA NPC'!O95-'(3.4) Adjustments'!O95</f>
        <v>0</v>
      </c>
      <c r="P95" s="269">
        <f>'(3.5) Actual WCA NPC'!P95-'(3.4) Adjustments'!P95</f>
        <v>0</v>
      </c>
      <c r="Q95" s="269">
        <f>'(3.5) Actual WCA NPC'!Q95-'(3.4) Adjustments'!Q95</f>
        <v>0</v>
      </c>
      <c r="R95" s="269">
        <f>'(3.5) Actual WCA NPC'!R95-'(3.4) Adjustments'!R95</f>
        <v>0</v>
      </c>
    </row>
    <row r="96" spans="2:18" ht="12.75" customHeight="1">
      <c r="B96" s="188"/>
      <c r="C96" s="230" t="s">
        <v>262</v>
      </c>
      <c r="F96" s="269">
        <f t="shared" si="9"/>
        <v>0</v>
      </c>
      <c r="G96" s="269">
        <f>'(3.5) Actual WCA NPC'!G96-'(3.4) Adjustments'!G96</f>
        <v>0</v>
      </c>
      <c r="H96" s="269">
        <f>'(3.5) Actual WCA NPC'!H96-'(3.4) Adjustments'!H96</f>
        <v>0</v>
      </c>
      <c r="I96" s="269">
        <f>'(3.5) Actual WCA NPC'!I96-'(3.4) Adjustments'!I96</f>
        <v>0</v>
      </c>
      <c r="J96" s="269">
        <f>'(3.5) Actual WCA NPC'!J96-'(3.4) Adjustments'!J96</f>
        <v>0</v>
      </c>
      <c r="K96" s="269">
        <f>'(3.5) Actual WCA NPC'!K96-'(3.4) Adjustments'!K96</f>
        <v>0</v>
      </c>
      <c r="L96" s="269">
        <f>'(3.5) Actual WCA NPC'!L96-'(3.4) Adjustments'!L96</f>
        <v>0</v>
      </c>
      <c r="M96" s="269">
        <f>'(3.5) Actual WCA NPC'!M96-'(3.4) Adjustments'!M96</f>
        <v>0</v>
      </c>
      <c r="N96" s="269">
        <f>'(3.5) Actual WCA NPC'!N96-'(3.4) Adjustments'!N96</f>
        <v>0</v>
      </c>
      <c r="O96" s="269">
        <f>'(3.5) Actual WCA NPC'!O96-'(3.4) Adjustments'!O96</f>
        <v>0</v>
      </c>
      <c r="P96" s="269">
        <f>'(3.5) Actual WCA NPC'!P96-'(3.4) Adjustments'!P96</f>
        <v>0</v>
      </c>
      <c r="Q96" s="269">
        <f>'(3.5) Actual WCA NPC'!Q96-'(3.4) Adjustments'!Q96</f>
        <v>0</v>
      </c>
      <c r="R96" s="269">
        <f>'(3.5) Actual WCA NPC'!R96-'(3.4) Adjustments'!R96</f>
        <v>0</v>
      </c>
    </row>
    <row r="97" spans="1:18" ht="12.75" customHeight="1">
      <c r="B97" s="188"/>
      <c r="C97" s="274" t="s">
        <v>179</v>
      </c>
      <c r="D97" s="188"/>
      <c r="F97" s="269">
        <f t="shared" si="9"/>
        <v>0</v>
      </c>
      <c r="G97" s="269">
        <f>'(3.5) Actual WCA NPC'!G97-'(3.4) Adjustments'!G97</f>
        <v>0</v>
      </c>
      <c r="H97" s="269">
        <f>'(3.5) Actual WCA NPC'!H97-'(3.4) Adjustments'!H97</f>
        <v>0</v>
      </c>
      <c r="I97" s="269">
        <f>'(3.5) Actual WCA NPC'!I97-'(3.4) Adjustments'!I97</f>
        <v>0</v>
      </c>
      <c r="J97" s="269">
        <f>'(3.5) Actual WCA NPC'!J97-'(3.4) Adjustments'!J97</f>
        <v>0</v>
      </c>
      <c r="K97" s="269">
        <f>'(3.5) Actual WCA NPC'!K97-'(3.4) Adjustments'!K97</f>
        <v>0</v>
      </c>
      <c r="L97" s="269">
        <f>'(3.5) Actual WCA NPC'!L97-'(3.4) Adjustments'!L97</f>
        <v>0</v>
      </c>
      <c r="M97" s="269">
        <f>'(3.5) Actual WCA NPC'!M97-'(3.4) Adjustments'!M97</f>
        <v>0</v>
      </c>
      <c r="N97" s="269">
        <f>'(3.5) Actual WCA NPC'!N97-'(3.4) Adjustments'!N97</f>
        <v>0</v>
      </c>
      <c r="O97" s="269">
        <f>'(3.5) Actual WCA NPC'!O97-'(3.4) Adjustments'!O97</f>
        <v>0</v>
      </c>
      <c r="P97" s="269">
        <f>'(3.5) Actual WCA NPC'!P97-'(3.4) Adjustments'!P97</f>
        <v>0</v>
      </c>
      <c r="Q97" s="269">
        <f>'(3.5) Actual WCA NPC'!Q97-'(3.4) Adjustments'!Q97</f>
        <v>0</v>
      </c>
      <c r="R97" s="269">
        <f>'(3.5) Actual WCA NPC'!R97-'(3.4) Adjustments'!R97</f>
        <v>0</v>
      </c>
    </row>
    <row r="98" spans="1:18" ht="12.75" customHeight="1">
      <c r="B98" s="188"/>
      <c r="C98" s="230" t="s">
        <v>270</v>
      </c>
      <c r="D98" s="188"/>
      <c r="F98" s="269">
        <f>SUM(G98:R98)</f>
        <v>0</v>
      </c>
      <c r="G98" s="269">
        <f>'(3.5) Actual WCA NPC'!G98-'(3.4) Adjustments'!G98</f>
        <v>0</v>
      </c>
      <c r="H98" s="269">
        <f>'(3.5) Actual WCA NPC'!H98-'(3.4) Adjustments'!H98</f>
        <v>0</v>
      </c>
      <c r="I98" s="269">
        <f>'(3.5) Actual WCA NPC'!I98-'(3.4) Adjustments'!I98</f>
        <v>0</v>
      </c>
      <c r="J98" s="269">
        <f>'(3.5) Actual WCA NPC'!J98-'(3.4) Adjustments'!J98</f>
        <v>0</v>
      </c>
      <c r="K98" s="269">
        <f>'(3.5) Actual WCA NPC'!K98-'(3.4) Adjustments'!K98</f>
        <v>0</v>
      </c>
      <c r="L98" s="269">
        <f>'(3.5) Actual WCA NPC'!L98-'(3.4) Adjustments'!L98</f>
        <v>0</v>
      </c>
      <c r="M98" s="269">
        <f>'(3.5) Actual WCA NPC'!M98-'(3.4) Adjustments'!M98</f>
        <v>0</v>
      </c>
      <c r="N98" s="269">
        <f>'(3.5) Actual WCA NPC'!N98-'(3.4) Adjustments'!N98</f>
        <v>0</v>
      </c>
      <c r="O98" s="269">
        <f>'(3.5) Actual WCA NPC'!O98-'(3.4) Adjustments'!O98</f>
        <v>0</v>
      </c>
      <c r="P98" s="269">
        <f>'(3.5) Actual WCA NPC'!P98-'(3.4) Adjustments'!P98</f>
        <v>0</v>
      </c>
      <c r="Q98" s="269">
        <f>'(3.5) Actual WCA NPC'!Q98-'(3.4) Adjustments'!Q98</f>
        <v>0</v>
      </c>
      <c r="R98" s="269">
        <f>'(3.5) Actual WCA NPC'!R98-'(3.4) Adjustments'!R98</f>
        <v>0</v>
      </c>
    </row>
    <row r="99" spans="1:18" ht="12.75" customHeight="1">
      <c r="B99" s="188"/>
      <c r="C99" s="230" t="s">
        <v>269</v>
      </c>
      <c r="D99" s="188"/>
      <c r="F99" s="269">
        <f t="shared" si="9"/>
        <v>0</v>
      </c>
      <c r="G99" s="269">
        <f>'(3.5) Actual WCA NPC'!G99-'(3.4) Adjustments'!G99</f>
        <v>0</v>
      </c>
      <c r="H99" s="269">
        <f>'(3.5) Actual WCA NPC'!H99-'(3.4) Adjustments'!H99</f>
        <v>0</v>
      </c>
      <c r="I99" s="269">
        <f>'(3.5) Actual WCA NPC'!I99-'(3.4) Adjustments'!I99</f>
        <v>0</v>
      </c>
      <c r="J99" s="269">
        <f>'(3.5) Actual WCA NPC'!J99-'(3.4) Adjustments'!J99</f>
        <v>0</v>
      </c>
      <c r="K99" s="269">
        <f>'(3.5) Actual WCA NPC'!K99-'(3.4) Adjustments'!K99</f>
        <v>0</v>
      </c>
      <c r="L99" s="269">
        <f>'(3.5) Actual WCA NPC'!L99-'(3.4) Adjustments'!L99</f>
        <v>0</v>
      </c>
      <c r="M99" s="269">
        <f>'(3.5) Actual WCA NPC'!M99-'(3.4) Adjustments'!M99</f>
        <v>0</v>
      </c>
      <c r="N99" s="269">
        <f>'(3.5) Actual WCA NPC'!N99-'(3.4) Adjustments'!N99</f>
        <v>0</v>
      </c>
      <c r="O99" s="269">
        <f>'(3.5) Actual WCA NPC'!O99-'(3.4) Adjustments'!O99</f>
        <v>0</v>
      </c>
      <c r="P99" s="269">
        <f>'(3.5) Actual WCA NPC'!P99-'(3.4) Adjustments'!P99</f>
        <v>0</v>
      </c>
      <c r="Q99" s="269">
        <f>'(3.5) Actual WCA NPC'!Q99-'(3.4) Adjustments'!Q99</f>
        <v>0</v>
      </c>
      <c r="R99" s="269">
        <f>'(3.5) Actual WCA NPC'!R99-'(3.4) Adjustments'!R99</f>
        <v>0</v>
      </c>
    </row>
    <row r="100" spans="1:18" ht="12.75" customHeight="1">
      <c r="B100" s="188"/>
      <c r="C100" s="188"/>
      <c r="D100" s="188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</row>
    <row r="101" spans="1:18" ht="12.75" customHeight="1">
      <c r="A101" s="200"/>
      <c r="B101" s="272" t="s">
        <v>197</v>
      </c>
      <c r="C101" s="188"/>
      <c r="D101" s="188"/>
      <c r="F101" s="269">
        <f>SUM(G101:R101)</f>
        <v>209315.77000000002</v>
      </c>
      <c r="G101" s="269">
        <f t="shared" ref="G101:R101" si="11">SUM(G60:G99)</f>
        <v>0</v>
      </c>
      <c r="H101" s="269">
        <f t="shared" si="11"/>
        <v>0</v>
      </c>
      <c r="I101" s="269">
        <f t="shared" si="11"/>
        <v>0</v>
      </c>
      <c r="J101" s="269">
        <f t="shared" si="11"/>
        <v>530.17999999999995</v>
      </c>
      <c r="K101" s="269">
        <f t="shared" si="11"/>
        <v>35349.660000000003</v>
      </c>
      <c r="L101" s="269">
        <f t="shared" si="11"/>
        <v>41873.800000000003</v>
      </c>
      <c r="M101" s="269">
        <f t="shared" si="11"/>
        <v>56591.95</v>
      </c>
      <c r="N101" s="269">
        <f t="shared" si="11"/>
        <v>54717.52</v>
      </c>
      <c r="O101" s="269">
        <f t="shared" si="11"/>
        <v>20052.88</v>
      </c>
      <c r="P101" s="269">
        <f t="shared" si="11"/>
        <v>199.77999999999997</v>
      </c>
      <c r="Q101" s="269">
        <f t="shared" si="11"/>
        <v>0</v>
      </c>
      <c r="R101" s="269">
        <f t="shared" si="11"/>
        <v>0</v>
      </c>
    </row>
    <row r="102" spans="1:18" ht="12.75" customHeight="1">
      <c r="B102" s="188"/>
      <c r="C102" s="188"/>
      <c r="D102" s="188"/>
      <c r="E102" s="188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</row>
    <row r="103" spans="1:18" ht="12.75" customHeight="1">
      <c r="A103" s="266"/>
      <c r="B103" s="266" t="s">
        <v>46</v>
      </c>
      <c r="C103" s="188"/>
      <c r="D103" s="188"/>
      <c r="E103" s="270" t="s">
        <v>163</v>
      </c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1:18" ht="12.75" customHeight="1">
      <c r="A104" s="266"/>
      <c r="B104" s="266"/>
      <c r="C104" s="230" t="s">
        <v>181</v>
      </c>
      <c r="D104" s="230"/>
      <c r="F104" s="269">
        <f>SUM(G104:R104)</f>
        <v>2283148.6799999997</v>
      </c>
      <c r="G104" s="269">
        <f>'(3.5) Actual WCA NPC'!G104-'(3.4) Adjustments'!G105</f>
        <v>183983.44</v>
      </c>
      <c r="H104" s="269">
        <f>'(3.5) Actual WCA NPC'!H104-'(3.4) Adjustments'!H105</f>
        <v>183983.44</v>
      </c>
      <c r="I104" s="269">
        <f>'(3.5) Actual WCA NPC'!I104-'(3.4) Adjustments'!I105</f>
        <v>259330.84000000014</v>
      </c>
      <c r="J104" s="269">
        <f>'(3.5) Actual WCA NPC'!J104-'(3.4) Adjustments'!J105</f>
        <v>183983.44</v>
      </c>
      <c r="K104" s="269">
        <f>'(3.5) Actual WCA NPC'!K104-'(3.4) Adjustments'!K105</f>
        <v>183983.44</v>
      </c>
      <c r="L104" s="269">
        <f>'(3.5) Actual WCA NPC'!L104-'(3.4) Adjustments'!L105</f>
        <v>183983.44</v>
      </c>
      <c r="M104" s="269">
        <f>'(3.5) Actual WCA NPC'!M104-'(3.4) Adjustments'!M105</f>
        <v>183983.44</v>
      </c>
      <c r="N104" s="269">
        <f>'(3.5) Actual WCA NPC'!N104-'(3.4) Adjustments'!N105</f>
        <v>183983.44</v>
      </c>
      <c r="O104" s="269">
        <f>'(3.5) Actual WCA NPC'!O104-'(3.4) Adjustments'!O105</f>
        <v>183983.44</v>
      </c>
      <c r="P104" s="269">
        <f>'(3.5) Actual WCA NPC'!P104-'(3.4) Adjustments'!P105</f>
        <v>183983.44</v>
      </c>
      <c r="Q104" s="269">
        <f>'(3.5) Actual WCA NPC'!Q104-'(3.4) Adjustments'!Q105</f>
        <v>183983.44</v>
      </c>
      <c r="R104" s="269">
        <f>'(3.5) Actual WCA NPC'!R104-'(3.4) Adjustments'!R105</f>
        <v>183983.44</v>
      </c>
    </row>
    <row r="105" spans="1:18" ht="12.75" customHeight="1">
      <c r="A105" s="266"/>
      <c r="B105" s="266"/>
      <c r="C105" s="230" t="s">
        <v>47</v>
      </c>
      <c r="D105" s="230"/>
      <c r="E105" s="273"/>
      <c r="F105" s="269">
        <f>SUM(G105:R105)</f>
        <v>-1887801.8399999999</v>
      </c>
      <c r="G105" s="269">
        <f>'(3.5) Actual WCA NPC'!G105-'(3.4) Adjustments'!G106</f>
        <v>-173786.92</v>
      </c>
      <c r="H105" s="269">
        <f>'(3.5) Actual WCA NPC'!H105-'(3.4) Adjustments'!H106</f>
        <v>-173786.92</v>
      </c>
      <c r="I105" s="269">
        <f>'(3.5) Actual WCA NPC'!I105-'(3.4) Adjustments'!I106</f>
        <v>23854.280000000013</v>
      </c>
      <c r="J105" s="269">
        <f>'(3.5) Actual WCA NPC'!J105-'(3.4) Adjustments'!J106</f>
        <v>-173786.92</v>
      </c>
      <c r="K105" s="269">
        <f>'(3.5) Actual WCA NPC'!K105-'(3.4) Adjustments'!K106</f>
        <v>-173786.92</v>
      </c>
      <c r="L105" s="269">
        <f>'(3.5) Actual WCA NPC'!L105-'(3.4) Adjustments'!L106</f>
        <v>-173786.92</v>
      </c>
      <c r="M105" s="269">
        <f>'(3.5) Actual WCA NPC'!M105-'(3.4) Adjustments'!M106</f>
        <v>-173786.92</v>
      </c>
      <c r="N105" s="269">
        <f>'(3.5) Actual WCA NPC'!N105-'(3.4) Adjustments'!N106</f>
        <v>-173786.92</v>
      </c>
      <c r="O105" s="269">
        <f>'(3.5) Actual WCA NPC'!O105-'(3.4) Adjustments'!O106</f>
        <v>-173786.92</v>
      </c>
      <c r="P105" s="269">
        <f>'(3.5) Actual WCA NPC'!P105-'(3.4) Adjustments'!P106</f>
        <v>-173786.92</v>
      </c>
      <c r="Q105" s="269">
        <f>'(3.5) Actual WCA NPC'!Q105-'(3.4) Adjustments'!Q106</f>
        <v>-173786.92</v>
      </c>
      <c r="R105" s="269">
        <f>'(3.5) Actual WCA NPC'!R105-'(3.4) Adjustments'!R106</f>
        <v>-173786.92</v>
      </c>
    </row>
    <row r="106" spans="1:18" ht="12.75" customHeight="1">
      <c r="A106" s="266"/>
      <c r="B106" s="266"/>
      <c r="D106" s="230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</row>
    <row r="107" spans="1:18" ht="12.75" customHeight="1">
      <c r="A107" s="200"/>
      <c r="B107" s="272" t="s">
        <v>198</v>
      </c>
      <c r="C107" s="188"/>
      <c r="D107" s="188"/>
      <c r="F107" s="269">
        <f>SUM(G107:R107)</f>
        <v>395346.84000000032</v>
      </c>
      <c r="G107" s="269">
        <f t="shared" ref="G107:R107" si="12">SUM(G104:G105)</f>
        <v>10196.51999999999</v>
      </c>
      <c r="H107" s="269">
        <f t="shared" si="12"/>
        <v>10196.51999999999</v>
      </c>
      <c r="I107" s="269">
        <f t="shared" si="12"/>
        <v>283185.12000000017</v>
      </c>
      <c r="J107" s="269">
        <f t="shared" si="12"/>
        <v>10196.51999999999</v>
      </c>
      <c r="K107" s="269">
        <f t="shared" si="12"/>
        <v>10196.51999999999</v>
      </c>
      <c r="L107" s="269">
        <f t="shared" si="12"/>
        <v>10196.51999999999</v>
      </c>
      <c r="M107" s="269">
        <f t="shared" si="12"/>
        <v>10196.51999999999</v>
      </c>
      <c r="N107" s="269">
        <f t="shared" si="12"/>
        <v>10196.51999999999</v>
      </c>
      <c r="O107" s="269">
        <f t="shared" si="12"/>
        <v>10196.51999999999</v>
      </c>
      <c r="P107" s="269">
        <f t="shared" si="12"/>
        <v>10196.51999999999</v>
      </c>
      <c r="Q107" s="269">
        <f t="shared" si="12"/>
        <v>10196.51999999999</v>
      </c>
      <c r="R107" s="269">
        <f t="shared" si="12"/>
        <v>10196.51999999999</v>
      </c>
    </row>
    <row r="108" spans="1:18" ht="12.75" customHeight="1">
      <c r="A108" s="266"/>
      <c r="B108" s="266"/>
      <c r="C108" s="230"/>
      <c r="D108" s="230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</row>
    <row r="109" spans="1:18" ht="12.75" customHeight="1">
      <c r="A109" s="200"/>
      <c r="B109" s="272" t="s">
        <v>48</v>
      </c>
      <c r="C109" s="188"/>
      <c r="D109" s="188"/>
      <c r="F109" s="269">
        <f>SUM(G109:R109)</f>
        <v>5014953.7799999993</v>
      </c>
      <c r="G109" s="269">
        <f t="shared" ref="G109:R109" si="13">G107+G101+G57</f>
        <v>330252.05999999994</v>
      </c>
      <c r="H109" s="269">
        <f t="shared" si="13"/>
        <v>183800.81</v>
      </c>
      <c r="I109" s="269">
        <f t="shared" si="13"/>
        <v>415151.51000000018</v>
      </c>
      <c r="J109" s="269">
        <f t="shared" si="13"/>
        <v>565620.25</v>
      </c>
      <c r="K109" s="269">
        <f t="shared" si="13"/>
        <v>446832.66</v>
      </c>
      <c r="L109" s="269">
        <f t="shared" si="13"/>
        <v>618201.37</v>
      </c>
      <c r="M109" s="269">
        <f t="shared" si="13"/>
        <v>557346.59000000008</v>
      </c>
      <c r="N109" s="269">
        <f t="shared" si="13"/>
        <v>507460.02999999997</v>
      </c>
      <c r="O109" s="269">
        <f t="shared" si="13"/>
        <v>487268.02999999997</v>
      </c>
      <c r="P109" s="269">
        <f t="shared" si="13"/>
        <v>449134.21</v>
      </c>
      <c r="Q109" s="269">
        <f t="shared" si="13"/>
        <v>195923.21</v>
      </c>
      <c r="R109" s="269">
        <f t="shared" si="13"/>
        <v>257963.05</v>
      </c>
    </row>
    <row r="110" spans="1:18" ht="12.75" customHeight="1">
      <c r="A110" s="266"/>
      <c r="B110" s="266"/>
      <c r="C110" s="188"/>
      <c r="D110" s="188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</row>
    <row r="111" spans="1:18" ht="12.75" customHeight="1">
      <c r="A111" s="266"/>
      <c r="B111" s="266" t="s">
        <v>49</v>
      </c>
      <c r="C111" s="188"/>
      <c r="D111" s="188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</row>
    <row r="112" spans="1:18" ht="12.75" customHeight="1">
      <c r="A112" s="200"/>
      <c r="B112" s="272"/>
      <c r="C112" s="217" t="s">
        <v>50</v>
      </c>
      <c r="F112" s="438">
        <f t="shared" ref="F112:F117" si="14">SUM(G112:R112)</f>
        <v>0</v>
      </c>
      <c r="G112" s="438">
        <f>'(3.5) Actual WCA NPC'!G112-'(3.4) Adjustments'!G113</f>
        <v>0</v>
      </c>
      <c r="H112" s="438">
        <f>'(3.5) Actual WCA NPC'!H112-'(3.4) Adjustments'!H113</f>
        <v>0</v>
      </c>
      <c r="I112" s="438">
        <f>'(3.5) Actual WCA NPC'!I112-'(3.4) Adjustments'!I113</f>
        <v>0</v>
      </c>
      <c r="J112" s="438">
        <f>'(3.5) Actual WCA NPC'!J112-'(3.4) Adjustments'!J113</f>
        <v>0</v>
      </c>
      <c r="K112" s="438">
        <f>'(3.5) Actual WCA NPC'!K112-'(3.4) Adjustments'!K113</f>
        <v>0</v>
      </c>
      <c r="L112" s="438">
        <f>'(3.5) Actual WCA NPC'!L112-'(3.4) Adjustments'!L113</f>
        <v>0</v>
      </c>
      <c r="M112" s="438">
        <f>'(3.5) Actual WCA NPC'!M112-'(3.4) Adjustments'!M113</f>
        <v>0</v>
      </c>
      <c r="N112" s="438">
        <f>'(3.5) Actual WCA NPC'!N112-'(3.4) Adjustments'!N113</f>
        <v>0</v>
      </c>
      <c r="O112" s="438">
        <f>'(3.5) Actual WCA NPC'!O112-'(3.4) Adjustments'!O113</f>
        <v>0</v>
      </c>
      <c r="P112" s="438">
        <f>'(3.5) Actual WCA NPC'!P112-'(3.4) Adjustments'!P113</f>
        <v>0</v>
      </c>
      <c r="Q112" s="438">
        <f>'(3.5) Actual WCA NPC'!Q112-'(3.4) Adjustments'!Q113</f>
        <v>0</v>
      </c>
      <c r="R112" s="438">
        <f>'(3.5) Actual WCA NPC'!R112-'(3.4) Adjustments'!R113</f>
        <v>0</v>
      </c>
    </row>
    <row r="113" spans="1:18" ht="12.75" customHeight="1">
      <c r="A113" s="230"/>
      <c r="B113" s="266"/>
      <c r="C113" s="230" t="s">
        <v>183</v>
      </c>
      <c r="D113" s="188"/>
      <c r="E113" s="188"/>
      <c r="F113" s="269">
        <f t="shared" si="14"/>
        <v>0</v>
      </c>
      <c r="G113" s="269">
        <f>'(3.5) Actual WCA NPC'!G113-'(3.4) Adjustments'!G114</f>
        <v>0</v>
      </c>
      <c r="H113" s="269">
        <f>'(3.5) Actual WCA NPC'!H113-'(3.4) Adjustments'!H114</f>
        <v>0</v>
      </c>
      <c r="I113" s="269">
        <f>'(3.5) Actual WCA NPC'!I113-'(3.4) Adjustments'!I114</f>
        <v>0</v>
      </c>
      <c r="J113" s="269">
        <f>'(3.5) Actual WCA NPC'!J113-'(3.4) Adjustments'!J114</f>
        <v>0</v>
      </c>
      <c r="K113" s="269">
        <f>'(3.5) Actual WCA NPC'!K113-'(3.4) Adjustments'!K114</f>
        <v>0</v>
      </c>
      <c r="L113" s="269">
        <f>'(3.5) Actual WCA NPC'!L113-'(3.4) Adjustments'!L114</f>
        <v>0</v>
      </c>
      <c r="M113" s="269">
        <f>'(3.5) Actual WCA NPC'!M113-'(3.4) Adjustments'!M114</f>
        <v>0</v>
      </c>
      <c r="N113" s="269">
        <f>'(3.5) Actual WCA NPC'!N113-'(3.4) Adjustments'!N114</f>
        <v>0</v>
      </c>
      <c r="O113" s="269">
        <f>'(3.5) Actual WCA NPC'!O113-'(3.4) Adjustments'!O114</f>
        <v>0</v>
      </c>
      <c r="P113" s="269">
        <f>'(3.5) Actual WCA NPC'!P113-'(3.4) Adjustments'!P114</f>
        <v>0</v>
      </c>
      <c r="Q113" s="269">
        <f>'(3.5) Actual WCA NPC'!Q113-'(3.4) Adjustments'!Q114</f>
        <v>0</v>
      </c>
      <c r="R113" s="269">
        <f>'(3.5) Actual WCA NPC'!R113-'(3.4) Adjustments'!R114</f>
        <v>0</v>
      </c>
    </row>
    <row r="114" spans="1:18" ht="12.75" customHeight="1">
      <c r="A114" s="230"/>
      <c r="B114" s="266"/>
      <c r="C114" s="230" t="s">
        <v>184</v>
      </c>
      <c r="D114" s="188"/>
      <c r="E114" s="188"/>
      <c r="F114" s="269">
        <f t="shared" si="14"/>
        <v>0</v>
      </c>
      <c r="G114" s="269">
        <f>'(3.5) Actual WCA NPC'!G114-'(3.4) Adjustments'!G115</f>
        <v>0</v>
      </c>
      <c r="H114" s="269">
        <f>'(3.5) Actual WCA NPC'!H114-'(3.4) Adjustments'!H115</f>
        <v>0</v>
      </c>
      <c r="I114" s="269">
        <f>'(3.5) Actual WCA NPC'!I114-'(3.4) Adjustments'!I115</f>
        <v>0</v>
      </c>
      <c r="J114" s="269">
        <f>'(3.5) Actual WCA NPC'!J114-'(3.4) Adjustments'!J115</f>
        <v>0</v>
      </c>
      <c r="K114" s="269">
        <f>'(3.5) Actual WCA NPC'!K114-'(3.4) Adjustments'!K115</f>
        <v>0</v>
      </c>
      <c r="L114" s="269">
        <f>'(3.5) Actual WCA NPC'!L114-'(3.4) Adjustments'!L115</f>
        <v>0</v>
      </c>
      <c r="M114" s="269">
        <f>'(3.5) Actual WCA NPC'!M114-'(3.4) Adjustments'!M115</f>
        <v>0</v>
      </c>
      <c r="N114" s="269">
        <f>'(3.5) Actual WCA NPC'!N114-'(3.4) Adjustments'!N115</f>
        <v>0</v>
      </c>
      <c r="O114" s="269">
        <f>'(3.5) Actual WCA NPC'!O114-'(3.4) Adjustments'!O115</f>
        <v>0</v>
      </c>
      <c r="P114" s="269">
        <f>'(3.5) Actual WCA NPC'!P114-'(3.4) Adjustments'!P115</f>
        <v>0</v>
      </c>
      <c r="Q114" s="269">
        <f>'(3.5) Actual WCA NPC'!Q114-'(3.4) Adjustments'!Q115</f>
        <v>0</v>
      </c>
      <c r="R114" s="269">
        <f>'(3.5) Actual WCA NPC'!R114-'(3.4) Adjustments'!R115</f>
        <v>0</v>
      </c>
    </row>
    <row r="115" spans="1:18" ht="12.75" customHeight="1">
      <c r="A115" s="230"/>
      <c r="B115" s="266"/>
      <c r="C115" s="230" t="s">
        <v>185</v>
      </c>
      <c r="D115" s="188"/>
      <c r="E115" s="188"/>
      <c r="F115" s="269">
        <f t="shared" si="14"/>
        <v>0</v>
      </c>
      <c r="G115" s="269">
        <f>'(3.5) Actual WCA NPC'!G115-'(3.4) Adjustments'!G116</f>
        <v>0</v>
      </c>
      <c r="H115" s="269">
        <f>'(3.5) Actual WCA NPC'!H115-'(3.4) Adjustments'!H116</f>
        <v>0</v>
      </c>
      <c r="I115" s="269">
        <f>'(3.5) Actual WCA NPC'!I115-'(3.4) Adjustments'!I116</f>
        <v>0</v>
      </c>
      <c r="J115" s="269">
        <f>'(3.5) Actual WCA NPC'!J115-'(3.4) Adjustments'!J116</f>
        <v>0</v>
      </c>
      <c r="K115" s="269">
        <f>'(3.5) Actual WCA NPC'!K115-'(3.4) Adjustments'!K116</f>
        <v>0</v>
      </c>
      <c r="L115" s="269">
        <f>'(3.5) Actual WCA NPC'!L115-'(3.4) Adjustments'!L116</f>
        <v>0</v>
      </c>
      <c r="M115" s="269">
        <f>'(3.5) Actual WCA NPC'!M115-'(3.4) Adjustments'!M116</f>
        <v>0</v>
      </c>
      <c r="N115" s="269">
        <f>'(3.5) Actual WCA NPC'!N115-'(3.4) Adjustments'!N116</f>
        <v>0</v>
      </c>
      <c r="O115" s="269">
        <f>'(3.5) Actual WCA NPC'!O115-'(3.4) Adjustments'!O116</f>
        <v>0</v>
      </c>
      <c r="P115" s="269">
        <f>'(3.5) Actual WCA NPC'!P115-'(3.4) Adjustments'!P116</f>
        <v>0</v>
      </c>
      <c r="Q115" s="269">
        <f>'(3.5) Actual WCA NPC'!Q115-'(3.4) Adjustments'!Q116</f>
        <v>0</v>
      </c>
      <c r="R115" s="269">
        <f>'(3.5) Actual WCA NPC'!R115-'(3.4) Adjustments'!R116</f>
        <v>0</v>
      </c>
    </row>
    <row r="116" spans="1:18" ht="12.75" customHeight="1">
      <c r="A116" s="230"/>
      <c r="B116" s="266"/>
      <c r="C116" s="230" t="s">
        <v>51</v>
      </c>
      <c r="D116" s="188"/>
      <c r="E116" s="188"/>
      <c r="F116" s="269">
        <f t="shared" si="14"/>
        <v>0</v>
      </c>
      <c r="G116" s="269">
        <f>'(3.5) Actual WCA NPC'!G116-'(3.4) Adjustments'!G117</f>
        <v>0</v>
      </c>
      <c r="H116" s="269">
        <f>'(3.5) Actual WCA NPC'!H116-'(3.4) Adjustments'!H117</f>
        <v>0</v>
      </c>
      <c r="I116" s="269">
        <f>'(3.5) Actual WCA NPC'!I116-'(3.4) Adjustments'!I117</f>
        <v>0</v>
      </c>
      <c r="J116" s="269">
        <f>'(3.5) Actual WCA NPC'!J116-'(3.4) Adjustments'!J117</f>
        <v>0</v>
      </c>
      <c r="K116" s="269">
        <f>'(3.5) Actual WCA NPC'!K116-'(3.4) Adjustments'!K117</f>
        <v>0</v>
      </c>
      <c r="L116" s="269">
        <f>'(3.5) Actual WCA NPC'!L116-'(3.4) Adjustments'!L117</f>
        <v>0</v>
      </c>
      <c r="M116" s="269">
        <f>'(3.5) Actual WCA NPC'!M116-'(3.4) Adjustments'!M117</f>
        <v>0</v>
      </c>
      <c r="N116" s="269">
        <f>'(3.5) Actual WCA NPC'!N116-'(3.4) Adjustments'!N117</f>
        <v>0</v>
      </c>
      <c r="O116" s="269">
        <f>'(3.5) Actual WCA NPC'!O116-'(3.4) Adjustments'!O117</f>
        <v>0</v>
      </c>
      <c r="P116" s="269">
        <f>'(3.5) Actual WCA NPC'!P116-'(3.4) Adjustments'!P117</f>
        <v>0</v>
      </c>
      <c r="Q116" s="269">
        <f>'(3.5) Actual WCA NPC'!Q116-'(3.4) Adjustments'!Q117</f>
        <v>0</v>
      </c>
      <c r="R116" s="269">
        <f>'(3.5) Actual WCA NPC'!R116-'(3.4) Adjustments'!R117</f>
        <v>0</v>
      </c>
    </row>
    <row r="117" spans="1:18" ht="12.75" customHeight="1">
      <c r="A117" s="230"/>
      <c r="B117" s="266"/>
      <c r="C117" s="230" t="s">
        <v>90</v>
      </c>
      <c r="D117" s="188"/>
      <c r="E117" s="188"/>
      <c r="F117" s="269">
        <f t="shared" si="14"/>
        <v>0</v>
      </c>
      <c r="G117" s="269">
        <f>'(3.5) Actual WCA NPC'!G117-'(3.4) Adjustments'!G118</f>
        <v>0</v>
      </c>
      <c r="H117" s="269">
        <f>'(3.5) Actual WCA NPC'!H117-'(3.4) Adjustments'!H118</f>
        <v>0</v>
      </c>
      <c r="I117" s="269">
        <f>'(3.5) Actual WCA NPC'!I117-'(3.4) Adjustments'!I118</f>
        <v>0</v>
      </c>
      <c r="J117" s="269">
        <f>'(3.5) Actual WCA NPC'!J117-'(3.4) Adjustments'!J118</f>
        <v>0</v>
      </c>
      <c r="K117" s="269">
        <f>'(3.5) Actual WCA NPC'!K117-'(3.4) Adjustments'!K118</f>
        <v>0</v>
      </c>
      <c r="L117" s="269">
        <f>'(3.5) Actual WCA NPC'!L117-'(3.4) Adjustments'!L118</f>
        <v>0</v>
      </c>
      <c r="M117" s="269">
        <f>'(3.5) Actual WCA NPC'!M117-'(3.4) Adjustments'!M118</f>
        <v>0</v>
      </c>
      <c r="N117" s="269">
        <f>'(3.5) Actual WCA NPC'!N117-'(3.4) Adjustments'!N118</f>
        <v>0</v>
      </c>
      <c r="O117" s="269">
        <f>'(3.5) Actual WCA NPC'!O117-'(3.4) Adjustments'!O118</f>
        <v>0</v>
      </c>
      <c r="P117" s="269">
        <f>'(3.5) Actual WCA NPC'!P117-'(3.4) Adjustments'!P118</f>
        <v>0</v>
      </c>
      <c r="Q117" s="269">
        <f>'(3.5) Actual WCA NPC'!Q117-'(3.4) Adjustments'!Q118</f>
        <v>0</v>
      </c>
      <c r="R117" s="269">
        <f>'(3.5) Actual WCA NPC'!R117-'(3.4) Adjustments'!R118</f>
        <v>0</v>
      </c>
    </row>
    <row r="118" spans="1:18" ht="12.75" customHeight="1">
      <c r="A118" s="266"/>
      <c r="B118" s="266"/>
      <c r="C118" s="188"/>
      <c r="D118" s="188"/>
      <c r="E118" s="188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</row>
    <row r="119" spans="1:18" ht="12.75" customHeight="1">
      <c r="A119" s="266"/>
      <c r="B119" s="266" t="s">
        <v>186</v>
      </c>
      <c r="C119" s="188"/>
      <c r="D119" s="188"/>
      <c r="E119" s="188"/>
      <c r="F119" s="269">
        <f>SUM(G119:R119)</f>
        <v>0</v>
      </c>
      <c r="G119" s="269">
        <f t="shared" ref="G119:R119" si="15">SUM(G112:G118)</f>
        <v>0</v>
      </c>
      <c r="H119" s="269">
        <f t="shared" si="15"/>
        <v>0</v>
      </c>
      <c r="I119" s="269">
        <f t="shared" si="15"/>
        <v>0</v>
      </c>
      <c r="J119" s="269">
        <f t="shared" si="15"/>
        <v>0</v>
      </c>
      <c r="K119" s="269">
        <f t="shared" si="15"/>
        <v>0</v>
      </c>
      <c r="L119" s="269">
        <f t="shared" si="15"/>
        <v>0</v>
      </c>
      <c r="M119" s="269">
        <f t="shared" si="15"/>
        <v>0</v>
      </c>
      <c r="N119" s="269">
        <f t="shared" si="15"/>
        <v>0</v>
      </c>
      <c r="O119" s="269">
        <f t="shared" si="15"/>
        <v>0</v>
      </c>
      <c r="P119" s="269">
        <f t="shared" si="15"/>
        <v>0</v>
      </c>
      <c r="Q119" s="269">
        <f t="shared" si="15"/>
        <v>0</v>
      </c>
      <c r="R119" s="269">
        <f t="shared" si="15"/>
        <v>0</v>
      </c>
    </row>
    <row r="120" spans="1:18" ht="12.75" customHeight="1">
      <c r="A120" s="266"/>
      <c r="B120" s="266"/>
      <c r="C120" s="188"/>
      <c r="D120" s="188"/>
      <c r="E120" s="188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</row>
    <row r="121" spans="1:18" ht="12.75" customHeight="1">
      <c r="A121" s="266"/>
      <c r="B121" s="266" t="s">
        <v>52</v>
      </c>
      <c r="C121" s="188"/>
      <c r="D121" s="188"/>
      <c r="E121" s="188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</row>
    <row r="122" spans="1:18" ht="12.75" customHeight="1">
      <c r="A122" s="266"/>
      <c r="B122" s="266"/>
      <c r="C122" s="217" t="s">
        <v>10</v>
      </c>
      <c r="D122" s="188"/>
      <c r="E122" s="188"/>
      <c r="F122" s="269">
        <f t="shared" ref="F122" si="16">SUM(G122:R122)</f>
        <v>3732955.699583781</v>
      </c>
      <c r="G122" s="269">
        <f>'(3.5) Actual WCA NPC'!G122-'(3.4) Adjustments'!G123</f>
        <v>137154.47999999998</v>
      </c>
      <c r="H122" s="269">
        <f>'(3.5) Actual WCA NPC'!H122-'(3.4) Adjustments'!H123</f>
        <v>2337057.2400000002</v>
      </c>
      <c r="I122" s="269">
        <f>'(3.5) Actual WCA NPC'!I122-'(3.4) Adjustments'!I123</f>
        <v>-3.8513448089361191E-5</v>
      </c>
      <c r="J122" s="269">
        <f>'(3.5) Actual WCA NPC'!J122-'(3.4) Adjustments'!J123</f>
        <v>-3.1999952625483274E-6</v>
      </c>
      <c r="K122" s="269">
        <f>'(3.5) Actual WCA NPC'!K122-'(3.4) Adjustments'!K123</f>
        <v>4887.9799999999996</v>
      </c>
      <c r="L122" s="269">
        <f>'(3.5) Actual WCA NPC'!L122-'(3.4) Adjustments'!L123</f>
        <v>-1.9229992176406085E-6</v>
      </c>
      <c r="M122" s="269">
        <f>'(3.5) Actual WCA NPC'!M122-'(3.4) Adjustments'!M123</f>
        <v>-8.4590166807174683E-5</v>
      </c>
      <c r="N122" s="269">
        <f>'(3.5) Actual WCA NPC'!N122-'(3.4) Adjustments'!N123</f>
        <v>-8.6410902440547943E-5</v>
      </c>
      <c r="O122" s="269">
        <f>'(3.5) Actual WCA NPC'!O122-'(3.4) Adjustments'!O123</f>
        <v>-7.6876021921634674E-5</v>
      </c>
      <c r="P122" s="269">
        <f>'(3.5) Actual WCA NPC'!P122-'(3.4) Adjustments'!P123</f>
        <v>-6.2624923884868622E-5</v>
      </c>
      <c r="Q122" s="269">
        <f>'(3.5) Actual WCA NPC'!Q122-'(3.4) Adjustments'!Q123</f>
        <v>-6.2080565840005875E-5</v>
      </c>
      <c r="R122" s="269">
        <f>'(3.5) Actual WCA NPC'!R122-'(3.4) Adjustments'!R123</f>
        <v>1253856</v>
      </c>
    </row>
    <row r="123" spans="1:18" ht="12.75" customHeight="1">
      <c r="A123" s="266"/>
      <c r="B123" s="266"/>
      <c r="C123" s="217" t="s">
        <v>264</v>
      </c>
      <c r="D123" s="188"/>
      <c r="E123" s="188"/>
      <c r="F123" s="269">
        <f t="shared" ref="F123:F129" si="17">SUM(G123:R123)</f>
        <v>414617.99998741597</v>
      </c>
      <c r="G123" s="269">
        <f>'(3.5) Actual WCA NPC'!G123-'(3.4) Adjustments'!G124</f>
        <v>0</v>
      </c>
      <c r="H123" s="269">
        <f>'(3.5) Actual WCA NPC'!H123-'(3.4) Adjustments'!H124</f>
        <v>3330</v>
      </c>
      <c r="I123" s="269">
        <f>'(3.5) Actual WCA NPC'!I123-'(3.4) Adjustments'!I124</f>
        <v>245670</v>
      </c>
      <c r="J123" s="269">
        <f>'(3.5) Actual WCA NPC'!J123-'(3.4) Adjustments'!J124</f>
        <v>37945</v>
      </c>
      <c r="K123" s="269">
        <f>'(3.5) Actual WCA NPC'!K123-'(3.4) Adjustments'!K124</f>
        <v>66653</v>
      </c>
      <c r="L123" s="269">
        <f>'(3.5) Actual WCA NPC'!L123-'(3.4) Adjustments'!L124</f>
        <v>61020</v>
      </c>
      <c r="M123" s="269">
        <f>'(3.5) Actual WCA NPC'!M123-'(3.4) Adjustments'!M124</f>
        <v>-3.9820006350055337E-6</v>
      </c>
      <c r="N123" s="269">
        <f>'(3.5) Actual WCA NPC'!N123-'(3.4) Adjustments'!N124</f>
        <v>-3.8919970393180847E-6</v>
      </c>
      <c r="O123" s="269">
        <f>'(3.5) Actual WCA NPC'!O123-'(3.4) Adjustments'!O124</f>
        <v>-1.1499942047521472E-6</v>
      </c>
      <c r="P123" s="269">
        <f>'(3.5) Actual WCA NPC'!P123-'(3.4) Adjustments'!P124</f>
        <v>-1.8599967006593943E-6</v>
      </c>
      <c r="Q123" s="269">
        <f>'(3.5) Actual WCA NPC'!Q123-'(3.4) Adjustments'!Q124</f>
        <v>-1.6999983927235007E-6</v>
      </c>
      <c r="R123" s="269">
        <f>'(3.5) Actual WCA NPC'!R123-'(3.4) Adjustments'!R124</f>
        <v>0</v>
      </c>
    </row>
    <row r="124" spans="1:18" ht="12.75" customHeight="1">
      <c r="A124" s="266"/>
      <c r="B124" s="266"/>
      <c r="C124" s="217" t="s">
        <v>16</v>
      </c>
      <c r="D124" s="188"/>
      <c r="E124" s="188"/>
      <c r="F124" s="269">
        <f t="shared" si="17"/>
        <v>0</v>
      </c>
      <c r="G124" s="269">
        <f>'(3.5) Actual WCA NPC'!G124-'(3.4) Adjustments'!G125</f>
        <v>0</v>
      </c>
      <c r="H124" s="269">
        <f>'(3.5) Actual WCA NPC'!H124-'(3.4) Adjustments'!H125</f>
        <v>0</v>
      </c>
      <c r="I124" s="269">
        <f>'(3.5) Actual WCA NPC'!I124-'(3.4) Adjustments'!I125</f>
        <v>0</v>
      </c>
      <c r="J124" s="269">
        <f>'(3.5) Actual WCA NPC'!J124-'(3.4) Adjustments'!J125</f>
        <v>0</v>
      </c>
      <c r="K124" s="269">
        <f>'(3.5) Actual WCA NPC'!K124-'(3.4) Adjustments'!K125</f>
        <v>0</v>
      </c>
      <c r="L124" s="269">
        <f>'(3.5) Actual WCA NPC'!L124-'(3.4) Adjustments'!L125</f>
        <v>0</v>
      </c>
      <c r="M124" s="269">
        <f>'(3.5) Actual WCA NPC'!M124-'(3.4) Adjustments'!M125</f>
        <v>0</v>
      </c>
      <c r="N124" s="269">
        <f>'(3.5) Actual WCA NPC'!N124-'(3.4) Adjustments'!N125</f>
        <v>0</v>
      </c>
      <c r="O124" s="269">
        <f>'(3.5) Actual WCA NPC'!O124-'(3.4) Adjustments'!O125</f>
        <v>0</v>
      </c>
      <c r="P124" s="269">
        <f>'(3.5) Actual WCA NPC'!P124-'(3.4) Adjustments'!P125</f>
        <v>0</v>
      </c>
      <c r="Q124" s="269">
        <f>'(3.5) Actual WCA NPC'!Q124-'(3.4) Adjustments'!Q125</f>
        <v>0</v>
      </c>
      <c r="R124" s="269">
        <f>'(3.5) Actual WCA NPC'!R124-'(3.4) Adjustments'!R125</f>
        <v>0</v>
      </c>
    </row>
    <row r="125" spans="1:18" ht="12.75" customHeight="1">
      <c r="A125" s="266"/>
      <c r="B125" s="266"/>
      <c r="C125" s="217" t="s">
        <v>11</v>
      </c>
      <c r="D125" s="188"/>
      <c r="E125" s="188"/>
      <c r="F125" s="269">
        <f t="shared" si="17"/>
        <v>133393450.14952688</v>
      </c>
      <c r="G125" s="269">
        <f>'(3.5) Actual WCA NPC'!G125-'(3.4) Adjustments'!G126</f>
        <v>14060822</v>
      </c>
      <c r="H125" s="269">
        <f>'(3.5) Actual WCA NPC'!H125-'(3.4) Adjustments'!H126</f>
        <v>19038402.699999999</v>
      </c>
      <c r="I125" s="269">
        <f>'(3.5) Actual WCA NPC'!I125-'(3.4) Adjustments'!I126</f>
        <v>26640985.052218117</v>
      </c>
      <c r="J125" s="269">
        <f>'(3.5) Actual WCA NPC'!J125-'(3.4) Adjustments'!J126</f>
        <v>530378.70790707693</v>
      </c>
      <c r="K125" s="269">
        <f>'(3.5) Actual WCA NPC'!K125-'(3.4) Adjustments'!K126</f>
        <v>5669496.0800000001</v>
      </c>
      <c r="L125" s="269">
        <f>'(3.5) Actual WCA NPC'!L125-'(3.4) Adjustments'!L126</f>
        <v>5309725.670416275</v>
      </c>
      <c r="M125" s="269">
        <f>'(3.5) Actual WCA NPC'!M125-'(3.4) Adjustments'!M126</f>
        <v>8720137.9106642734</v>
      </c>
      <c r="N125" s="269">
        <f>'(3.5) Actual WCA NPC'!N125-'(3.4) Adjustments'!N126</f>
        <v>10751873.193614364</v>
      </c>
      <c r="O125" s="269">
        <f>'(3.5) Actual WCA NPC'!O125-'(3.4) Adjustments'!O126</f>
        <v>13067083.251941036</v>
      </c>
      <c r="P125" s="269">
        <f>'(3.5) Actual WCA NPC'!P125-'(3.4) Adjustments'!P126</f>
        <v>7590261.0937224869</v>
      </c>
      <c r="Q125" s="269">
        <f>'(3.5) Actual WCA NPC'!Q125-'(3.4) Adjustments'!Q126</f>
        <v>10386084.48904324</v>
      </c>
      <c r="R125" s="269">
        <f>'(3.5) Actual WCA NPC'!R125-'(3.4) Adjustments'!R126</f>
        <v>11628200</v>
      </c>
    </row>
    <row r="126" spans="1:18" ht="12.75" customHeight="1">
      <c r="A126" s="266"/>
      <c r="B126" s="266"/>
      <c r="C126" s="217" t="s">
        <v>12</v>
      </c>
      <c r="D126" s="188"/>
      <c r="E126" s="188"/>
      <c r="F126" s="269">
        <f t="shared" si="17"/>
        <v>45000</v>
      </c>
      <c r="G126" s="269">
        <f>'(3.5) Actual WCA NPC'!G126-'(3.4) Adjustments'!G127</f>
        <v>0</v>
      </c>
      <c r="H126" s="269">
        <f>'(3.5) Actual WCA NPC'!H126-'(3.4) Adjustments'!H127</f>
        <v>45000</v>
      </c>
      <c r="I126" s="269">
        <f>'(3.5) Actual WCA NPC'!I126-'(3.4) Adjustments'!I127</f>
        <v>0</v>
      </c>
      <c r="J126" s="269">
        <f>'(3.5) Actual WCA NPC'!J126-'(3.4) Adjustments'!J127</f>
        <v>0</v>
      </c>
      <c r="K126" s="269">
        <f>'(3.5) Actual WCA NPC'!K126-'(3.4) Adjustments'!K127</f>
        <v>0</v>
      </c>
      <c r="L126" s="269">
        <f>'(3.5) Actual WCA NPC'!L126-'(3.4) Adjustments'!L127</f>
        <v>0</v>
      </c>
      <c r="M126" s="269">
        <f>'(3.5) Actual WCA NPC'!M126-'(3.4) Adjustments'!M127</f>
        <v>0</v>
      </c>
      <c r="N126" s="269">
        <f>'(3.5) Actual WCA NPC'!N126-'(3.4) Adjustments'!N127</f>
        <v>0</v>
      </c>
      <c r="O126" s="269">
        <f>'(3.5) Actual WCA NPC'!O126-'(3.4) Adjustments'!O127</f>
        <v>0</v>
      </c>
      <c r="P126" s="269">
        <f>'(3.5) Actual WCA NPC'!P126-'(3.4) Adjustments'!P127</f>
        <v>0</v>
      </c>
      <c r="Q126" s="269">
        <f>'(3.5) Actual WCA NPC'!Q126-'(3.4) Adjustments'!Q127</f>
        <v>0</v>
      </c>
      <c r="R126" s="269">
        <f>'(3.5) Actual WCA NPC'!R126-'(3.4) Adjustments'!R127</f>
        <v>0</v>
      </c>
    </row>
    <row r="127" spans="1:18" ht="12.75" customHeight="1">
      <c r="A127" s="266"/>
      <c r="B127" s="266"/>
      <c r="C127" s="217" t="s">
        <v>15</v>
      </c>
      <c r="D127" s="188"/>
      <c r="E127" s="188"/>
      <c r="F127" s="269">
        <f t="shared" si="17"/>
        <v>3443359.6686953302</v>
      </c>
      <c r="G127" s="269">
        <f>'(3.5) Actual WCA NPC'!G127-'(3.4) Adjustments'!G128</f>
        <v>225147</v>
      </c>
      <c r="H127" s="269">
        <f>'(3.5) Actual WCA NPC'!H127-'(3.4) Adjustments'!H128</f>
        <v>954857.48000000021</v>
      </c>
      <c r="I127" s="269">
        <f>'(3.5) Actual WCA NPC'!I127-'(3.4) Adjustments'!I128</f>
        <v>-1.3634981587529182E-4</v>
      </c>
      <c r="J127" s="269">
        <f>'(3.5) Actual WCA NPC'!J127-'(3.4) Adjustments'!J128</f>
        <v>862258</v>
      </c>
      <c r="K127" s="269">
        <f>'(3.5) Actual WCA NPC'!K127-'(3.4) Adjustments'!K128</f>
        <v>476102.86999999988</v>
      </c>
      <c r="L127" s="269">
        <f>'(3.5) Actual WCA NPC'!L127-'(3.4) Adjustments'!L128</f>
        <v>408991.55</v>
      </c>
      <c r="M127" s="269">
        <f>'(3.5) Actual WCA NPC'!M127-'(3.4) Adjustments'!M128</f>
        <v>-3.2434193417429924E-4</v>
      </c>
      <c r="N127" s="269">
        <f>'(3.5) Actual WCA NPC'!N127-'(3.4) Adjustments'!N128</f>
        <v>-4.0852790698409081E-4</v>
      </c>
      <c r="O127" s="269">
        <f>'(3.5) Actual WCA NPC'!O127-'(3.4) Adjustments'!O128</f>
        <v>-3.016260452568531E-4</v>
      </c>
      <c r="P127" s="269">
        <f>'(3.5) Actual WCA NPC'!P127-'(3.4) Adjustments'!P128</f>
        <v>-5.767203401774168E-5</v>
      </c>
      <c r="Q127" s="269">
        <f>'(3.5) Actual WCA NPC'!Q127-'(3.4) Adjustments'!Q128</f>
        <v>-7.6152035035192966E-5</v>
      </c>
      <c r="R127" s="269">
        <f>'(3.5) Actual WCA NPC'!R127-'(3.4) Adjustments'!R128</f>
        <v>516002.77000000008</v>
      </c>
    </row>
    <row r="128" spans="1:18" ht="12.75" customHeight="1">
      <c r="A128" s="266"/>
      <c r="B128" s="266"/>
      <c r="C128" s="217" t="s">
        <v>266</v>
      </c>
      <c r="D128" s="188"/>
      <c r="E128" s="188"/>
      <c r="F128" s="269">
        <f t="shared" si="17"/>
        <v>-9964702.1400000025</v>
      </c>
      <c r="G128" s="269">
        <f>'(3.5) Actual WCA NPC'!G128-'(3.4) Adjustments'!G129</f>
        <v>-3460768.3599999994</v>
      </c>
      <c r="H128" s="269">
        <f>'(3.5) Actual WCA NPC'!H128-'(3.4) Adjustments'!H129</f>
        <v>-4183878.24</v>
      </c>
      <c r="I128" s="269">
        <f>'(3.5) Actual WCA NPC'!I128-'(3.4) Adjustments'!I129</f>
        <v>-765991.44999999972</v>
      </c>
      <c r="J128" s="269">
        <f>'(3.5) Actual WCA NPC'!J128-'(3.4) Adjustments'!J129</f>
        <v>3542828.8399999989</v>
      </c>
      <c r="K128" s="269">
        <f>'(3.5) Actual WCA NPC'!K128-'(3.4) Adjustments'!K129</f>
        <v>3897817.8200000008</v>
      </c>
      <c r="L128" s="269">
        <f>'(3.5) Actual WCA NPC'!L128-'(3.4) Adjustments'!L129</f>
        <v>1764142.8400000003</v>
      </c>
      <c r="M128" s="269">
        <f>'(3.5) Actual WCA NPC'!M128-'(3.4) Adjustments'!M129</f>
        <v>-1556307.6200000003</v>
      </c>
      <c r="N128" s="269">
        <f>'(3.5) Actual WCA NPC'!N128-'(3.4) Adjustments'!N129</f>
        <v>-390048.88000000146</v>
      </c>
      <c r="O128" s="269">
        <f>'(3.5) Actual WCA NPC'!O128-'(3.4) Adjustments'!O129</f>
        <v>-2576433.2499999991</v>
      </c>
      <c r="P128" s="269">
        <f>'(3.5) Actual WCA NPC'!P128-'(3.4) Adjustments'!P129</f>
        <v>986596.28999999759</v>
      </c>
      <c r="Q128" s="269">
        <f>'(3.5) Actual WCA NPC'!Q128-'(3.4) Adjustments'!Q129</f>
        <v>-3480966.1799999997</v>
      </c>
      <c r="R128" s="269">
        <f>'(3.5) Actual WCA NPC'!R128-'(3.4) Adjustments'!R129</f>
        <v>-3741693.9500000007</v>
      </c>
    </row>
    <row r="129" spans="1:18" ht="12.75" customHeight="1">
      <c r="A129" s="266"/>
      <c r="B129" s="266"/>
      <c r="C129" s="217" t="s">
        <v>267</v>
      </c>
      <c r="D129" s="188"/>
      <c r="E129" s="188"/>
      <c r="F129" s="269">
        <f t="shared" si="17"/>
        <v>16061527.970015978</v>
      </c>
      <c r="G129" s="269">
        <f>'(3.5) Actual WCA NPC'!G129-'(3.4) Adjustments'!G130</f>
        <v>1291275.1499999999</v>
      </c>
      <c r="H129" s="269">
        <f>'(3.5) Actual WCA NPC'!H129-'(3.4) Adjustments'!H130</f>
        <v>1244472.7500000005</v>
      </c>
      <c r="I129" s="269">
        <f>'(3.5) Actual WCA NPC'!I129-'(3.4) Adjustments'!I130</f>
        <v>1104829.5900000003</v>
      </c>
      <c r="J129" s="269">
        <f>'(3.5) Actual WCA NPC'!J129-'(3.4) Adjustments'!J130</f>
        <v>726555.78999999946</v>
      </c>
      <c r="K129" s="269">
        <f>'(3.5) Actual WCA NPC'!K129-'(3.4) Adjustments'!K130</f>
        <v>456349.80999999994</v>
      </c>
      <c r="L129" s="269">
        <f>'(3.5) Actual WCA NPC'!L129-'(3.4) Adjustments'!L130</f>
        <v>926574.76999999955</v>
      </c>
      <c r="M129" s="269">
        <f>'(3.5) Actual WCA NPC'!M129-'(3.4) Adjustments'!M130</f>
        <v>886770.59000000055</v>
      </c>
      <c r="N129" s="269">
        <f>'(3.5) Actual WCA NPC'!N129-'(3.4) Adjustments'!N130</f>
        <v>3485026.2300159801</v>
      </c>
      <c r="O129" s="269">
        <f>'(3.5) Actual WCA NPC'!O129-'(3.4) Adjustments'!O130</f>
        <v>2252955.4999999981</v>
      </c>
      <c r="P129" s="269">
        <f>'(3.5) Actual WCA NPC'!P129-'(3.4) Adjustments'!P130</f>
        <v>1256693.2</v>
      </c>
      <c r="Q129" s="269">
        <f>'(3.5) Actual WCA NPC'!Q129-'(3.4) Adjustments'!Q130</f>
        <v>1506602.5199999996</v>
      </c>
      <c r="R129" s="269">
        <f>'(3.5) Actual WCA NPC'!R129-'(3.4) Adjustments'!R130</f>
        <v>923422.06999999983</v>
      </c>
    </row>
    <row r="130" spans="1:18" ht="12.75" customHeight="1">
      <c r="A130" s="266"/>
      <c r="B130" s="266"/>
      <c r="D130" s="188"/>
      <c r="E130" s="188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</row>
    <row r="131" spans="1:18" ht="12.75" customHeight="1">
      <c r="A131" s="266"/>
      <c r="B131" s="266" t="s">
        <v>187</v>
      </c>
      <c r="C131" s="188"/>
      <c r="D131" s="188"/>
      <c r="E131" s="188"/>
      <c r="F131" s="269">
        <f>SUM(G131:R131)</f>
        <v>147126209.34780937</v>
      </c>
      <c r="G131" s="269">
        <f>SUM(G122:G129)</f>
        <v>12253630.270000001</v>
      </c>
      <c r="H131" s="269">
        <f t="shared" ref="H131:R131" si="18">SUM(H122:H129)</f>
        <v>19439241.93</v>
      </c>
      <c r="I131" s="269">
        <f t="shared" si="18"/>
        <v>27225493.192043256</v>
      </c>
      <c r="J131" s="269">
        <f t="shared" si="18"/>
        <v>5699966.3379038749</v>
      </c>
      <c r="K131" s="269">
        <f t="shared" si="18"/>
        <v>10571307.560000002</v>
      </c>
      <c r="L131" s="269">
        <f t="shared" si="18"/>
        <v>8470454.8304143511</v>
      </c>
      <c r="M131" s="269">
        <f t="shared" si="18"/>
        <v>8050600.8802513592</v>
      </c>
      <c r="N131" s="269">
        <f t="shared" si="18"/>
        <v>13846850.543131512</v>
      </c>
      <c r="O131" s="269">
        <f t="shared" si="18"/>
        <v>12743605.501561383</v>
      </c>
      <c r="P131" s="269">
        <f t="shared" si="18"/>
        <v>9833550.5836003274</v>
      </c>
      <c r="Q131" s="269">
        <f t="shared" si="18"/>
        <v>8411720.8289033063</v>
      </c>
      <c r="R131" s="269">
        <f t="shared" si="18"/>
        <v>10579786.889999999</v>
      </c>
    </row>
    <row r="132" spans="1:18" ht="12.75" customHeight="1">
      <c r="A132" s="266"/>
      <c r="B132" s="266"/>
      <c r="C132" s="188"/>
      <c r="D132" s="188"/>
      <c r="E132" s="188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</row>
    <row r="133" spans="1:18" ht="12.75" customHeight="1">
      <c r="A133" s="266"/>
      <c r="B133" s="266" t="s">
        <v>188</v>
      </c>
      <c r="C133" s="188"/>
      <c r="D133" s="188"/>
      <c r="E133" s="188"/>
      <c r="F133" s="269">
        <f t="shared" ref="F133" si="19">SUM(G133:R133)</f>
        <v>0</v>
      </c>
      <c r="G133" s="269">
        <f>'(3.5) Actual WCA NPC'!G133-'(3.4) Adjustments'!G134</f>
        <v>0</v>
      </c>
      <c r="H133" s="269">
        <f>'(3.5) Actual WCA NPC'!H133-'(3.4) Adjustments'!H134</f>
        <v>0</v>
      </c>
      <c r="I133" s="269">
        <f>'(3.5) Actual WCA NPC'!I133-'(3.4) Adjustments'!I134</f>
        <v>0</v>
      </c>
      <c r="J133" s="269">
        <f>'(3.5) Actual WCA NPC'!J133-'(3.4) Adjustments'!J134</f>
        <v>0</v>
      </c>
      <c r="K133" s="269">
        <f>'(3.5) Actual WCA NPC'!K133-'(3.4) Adjustments'!K134</f>
        <v>0</v>
      </c>
      <c r="L133" s="269">
        <f>'(3.5) Actual WCA NPC'!L133-'(3.4) Adjustments'!L134</f>
        <v>0</v>
      </c>
      <c r="M133" s="269">
        <f>'(3.5) Actual WCA NPC'!M133-'(3.4) Adjustments'!M134</f>
        <v>0</v>
      </c>
      <c r="N133" s="269">
        <f>'(3.5) Actual WCA NPC'!N133-'(3.4) Adjustments'!N134</f>
        <v>0</v>
      </c>
      <c r="O133" s="269">
        <f>'(3.5) Actual WCA NPC'!O133-'(3.4) Adjustments'!O134</f>
        <v>0</v>
      </c>
      <c r="P133" s="269">
        <f>'(3.5) Actual WCA NPC'!P133-'(3.4) Adjustments'!P134</f>
        <v>0</v>
      </c>
      <c r="Q133" s="269">
        <f>'(3.5) Actual WCA NPC'!Q133-'(3.4) Adjustments'!Q134</f>
        <v>0</v>
      </c>
      <c r="R133" s="269">
        <f>'(3.5) Actual WCA NPC'!R133-'(3.4) Adjustments'!R134</f>
        <v>0</v>
      </c>
    </row>
    <row r="134" spans="1:18" ht="12.75" customHeight="1">
      <c r="A134" s="266"/>
      <c r="B134" s="266"/>
      <c r="C134" s="188"/>
      <c r="D134" s="188"/>
      <c r="E134" s="188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</row>
    <row r="135" spans="1:18" ht="12.75" customHeight="1">
      <c r="A135" s="200" t="s">
        <v>189</v>
      </c>
      <c r="B135" s="266"/>
      <c r="C135" s="188"/>
      <c r="D135" s="188"/>
      <c r="E135" s="270" t="s">
        <v>163</v>
      </c>
      <c r="F135" s="269">
        <f>SUM(G135:R135)</f>
        <v>152141163.12780935</v>
      </c>
      <c r="G135" s="269">
        <f>SUM(G109,G119,G131:G133)</f>
        <v>12583882.330000002</v>
      </c>
      <c r="H135" s="269">
        <f t="shared" ref="H135:R135" si="20">SUM(H109,H119,H131:H133)</f>
        <v>19623042.739999998</v>
      </c>
      <c r="I135" s="269">
        <f t="shared" si="20"/>
        <v>27640644.702043258</v>
      </c>
      <c r="J135" s="269">
        <f t="shared" si="20"/>
        <v>6265586.5879038749</v>
      </c>
      <c r="K135" s="269">
        <f t="shared" si="20"/>
        <v>11018140.220000003</v>
      </c>
      <c r="L135" s="269">
        <f t="shared" si="20"/>
        <v>9088656.2004143503</v>
      </c>
      <c r="M135" s="269">
        <f t="shared" si="20"/>
        <v>8607947.470251359</v>
      </c>
      <c r="N135" s="269">
        <f t="shared" si="20"/>
        <v>14354310.573131511</v>
      </c>
      <c r="O135" s="269">
        <f t="shared" si="20"/>
        <v>13230873.531561382</v>
      </c>
      <c r="P135" s="269">
        <f t="shared" si="20"/>
        <v>10282684.793600328</v>
      </c>
      <c r="Q135" s="269">
        <f t="shared" si="20"/>
        <v>8607644.0389033072</v>
      </c>
      <c r="R135" s="269">
        <f t="shared" si="20"/>
        <v>10837749.939999999</v>
      </c>
    </row>
    <row r="136" spans="1:18" ht="12.75" customHeight="1">
      <c r="A136" s="266"/>
      <c r="B136" s="266"/>
      <c r="C136" s="188"/>
      <c r="D136" s="188"/>
      <c r="E136" s="188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</row>
    <row r="137" spans="1:18" ht="12.75" customHeight="1">
      <c r="A137" s="234" t="s">
        <v>53</v>
      </c>
      <c r="B137" s="266"/>
      <c r="C137" s="188"/>
      <c r="D137" s="188"/>
      <c r="E137" s="270" t="s">
        <v>163</v>
      </c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</row>
    <row r="138" spans="1:18" ht="12.75" customHeight="1">
      <c r="A138" s="266"/>
      <c r="C138" s="266" t="s">
        <v>54</v>
      </c>
      <c r="D138" s="188"/>
      <c r="E138" s="270"/>
      <c r="F138" s="269">
        <f>SUM(G138:R138)</f>
        <v>121339695.39499998</v>
      </c>
      <c r="G138" s="269">
        <f>'(3.5) Actual WCA NPC'!G138-'(3.4) Adjustments'!G139</f>
        <v>10527535.767499998</v>
      </c>
      <c r="H138" s="269">
        <f>'(3.5) Actual WCA NPC'!H138-'(3.4) Adjustments'!H139</f>
        <v>10300020.120000001</v>
      </c>
      <c r="I138" s="269">
        <f>'(3.5) Actual WCA NPC'!I138-'(3.4) Adjustments'!I139</f>
        <v>10613808.935000002</v>
      </c>
      <c r="J138" s="269">
        <f>'(3.5) Actual WCA NPC'!J138-'(3.4) Adjustments'!J139</f>
        <v>9336777.8549999967</v>
      </c>
      <c r="K138" s="269">
        <f>'(3.5) Actual WCA NPC'!K138-'(3.4) Adjustments'!K139</f>
        <v>9198738.5524999984</v>
      </c>
      <c r="L138" s="269">
        <f>'(3.5) Actual WCA NPC'!L138-'(3.4) Adjustments'!L139</f>
        <v>9895736.8400000036</v>
      </c>
      <c r="M138" s="269">
        <f>'(3.5) Actual WCA NPC'!M138-'(3.4) Adjustments'!M139</f>
        <v>9893576.6750000007</v>
      </c>
      <c r="N138" s="269">
        <f>'(3.5) Actual WCA NPC'!N138-'(3.4) Adjustments'!N139</f>
        <v>10143320.1</v>
      </c>
      <c r="O138" s="269">
        <f>'(3.5) Actual WCA NPC'!O138-'(3.4) Adjustments'!O139</f>
        <v>10325368.109999999</v>
      </c>
      <c r="P138" s="269">
        <f>'(3.5) Actual WCA NPC'!P138-'(3.4) Adjustments'!P139</f>
        <v>9871991.5599999968</v>
      </c>
      <c r="Q138" s="269">
        <f>'(3.5) Actual WCA NPC'!Q138-'(3.4) Adjustments'!Q139</f>
        <v>10174937.184999999</v>
      </c>
      <c r="R138" s="269">
        <f>'(3.5) Actual WCA NPC'!R138-'(3.4) Adjustments'!R139</f>
        <v>11057883.695</v>
      </c>
    </row>
    <row r="139" spans="1:18" ht="12.75" customHeight="1">
      <c r="A139" s="266"/>
      <c r="C139" s="266" t="s">
        <v>199</v>
      </c>
      <c r="D139" s="188"/>
      <c r="E139" s="270"/>
      <c r="F139" s="269">
        <f>SUM(G139:R139)</f>
        <v>0</v>
      </c>
      <c r="G139" s="269">
        <f>'(3.5) Actual WCA NPC'!G139-'(3.4) Adjustments'!G140</f>
        <v>0</v>
      </c>
      <c r="H139" s="269">
        <f>'(3.5) Actual WCA NPC'!H139-'(3.4) Adjustments'!H140</f>
        <v>0</v>
      </c>
      <c r="I139" s="269">
        <f>'(3.5) Actual WCA NPC'!I139-'(3.4) Adjustments'!I140</f>
        <v>0</v>
      </c>
      <c r="J139" s="269">
        <f>'(3.5) Actual WCA NPC'!J139-'(3.4) Adjustments'!J140</f>
        <v>0</v>
      </c>
      <c r="K139" s="269">
        <f>'(3.5) Actual WCA NPC'!K139-'(3.4) Adjustments'!K140</f>
        <v>0</v>
      </c>
      <c r="L139" s="269">
        <f>'(3.5) Actual WCA NPC'!L139-'(3.4) Adjustments'!L140</f>
        <v>0</v>
      </c>
      <c r="M139" s="269">
        <f>'(3.5) Actual WCA NPC'!M139-'(3.4) Adjustments'!M140</f>
        <v>0</v>
      </c>
      <c r="N139" s="269">
        <f>'(3.5) Actual WCA NPC'!N139-'(3.4) Adjustments'!N140</f>
        <v>0</v>
      </c>
      <c r="O139" s="269">
        <f>'(3.5) Actual WCA NPC'!O139-'(3.4) Adjustments'!O140</f>
        <v>0</v>
      </c>
      <c r="P139" s="269">
        <f>'(3.5) Actual WCA NPC'!P139-'(3.4) Adjustments'!P140</f>
        <v>0</v>
      </c>
      <c r="Q139" s="269">
        <f>'(3.5) Actual WCA NPC'!Q139-'(3.4) Adjustments'!Q140</f>
        <v>0</v>
      </c>
      <c r="R139" s="269">
        <f>'(3.5) Actual WCA NPC'!R139-'(3.4) Adjustments'!R140</f>
        <v>0</v>
      </c>
    </row>
    <row r="140" spans="1:18" ht="12.75" customHeight="1">
      <c r="A140" s="266"/>
      <c r="B140" s="266"/>
      <c r="C140" s="188"/>
      <c r="D140" s="188"/>
      <c r="E140" s="270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</row>
    <row r="141" spans="1:18" ht="12.75" customHeight="1">
      <c r="A141" s="200" t="s">
        <v>190</v>
      </c>
      <c r="B141" s="266"/>
      <c r="C141" s="188"/>
      <c r="D141" s="188"/>
      <c r="E141" s="270"/>
      <c r="F141" s="269">
        <f>SUM(G141:R141)</f>
        <v>121339695.39499998</v>
      </c>
      <c r="G141" s="269">
        <f t="shared" ref="G141:I141" si="21">SUM(G138:G139)</f>
        <v>10527535.767499998</v>
      </c>
      <c r="H141" s="269">
        <f t="shared" si="21"/>
        <v>10300020.120000001</v>
      </c>
      <c r="I141" s="269">
        <f t="shared" si="21"/>
        <v>10613808.935000002</v>
      </c>
      <c r="J141" s="269">
        <f t="shared" ref="J141:R141" si="22">SUM(J138:J139)</f>
        <v>9336777.8549999967</v>
      </c>
      <c r="K141" s="269">
        <f t="shared" si="22"/>
        <v>9198738.5524999984</v>
      </c>
      <c r="L141" s="269">
        <f t="shared" si="22"/>
        <v>9895736.8400000036</v>
      </c>
      <c r="M141" s="269">
        <f t="shared" si="22"/>
        <v>9893576.6750000007</v>
      </c>
      <c r="N141" s="269">
        <f t="shared" si="22"/>
        <v>10143320.1</v>
      </c>
      <c r="O141" s="269">
        <f t="shared" si="22"/>
        <v>10325368.109999999</v>
      </c>
      <c r="P141" s="269">
        <f t="shared" si="22"/>
        <v>9871991.5599999968</v>
      </c>
      <c r="Q141" s="269">
        <f t="shared" si="22"/>
        <v>10174937.184999999</v>
      </c>
      <c r="R141" s="269">
        <f t="shared" si="22"/>
        <v>11057883.695</v>
      </c>
    </row>
    <row r="142" spans="1:18" ht="12.75" customHeight="1">
      <c r="A142" s="266"/>
      <c r="B142" s="266"/>
      <c r="C142" s="188"/>
      <c r="D142" s="188"/>
      <c r="E142" s="270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</row>
    <row r="143" spans="1:18" ht="12.75" customHeight="1">
      <c r="A143" s="234" t="s">
        <v>55</v>
      </c>
      <c r="B143" s="266"/>
      <c r="C143" s="188"/>
      <c r="D143" s="188"/>
      <c r="E143" s="270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</row>
    <row r="144" spans="1:18" ht="12.75" customHeight="1">
      <c r="A144" s="266"/>
      <c r="C144" s="266" t="s">
        <v>13</v>
      </c>
      <c r="D144" s="188"/>
      <c r="E144" s="270"/>
      <c r="F144" s="269">
        <f t="shared" ref="F144:F153" si="23">SUM(G144:R144)</f>
        <v>0</v>
      </c>
      <c r="G144" s="269">
        <f>'(3.5) Actual WCA NPC'!G144-'(3.4) Adjustments'!G145</f>
        <v>0</v>
      </c>
      <c r="H144" s="269">
        <f>'(3.5) Actual WCA NPC'!H144-'(3.4) Adjustments'!H145</f>
        <v>0</v>
      </c>
      <c r="I144" s="269">
        <f>'(3.5) Actual WCA NPC'!I144-'(3.4) Adjustments'!I145</f>
        <v>0</v>
      </c>
      <c r="J144" s="269">
        <f>'(3.5) Actual WCA NPC'!J144-'(3.4) Adjustments'!J145</f>
        <v>0</v>
      </c>
      <c r="K144" s="269">
        <f>'(3.5) Actual WCA NPC'!K144-'(3.4) Adjustments'!K145</f>
        <v>0</v>
      </c>
      <c r="L144" s="269">
        <f>'(3.5) Actual WCA NPC'!L144-'(3.4) Adjustments'!L145</f>
        <v>0</v>
      </c>
      <c r="M144" s="269">
        <f>'(3.5) Actual WCA NPC'!M144-'(3.4) Adjustments'!M145</f>
        <v>0</v>
      </c>
      <c r="N144" s="269">
        <f>'(3.5) Actual WCA NPC'!N144-'(3.4) Adjustments'!N145</f>
        <v>0</v>
      </c>
      <c r="O144" s="269">
        <f>'(3.5) Actual WCA NPC'!O144-'(3.4) Adjustments'!O145</f>
        <v>0</v>
      </c>
      <c r="P144" s="269">
        <f>'(3.5) Actual WCA NPC'!P144-'(3.4) Adjustments'!P145</f>
        <v>0</v>
      </c>
      <c r="Q144" s="269">
        <f>'(3.5) Actual WCA NPC'!Q144-'(3.4) Adjustments'!Q145</f>
        <v>0</v>
      </c>
      <c r="R144" s="269">
        <f>'(3.5) Actual WCA NPC'!R144-'(3.4) Adjustments'!R145</f>
        <v>0</v>
      </c>
    </row>
    <row r="145" spans="1:18" ht="12.75" customHeight="1">
      <c r="A145" s="266"/>
      <c r="C145" s="266" t="s">
        <v>56</v>
      </c>
      <c r="D145" s="188"/>
      <c r="E145" s="270"/>
      <c r="F145" s="269">
        <f t="shared" si="23"/>
        <v>7574264.3809536044</v>
      </c>
      <c r="G145" s="269">
        <f>'(3.5) Actual WCA NPC'!G145-'(3.4) Adjustments'!G146</f>
        <v>490101.36148420046</v>
      </c>
      <c r="H145" s="269">
        <f>'(3.5) Actual WCA NPC'!H145-'(3.4) Adjustments'!H146</f>
        <v>439659.74519779725</v>
      </c>
      <c r="I145" s="269">
        <f>'(3.5) Actual WCA NPC'!I145-'(3.4) Adjustments'!I146</f>
        <v>590465.10473391495</v>
      </c>
      <c r="J145" s="269">
        <f>'(3.5) Actual WCA NPC'!J145-'(3.4) Adjustments'!J146</f>
        <v>591586.32785569713</v>
      </c>
      <c r="K145" s="269">
        <f>'(3.5) Actual WCA NPC'!K145-'(3.4) Adjustments'!K146</f>
        <v>503953.33215980971</v>
      </c>
      <c r="L145" s="269">
        <f>'(3.5) Actual WCA NPC'!L145-'(3.4) Adjustments'!L146</f>
        <v>652310.25465011585</v>
      </c>
      <c r="M145" s="269">
        <f>'(3.5) Actual WCA NPC'!M145-'(3.4) Adjustments'!M146</f>
        <v>598530.73570538603</v>
      </c>
      <c r="N145" s="269">
        <f>'(3.5) Actual WCA NPC'!N145-'(3.4) Adjustments'!N146</f>
        <v>1178024.9781189389</v>
      </c>
      <c r="O145" s="269">
        <f>'(3.5) Actual WCA NPC'!O145-'(3.4) Adjustments'!O146</f>
        <v>647409.17951024661</v>
      </c>
      <c r="P145" s="269">
        <f>'(3.5) Actual WCA NPC'!P145-'(3.4) Adjustments'!P146</f>
        <v>549330.88461617567</v>
      </c>
      <c r="Q145" s="269">
        <f>'(3.5) Actual WCA NPC'!Q145-'(3.4) Adjustments'!Q146</f>
        <v>707208.97014409851</v>
      </c>
      <c r="R145" s="269">
        <f>'(3.5) Actual WCA NPC'!R145-'(3.4) Adjustments'!R146</f>
        <v>625683.5067772232</v>
      </c>
    </row>
    <row r="146" spans="1:18" ht="12.75" customHeight="1">
      <c r="A146" s="266"/>
      <c r="C146" s="266" t="s">
        <v>57</v>
      </c>
      <c r="D146" s="188"/>
      <c r="E146" s="270"/>
      <c r="F146" s="269">
        <f t="shared" si="23"/>
        <v>0</v>
      </c>
      <c r="G146" s="269">
        <f>'(3.5) Actual WCA NPC'!G146-'(3.4) Adjustments'!G147</f>
        <v>0</v>
      </c>
      <c r="H146" s="269">
        <f>'(3.5) Actual WCA NPC'!H146-'(3.4) Adjustments'!H147</f>
        <v>0</v>
      </c>
      <c r="I146" s="269">
        <f>'(3.5) Actual WCA NPC'!I146-'(3.4) Adjustments'!I147</f>
        <v>0</v>
      </c>
      <c r="J146" s="269">
        <f>'(3.5) Actual WCA NPC'!J146-'(3.4) Adjustments'!J147</f>
        <v>0</v>
      </c>
      <c r="K146" s="269">
        <f>'(3.5) Actual WCA NPC'!K146-'(3.4) Adjustments'!K147</f>
        <v>0</v>
      </c>
      <c r="L146" s="269">
        <f>'(3.5) Actual WCA NPC'!L146-'(3.4) Adjustments'!L147</f>
        <v>0</v>
      </c>
      <c r="M146" s="269">
        <f>'(3.5) Actual WCA NPC'!M146-'(3.4) Adjustments'!M147</f>
        <v>0</v>
      </c>
      <c r="N146" s="269">
        <f>'(3.5) Actual WCA NPC'!N146-'(3.4) Adjustments'!N147</f>
        <v>0</v>
      </c>
      <c r="O146" s="269">
        <f>'(3.5) Actual WCA NPC'!O146-'(3.4) Adjustments'!O147</f>
        <v>0</v>
      </c>
      <c r="P146" s="269">
        <f>'(3.5) Actual WCA NPC'!P146-'(3.4) Adjustments'!P147</f>
        <v>0</v>
      </c>
      <c r="Q146" s="269">
        <f>'(3.5) Actual WCA NPC'!Q146-'(3.4) Adjustments'!Q147</f>
        <v>0</v>
      </c>
      <c r="R146" s="269">
        <f>'(3.5) Actual WCA NPC'!R146-'(3.4) Adjustments'!R147</f>
        <v>0</v>
      </c>
    </row>
    <row r="147" spans="1:18" ht="12.75" customHeight="1">
      <c r="A147" s="266"/>
      <c r="C147" s="266" t="s">
        <v>58</v>
      </c>
      <c r="D147" s="188"/>
      <c r="E147" s="270"/>
      <c r="F147" s="269">
        <f t="shared" si="23"/>
        <v>0</v>
      </c>
      <c r="G147" s="269">
        <f>'(3.5) Actual WCA NPC'!G147-'(3.4) Adjustments'!G148</f>
        <v>0</v>
      </c>
      <c r="H147" s="269">
        <f>'(3.5) Actual WCA NPC'!H147-'(3.4) Adjustments'!H148</f>
        <v>0</v>
      </c>
      <c r="I147" s="269">
        <f>'(3.5) Actual WCA NPC'!I147-'(3.4) Adjustments'!I148</f>
        <v>0</v>
      </c>
      <c r="J147" s="269">
        <f>'(3.5) Actual WCA NPC'!J147-'(3.4) Adjustments'!J148</f>
        <v>0</v>
      </c>
      <c r="K147" s="269">
        <f>'(3.5) Actual WCA NPC'!K147-'(3.4) Adjustments'!K148</f>
        <v>0</v>
      </c>
      <c r="L147" s="269">
        <f>'(3.5) Actual WCA NPC'!L147-'(3.4) Adjustments'!L148</f>
        <v>0</v>
      </c>
      <c r="M147" s="269">
        <f>'(3.5) Actual WCA NPC'!M147-'(3.4) Adjustments'!M148</f>
        <v>0</v>
      </c>
      <c r="N147" s="269">
        <f>'(3.5) Actual WCA NPC'!N147-'(3.4) Adjustments'!N148</f>
        <v>0</v>
      </c>
      <c r="O147" s="269">
        <f>'(3.5) Actual WCA NPC'!O147-'(3.4) Adjustments'!O148</f>
        <v>0</v>
      </c>
      <c r="P147" s="269">
        <f>'(3.5) Actual WCA NPC'!P147-'(3.4) Adjustments'!P148</f>
        <v>0</v>
      </c>
      <c r="Q147" s="269">
        <f>'(3.5) Actual WCA NPC'!Q147-'(3.4) Adjustments'!Q148</f>
        <v>0</v>
      </c>
      <c r="R147" s="269">
        <f>'(3.5) Actual WCA NPC'!R147-'(3.4) Adjustments'!R148</f>
        <v>0</v>
      </c>
    </row>
    <row r="148" spans="1:18" ht="12.75" customHeight="1">
      <c r="A148" s="266"/>
      <c r="C148" s="266" t="s">
        <v>59</v>
      </c>
      <c r="D148" s="188"/>
      <c r="E148" s="270"/>
      <c r="F148" s="269">
        <f t="shared" si="23"/>
        <v>0</v>
      </c>
      <c r="G148" s="269">
        <f>'(3.5) Actual WCA NPC'!G148-'(3.4) Adjustments'!G149</f>
        <v>0</v>
      </c>
      <c r="H148" s="269">
        <f>'(3.5) Actual WCA NPC'!H148-'(3.4) Adjustments'!H149</f>
        <v>0</v>
      </c>
      <c r="I148" s="269">
        <f>'(3.5) Actual WCA NPC'!I148-'(3.4) Adjustments'!I149</f>
        <v>0</v>
      </c>
      <c r="J148" s="269">
        <f>'(3.5) Actual WCA NPC'!J148-'(3.4) Adjustments'!J149</f>
        <v>0</v>
      </c>
      <c r="K148" s="269">
        <f>'(3.5) Actual WCA NPC'!K148-'(3.4) Adjustments'!K149</f>
        <v>0</v>
      </c>
      <c r="L148" s="269">
        <f>'(3.5) Actual WCA NPC'!L148-'(3.4) Adjustments'!L149</f>
        <v>0</v>
      </c>
      <c r="M148" s="269">
        <f>'(3.5) Actual WCA NPC'!M148-'(3.4) Adjustments'!M149</f>
        <v>0</v>
      </c>
      <c r="N148" s="269">
        <f>'(3.5) Actual WCA NPC'!N148-'(3.4) Adjustments'!N149</f>
        <v>0</v>
      </c>
      <c r="O148" s="269">
        <f>'(3.5) Actual WCA NPC'!O148-'(3.4) Adjustments'!O149</f>
        <v>0</v>
      </c>
      <c r="P148" s="269">
        <f>'(3.5) Actual WCA NPC'!P148-'(3.4) Adjustments'!P149</f>
        <v>0</v>
      </c>
      <c r="Q148" s="269">
        <f>'(3.5) Actual WCA NPC'!Q148-'(3.4) Adjustments'!Q149</f>
        <v>0</v>
      </c>
      <c r="R148" s="269">
        <f>'(3.5) Actual WCA NPC'!R148-'(3.4) Adjustments'!R149</f>
        <v>0</v>
      </c>
    </row>
    <row r="149" spans="1:18" ht="12.75" customHeight="1">
      <c r="A149" s="266"/>
      <c r="C149" s="266" t="s">
        <v>60</v>
      </c>
      <c r="D149" s="188"/>
      <c r="E149" s="270"/>
      <c r="F149" s="269">
        <f t="shared" si="23"/>
        <v>0</v>
      </c>
      <c r="G149" s="269">
        <f>'(3.5) Actual WCA NPC'!G149-'(3.4) Adjustments'!G150</f>
        <v>0</v>
      </c>
      <c r="H149" s="269">
        <f>'(3.5) Actual WCA NPC'!H149-'(3.4) Adjustments'!H150</f>
        <v>0</v>
      </c>
      <c r="I149" s="269">
        <f>'(3.5) Actual WCA NPC'!I149-'(3.4) Adjustments'!I150</f>
        <v>0</v>
      </c>
      <c r="J149" s="269">
        <f>'(3.5) Actual WCA NPC'!J149-'(3.4) Adjustments'!J150</f>
        <v>0</v>
      </c>
      <c r="K149" s="269">
        <f>'(3.5) Actual WCA NPC'!K149-'(3.4) Adjustments'!K150</f>
        <v>0</v>
      </c>
      <c r="L149" s="269">
        <f>'(3.5) Actual WCA NPC'!L149-'(3.4) Adjustments'!L150</f>
        <v>0</v>
      </c>
      <c r="M149" s="269">
        <f>'(3.5) Actual WCA NPC'!M149-'(3.4) Adjustments'!M150</f>
        <v>0</v>
      </c>
      <c r="N149" s="269">
        <f>'(3.5) Actual WCA NPC'!N149-'(3.4) Adjustments'!N150</f>
        <v>0</v>
      </c>
      <c r="O149" s="269">
        <f>'(3.5) Actual WCA NPC'!O149-'(3.4) Adjustments'!O150</f>
        <v>0</v>
      </c>
      <c r="P149" s="269">
        <f>'(3.5) Actual WCA NPC'!P149-'(3.4) Adjustments'!P150</f>
        <v>0</v>
      </c>
      <c r="Q149" s="269">
        <f>'(3.5) Actual WCA NPC'!Q149-'(3.4) Adjustments'!Q150</f>
        <v>0</v>
      </c>
      <c r="R149" s="269">
        <f>'(3.5) Actual WCA NPC'!R149-'(3.4) Adjustments'!R150</f>
        <v>0</v>
      </c>
    </row>
    <row r="150" spans="1:18" ht="12.75" customHeight="1">
      <c r="A150" s="266"/>
      <c r="C150" s="266" t="s">
        <v>61</v>
      </c>
      <c r="D150" s="188"/>
      <c r="E150" s="270"/>
      <c r="F150" s="269">
        <f t="shared" si="23"/>
        <v>0</v>
      </c>
      <c r="G150" s="269">
        <f>'(3.5) Actual WCA NPC'!G150-'(3.4) Adjustments'!G151</f>
        <v>0</v>
      </c>
      <c r="H150" s="269">
        <f>'(3.5) Actual WCA NPC'!H150-'(3.4) Adjustments'!H151</f>
        <v>0</v>
      </c>
      <c r="I150" s="269">
        <f>'(3.5) Actual WCA NPC'!I150-'(3.4) Adjustments'!I151</f>
        <v>0</v>
      </c>
      <c r="J150" s="269">
        <f>'(3.5) Actual WCA NPC'!J150-'(3.4) Adjustments'!J151</f>
        <v>0</v>
      </c>
      <c r="K150" s="269">
        <f>'(3.5) Actual WCA NPC'!K150-'(3.4) Adjustments'!K151</f>
        <v>0</v>
      </c>
      <c r="L150" s="269">
        <f>'(3.5) Actual WCA NPC'!L150-'(3.4) Adjustments'!L151</f>
        <v>0</v>
      </c>
      <c r="M150" s="269">
        <f>'(3.5) Actual WCA NPC'!M150-'(3.4) Adjustments'!M151</f>
        <v>0</v>
      </c>
      <c r="N150" s="269">
        <f>'(3.5) Actual WCA NPC'!N150-'(3.4) Adjustments'!N151</f>
        <v>0</v>
      </c>
      <c r="O150" s="269">
        <f>'(3.5) Actual WCA NPC'!O150-'(3.4) Adjustments'!O151</f>
        <v>0</v>
      </c>
      <c r="P150" s="269">
        <f>'(3.5) Actual WCA NPC'!P150-'(3.4) Adjustments'!P151</f>
        <v>0</v>
      </c>
      <c r="Q150" s="269">
        <f>'(3.5) Actual WCA NPC'!Q150-'(3.4) Adjustments'!Q151</f>
        <v>0</v>
      </c>
      <c r="R150" s="269">
        <f>'(3.5) Actual WCA NPC'!R150-'(3.4) Adjustments'!R151</f>
        <v>0</v>
      </c>
    </row>
    <row r="151" spans="1:18" ht="12.75" customHeight="1">
      <c r="A151" s="266"/>
      <c r="C151" s="266" t="s">
        <v>16</v>
      </c>
      <c r="D151" s="188"/>
      <c r="E151" s="270"/>
      <c r="F151" s="269">
        <f t="shared" si="23"/>
        <v>228515839.87020165</v>
      </c>
      <c r="G151" s="269">
        <f>'(3.5) Actual WCA NPC'!G151-'(3.4) Adjustments'!G152</f>
        <v>21655968.39263339</v>
      </c>
      <c r="H151" s="269">
        <f>'(3.5) Actual WCA NPC'!H151-'(3.4) Adjustments'!H152</f>
        <v>22893938.588754747</v>
      </c>
      <c r="I151" s="269">
        <f>'(3.5) Actual WCA NPC'!I151-'(3.4) Adjustments'!I152</f>
        <v>21453767.487436455</v>
      </c>
      <c r="J151" s="269">
        <f>'(3.5) Actual WCA NPC'!J151-'(3.4) Adjustments'!J152</f>
        <v>14819674.868019642</v>
      </c>
      <c r="K151" s="269">
        <f>'(3.5) Actual WCA NPC'!K151-'(3.4) Adjustments'!K152</f>
        <v>10411669.917078193</v>
      </c>
      <c r="L151" s="269">
        <f>'(3.5) Actual WCA NPC'!L151-'(3.4) Adjustments'!L152</f>
        <v>15092916.726342563</v>
      </c>
      <c r="M151" s="269">
        <f>'(3.5) Actual WCA NPC'!M151-'(3.4) Adjustments'!M152</f>
        <v>19976617.823061667</v>
      </c>
      <c r="N151" s="269">
        <f>'(3.5) Actual WCA NPC'!N151-'(3.4) Adjustments'!N152</f>
        <v>20333908.819438405</v>
      </c>
      <c r="O151" s="269">
        <f>'(3.5) Actual WCA NPC'!O151-'(3.4) Adjustments'!O152</f>
        <v>19733901.157622289</v>
      </c>
      <c r="P151" s="269">
        <f>'(3.5) Actual WCA NPC'!P151-'(3.4) Adjustments'!P152</f>
        <v>19466292.33357567</v>
      </c>
      <c r="Q151" s="269">
        <f>'(3.5) Actual WCA NPC'!Q151-'(3.4) Adjustments'!Q152</f>
        <v>20837088.375195574</v>
      </c>
      <c r="R151" s="269">
        <f>'(3.5) Actual WCA NPC'!R151-'(3.4) Adjustments'!R152</f>
        <v>21840095.381043091</v>
      </c>
    </row>
    <row r="152" spans="1:18" ht="12.75" customHeight="1">
      <c r="A152" s="266"/>
      <c r="C152" s="266" t="s">
        <v>62</v>
      </c>
      <c r="D152" s="188"/>
      <c r="E152" s="270" t="s">
        <v>163</v>
      </c>
      <c r="F152" s="269">
        <f t="shared" si="23"/>
        <v>0</v>
      </c>
      <c r="G152" s="269">
        <f>'(3.5) Actual WCA NPC'!G152-'(3.4) Adjustments'!G153</f>
        <v>0</v>
      </c>
      <c r="H152" s="269">
        <f>'(3.5) Actual WCA NPC'!H152-'(3.4) Adjustments'!H153</f>
        <v>0</v>
      </c>
      <c r="I152" s="269">
        <f>'(3.5) Actual WCA NPC'!I152-'(3.4) Adjustments'!I153</f>
        <v>0</v>
      </c>
      <c r="J152" s="269">
        <f>'(3.5) Actual WCA NPC'!J152-'(3.4) Adjustments'!J153</f>
        <v>0</v>
      </c>
      <c r="K152" s="269">
        <f>'(3.5) Actual WCA NPC'!K152-'(3.4) Adjustments'!K153</f>
        <v>0</v>
      </c>
      <c r="L152" s="269">
        <f>'(3.5) Actual WCA NPC'!L152-'(3.4) Adjustments'!L153</f>
        <v>0</v>
      </c>
      <c r="M152" s="269">
        <f>'(3.5) Actual WCA NPC'!M152-'(3.4) Adjustments'!M153</f>
        <v>0</v>
      </c>
      <c r="N152" s="269">
        <f>'(3.5) Actual WCA NPC'!N152-'(3.4) Adjustments'!N153</f>
        <v>0</v>
      </c>
      <c r="O152" s="269">
        <f>'(3.5) Actual WCA NPC'!O152-'(3.4) Adjustments'!O153</f>
        <v>0</v>
      </c>
      <c r="P152" s="269">
        <f>'(3.5) Actual WCA NPC'!P152-'(3.4) Adjustments'!P153</f>
        <v>0</v>
      </c>
      <c r="Q152" s="269">
        <f>'(3.5) Actual WCA NPC'!Q152-'(3.4) Adjustments'!Q153</f>
        <v>0</v>
      </c>
      <c r="R152" s="269">
        <f>'(3.5) Actual WCA NPC'!R152-'(3.4) Adjustments'!R153</f>
        <v>0</v>
      </c>
    </row>
    <row r="153" spans="1:18" ht="12.75" customHeight="1">
      <c r="A153" s="266"/>
      <c r="C153" s="266" t="s">
        <v>63</v>
      </c>
      <c r="E153" s="270"/>
      <c r="F153" s="269">
        <f t="shared" si="23"/>
        <v>0</v>
      </c>
      <c r="G153" s="269">
        <f>'(3.5) Actual WCA NPC'!G153-'(3.4) Adjustments'!G154</f>
        <v>0</v>
      </c>
      <c r="H153" s="269">
        <f>'(3.5) Actual WCA NPC'!H153-'(3.4) Adjustments'!H154</f>
        <v>0</v>
      </c>
      <c r="I153" s="269">
        <f>'(3.5) Actual WCA NPC'!I153-'(3.4) Adjustments'!I154</f>
        <v>0</v>
      </c>
      <c r="J153" s="269">
        <f>'(3.5) Actual WCA NPC'!J153-'(3.4) Adjustments'!J154</f>
        <v>0</v>
      </c>
      <c r="K153" s="269">
        <f>'(3.5) Actual WCA NPC'!K153-'(3.4) Adjustments'!K154</f>
        <v>0</v>
      </c>
      <c r="L153" s="269">
        <f>'(3.5) Actual WCA NPC'!L153-'(3.4) Adjustments'!L154</f>
        <v>0</v>
      </c>
      <c r="M153" s="269">
        <f>'(3.5) Actual WCA NPC'!M153-'(3.4) Adjustments'!M154</f>
        <v>0</v>
      </c>
      <c r="N153" s="269">
        <f>'(3.5) Actual WCA NPC'!N153-'(3.4) Adjustments'!N154</f>
        <v>0</v>
      </c>
      <c r="O153" s="269">
        <f>'(3.5) Actual WCA NPC'!O153-'(3.4) Adjustments'!O154</f>
        <v>0</v>
      </c>
      <c r="P153" s="269">
        <f>'(3.5) Actual WCA NPC'!P153-'(3.4) Adjustments'!P154</f>
        <v>0</v>
      </c>
      <c r="Q153" s="269">
        <f>'(3.5) Actual WCA NPC'!Q153-'(3.4) Adjustments'!Q154</f>
        <v>0</v>
      </c>
      <c r="R153" s="269">
        <f>'(3.5) Actual WCA NPC'!R153-'(3.4) Adjustments'!R154</f>
        <v>0</v>
      </c>
    </row>
    <row r="154" spans="1:18" ht="12.75" customHeight="1">
      <c r="A154" s="266"/>
      <c r="B154" s="266"/>
      <c r="E154" s="270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</row>
    <row r="155" spans="1:18" ht="12.75" customHeight="1">
      <c r="A155" s="200" t="s">
        <v>191</v>
      </c>
      <c r="B155" s="266"/>
      <c r="C155" s="188"/>
      <c r="D155" s="188"/>
      <c r="E155" s="270"/>
      <c r="F155" s="269">
        <f>SUM(G155:R155)</f>
        <v>236090104.25115526</v>
      </c>
      <c r="G155" s="269">
        <f t="shared" ref="G155:I155" si="24">SUM(G144:G154)</f>
        <v>22146069.754117589</v>
      </c>
      <c r="H155" s="269">
        <f t="shared" si="24"/>
        <v>23333598.333952546</v>
      </c>
      <c r="I155" s="269">
        <f t="shared" si="24"/>
        <v>22044232.592170369</v>
      </c>
      <c r="J155" s="269">
        <f t="shared" ref="J155:R155" si="25">SUM(J144:J154)</f>
        <v>15411261.195875339</v>
      </c>
      <c r="K155" s="269">
        <f t="shared" si="25"/>
        <v>10915623.249238003</v>
      </c>
      <c r="L155" s="269">
        <f t="shared" si="25"/>
        <v>15745226.980992679</v>
      </c>
      <c r="M155" s="269">
        <f t="shared" si="25"/>
        <v>20575148.558767054</v>
      </c>
      <c r="N155" s="269">
        <f t="shared" si="25"/>
        <v>21511933.797557343</v>
      </c>
      <c r="O155" s="269">
        <f t="shared" si="25"/>
        <v>20381310.337132536</v>
      </c>
      <c r="P155" s="269">
        <f t="shared" si="25"/>
        <v>20015623.218191847</v>
      </c>
      <c r="Q155" s="269">
        <f t="shared" si="25"/>
        <v>21544297.345339671</v>
      </c>
      <c r="R155" s="269">
        <f t="shared" si="25"/>
        <v>22465778.887820315</v>
      </c>
    </row>
    <row r="156" spans="1:18" ht="12.75" customHeight="1">
      <c r="E156" s="270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</row>
    <row r="157" spans="1:18" ht="12.75" customHeight="1">
      <c r="A157" s="188" t="s">
        <v>64</v>
      </c>
      <c r="B157" s="188"/>
      <c r="E157" s="270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</row>
    <row r="158" spans="1:18" ht="12.75" customHeight="1">
      <c r="A158" s="188"/>
      <c r="B158" s="188"/>
      <c r="C158" s="217" t="s">
        <v>14</v>
      </c>
      <c r="E158" s="270" t="s">
        <v>163</v>
      </c>
      <c r="F158" s="269">
        <f t="shared" ref="F158:F164" si="26">SUM(G158:R158)</f>
        <v>64982880.31000001</v>
      </c>
      <c r="G158" s="269">
        <f>'(3.5) Actual WCA NPC'!G158-'(3.4) Adjustments'!G159</f>
        <v>6220418.5800000001</v>
      </c>
      <c r="H158" s="269">
        <f>'(3.5) Actual WCA NPC'!H158-'(3.4) Adjustments'!H159</f>
        <v>9545148.5</v>
      </c>
      <c r="I158" s="269">
        <f>'(3.5) Actual WCA NPC'!I158-'(3.4) Adjustments'!I159</f>
        <v>-4655133</v>
      </c>
      <c r="J158" s="269">
        <f>'(3.5) Actual WCA NPC'!J158-'(3.4) Adjustments'!J159</f>
        <v>2372200.39</v>
      </c>
      <c r="K158" s="269">
        <f>'(3.5) Actual WCA NPC'!K158-'(3.4) Adjustments'!K159</f>
        <v>2451931.35</v>
      </c>
      <c r="L158" s="269">
        <f>'(3.5) Actual WCA NPC'!L158-'(3.4) Adjustments'!L159</f>
        <v>3637197</v>
      </c>
      <c r="M158" s="269">
        <f>'(3.5) Actual WCA NPC'!M158-'(3.4) Adjustments'!M159</f>
        <v>7121463.7300000004</v>
      </c>
      <c r="N158" s="269">
        <f>'(3.5) Actual WCA NPC'!N158-'(3.4) Adjustments'!N159</f>
        <v>7524396.3099999996</v>
      </c>
      <c r="O158" s="269">
        <f>'(3.5) Actual WCA NPC'!O158-'(3.4) Adjustments'!O159</f>
        <v>6466412.7300000004</v>
      </c>
      <c r="P158" s="269">
        <f>'(3.5) Actual WCA NPC'!P158-'(3.4) Adjustments'!P159</f>
        <v>7863297.8799999999</v>
      </c>
      <c r="Q158" s="269">
        <f>'(3.5) Actual WCA NPC'!Q158-'(3.4) Adjustments'!Q159</f>
        <v>8642678.1600000001</v>
      </c>
      <c r="R158" s="269">
        <f>'(3.5) Actual WCA NPC'!R158-'(3.4) Adjustments'!R159</f>
        <v>7792868.6799999997</v>
      </c>
    </row>
    <row r="159" spans="1:18" ht="12.75" customHeight="1">
      <c r="A159" s="188"/>
      <c r="B159" s="188"/>
      <c r="C159" s="217" t="s">
        <v>65</v>
      </c>
      <c r="E159" s="270"/>
      <c r="F159" s="269">
        <f t="shared" si="26"/>
        <v>0</v>
      </c>
      <c r="G159" s="269">
        <f>'(3.5) Actual WCA NPC'!G159-'(3.4) Adjustments'!G160</f>
        <v>0</v>
      </c>
      <c r="H159" s="269">
        <f>'(3.5) Actual WCA NPC'!H159-'(3.4) Adjustments'!H160</f>
        <v>0</v>
      </c>
      <c r="I159" s="269">
        <f>'(3.5) Actual WCA NPC'!I159-'(3.4) Adjustments'!I160</f>
        <v>0</v>
      </c>
      <c r="J159" s="269">
        <f>'(3.5) Actual WCA NPC'!J159-'(3.4) Adjustments'!J160</f>
        <v>0</v>
      </c>
      <c r="K159" s="269">
        <f>'(3.5) Actual WCA NPC'!K159-'(3.4) Adjustments'!K160</f>
        <v>0</v>
      </c>
      <c r="L159" s="269">
        <f>'(3.5) Actual WCA NPC'!L159-'(3.4) Adjustments'!L160</f>
        <v>0</v>
      </c>
      <c r="M159" s="269">
        <f>'(3.5) Actual WCA NPC'!M159-'(3.4) Adjustments'!M160</f>
        <v>0</v>
      </c>
      <c r="N159" s="269">
        <f>'(3.5) Actual WCA NPC'!N159-'(3.4) Adjustments'!N160</f>
        <v>0</v>
      </c>
      <c r="O159" s="269">
        <f>'(3.5) Actual WCA NPC'!O159-'(3.4) Adjustments'!O160</f>
        <v>0</v>
      </c>
      <c r="P159" s="269">
        <f>'(3.5) Actual WCA NPC'!P159-'(3.4) Adjustments'!P160</f>
        <v>0</v>
      </c>
      <c r="Q159" s="269">
        <f>'(3.5) Actual WCA NPC'!Q159-'(3.4) Adjustments'!Q160</f>
        <v>0</v>
      </c>
      <c r="R159" s="269">
        <f>'(3.5) Actual WCA NPC'!R159-'(3.4) Adjustments'!R160</f>
        <v>0</v>
      </c>
    </row>
    <row r="160" spans="1:18" ht="12.75" customHeight="1">
      <c r="C160" s="266" t="s">
        <v>66</v>
      </c>
      <c r="E160" s="270"/>
      <c r="F160" s="269">
        <f t="shared" si="26"/>
        <v>0</v>
      </c>
      <c r="G160" s="269">
        <f>'(3.5) Actual WCA NPC'!G160-'(3.4) Adjustments'!G161</f>
        <v>0</v>
      </c>
      <c r="H160" s="269">
        <f>'(3.5) Actual WCA NPC'!H160-'(3.4) Adjustments'!H161</f>
        <v>0</v>
      </c>
      <c r="I160" s="269">
        <f>'(3.5) Actual WCA NPC'!I160-'(3.4) Adjustments'!I161</f>
        <v>0</v>
      </c>
      <c r="J160" s="269">
        <f>'(3.5) Actual WCA NPC'!J160-'(3.4) Adjustments'!J161</f>
        <v>0</v>
      </c>
      <c r="K160" s="269">
        <f>'(3.5) Actual WCA NPC'!K160-'(3.4) Adjustments'!K161</f>
        <v>0</v>
      </c>
      <c r="L160" s="269">
        <f>'(3.5) Actual WCA NPC'!L160-'(3.4) Adjustments'!L161</f>
        <v>0</v>
      </c>
      <c r="M160" s="269">
        <f>'(3.5) Actual WCA NPC'!M160-'(3.4) Adjustments'!M161</f>
        <v>0</v>
      </c>
      <c r="N160" s="269">
        <f>'(3.5) Actual WCA NPC'!N160-'(3.4) Adjustments'!N161</f>
        <v>0</v>
      </c>
      <c r="O160" s="269">
        <f>'(3.5) Actual WCA NPC'!O160-'(3.4) Adjustments'!O161</f>
        <v>0</v>
      </c>
      <c r="P160" s="269">
        <f>'(3.5) Actual WCA NPC'!P160-'(3.4) Adjustments'!P161</f>
        <v>0</v>
      </c>
      <c r="Q160" s="269">
        <f>'(3.5) Actual WCA NPC'!Q160-'(3.4) Adjustments'!Q161</f>
        <v>0</v>
      </c>
      <c r="R160" s="269">
        <f>'(3.5) Actual WCA NPC'!R160-'(3.4) Adjustments'!R161</f>
        <v>0</v>
      </c>
    </row>
    <row r="161" spans="1:18" ht="12.75" customHeight="1">
      <c r="C161" s="266" t="s">
        <v>67</v>
      </c>
      <c r="E161" s="270"/>
      <c r="F161" s="269">
        <f t="shared" si="26"/>
        <v>0</v>
      </c>
      <c r="G161" s="269">
        <f>'(3.5) Actual WCA NPC'!G161-'(3.4) Adjustments'!G162</f>
        <v>0</v>
      </c>
      <c r="H161" s="269">
        <f>'(3.5) Actual WCA NPC'!H161-'(3.4) Adjustments'!H162</f>
        <v>0</v>
      </c>
      <c r="I161" s="269">
        <f>'(3.5) Actual WCA NPC'!I161-'(3.4) Adjustments'!I162</f>
        <v>0</v>
      </c>
      <c r="J161" s="269">
        <f>'(3.5) Actual WCA NPC'!J161-'(3.4) Adjustments'!J162</f>
        <v>0</v>
      </c>
      <c r="K161" s="269">
        <f>'(3.5) Actual WCA NPC'!K161-'(3.4) Adjustments'!K162</f>
        <v>0</v>
      </c>
      <c r="L161" s="269">
        <f>'(3.5) Actual WCA NPC'!L161-'(3.4) Adjustments'!L162</f>
        <v>0</v>
      </c>
      <c r="M161" s="269">
        <f>'(3.5) Actual WCA NPC'!M161-'(3.4) Adjustments'!M162</f>
        <v>0</v>
      </c>
      <c r="N161" s="269">
        <f>'(3.5) Actual WCA NPC'!N161-'(3.4) Adjustments'!N162</f>
        <v>0</v>
      </c>
      <c r="O161" s="269">
        <f>'(3.5) Actual WCA NPC'!O161-'(3.4) Adjustments'!O162</f>
        <v>0</v>
      </c>
      <c r="P161" s="269">
        <f>'(3.5) Actual WCA NPC'!P161-'(3.4) Adjustments'!P162</f>
        <v>0</v>
      </c>
      <c r="Q161" s="269">
        <f>'(3.5) Actual WCA NPC'!Q161-'(3.4) Adjustments'!Q162</f>
        <v>0</v>
      </c>
      <c r="R161" s="269">
        <f>'(3.5) Actual WCA NPC'!R161-'(3.4) Adjustments'!R162</f>
        <v>0</v>
      </c>
    </row>
    <row r="162" spans="1:18" ht="12.75" customHeight="1">
      <c r="C162" s="266" t="s">
        <v>68</v>
      </c>
      <c r="E162" s="270"/>
      <c r="F162" s="269">
        <f t="shared" si="26"/>
        <v>29285582.060000002</v>
      </c>
      <c r="G162" s="269">
        <f>'(3.5) Actual WCA NPC'!G162-'(3.4) Adjustments'!G163</f>
        <v>3325805.33</v>
      </c>
      <c r="H162" s="269">
        <f>'(3.5) Actual WCA NPC'!H162-'(3.4) Adjustments'!H163</f>
        <v>6055835.8600000003</v>
      </c>
      <c r="I162" s="269">
        <f>'(3.5) Actual WCA NPC'!I162-'(3.4) Adjustments'!I163</f>
        <v>2521356.42</v>
      </c>
      <c r="J162" s="269">
        <f>'(3.5) Actual WCA NPC'!J162-'(3.4) Adjustments'!J163</f>
        <v>1277023.97</v>
      </c>
      <c r="K162" s="269">
        <f>'(3.5) Actual WCA NPC'!K162-'(3.4) Adjustments'!K163</f>
        <v>860757.53</v>
      </c>
      <c r="L162" s="269">
        <f>'(3.5) Actual WCA NPC'!L162-'(3.4) Adjustments'!L163</f>
        <v>931971.5</v>
      </c>
      <c r="M162" s="269">
        <f>'(3.5) Actual WCA NPC'!M162-'(3.4) Adjustments'!M163</f>
        <v>2058512.3</v>
      </c>
      <c r="N162" s="269">
        <f>'(3.5) Actual WCA NPC'!N162-'(3.4) Adjustments'!N163</f>
        <v>1774008.05</v>
      </c>
      <c r="O162" s="269">
        <f>'(3.5) Actual WCA NPC'!O162-'(3.4) Adjustments'!O163</f>
        <v>1798765.14</v>
      </c>
      <c r="P162" s="269">
        <f>'(3.5) Actual WCA NPC'!P162-'(3.4) Adjustments'!P163</f>
        <v>2454859.83</v>
      </c>
      <c r="Q162" s="269">
        <f>'(3.5) Actual WCA NPC'!Q162-'(3.4) Adjustments'!Q163</f>
        <v>3171854.05</v>
      </c>
      <c r="R162" s="269">
        <f>'(3.5) Actual WCA NPC'!R162-'(3.4) Adjustments'!R163</f>
        <v>3054832.08</v>
      </c>
    </row>
    <row r="163" spans="1:18" ht="12.75" customHeight="1">
      <c r="C163" s="189" t="s">
        <v>69</v>
      </c>
      <c r="E163" s="270"/>
      <c r="F163" s="269">
        <f t="shared" si="26"/>
        <v>0</v>
      </c>
      <c r="G163" s="269">
        <f>'(3.5) Actual WCA NPC'!G163-'(3.4) Adjustments'!G164</f>
        <v>0</v>
      </c>
      <c r="H163" s="269">
        <f>'(3.5) Actual WCA NPC'!H163-'(3.4) Adjustments'!H164</f>
        <v>0</v>
      </c>
      <c r="I163" s="269">
        <f>'(3.5) Actual WCA NPC'!I163-'(3.4) Adjustments'!I164</f>
        <v>0</v>
      </c>
      <c r="J163" s="269">
        <f>'(3.5) Actual WCA NPC'!J163-'(3.4) Adjustments'!J164</f>
        <v>0</v>
      </c>
      <c r="K163" s="269">
        <f>'(3.5) Actual WCA NPC'!K163-'(3.4) Adjustments'!K164</f>
        <v>0</v>
      </c>
      <c r="L163" s="269">
        <f>'(3.5) Actual WCA NPC'!L163-'(3.4) Adjustments'!L164</f>
        <v>0</v>
      </c>
      <c r="M163" s="269">
        <f>'(3.5) Actual WCA NPC'!M163-'(3.4) Adjustments'!M164</f>
        <v>0</v>
      </c>
      <c r="N163" s="269">
        <f>'(3.5) Actual WCA NPC'!N163-'(3.4) Adjustments'!N164</f>
        <v>0</v>
      </c>
      <c r="O163" s="269">
        <f>'(3.5) Actual WCA NPC'!O163-'(3.4) Adjustments'!O164</f>
        <v>0</v>
      </c>
      <c r="P163" s="269">
        <f>'(3.5) Actual WCA NPC'!P163-'(3.4) Adjustments'!P164</f>
        <v>0</v>
      </c>
      <c r="Q163" s="269">
        <f>'(3.5) Actual WCA NPC'!Q163-'(3.4) Adjustments'!Q164</f>
        <v>0</v>
      </c>
      <c r="R163" s="269">
        <f>'(3.5) Actual WCA NPC'!R163-'(3.4) Adjustments'!R164</f>
        <v>0</v>
      </c>
    </row>
    <row r="164" spans="1:18" ht="12.75" customHeight="1">
      <c r="C164" s="189" t="s">
        <v>91</v>
      </c>
      <c r="E164" s="270"/>
      <c r="F164" s="269">
        <f t="shared" si="26"/>
        <v>0</v>
      </c>
      <c r="G164" s="269">
        <f>'(3.5) Actual WCA NPC'!G164-'(3.4) Adjustments'!G165</f>
        <v>0</v>
      </c>
      <c r="H164" s="269">
        <f>'(3.5) Actual WCA NPC'!H164-'(3.4) Adjustments'!H165</f>
        <v>0</v>
      </c>
      <c r="I164" s="269">
        <f>'(3.5) Actual WCA NPC'!I164-'(3.4) Adjustments'!I165</f>
        <v>0</v>
      </c>
      <c r="J164" s="269">
        <f>'(3.5) Actual WCA NPC'!J164-'(3.4) Adjustments'!J165</f>
        <v>0</v>
      </c>
      <c r="K164" s="269">
        <f>'(3.5) Actual WCA NPC'!K164-'(3.4) Adjustments'!K165</f>
        <v>0</v>
      </c>
      <c r="L164" s="269">
        <f>'(3.5) Actual WCA NPC'!L164-'(3.4) Adjustments'!L165</f>
        <v>0</v>
      </c>
      <c r="M164" s="269">
        <f>'(3.5) Actual WCA NPC'!M164-'(3.4) Adjustments'!M165</f>
        <v>0</v>
      </c>
      <c r="N164" s="269">
        <f>'(3.5) Actual WCA NPC'!N164-'(3.4) Adjustments'!N165</f>
        <v>0</v>
      </c>
      <c r="O164" s="269">
        <f>'(3.5) Actual WCA NPC'!O164-'(3.4) Adjustments'!O165</f>
        <v>0</v>
      </c>
      <c r="P164" s="269">
        <f>'(3.5) Actual WCA NPC'!P164-'(3.4) Adjustments'!P165</f>
        <v>0</v>
      </c>
      <c r="Q164" s="269">
        <f>'(3.5) Actual WCA NPC'!Q164-'(3.4) Adjustments'!Q165</f>
        <v>0</v>
      </c>
      <c r="R164" s="269">
        <f>'(3.5) Actual WCA NPC'!R164-'(3.4) Adjustments'!R165</f>
        <v>0</v>
      </c>
    </row>
    <row r="165" spans="1:18" ht="12.75" customHeight="1">
      <c r="B165" s="266"/>
      <c r="E165" s="270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</row>
    <row r="166" spans="1:18" ht="12.75" customHeight="1">
      <c r="A166" s="200" t="s">
        <v>192</v>
      </c>
      <c r="B166" s="266"/>
      <c r="C166" s="188"/>
      <c r="D166" s="188"/>
      <c r="E166" s="270"/>
      <c r="F166" s="269">
        <f>SUM(G166:R166)</f>
        <v>94268462.36999999</v>
      </c>
      <c r="G166" s="269">
        <f t="shared" ref="G166:I166" si="27">SUM(G158:G165)</f>
        <v>9546223.9100000001</v>
      </c>
      <c r="H166" s="269">
        <f t="shared" si="27"/>
        <v>15600984.359999999</v>
      </c>
      <c r="I166" s="269">
        <f t="shared" si="27"/>
        <v>-2133776.58</v>
      </c>
      <c r="J166" s="269">
        <f t="shared" ref="J166:R166" si="28">SUM(J158:J165)</f>
        <v>3649224.3600000003</v>
      </c>
      <c r="K166" s="269">
        <f t="shared" si="28"/>
        <v>3312688.88</v>
      </c>
      <c r="L166" s="269">
        <f t="shared" si="28"/>
        <v>4569168.5</v>
      </c>
      <c r="M166" s="269">
        <f t="shared" si="28"/>
        <v>9179976.0300000012</v>
      </c>
      <c r="N166" s="269">
        <f t="shared" si="28"/>
        <v>9298404.3599999994</v>
      </c>
      <c r="O166" s="269">
        <f t="shared" si="28"/>
        <v>8265177.8700000001</v>
      </c>
      <c r="P166" s="269">
        <f t="shared" si="28"/>
        <v>10318157.710000001</v>
      </c>
      <c r="Q166" s="269">
        <f t="shared" si="28"/>
        <v>11814532.210000001</v>
      </c>
      <c r="R166" s="269">
        <f t="shared" si="28"/>
        <v>10847700.76</v>
      </c>
    </row>
    <row r="167" spans="1:18" ht="12.75" customHeight="1">
      <c r="B167" s="266"/>
      <c r="E167" s="270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</row>
    <row r="168" spans="1:18" ht="12.75" customHeight="1">
      <c r="A168" s="188" t="s">
        <v>200</v>
      </c>
      <c r="B168" s="266"/>
      <c r="E168" s="188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</row>
    <row r="169" spans="1:18" ht="12.75" customHeight="1">
      <c r="C169" s="266" t="s">
        <v>71</v>
      </c>
      <c r="E169" s="188"/>
      <c r="F169" s="269">
        <f>SUM(G169:R169)</f>
        <v>0</v>
      </c>
      <c r="G169" s="269">
        <f>'(3.5) Actual WCA NPC'!G169-'(3.4) Adjustments'!G170</f>
        <v>0</v>
      </c>
      <c r="H169" s="269">
        <f>'(3.5) Actual WCA NPC'!H169-'(3.4) Adjustments'!H170</f>
        <v>0</v>
      </c>
      <c r="I169" s="269">
        <f>'(3.5) Actual WCA NPC'!I169-'(3.4) Adjustments'!I170</f>
        <v>0</v>
      </c>
      <c r="J169" s="269">
        <f>'(3.5) Actual WCA NPC'!J169-'(3.4) Adjustments'!J170</f>
        <v>0</v>
      </c>
      <c r="K169" s="269">
        <f>'(3.5) Actual WCA NPC'!K169-'(3.4) Adjustments'!K170</f>
        <v>0</v>
      </c>
      <c r="L169" s="269">
        <f>'(3.5) Actual WCA NPC'!L169-'(3.4) Adjustments'!L170</f>
        <v>0</v>
      </c>
      <c r="M169" s="269">
        <f>'(3.5) Actual WCA NPC'!M169-'(3.4) Adjustments'!M170</f>
        <v>0</v>
      </c>
      <c r="N169" s="269">
        <f>'(3.5) Actual WCA NPC'!N169-'(3.4) Adjustments'!N170</f>
        <v>0</v>
      </c>
      <c r="O169" s="269">
        <f>'(3.5) Actual WCA NPC'!O169-'(3.4) Adjustments'!O170</f>
        <v>0</v>
      </c>
      <c r="P169" s="269">
        <f>'(3.5) Actual WCA NPC'!P169-'(3.4) Adjustments'!P170</f>
        <v>0</v>
      </c>
      <c r="Q169" s="269">
        <f>'(3.5) Actual WCA NPC'!Q169-'(3.4) Adjustments'!Q170</f>
        <v>0</v>
      </c>
      <c r="R169" s="269">
        <f>'(3.5) Actual WCA NPC'!R169-'(3.4) Adjustments'!R170</f>
        <v>0</v>
      </c>
    </row>
    <row r="170" spans="1:18" ht="12.75" customHeight="1">
      <c r="C170" s="266" t="s">
        <v>193</v>
      </c>
      <c r="E170" s="188"/>
      <c r="F170" s="269">
        <f>SUM(G170:R170)</f>
        <v>0</v>
      </c>
      <c r="G170" s="269">
        <f>'(3.5) Actual WCA NPC'!G170-'(3.4) Adjustments'!G171</f>
        <v>0</v>
      </c>
      <c r="H170" s="269">
        <f>'(3.5) Actual WCA NPC'!H170-'(3.4) Adjustments'!H171</f>
        <v>0</v>
      </c>
      <c r="I170" s="269">
        <f>'(3.5) Actual WCA NPC'!I170-'(3.4) Adjustments'!I171</f>
        <v>0</v>
      </c>
      <c r="J170" s="269">
        <f>'(3.5) Actual WCA NPC'!J170-'(3.4) Adjustments'!J171</f>
        <v>0</v>
      </c>
      <c r="K170" s="269">
        <f>'(3.5) Actual WCA NPC'!K170-'(3.4) Adjustments'!K171</f>
        <v>0</v>
      </c>
      <c r="L170" s="269">
        <f>'(3.5) Actual WCA NPC'!L170-'(3.4) Adjustments'!L171</f>
        <v>0</v>
      </c>
      <c r="M170" s="269">
        <f>'(3.5) Actual WCA NPC'!M170-'(3.4) Adjustments'!M171</f>
        <v>0</v>
      </c>
      <c r="N170" s="269">
        <f>'(3.5) Actual WCA NPC'!N170-'(3.4) Adjustments'!N171</f>
        <v>0</v>
      </c>
      <c r="O170" s="269">
        <f>'(3.5) Actual WCA NPC'!O170-'(3.4) Adjustments'!O171</f>
        <v>0</v>
      </c>
      <c r="P170" s="269">
        <f>'(3.5) Actual WCA NPC'!P170-'(3.4) Adjustments'!P171</f>
        <v>0</v>
      </c>
      <c r="Q170" s="269">
        <f>'(3.5) Actual WCA NPC'!Q170-'(3.4) Adjustments'!Q171</f>
        <v>0</v>
      </c>
      <c r="R170" s="269">
        <f>'(3.5) Actual WCA NPC'!R170-'(3.4) Adjustments'!R171</f>
        <v>0</v>
      </c>
    </row>
    <row r="171" spans="1:18" ht="12.75" customHeight="1">
      <c r="B171" s="266"/>
      <c r="E171" s="270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</row>
    <row r="172" spans="1:18" ht="12.75" customHeight="1">
      <c r="A172" s="188" t="s">
        <v>194</v>
      </c>
      <c r="B172" s="266"/>
      <c r="E172" s="230"/>
      <c r="F172" s="269">
        <f>SUM(G172:R172)</f>
        <v>0</v>
      </c>
      <c r="G172" s="269">
        <f t="shared" ref="G172:I172" si="29">SUM(G169:G171)</f>
        <v>0</v>
      </c>
      <c r="H172" s="269">
        <f t="shared" si="29"/>
        <v>0</v>
      </c>
      <c r="I172" s="269">
        <f t="shared" si="29"/>
        <v>0</v>
      </c>
      <c r="J172" s="269">
        <f t="shared" ref="J172:R172" si="30">SUM(J169:J171)</f>
        <v>0</v>
      </c>
      <c r="K172" s="269">
        <f t="shared" si="30"/>
        <v>0</v>
      </c>
      <c r="L172" s="269">
        <f t="shared" si="30"/>
        <v>0</v>
      </c>
      <c r="M172" s="269">
        <f t="shared" si="30"/>
        <v>0</v>
      </c>
      <c r="N172" s="269">
        <f t="shared" si="30"/>
        <v>0</v>
      </c>
      <c r="O172" s="269">
        <f t="shared" si="30"/>
        <v>0</v>
      </c>
      <c r="P172" s="269">
        <f t="shared" si="30"/>
        <v>0</v>
      </c>
      <c r="Q172" s="269">
        <f t="shared" si="30"/>
        <v>0</v>
      </c>
      <c r="R172" s="269">
        <f t="shared" si="30"/>
        <v>0</v>
      </c>
    </row>
    <row r="173" spans="1:18" ht="12.75" customHeight="1">
      <c r="B173" s="266"/>
      <c r="E173" s="188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</row>
    <row r="174" spans="1:18" ht="12.75" customHeight="1" thickBot="1">
      <c r="A174" s="234" t="s">
        <v>201</v>
      </c>
      <c r="B174" s="234"/>
      <c r="E174" s="270" t="s">
        <v>163</v>
      </c>
      <c r="F174" s="296">
        <f>SUM(G174:R174)</f>
        <v>540854119.10719728</v>
      </c>
      <c r="G174" s="296">
        <f t="shared" ref="G174:R174" si="31">SUM(G172,G166,G155,G141,G135)-G31</f>
        <v>44379422.675726056</v>
      </c>
      <c r="H174" s="296">
        <f t="shared" si="31"/>
        <v>65443084.094845697</v>
      </c>
      <c r="I174" s="296">
        <f t="shared" si="31"/>
        <v>48002685.519213624</v>
      </c>
      <c r="J174" s="296">
        <f t="shared" si="31"/>
        <v>31855051.428779207</v>
      </c>
      <c r="K174" s="296">
        <f t="shared" si="31"/>
        <v>33748085.092997551</v>
      </c>
      <c r="L174" s="296">
        <f t="shared" si="31"/>
        <v>37021167.111407027</v>
      </c>
      <c r="M174" s="296">
        <f t="shared" si="31"/>
        <v>46275904.474018417</v>
      </c>
      <c r="N174" s="296">
        <f t="shared" si="31"/>
        <v>52131748.320688851</v>
      </c>
      <c r="O174" s="296">
        <f t="shared" si="31"/>
        <v>45050683.658693917</v>
      </c>
      <c r="P174" s="296">
        <f t="shared" si="31"/>
        <v>42205387.121792167</v>
      </c>
      <c r="Q174" s="296">
        <f t="shared" si="31"/>
        <v>44916902.039425679</v>
      </c>
      <c r="R174" s="296">
        <f t="shared" si="31"/>
        <v>49823997.569609061</v>
      </c>
    </row>
    <row r="175" spans="1:18" ht="12.75" customHeight="1" thickTop="1">
      <c r="B175" s="266"/>
      <c r="F175" s="276"/>
    </row>
    <row r="176" spans="1:18" ht="12.75" customHeight="1">
      <c r="D176" s="277" t="s">
        <v>195</v>
      </c>
      <c r="F176" s="386">
        <f>+'(3.5) Actual WCA NPC'!F174-'(3.4) Adjustments'!F175-'(3.3) Adj Actual NPC'!F174</f>
        <v>0</v>
      </c>
      <c r="G176" s="386">
        <f>+'(3.5) Actual WCA NPC'!G174-'(3.4) Adjustments'!G175-'(3.3) Adj Actual NPC'!G174</f>
        <v>0</v>
      </c>
      <c r="H176" s="386">
        <f>+'(3.5) Actual WCA NPC'!H174-'(3.4) Adjustments'!H175-'(3.3) Adj Actual NPC'!H174</f>
        <v>0</v>
      </c>
      <c r="I176" s="386">
        <f>+'(3.5) Actual WCA NPC'!I174-'(3.4) Adjustments'!I175-'(3.3) Adj Actual NPC'!I174</f>
        <v>0</v>
      </c>
      <c r="J176" s="386">
        <f>+'(3.5) Actual WCA NPC'!J174-'(3.4) Adjustments'!J175-'(3.3) Adj Actual NPC'!J174</f>
        <v>0</v>
      </c>
      <c r="K176" s="386">
        <f>+'(3.5) Actual WCA NPC'!K174-'(3.4) Adjustments'!K175-'(3.3) Adj Actual NPC'!K174</f>
        <v>0</v>
      </c>
      <c r="L176" s="386">
        <f>+'(3.5) Actual WCA NPC'!L174-'(3.4) Adjustments'!L175-'(3.3) Adj Actual NPC'!L174</f>
        <v>0</v>
      </c>
      <c r="M176" s="386">
        <f>+'(3.5) Actual WCA NPC'!M174-'(3.4) Adjustments'!M175-'(3.3) Adj Actual NPC'!M174</f>
        <v>0</v>
      </c>
      <c r="N176" s="386">
        <f>+'(3.5) Actual WCA NPC'!N174-'(3.4) Adjustments'!N175-'(3.3) Adj Actual NPC'!N174</f>
        <v>0</v>
      </c>
      <c r="O176" s="386">
        <f>+'(3.5) Actual WCA NPC'!O174-'(3.4) Adjustments'!O175-'(3.3) Adj Actual NPC'!O174</f>
        <v>0</v>
      </c>
      <c r="P176" s="386">
        <f>+'(3.5) Actual WCA NPC'!P174-'(3.4) Adjustments'!P175-'(3.3) Adj Actual NPC'!P174</f>
        <v>0</v>
      </c>
      <c r="Q176" s="386">
        <f>+'(3.5) Actual WCA NPC'!Q174-'(3.4) Adjustments'!Q175-'(3.3) Adj Actual NPC'!Q174</f>
        <v>0</v>
      </c>
      <c r="R176" s="386">
        <f>+'(3.5) Actual WCA NPC'!R174-'(3.4) Adjustments'!R175-'(3.3) Adj Actual NPC'!R174</f>
        <v>0</v>
      </c>
    </row>
    <row r="182" spans="1:18" s="275" customFormat="1" ht="12.75" customHeight="1">
      <c r="A182" s="234" t="s">
        <v>202</v>
      </c>
      <c r="B182" s="217"/>
      <c r="C182" s="188"/>
      <c r="D182" s="188"/>
      <c r="E182" s="267"/>
      <c r="F182" s="275">
        <f>SUM(G182:R182)</f>
        <v>19728374.155923001</v>
      </c>
      <c r="G182" s="269">
        <f>'(3.5) Actual WCA NPC'!G182-'(3.4) Adjustments'!G183</f>
        <v>1844026.9201459989</v>
      </c>
      <c r="H182" s="269">
        <f>'(3.5) Actual WCA NPC'!H182-'(3.4) Adjustments'!H183</f>
        <v>1815615.9002880002</v>
      </c>
      <c r="I182" s="269">
        <f>'(3.5) Actual WCA NPC'!I182-'(3.4) Adjustments'!I183</f>
        <v>1733483.1394669998</v>
      </c>
      <c r="J182" s="269">
        <f>'(3.5) Actual WCA NPC'!J182-'(3.4) Adjustments'!J183</f>
        <v>1419060.0919199998</v>
      </c>
      <c r="K182" s="269">
        <f>'(3.5) Actual WCA NPC'!K182-'(3.4) Adjustments'!K183</f>
        <v>1434137.0957149991</v>
      </c>
      <c r="L182" s="269">
        <f>'(3.5) Actual WCA NPC'!L182-'(3.4) Adjustments'!L183</f>
        <v>1520083.0531549999</v>
      </c>
      <c r="M182" s="269">
        <f>'(3.5) Actual WCA NPC'!M182-'(3.4) Adjustments'!M183</f>
        <v>1661311.7089210013</v>
      </c>
      <c r="N182" s="269">
        <f>'(3.5) Actual WCA NPC'!N182-'(3.4) Adjustments'!N183</f>
        <v>1715304.6333420002</v>
      </c>
      <c r="O182" s="269">
        <f>'(3.5) Actual WCA NPC'!O182-'(3.4) Adjustments'!O183</f>
        <v>1479640.1533519994</v>
      </c>
      <c r="P182" s="269">
        <f>'(3.5) Actual WCA NPC'!P182-'(3.4) Adjustments'!P183</f>
        <v>1584425.3243029995</v>
      </c>
      <c r="Q182" s="269">
        <f>'(3.5) Actual WCA NPC'!Q182-'(3.4) Adjustments'!Q183</f>
        <v>1668884.1124790001</v>
      </c>
      <c r="R182" s="269">
        <f>'(3.5) Actual WCA NPC'!R182-'(3.4) Adjustments'!R183</f>
        <v>1852402.022835</v>
      </c>
    </row>
    <row r="183" spans="1:18" s="275" customFormat="1" ht="12.75" customHeight="1">
      <c r="A183" s="217"/>
      <c r="B183" s="266"/>
      <c r="C183" s="217"/>
      <c r="D183" s="217"/>
      <c r="E183" s="267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</row>
    <row r="184" spans="1:18" ht="12.75" customHeight="1">
      <c r="B184" s="266"/>
      <c r="E184" s="267"/>
      <c r="F184" s="275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</row>
    <row r="185" spans="1:18" ht="12.75" customHeight="1">
      <c r="A185" s="188" t="s">
        <v>4</v>
      </c>
      <c r="E185" s="270" t="s">
        <v>163</v>
      </c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</row>
    <row r="186" spans="1:18" ht="12.75" customHeight="1">
      <c r="A186" s="188"/>
      <c r="B186" s="217" t="s">
        <v>5</v>
      </c>
      <c r="E186" s="267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</row>
    <row r="187" spans="1:18" ht="12.75" customHeight="1">
      <c r="A187" s="280"/>
      <c r="C187" s="267" t="s">
        <v>6</v>
      </c>
      <c r="E187" s="267"/>
      <c r="F187" s="275">
        <f>SUM(G187:R187)</f>
        <v>0</v>
      </c>
      <c r="G187" s="269">
        <f>'(3.5) Actual WCA NPC'!G187-'(3.4) Adjustments'!G188</f>
        <v>0</v>
      </c>
      <c r="H187" s="269">
        <f>'(3.5) Actual WCA NPC'!H187-'(3.4) Adjustments'!H188</f>
        <v>0</v>
      </c>
      <c r="I187" s="269">
        <f>'(3.5) Actual WCA NPC'!I187-'(3.4) Adjustments'!I188</f>
        <v>0</v>
      </c>
      <c r="J187" s="269">
        <f>'(3.5) Actual WCA NPC'!J187-'(3.4) Adjustments'!J188</f>
        <v>0</v>
      </c>
      <c r="K187" s="269">
        <f>'(3.5) Actual WCA NPC'!K187-'(3.4) Adjustments'!K188</f>
        <v>0</v>
      </c>
      <c r="L187" s="269">
        <f>'(3.5) Actual WCA NPC'!L187-'(3.4) Adjustments'!L188</f>
        <v>0</v>
      </c>
      <c r="M187" s="269">
        <f>'(3.5) Actual WCA NPC'!M187-'(3.4) Adjustments'!M188</f>
        <v>0</v>
      </c>
      <c r="N187" s="269">
        <f>'(3.5) Actual WCA NPC'!N187-'(3.4) Adjustments'!N188</f>
        <v>0</v>
      </c>
      <c r="O187" s="269">
        <f>'(3.5) Actual WCA NPC'!O187-'(3.4) Adjustments'!O188</f>
        <v>0</v>
      </c>
      <c r="P187" s="269">
        <f>'(3.5) Actual WCA NPC'!P187-'(3.4) Adjustments'!P188</f>
        <v>0</v>
      </c>
      <c r="Q187" s="269">
        <f>'(3.5) Actual WCA NPC'!Q187-'(3.4) Adjustments'!Q188</f>
        <v>0</v>
      </c>
      <c r="R187" s="269">
        <f>'(3.5) Actual WCA NPC'!R187-'(3.4) Adjustments'!R188</f>
        <v>0</v>
      </c>
    </row>
    <row r="188" spans="1:18" ht="12.75" customHeight="1">
      <c r="A188" s="280"/>
      <c r="C188" s="267" t="s">
        <v>156</v>
      </c>
      <c r="E188" s="267"/>
      <c r="F188" s="275">
        <f>SUM(G188:R188)</f>
        <v>0</v>
      </c>
      <c r="G188" s="269">
        <f>'(3.5) Actual WCA NPC'!G188-'(3.4) Adjustments'!G189</f>
        <v>0</v>
      </c>
      <c r="H188" s="269">
        <f>'(3.5) Actual WCA NPC'!H188-'(3.4) Adjustments'!H189</f>
        <v>0</v>
      </c>
      <c r="I188" s="269">
        <f>'(3.5) Actual WCA NPC'!I188-'(3.4) Adjustments'!I189</f>
        <v>0</v>
      </c>
      <c r="J188" s="269">
        <f>'(3.5) Actual WCA NPC'!J188-'(3.4) Adjustments'!J189</f>
        <v>0</v>
      </c>
      <c r="K188" s="269">
        <f>'(3.5) Actual WCA NPC'!K188-'(3.4) Adjustments'!K189</f>
        <v>0</v>
      </c>
      <c r="L188" s="269">
        <f>'(3.5) Actual WCA NPC'!L188-'(3.4) Adjustments'!L189</f>
        <v>0</v>
      </c>
      <c r="M188" s="269">
        <f>'(3.5) Actual WCA NPC'!M188-'(3.4) Adjustments'!M189</f>
        <v>0</v>
      </c>
      <c r="N188" s="269">
        <f>'(3.5) Actual WCA NPC'!N188-'(3.4) Adjustments'!N189</f>
        <v>0</v>
      </c>
      <c r="O188" s="269">
        <f>'(3.5) Actual WCA NPC'!O188-'(3.4) Adjustments'!O189</f>
        <v>0</v>
      </c>
      <c r="P188" s="269">
        <f>'(3.5) Actual WCA NPC'!P188-'(3.4) Adjustments'!P189</f>
        <v>0</v>
      </c>
      <c r="Q188" s="269">
        <f>'(3.5) Actual WCA NPC'!Q188-'(3.4) Adjustments'!Q189</f>
        <v>0</v>
      </c>
      <c r="R188" s="269">
        <f>'(3.5) Actual WCA NPC'!R188-'(3.4) Adjustments'!R189</f>
        <v>0</v>
      </c>
    </row>
    <row r="189" spans="1:18" ht="12.75" customHeight="1">
      <c r="A189" s="280"/>
      <c r="C189" s="267" t="s">
        <v>7</v>
      </c>
      <c r="E189" s="267"/>
      <c r="F189" s="275">
        <f t="shared" ref="F189" si="32">SUM(G189:R189)</f>
        <v>0</v>
      </c>
      <c r="G189" s="269">
        <f>'(3.5) Actual WCA NPC'!G189-'(3.4) Adjustments'!G190</f>
        <v>0</v>
      </c>
      <c r="H189" s="269">
        <f>'(3.5) Actual WCA NPC'!H189-'(3.4) Adjustments'!H190</f>
        <v>0</v>
      </c>
      <c r="I189" s="269">
        <f>'(3.5) Actual WCA NPC'!I189-'(3.4) Adjustments'!I190</f>
        <v>0</v>
      </c>
      <c r="J189" s="269">
        <f>'(3.5) Actual WCA NPC'!J189-'(3.4) Adjustments'!J190</f>
        <v>0</v>
      </c>
      <c r="K189" s="269">
        <f>'(3.5) Actual WCA NPC'!K189-'(3.4) Adjustments'!K190</f>
        <v>0</v>
      </c>
      <c r="L189" s="269">
        <f>'(3.5) Actual WCA NPC'!L189-'(3.4) Adjustments'!L190</f>
        <v>0</v>
      </c>
      <c r="M189" s="269">
        <f>'(3.5) Actual WCA NPC'!M189-'(3.4) Adjustments'!M190</f>
        <v>0</v>
      </c>
      <c r="N189" s="269">
        <f>'(3.5) Actual WCA NPC'!N189-'(3.4) Adjustments'!N190</f>
        <v>0</v>
      </c>
      <c r="O189" s="269">
        <f>'(3.5) Actual WCA NPC'!O189-'(3.4) Adjustments'!O190</f>
        <v>0</v>
      </c>
      <c r="P189" s="269">
        <f>'(3.5) Actual WCA NPC'!P189-'(3.4) Adjustments'!P190</f>
        <v>0</v>
      </c>
      <c r="Q189" s="269">
        <f>'(3.5) Actual WCA NPC'!Q189-'(3.4) Adjustments'!Q190</f>
        <v>0</v>
      </c>
      <c r="R189" s="269">
        <f>'(3.5) Actual WCA NPC'!R189-'(3.4) Adjustments'!R190</f>
        <v>0</v>
      </c>
    </row>
    <row r="190" spans="1:18" ht="12.75" customHeight="1">
      <c r="C190" s="267"/>
      <c r="E190" s="267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</row>
    <row r="191" spans="1:18" ht="12.75" customHeight="1">
      <c r="B191" s="267" t="s">
        <v>157</v>
      </c>
      <c r="F191" s="275">
        <f>SUM(G191:R191)</f>
        <v>0</v>
      </c>
      <c r="G191" s="281">
        <f t="shared" ref="G191:R191" si="33">SUM(G187:G189)</f>
        <v>0</v>
      </c>
      <c r="H191" s="281">
        <f t="shared" si="33"/>
        <v>0</v>
      </c>
      <c r="I191" s="281">
        <f t="shared" si="33"/>
        <v>0</v>
      </c>
      <c r="J191" s="281">
        <f t="shared" si="33"/>
        <v>0</v>
      </c>
      <c r="K191" s="281">
        <f t="shared" si="33"/>
        <v>0</v>
      </c>
      <c r="L191" s="281">
        <f t="shared" si="33"/>
        <v>0</v>
      </c>
      <c r="M191" s="281">
        <f t="shared" si="33"/>
        <v>0</v>
      </c>
      <c r="N191" s="281">
        <f t="shared" si="33"/>
        <v>0</v>
      </c>
      <c r="O191" s="281">
        <f t="shared" si="33"/>
        <v>0</v>
      </c>
      <c r="P191" s="281">
        <f t="shared" si="33"/>
        <v>0</v>
      </c>
      <c r="Q191" s="281">
        <f t="shared" si="33"/>
        <v>0</v>
      </c>
      <c r="R191" s="281">
        <f t="shared" si="33"/>
        <v>0</v>
      </c>
    </row>
    <row r="192" spans="1:18" ht="12.75" customHeight="1">
      <c r="B192" s="267"/>
      <c r="F192" s="275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</row>
    <row r="193" spans="1:18" ht="12.75" customHeight="1">
      <c r="B193" s="267" t="s">
        <v>9</v>
      </c>
      <c r="F193" s="275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</row>
    <row r="194" spans="1:18" ht="12.75" customHeight="1">
      <c r="B194" s="267"/>
      <c r="C194" s="217" t="s">
        <v>10</v>
      </c>
      <c r="F194" s="275">
        <f t="shared" ref="F194" si="34">SUM(G194:R194)</f>
        <v>777378.34642941202</v>
      </c>
      <c r="G194" s="269">
        <f>'(3.5) Actual WCA NPC'!G194-'(3.4) Adjustments'!G195</f>
        <v>78635</v>
      </c>
      <c r="H194" s="269">
        <f>'(3.5) Actual WCA NPC'!H194-'(3.4) Adjustments'!H195</f>
        <v>0</v>
      </c>
      <c r="I194" s="269">
        <f>'(3.5) Actual WCA NPC'!I194-'(3.4) Adjustments'!I195</f>
        <v>78085</v>
      </c>
      <c r="J194" s="269">
        <f>'(3.5) Actual WCA NPC'!J194-'(3.4) Adjustments'!J195</f>
        <v>42636</v>
      </c>
      <c r="K194" s="269">
        <f>'(3.5) Actual WCA NPC'!K194-'(3.4) Adjustments'!K195</f>
        <v>23527.801387657411</v>
      </c>
      <c r="L194" s="269">
        <f>'(3.5) Actual WCA NPC'!L194-'(3.4) Adjustments'!L195</f>
        <v>67495</v>
      </c>
      <c r="M194" s="269">
        <f>'(3.5) Actual WCA NPC'!M194-'(3.4) Adjustments'!M195</f>
        <v>11455</v>
      </c>
      <c r="N194" s="269">
        <f>'(3.5) Actual WCA NPC'!N194-'(3.4) Adjustments'!N195</f>
        <v>64387</v>
      </c>
      <c r="O194" s="269">
        <f>'(3.5) Actual WCA NPC'!O194-'(3.4) Adjustments'!O195</f>
        <v>39368</v>
      </c>
      <c r="P194" s="269">
        <f>'(3.5) Actual WCA NPC'!P194-'(3.4) Adjustments'!P195</f>
        <v>150646</v>
      </c>
      <c r="Q194" s="269">
        <f>'(3.5) Actual WCA NPC'!Q194-'(3.4) Adjustments'!Q195</f>
        <v>153919</v>
      </c>
      <c r="R194" s="269">
        <f>'(3.5) Actual WCA NPC'!R194-'(3.4) Adjustments'!R195</f>
        <v>67224.545041754609</v>
      </c>
    </row>
    <row r="195" spans="1:18" ht="12.75" customHeight="1">
      <c r="B195" s="267"/>
      <c r="C195" s="217" t="s">
        <v>264</v>
      </c>
      <c r="F195" s="275">
        <f t="shared" ref="F195:F200" si="35">SUM(G195:R195)</f>
        <v>13110</v>
      </c>
      <c r="G195" s="269">
        <f>'(3.5) Actual WCA NPC'!G195-'(3.4) Adjustments'!G196</f>
        <v>0</v>
      </c>
      <c r="H195" s="269">
        <f>'(3.5) Actual WCA NPC'!H195-'(3.4) Adjustments'!H196</f>
        <v>0</v>
      </c>
      <c r="I195" s="269">
        <f>'(3.5) Actual WCA NPC'!I195-'(3.4) Adjustments'!I196</f>
        <v>0</v>
      </c>
      <c r="J195" s="269">
        <f>'(3.5) Actual WCA NPC'!J195-'(3.4) Adjustments'!J196</f>
        <v>550</v>
      </c>
      <c r="K195" s="269">
        <f>'(3.5) Actual WCA NPC'!K195-'(3.4) Adjustments'!K196</f>
        <v>0</v>
      </c>
      <c r="L195" s="269">
        <f>'(3.5) Actual WCA NPC'!L195-'(3.4) Adjustments'!L196</f>
        <v>0</v>
      </c>
      <c r="M195" s="269">
        <f>'(3.5) Actual WCA NPC'!M195-'(3.4) Adjustments'!M196</f>
        <v>0</v>
      </c>
      <c r="N195" s="269">
        <f>'(3.5) Actual WCA NPC'!N195-'(3.4) Adjustments'!N196</f>
        <v>0</v>
      </c>
      <c r="O195" s="269">
        <f>'(3.5) Actual WCA NPC'!O195-'(3.4) Adjustments'!O196</f>
        <v>0</v>
      </c>
      <c r="P195" s="269">
        <f>'(3.5) Actual WCA NPC'!P195-'(3.4) Adjustments'!P196</f>
        <v>12560</v>
      </c>
      <c r="Q195" s="269">
        <f>'(3.5) Actual WCA NPC'!Q195-'(3.4) Adjustments'!Q196</f>
        <v>0</v>
      </c>
      <c r="R195" s="269">
        <f>'(3.5) Actual WCA NPC'!R195-'(3.4) Adjustments'!R196</f>
        <v>0</v>
      </c>
    </row>
    <row r="196" spans="1:18" ht="12.75" customHeight="1">
      <c r="B196" s="267"/>
      <c r="C196" s="217" t="s">
        <v>16</v>
      </c>
      <c r="F196" s="275">
        <f t="shared" si="35"/>
        <v>0</v>
      </c>
      <c r="G196" s="269">
        <f>'(3.5) Actual WCA NPC'!G196-'(3.4) Adjustments'!G197</f>
        <v>0</v>
      </c>
      <c r="H196" s="269">
        <f>'(3.5) Actual WCA NPC'!H196-'(3.4) Adjustments'!H197</f>
        <v>0</v>
      </c>
      <c r="I196" s="269">
        <f>'(3.5) Actual WCA NPC'!I196-'(3.4) Adjustments'!I197</f>
        <v>0</v>
      </c>
      <c r="J196" s="269">
        <f>'(3.5) Actual WCA NPC'!J196-'(3.4) Adjustments'!J197</f>
        <v>0</v>
      </c>
      <c r="K196" s="269">
        <f>'(3.5) Actual WCA NPC'!K196-'(3.4) Adjustments'!K197</f>
        <v>0</v>
      </c>
      <c r="L196" s="269">
        <f>'(3.5) Actual WCA NPC'!L196-'(3.4) Adjustments'!L197</f>
        <v>0</v>
      </c>
      <c r="M196" s="269">
        <f>'(3.5) Actual WCA NPC'!M196-'(3.4) Adjustments'!M197</f>
        <v>0</v>
      </c>
      <c r="N196" s="269">
        <f>'(3.5) Actual WCA NPC'!N196-'(3.4) Adjustments'!N197</f>
        <v>0</v>
      </c>
      <c r="O196" s="269">
        <f>'(3.5) Actual WCA NPC'!O196-'(3.4) Adjustments'!O197</f>
        <v>0</v>
      </c>
      <c r="P196" s="269">
        <f>'(3.5) Actual WCA NPC'!P196-'(3.4) Adjustments'!P197</f>
        <v>0</v>
      </c>
      <c r="Q196" s="269">
        <f>'(3.5) Actual WCA NPC'!Q196-'(3.4) Adjustments'!Q197</f>
        <v>0</v>
      </c>
      <c r="R196" s="269">
        <f>'(3.5) Actual WCA NPC'!R196-'(3.4) Adjustments'!R197</f>
        <v>0</v>
      </c>
    </row>
    <row r="197" spans="1:18" ht="12.75" customHeight="1">
      <c r="B197" s="267"/>
      <c r="C197" s="217" t="s">
        <v>11</v>
      </c>
      <c r="F197" s="275">
        <f t="shared" si="35"/>
        <v>1025757.0881044369</v>
      </c>
      <c r="G197" s="269">
        <f>'(3.5) Actual WCA NPC'!G197-'(3.4) Adjustments'!G198</f>
        <v>205272.69227530295</v>
      </c>
      <c r="H197" s="269">
        <f>'(3.5) Actual WCA NPC'!H197-'(3.4) Adjustments'!H198</f>
        <v>30418.395829133922</v>
      </c>
      <c r="I197" s="269">
        <f>'(3.5) Actual WCA NPC'!I197-'(3.4) Adjustments'!I198</f>
        <v>142639</v>
      </c>
      <c r="J197" s="269">
        <f>'(3.5) Actual WCA NPC'!J197-'(3.4) Adjustments'!J198</f>
        <v>88765</v>
      </c>
      <c r="K197" s="269">
        <f>'(3.5) Actual WCA NPC'!K197-'(3.4) Adjustments'!K198</f>
        <v>0</v>
      </c>
      <c r="L197" s="269">
        <f>'(3.5) Actual WCA NPC'!L197-'(3.4) Adjustments'!L198</f>
        <v>7012</v>
      </c>
      <c r="M197" s="269">
        <f>'(3.5) Actual WCA NPC'!M197-'(3.4) Adjustments'!M198</f>
        <v>53742</v>
      </c>
      <c r="N197" s="269">
        <f>'(3.5) Actual WCA NPC'!N197-'(3.4) Adjustments'!N198</f>
        <v>71949</v>
      </c>
      <c r="O197" s="269">
        <f>'(3.5) Actual WCA NPC'!O197-'(3.4) Adjustments'!O198</f>
        <v>220975</v>
      </c>
      <c r="P197" s="269">
        <f>'(3.5) Actual WCA NPC'!P197-'(3.4) Adjustments'!P198</f>
        <v>86950</v>
      </c>
      <c r="Q197" s="269">
        <f>'(3.5) Actual WCA NPC'!Q197-'(3.4) Adjustments'!Q198</f>
        <v>45141</v>
      </c>
      <c r="R197" s="269">
        <f>'(3.5) Actual WCA NPC'!R197-'(3.4) Adjustments'!R198</f>
        <v>72893</v>
      </c>
    </row>
    <row r="198" spans="1:18" ht="12.75" customHeight="1">
      <c r="B198" s="267"/>
      <c r="C198" s="217" t="s">
        <v>12</v>
      </c>
      <c r="F198" s="275">
        <f t="shared" si="35"/>
        <v>0</v>
      </c>
      <c r="G198" s="269">
        <f>'(3.5) Actual WCA NPC'!G198-'(3.4) Adjustments'!G199</f>
        <v>0</v>
      </c>
      <c r="H198" s="269">
        <f>'(3.5) Actual WCA NPC'!H198-'(3.4) Adjustments'!H199</f>
        <v>0</v>
      </c>
      <c r="I198" s="269">
        <f>'(3.5) Actual WCA NPC'!I198-'(3.4) Adjustments'!I199</f>
        <v>0</v>
      </c>
      <c r="J198" s="269">
        <f>'(3.5) Actual WCA NPC'!J198-'(3.4) Adjustments'!J199</f>
        <v>0</v>
      </c>
      <c r="K198" s="269">
        <f>'(3.5) Actual WCA NPC'!K198-'(3.4) Adjustments'!K199</f>
        <v>0</v>
      </c>
      <c r="L198" s="269">
        <f>'(3.5) Actual WCA NPC'!L198-'(3.4) Adjustments'!L199</f>
        <v>0</v>
      </c>
      <c r="M198" s="269">
        <f>'(3.5) Actual WCA NPC'!M198-'(3.4) Adjustments'!M199</f>
        <v>0</v>
      </c>
      <c r="N198" s="269">
        <f>'(3.5) Actual WCA NPC'!N198-'(3.4) Adjustments'!N199</f>
        <v>0</v>
      </c>
      <c r="O198" s="269">
        <f>'(3.5) Actual WCA NPC'!O198-'(3.4) Adjustments'!O199</f>
        <v>0</v>
      </c>
      <c r="P198" s="269">
        <f>'(3.5) Actual WCA NPC'!P198-'(3.4) Adjustments'!P199</f>
        <v>0</v>
      </c>
      <c r="Q198" s="269">
        <f>'(3.5) Actual WCA NPC'!Q198-'(3.4) Adjustments'!Q199</f>
        <v>0</v>
      </c>
      <c r="R198" s="269">
        <f>'(3.5) Actual WCA NPC'!R198-'(3.4) Adjustments'!R199</f>
        <v>0</v>
      </c>
    </row>
    <row r="199" spans="1:18" ht="12.75" customHeight="1">
      <c r="B199" s="267"/>
      <c r="C199" s="217" t="s">
        <v>15</v>
      </c>
      <c r="F199" s="275">
        <f t="shared" si="35"/>
        <v>78749</v>
      </c>
      <c r="G199" s="269">
        <f>'(3.5) Actual WCA NPC'!G199-'(3.4) Adjustments'!G200</f>
        <v>26458</v>
      </c>
      <c r="H199" s="269">
        <f>'(3.5) Actual WCA NPC'!H199-'(3.4) Adjustments'!H200</f>
        <v>10463</v>
      </c>
      <c r="I199" s="269">
        <f>'(3.5) Actual WCA NPC'!I199-'(3.4) Adjustments'!I200</f>
        <v>9420</v>
      </c>
      <c r="J199" s="269">
        <f>'(3.5) Actual WCA NPC'!J199-'(3.4) Adjustments'!J200</f>
        <v>1915</v>
      </c>
      <c r="K199" s="269">
        <f>'(3.5) Actual WCA NPC'!K199-'(3.4) Adjustments'!K200</f>
        <v>1358</v>
      </c>
      <c r="L199" s="269">
        <f>'(3.5) Actual WCA NPC'!L199-'(3.4) Adjustments'!L200</f>
        <v>1062</v>
      </c>
      <c r="M199" s="269">
        <f>'(3.5) Actual WCA NPC'!M199-'(3.4) Adjustments'!M200</f>
        <v>5994</v>
      </c>
      <c r="N199" s="269">
        <f>'(3.5) Actual WCA NPC'!N199-'(3.4) Adjustments'!N200</f>
        <v>5834</v>
      </c>
      <c r="O199" s="269">
        <f>'(3.5) Actual WCA NPC'!O199-'(3.4) Adjustments'!O200</f>
        <v>5354</v>
      </c>
      <c r="P199" s="269">
        <f>'(3.5) Actual WCA NPC'!P199-'(3.4) Adjustments'!P200</f>
        <v>5573</v>
      </c>
      <c r="Q199" s="269">
        <f>'(3.5) Actual WCA NPC'!Q199-'(3.4) Adjustments'!Q200</f>
        <v>5318</v>
      </c>
      <c r="R199" s="269">
        <f>'(3.5) Actual WCA NPC'!R199-'(3.4) Adjustments'!R200</f>
        <v>0</v>
      </c>
    </row>
    <row r="200" spans="1:18" ht="12.75" customHeight="1">
      <c r="B200" s="267"/>
      <c r="C200" s="217" t="s">
        <v>265</v>
      </c>
      <c r="F200" s="275">
        <f t="shared" si="35"/>
        <v>17758.23005300001</v>
      </c>
      <c r="G200" s="269">
        <f>'(3.5) Actual WCA NPC'!G200-'(3.4) Adjustments'!G201</f>
        <v>11220.596063000001</v>
      </c>
      <c r="H200" s="269">
        <f>'(3.5) Actual WCA NPC'!H200-'(3.4) Adjustments'!H201</f>
        <v>16126.079464000002</v>
      </c>
      <c r="I200" s="269">
        <f>'(3.5) Actual WCA NPC'!I200-'(3.4) Adjustments'!I201</f>
        <v>7955.4329999999991</v>
      </c>
      <c r="J200" s="269">
        <f>'(3.5) Actual WCA NPC'!J200-'(3.4) Adjustments'!J201</f>
        <v>6262.5554910000001</v>
      </c>
      <c r="K200" s="269">
        <f>'(3.5) Actual WCA NPC'!K200-'(3.4) Adjustments'!K201</f>
        <v>7526.8449460000002</v>
      </c>
      <c r="L200" s="269">
        <f>'(3.5) Actual WCA NPC'!L200-'(3.4) Adjustments'!L201</f>
        <v>6693.602543</v>
      </c>
      <c r="M200" s="269">
        <f>'(3.5) Actual WCA NPC'!M200-'(3.4) Adjustments'!M201</f>
        <v>8153.690122</v>
      </c>
      <c r="N200" s="269">
        <f>'(3.5) Actual WCA NPC'!N200-'(3.4) Adjustments'!N201</f>
        <v>-52211.009768999989</v>
      </c>
      <c r="O200" s="269">
        <f>'(3.5) Actual WCA NPC'!O200-'(3.4) Adjustments'!O201</f>
        <v>-1136.026807000002</v>
      </c>
      <c r="P200" s="269">
        <f>'(3.5) Actual WCA NPC'!P200-'(3.4) Adjustments'!P201</f>
        <v>9075.0810000000001</v>
      </c>
      <c r="Q200" s="269">
        <f>'(3.5) Actual WCA NPC'!Q200-'(3.4) Adjustments'!Q201</f>
        <v>4427.0809999999983</v>
      </c>
      <c r="R200" s="269">
        <f>'(3.5) Actual WCA NPC'!R200-'(3.4) Adjustments'!R201</f>
        <v>-6335.6969999999965</v>
      </c>
    </row>
    <row r="201" spans="1:18" ht="12.75" customHeight="1">
      <c r="B201" s="267"/>
      <c r="F201" s="275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</row>
    <row r="202" spans="1:18" ht="12.75" customHeight="1">
      <c r="B202" s="217" t="s">
        <v>158</v>
      </c>
      <c r="F202" s="275">
        <f>SUM(G202:R202)</f>
        <v>1912752.664586849</v>
      </c>
      <c r="G202" s="269">
        <f>SUM(G194:G200)</f>
        <v>321586.28833830293</v>
      </c>
      <c r="H202" s="269">
        <f t="shared" ref="H202:R202" si="36">SUM(H194:H200)</f>
        <v>57007.475293133924</v>
      </c>
      <c r="I202" s="269">
        <f t="shared" si="36"/>
        <v>238099.43299999999</v>
      </c>
      <c r="J202" s="269">
        <f t="shared" si="36"/>
        <v>140128.55549100001</v>
      </c>
      <c r="K202" s="269">
        <f t="shared" si="36"/>
        <v>32412.646333657412</v>
      </c>
      <c r="L202" s="269">
        <f t="shared" si="36"/>
        <v>82262.602543000001</v>
      </c>
      <c r="M202" s="269">
        <f t="shared" si="36"/>
        <v>79344.690122</v>
      </c>
      <c r="N202" s="269">
        <f t="shared" si="36"/>
        <v>89958.990231000003</v>
      </c>
      <c r="O202" s="269">
        <f t="shared" si="36"/>
        <v>264560.97319300001</v>
      </c>
      <c r="P202" s="269">
        <f t="shared" si="36"/>
        <v>264804.08100000001</v>
      </c>
      <c r="Q202" s="269">
        <f t="shared" si="36"/>
        <v>208805.08100000001</v>
      </c>
      <c r="R202" s="269">
        <f t="shared" si="36"/>
        <v>133781.84804175462</v>
      </c>
    </row>
    <row r="203" spans="1:18" ht="12.75" customHeight="1">
      <c r="F203" s="275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</row>
    <row r="204" spans="1:18" ht="12.75" customHeight="1">
      <c r="B204" s="217" t="s">
        <v>159</v>
      </c>
      <c r="F204" s="275">
        <f>SUM(G204:R204)</f>
        <v>0</v>
      </c>
      <c r="G204" s="269">
        <f>'(3.5) Actual WCA NPC'!G204-'(3.4) Adjustments'!G205</f>
        <v>0</v>
      </c>
      <c r="H204" s="269">
        <f>'(3.5) Actual WCA NPC'!H204-'(3.4) Adjustments'!H205</f>
        <v>0</v>
      </c>
      <c r="I204" s="269">
        <f>'(3.5) Actual WCA NPC'!I204-'(3.4) Adjustments'!I205</f>
        <v>0</v>
      </c>
      <c r="J204" s="269">
        <f>'(3.5) Actual WCA NPC'!J204-'(3.4) Adjustments'!J205</f>
        <v>0</v>
      </c>
      <c r="K204" s="269">
        <f>'(3.5) Actual WCA NPC'!K204-'(3.4) Adjustments'!K205</f>
        <v>0</v>
      </c>
      <c r="L204" s="269">
        <f>'(3.5) Actual WCA NPC'!L204-'(3.4) Adjustments'!L205</f>
        <v>0</v>
      </c>
      <c r="M204" s="269">
        <f>'(3.5) Actual WCA NPC'!M204-'(3.4) Adjustments'!M205</f>
        <v>0</v>
      </c>
      <c r="N204" s="269">
        <f>'(3.5) Actual WCA NPC'!N204-'(3.4) Adjustments'!N205</f>
        <v>0</v>
      </c>
      <c r="O204" s="269">
        <f>'(3.5) Actual WCA NPC'!O204-'(3.4) Adjustments'!O205</f>
        <v>0</v>
      </c>
      <c r="P204" s="269">
        <f>'(3.5) Actual WCA NPC'!P204-'(3.4) Adjustments'!P205</f>
        <v>0</v>
      </c>
      <c r="Q204" s="269">
        <f>'(3.5) Actual WCA NPC'!Q204-'(3.4) Adjustments'!Q205</f>
        <v>0</v>
      </c>
      <c r="R204" s="269">
        <f>'(3.5) Actual WCA NPC'!R204-'(3.4) Adjustments'!R205</f>
        <v>0</v>
      </c>
    </row>
    <row r="205" spans="1:18" ht="12.75" customHeight="1"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</row>
    <row r="206" spans="1:18" ht="12.75" customHeight="1">
      <c r="A206" s="200" t="s">
        <v>160</v>
      </c>
      <c r="C206" s="188"/>
      <c r="D206" s="188"/>
      <c r="E206" s="270" t="s">
        <v>163</v>
      </c>
      <c r="F206" s="275">
        <f>SUM(G206:R206)</f>
        <v>1912752.664586849</v>
      </c>
      <c r="G206" s="281">
        <f>SUM(G191,G202:G204)</f>
        <v>321586.28833830293</v>
      </c>
      <c r="H206" s="281">
        <f t="shared" ref="H206:R206" si="37">SUM(H191,H202:H204)</f>
        <v>57007.475293133924</v>
      </c>
      <c r="I206" s="281">
        <f t="shared" si="37"/>
        <v>238099.43299999999</v>
      </c>
      <c r="J206" s="281">
        <f t="shared" si="37"/>
        <v>140128.55549100001</v>
      </c>
      <c r="K206" s="281">
        <f t="shared" si="37"/>
        <v>32412.646333657412</v>
      </c>
      <c r="L206" s="281">
        <f t="shared" si="37"/>
        <v>82262.602543000001</v>
      </c>
      <c r="M206" s="281">
        <f t="shared" si="37"/>
        <v>79344.690122</v>
      </c>
      <c r="N206" s="281">
        <f t="shared" si="37"/>
        <v>89958.990231000003</v>
      </c>
      <c r="O206" s="281">
        <f t="shared" si="37"/>
        <v>264560.97319300001</v>
      </c>
      <c r="P206" s="281">
        <f t="shared" si="37"/>
        <v>264804.08100000001</v>
      </c>
      <c r="Q206" s="281">
        <f t="shared" si="37"/>
        <v>208805.08100000001</v>
      </c>
      <c r="R206" s="281">
        <f t="shared" si="37"/>
        <v>133781.84804175462</v>
      </c>
    </row>
    <row r="207" spans="1:18" ht="12.75" customHeight="1">
      <c r="B207" s="266"/>
      <c r="F207" s="282" t="s">
        <v>81</v>
      </c>
      <c r="G207" s="282" t="s">
        <v>81</v>
      </c>
      <c r="H207" s="282" t="s">
        <v>81</v>
      </c>
      <c r="I207" s="282" t="s">
        <v>81</v>
      </c>
      <c r="J207" s="282" t="s">
        <v>81</v>
      </c>
      <c r="K207" s="282" t="s">
        <v>81</v>
      </c>
      <c r="L207" s="282" t="s">
        <v>81</v>
      </c>
      <c r="M207" s="282" t="s">
        <v>81</v>
      </c>
      <c r="N207" s="282" t="s">
        <v>81</v>
      </c>
      <c r="O207" s="282" t="s">
        <v>81</v>
      </c>
      <c r="P207" s="282" t="s">
        <v>81</v>
      </c>
      <c r="Q207" s="282" t="s">
        <v>81</v>
      </c>
      <c r="R207" s="282" t="s">
        <v>81</v>
      </c>
    </row>
    <row r="208" spans="1:18" ht="12.75" customHeight="1">
      <c r="A208" s="200" t="s">
        <v>83</v>
      </c>
      <c r="F208" s="275">
        <f>SUM(G208:R208)</f>
        <v>21641126.820509847</v>
      </c>
      <c r="G208" s="283">
        <f t="shared" ref="G208:R208" si="38">G206+G182</f>
        <v>2165613.2084843018</v>
      </c>
      <c r="H208" s="283">
        <f t="shared" si="38"/>
        <v>1872623.3755811341</v>
      </c>
      <c r="I208" s="283">
        <f t="shared" si="38"/>
        <v>1971582.5724669998</v>
      </c>
      <c r="J208" s="283">
        <f t="shared" si="38"/>
        <v>1559188.6474109998</v>
      </c>
      <c r="K208" s="283">
        <f t="shared" si="38"/>
        <v>1466549.7420486566</v>
      </c>
      <c r="L208" s="283">
        <f t="shared" si="38"/>
        <v>1602345.6556979998</v>
      </c>
      <c r="M208" s="283">
        <f t="shared" si="38"/>
        <v>1740656.3990430012</v>
      </c>
      <c r="N208" s="283">
        <f t="shared" si="38"/>
        <v>1805263.6235730001</v>
      </c>
      <c r="O208" s="283">
        <f t="shared" si="38"/>
        <v>1744201.1265449994</v>
      </c>
      <c r="P208" s="283">
        <f t="shared" si="38"/>
        <v>1849229.4053029995</v>
      </c>
      <c r="Q208" s="283">
        <f t="shared" si="38"/>
        <v>1877689.1934790001</v>
      </c>
      <c r="R208" s="283">
        <f t="shared" si="38"/>
        <v>1986183.8708767546</v>
      </c>
    </row>
    <row r="209" spans="1:18" ht="12.75" customHeight="1">
      <c r="B209" s="266"/>
      <c r="F209" s="282" t="s">
        <v>81</v>
      </c>
      <c r="G209" s="282" t="s">
        <v>81</v>
      </c>
      <c r="H209" s="282" t="s">
        <v>81</v>
      </c>
      <c r="I209" s="282" t="s">
        <v>81</v>
      </c>
      <c r="J209" s="282" t="s">
        <v>81</v>
      </c>
      <c r="K209" s="282" t="s">
        <v>81</v>
      </c>
      <c r="L209" s="282" t="s">
        <v>81</v>
      </c>
      <c r="M209" s="282" t="s">
        <v>81</v>
      </c>
      <c r="N209" s="282" t="s">
        <v>81</v>
      </c>
      <c r="O209" s="282" t="s">
        <v>81</v>
      </c>
      <c r="P209" s="282" t="s">
        <v>81</v>
      </c>
      <c r="Q209" s="282" t="s">
        <v>81</v>
      </c>
      <c r="R209" s="282" t="s">
        <v>81</v>
      </c>
    </row>
    <row r="210" spans="1:18" ht="12.75" customHeight="1">
      <c r="A210" s="188" t="s">
        <v>17</v>
      </c>
      <c r="F210" s="275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</row>
    <row r="211" spans="1:18" ht="12.75" customHeight="1">
      <c r="B211" s="217" t="s">
        <v>18</v>
      </c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</row>
    <row r="212" spans="1:18" ht="12.75" customHeight="1">
      <c r="C212" s="230" t="s">
        <v>161</v>
      </c>
      <c r="F212" s="275">
        <f>SUM(G212:R212)</f>
        <v>0</v>
      </c>
      <c r="G212" s="269">
        <f>'(3.5) Actual WCA NPC'!G212-'(3.4) Adjustments'!G213</f>
        <v>0</v>
      </c>
      <c r="H212" s="269">
        <f>'(3.5) Actual WCA NPC'!H212-'(3.4) Adjustments'!H213</f>
        <v>0</v>
      </c>
      <c r="I212" s="269">
        <f>'(3.5) Actual WCA NPC'!I212-'(3.4) Adjustments'!I213</f>
        <v>0</v>
      </c>
      <c r="J212" s="269">
        <f>'(3.5) Actual WCA NPC'!J212-'(3.4) Adjustments'!J213</f>
        <v>0</v>
      </c>
      <c r="K212" s="269">
        <f>'(3.5) Actual WCA NPC'!K212-'(3.4) Adjustments'!K213</f>
        <v>0</v>
      </c>
      <c r="L212" s="269">
        <f>'(3.5) Actual WCA NPC'!L212-'(3.4) Adjustments'!L213</f>
        <v>0</v>
      </c>
      <c r="M212" s="269">
        <f>'(3.5) Actual WCA NPC'!M212-'(3.4) Adjustments'!M213</f>
        <v>0</v>
      </c>
      <c r="N212" s="269">
        <f>'(3.5) Actual WCA NPC'!N212-'(3.4) Adjustments'!N213</f>
        <v>0</v>
      </c>
      <c r="O212" s="269">
        <f>'(3.5) Actual WCA NPC'!O212-'(3.4) Adjustments'!O213</f>
        <v>0</v>
      </c>
      <c r="P212" s="269">
        <f>'(3.5) Actual WCA NPC'!P212-'(3.4) Adjustments'!P213</f>
        <v>0</v>
      </c>
      <c r="Q212" s="269">
        <f>'(3.5) Actual WCA NPC'!Q212-'(3.4) Adjustments'!Q213</f>
        <v>0</v>
      </c>
      <c r="R212" s="269">
        <f>'(3.5) Actual WCA NPC'!R212-'(3.4) Adjustments'!R213</f>
        <v>0</v>
      </c>
    </row>
    <row r="213" spans="1:18" ht="12.75" customHeight="1">
      <c r="C213" s="230" t="s">
        <v>162</v>
      </c>
      <c r="F213" s="275">
        <f t="shared" ref="F213:F230" si="39">SUM(G213:R213)</f>
        <v>89110.839000000022</v>
      </c>
      <c r="G213" s="269">
        <f>'(3.5) Actual WCA NPC'!G213-'(3.4) Adjustments'!G214</f>
        <v>6307.4140000000007</v>
      </c>
      <c r="H213" s="269">
        <f>'(3.5) Actual WCA NPC'!H213-'(3.4) Adjustments'!H214</f>
        <v>3341.6130000000003</v>
      </c>
      <c r="I213" s="269">
        <f>'(3.5) Actual WCA NPC'!I213-'(3.4) Adjustments'!I214</f>
        <v>4307.3209999999999</v>
      </c>
      <c r="J213" s="269">
        <f>'(3.5) Actual WCA NPC'!J213-'(3.4) Adjustments'!J214</f>
        <v>11085.901</v>
      </c>
      <c r="K213" s="269">
        <f>'(3.5) Actual WCA NPC'!K213-'(3.4) Adjustments'!K214</f>
        <v>7958.12</v>
      </c>
      <c r="L213" s="269">
        <f>'(3.5) Actual WCA NPC'!L213-'(3.4) Adjustments'!L214</f>
        <v>11296.405999999999</v>
      </c>
      <c r="M213" s="269">
        <f>'(3.5) Actual WCA NPC'!M213-'(3.4) Adjustments'!M214</f>
        <v>9770.8440000000064</v>
      </c>
      <c r="N213" s="269">
        <f>'(3.5) Actual WCA NPC'!N213-'(3.4) Adjustments'!N214</f>
        <v>8796.8850000000002</v>
      </c>
      <c r="O213" s="269">
        <f>'(3.5) Actual WCA NPC'!O213-'(3.4) Adjustments'!O214</f>
        <v>9087.8180000000011</v>
      </c>
      <c r="P213" s="269">
        <f>'(3.5) Actual WCA NPC'!P213-'(3.4) Adjustments'!P214</f>
        <v>8716.553000000009</v>
      </c>
      <c r="Q213" s="269">
        <f>'(3.5) Actual WCA NPC'!Q213-'(3.4) Adjustments'!Q214</f>
        <v>3592.7939999999999</v>
      </c>
      <c r="R213" s="269">
        <f>'(3.5) Actual WCA NPC'!R213-'(3.4) Adjustments'!R214</f>
        <v>4849.17</v>
      </c>
    </row>
    <row r="214" spans="1:18" ht="12.75" customHeight="1">
      <c r="C214" s="230" t="s">
        <v>21</v>
      </c>
      <c r="F214" s="275">
        <f t="shared" si="39"/>
        <v>0</v>
      </c>
      <c r="G214" s="269">
        <f>'(3.5) Actual WCA NPC'!G214-'(3.4) Adjustments'!G215</f>
        <v>0</v>
      </c>
      <c r="H214" s="269">
        <f>'(3.5) Actual WCA NPC'!H214-'(3.4) Adjustments'!H215</f>
        <v>0</v>
      </c>
      <c r="I214" s="269">
        <f>'(3.5) Actual WCA NPC'!I214-'(3.4) Adjustments'!I215</f>
        <v>0</v>
      </c>
      <c r="J214" s="269">
        <f>'(3.5) Actual WCA NPC'!J214-'(3.4) Adjustments'!J215</f>
        <v>0</v>
      </c>
      <c r="K214" s="269">
        <f>'(3.5) Actual WCA NPC'!K214-'(3.4) Adjustments'!K215</f>
        <v>0</v>
      </c>
      <c r="L214" s="269">
        <f>'(3.5) Actual WCA NPC'!L214-'(3.4) Adjustments'!L215</f>
        <v>0</v>
      </c>
      <c r="M214" s="269">
        <f>'(3.5) Actual WCA NPC'!M214-'(3.4) Adjustments'!M215</f>
        <v>0</v>
      </c>
      <c r="N214" s="269">
        <f>'(3.5) Actual WCA NPC'!N214-'(3.4) Adjustments'!N215</f>
        <v>0</v>
      </c>
      <c r="O214" s="269">
        <f>'(3.5) Actual WCA NPC'!O214-'(3.4) Adjustments'!O215</f>
        <v>0</v>
      </c>
      <c r="P214" s="269">
        <f>'(3.5) Actual WCA NPC'!P214-'(3.4) Adjustments'!P215</f>
        <v>0</v>
      </c>
      <c r="Q214" s="269">
        <f>'(3.5) Actual WCA NPC'!Q214-'(3.4) Adjustments'!Q215</f>
        <v>0</v>
      </c>
      <c r="R214" s="269">
        <f>'(3.5) Actual WCA NPC'!R214-'(3.4) Adjustments'!R215</f>
        <v>0</v>
      </c>
    </row>
    <row r="215" spans="1:18" ht="12.75" customHeight="1">
      <c r="C215" s="217" t="s">
        <v>164</v>
      </c>
      <c r="F215" s="275">
        <f t="shared" si="39"/>
        <v>0</v>
      </c>
      <c r="G215" s="269">
        <f>'(3.5) Actual WCA NPC'!G215-'(3.4) Adjustments'!G217</f>
        <v>0</v>
      </c>
      <c r="H215" s="269">
        <f>'(3.5) Actual WCA NPC'!H215-'(3.4) Adjustments'!H217</f>
        <v>0</v>
      </c>
      <c r="I215" s="269">
        <f>'(3.5) Actual WCA NPC'!I215-'(3.4) Adjustments'!I217</f>
        <v>0</v>
      </c>
      <c r="J215" s="269">
        <f>'(3.5) Actual WCA NPC'!J215-'(3.4) Adjustments'!J217</f>
        <v>0</v>
      </c>
      <c r="K215" s="269">
        <f>'(3.5) Actual WCA NPC'!K215-'(3.4) Adjustments'!K217</f>
        <v>0</v>
      </c>
      <c r="L215" s="269">
        <f>'(3.5) Actual WCA NPC'!L215-'(3.4) Adjustments'!L217</f>
        <v>0</v>
      </c>
      <c r="M215" s="269">
        <f>'(3.5) Actual WCA NPC'!M215-'(3.4) Adjustments'!M217</f>
        <v>0</v>
      </c>
      <c r="N215" s="269">
        <f>'(3.5) Actual WCA NPC'!N215-'(3.4) Adjustments'!N217</f>
        <v>0</v>
      </c>
      <c r="O215" s="269">
        <f>'(3.5) Actual WCA NPC'!O215-'(3.4) Adjustments'!O217</f>
        <v>0</v>
      </c>
      <c r="P215" s="269">
        <f>'(3.5) Actual WCA NPC'!P215-'(3.4) Adjustments'!P217</f>
        <v>0</v>
      </c>
      <c r="Q215" s="269">
        <f>'(3.5) Actual WCA NPC'!Q215-'(3.4) Adjustments'!Q217</f>
        <v>0</v>
      </c>
      <c r="R215" s="269">
        <f>'(3.5) Actual WCA NPC'!R215-'(3.4) Adjustments'!R217</f>
        <v>0</v>
      </c>
    </row>
    <row r="216" spans="1:18" ht="12.75" customHeight="1">
      <c r="C216" s="230" t="s">
        <v>165</v>
      </c>
      <c r="F216" s="275">
        <f t="shared" si="39"/>
        <v>0</v>
      </c>
      <c r="G216" s="269">
        <f>'(3.5) Actual WCA NPC'!G216-'(3.4) Adjustments'!G218</f>
        <v>0</v>
      </c>
      <c r="H216" s="269">
        <f>'(3.5) Actual WCA NPC'!H216-'(3.4) Adjustments'!H218</f>
        <v>0</v>
      </c>
      <c r="I216" s="269">
        <f>'(3.5) Actual WCA NPC'!I216-'(3.4) Adjustments'!I218</f>
        <v>0</v>
      </c>
      <c r="J216" s="269">
        <f>'(3.5) Actual WCA NPC'!J216-'(3.4) Adjustments'!J218</f>
        <v>0</v>
      </c>
      <c r="K216" s="269">
        <f>'(3.5) Actual WCA NPC'!K216-'(3.4) Adjustments'!K218</f>
        <v>0</v>
      </c>
      <c r="L216" s="269">
        <f>'(3.5) Actual WCA NPC'!L216-'(3.4) Adjustments'!L218</f>
        <v>0</v>
      </c>
      <c r="M216" s="269">
        <f>'(3.5) Actual WCA NPC'!M216-'(3.4) Adjustments'!M218</f>
        <v>0</v>
      </c>
      <c r="N216" s="269">
        <f>'(3.5) Actual WCA NPC'!N216-'(3.4) Adjustments'!N218</f>
        <v>0</v>
      </c>
      <c r="O216" s="269">
        <f>'(3.5) Actual WCA NPC'!O216-'(3.4) Adjustments'!O218</f>
        <v>0</v>
      </c>
      <c r="P216" s="269">
        <f>'(3.5) Actual WCA NPC'!P216-'(3.4) Adjustments'!P218</f>
        <v>0</v>
      </c>
      <c r="Q216" s="269">
        <f>'(3.5) Actual WCA NPC'!Q216-'(3.4) Adjustments'!Q218</f>
        <v>0</v>
      </c>
      <c r="R216" s="269">
        <f>'(3.5) Actual WCA NPC'!R216-'(3.4) Adjustments'!R218</f>
        <v>0</v>
      </c>
    </row>
    <row r="217" spans="1:18" ht="12.75" customHeight="1">
      <c r="C217" s="230" t="s">
        <v>22</v>
      </c>
      <c r="F217" s="275">
        <f t="shared" si="39"/>
        <v>0</v>
      </c>
      <c r="G217" s="269">
        <f>'(3.5) Actual WCA NPC'!G217-'(3.4) Adjustments'!G219</f>
        <v>0</v>
      </c>
      <c r="H217" s="269">
        <f>'(3.5) Actual WCA NPC'!H217-'(3.4) Adjustments'!H219</f>
        <v>0</v>
      </c>
      <c r="I217" s="269">
        <f>'(3.5) Actual WCA NPC'!I217-'(3.4) Adjustments'!I219</f>
        <v>0</v>
      </c>
      <c r="J217" s="269">
        <f>'(3.5) Actual WCA NPC'!J217-'(3.4) Adjustments'!J219</f>
        <v>0</v>
      </c>
      <c r="K217" s="269">
        <f>'(3.5) Actual WCA NPC'!K217-'(3.4) Adjustments'!K219</f>
        <v>0</v>
      </c>
      <c r="L217" s="269">
        <f>'(3.5) Actual WCA NPC'!L217-'(3.4) Adjustments'!L219</f>
        <v>0</v>
      </c>
      <c r="M217" s="269">
        <f>'(3.5) Actual WCA NPC'!M217-'(3.4) Adjustments'!M219</f>
        <v>0</v>
      </c>
      <c r="N217" s="269">
        <f>'(3.5) Actual WCA NPC'!N217-'(3.4) Adjustments'!N219</f>
        <v>0</v>
      </c>
      <c r="O217" s="269">
        <f>'(3.5) Actual WCA NPC'!O217-'(3.4) Adjustments'!O219</f>
        <v>0</v>
      </c>
      <c r="P217" s="269">
        <f>'(3.5) Actual WCA NPC'!P217-'(3.4) Adjustments'!P219</f>
        <v>0</v>
      </c>
      <c r="Q217" s="269">
        <f>'(3.5) Actual WCA NPC'!Q217-'(3.4) Adjustments'!Q219</f>
        <v>0</v>
      </c>
      <c r="R217" s="269">
        <f>'(3.5) Actual WCA NPC'!R217-'(3.4) Adjustments'!R219</f>
        <v>0</v>
      </c>
    </row>
    <row r="218" spans="1:18" ht="12.75" customHeight="1">
      <c r="C218" s="271" t="s">
        <v>166</v>
      </c>
      <c r="F218" s="275">
        <f t="shared" si="39"/>
        <v>0</v>
      </c>
      <c r="G218" s="269">
        <f>'(3.5) Actual WCA NPC'!G218-'(3.4) Adjustments'!G220</f>
        <v>0</v>
      </c>
      <c r="H218" s="269">
        <f>'(3.5) Actual WCA NPC'!H218-'(3.4) Adjustments'!H220</f>
        <v>0</v>
      </c>
      <c r="I218" s="269">
        <f>'(3.5) Actual WCA NPC'!I218-'(3.4) Adjustments'!I220</f>
        <v>0</v>
      </c>
      <c r="J218" s="269">
        <f>'(3.5) Actual WCA NPC'!J218-'(3.4) Adjustments'!J220</f>
        <v>0</v>
      </c>
      <c r="K218" s="269">
        <f>'(3.5) Actual WCA NPC'!K218-'(3.4) Adjustments'!K220</f>
        <v>0</v>
      </c>
      <c r="L218" s="269">
        <f>'(3.5) Actual WCA NPC'!L218-'(3.4) Adjustments'!L220</f>
        <v>0</v>
      </c>
      <c r="M218" s="269">
        <f>'(3.5) Actual WCA NPC'!M218-'(3.4) Adjustments'!M220</f>
        <v>0</v>
      </c>
      <c r="N218" s="269">
        <f>'(3.5) Actual WCA NPC'!N218-'(3.4) Adjustments'!N220</f>
        <v>0</v>
      </c>
      <c r="O218" s="269">
        <f>'(3.5) Actual WCA NPC'!O218-'(3.4) Adjustments'!O220</f>
        <v>0</v>
      </c>
      <c r="P218" s="269">
        <f>'(3.5) Actual WCA NPC'!P218-'(3.4) Adjustments'!P220</f>
        <v>0</v>
      </c>
      <c r="Q218" s="269">
        <f>'(3.5) Actual WCA NPC'!Q218-'(3.4) Adjustments'!Q220</f>
        <v>0</v>
      </c>
      <c r="R218" s="269">
        <f>'(3.5) Actual WCA NPC'!R218-'(3.4) Adjustments'!R220</f>
        <v>0</v>
      </c>
    </row>
    <row r="219" spans="1:18" ht="12.75" customHeight="1">
      <c r="C219" s="230" t="s">
        <v>268</v>
      </c>
      <c r="F219" s="275">
        <f>SUM(G219:R219)</f>
        <v>0</v>
      </c>
      <c r="G219" s="269">
        <f>'(3.5) Actual WCA NPC'!G219-'(3.4) Adjustments'!G221</f>
        <v>0</v>
      </c>
      <c r="H219" s="269">
        <f>'(3.5) Actual WCA NPC'!H219-'(3.4) Adjustments'!H221</f>
        <v>0</v>
      </c>
      <c r="I219" s="269">
        <f>'(3.5) Actual WCA NPC'!I219-'(3.4) Adjustments'!I221</f>
        <v>0</v>
      </c>
      <c r="J219" s="269">
        <f>'(3.5) Actual WCA NPC'!J219-'(3.4) Adjustments'!J221</f>
        <v>0</v>
      </c>
      <c r="K219" s="269">
        <f>'(3.5) Actual WCA NPC'!K219-'(3.4) Adjustments'!K221</f>
        <v>0</v>
      </c>
      <c r="L219" s="269">
        <f>'(3.5) Actual WCA NPC'!L219-'(3.4) Adjustments'!L221</f>
        <v>0</v>
      </c>
      <c r="M219" s="269">
        <f>'(3.5) Actual WCA NPC'!M219-'(3.4) Adjustments'!M221</f>
        <v>0</v>
      </c>
      <c r="N219" s="269">
        <f>'(3.5) Actual WCA NPC'!N219-'(3.4) Adjustments'!N221</f>
        <v>0</v>
      </c>
      <c r="O219" s="269">
        <f>'(3.5) Actual WCA NPC'!O219-'(3.4) Adjustments'!O221</f>
        <v>0</v>
      </c>
      <c r="P219" s="269">
        <f>'(3.5) Actual WCA NPC'!P219-'(3.4) Adjustments'!P221</f>
        <v>0</v>
      </c>
      <c r="Q219" s="269">
        <f>'(3.5) Actual WCA NPC'!Q219-'(3.4) Adjustments'!Q221</f>
        <v>0</v>
      </c>
      <c r="R219" s="269">
        <f>'(3.5) Actual WCA NPC'!R219-'(3.4) Adjustments'!R221</f>
        <v>0</v>
      </c>
    </row>
    <row r="220" spans="1:18" ht="12.75" customHeight="1">
      <c r="C220" s="230" t="s">
        <v>23</v>
      </c>
      <c r="F220" s="275">
        <f t="shared" si="39"/>
        <v>0</v>
      </c>
      <c r="G220" s="269">
        <f>'(3.5) Actual WCA NPC'!G220-'(3.4) Adjustments'!G222</f>
        <v>0</v>
      </c>
      <c r="H220" s="269">
        <f>'(3.5) Actual WCA NPC'!H220-'(3.4) Adjustments'!H222</f>
        <v>0</v>
      </c>
      <c r="I220" s="269">
        <f>'(3.5) Actual WCA NPC'!I220-'(3.4) Adjustments'!I222</f>
        <v>0</v>
      </c>
      <c r="J220" s="269">
        <f>'(3.5) Actual WCA NPC'!J220-'(3.4) Adjustments'!J222</f>
        <v>0</v>
      </c>
      <c r="K220" s="269">
        <f>'(3.5) Actual WCA NPC'!K220-'(3.4) Adjustments'!K222</f>
        <v>0</v>
      </c>
      <c r="L220" s="269">
        <f>'(3.5) Actual WCA NPC'!L220-'(3.4) Adjustments'!L222</f>
        <v>0</v>
      </c>
      <c r="M220" s="269">
        <f>'(3.5) Actual WCA NPC'!M220-'(3.4) Adjustments'!M222</f>
        <v>0</v>
      </c>
      <c r="N220" s="269">
        <f>'(3.5) Actual WCA NPC'!N220-'(3.4) Adjustments'!N222</f>
        <v>0</v>
      </c>
      <c r="O220" s="269">
        <f>'(3.5) Actual WCA NPC'!O220-'(3.4) Adjustments'!O222</f>
        <v>0</v>
      </c>
      <c r="P220" s="269">
        <f>'(3.5) Actual WCA NPC'!P220-'(3.4) Adjustments'!P222</f>
        <v>0</v>
      </c>
      <c r="Q220" s="269">
        <f>'(3.5) Actual WCA NPC'!Q220-'(3.4) Adjustments'!Q222</f>
        <v>0</v>
      </c>
      <c r="R220" s="269">
        <f>'(3.5) Actual WCA NPC'!R220-'(3.4) Adjustments'!R222</f>
        <v>0</v>
      </c>
    </row>
    <row r="221" spans="1:18" ht="12.75" customHeight="1">
      <c r="C221" s="230" t="s">
        <v>249</v>
      </c>
      <c r="F221" s="275">
        <f t="shared" si="39"/>
        <v>0</v>
      </c>
      <c r="G221" s="269">
        <f>'(3.5) Actual WCA NPC'!G221-'(3.4) Adjustments'!G223</f>
        <v>0</v>
      </c>
      <c r="H221" s="269">
        <f>'(3.5) Actual WCA NPC'!H221-'(3.4) Adjustments'!H223</f>
        <v>0</v>
      </c>
      <c r="I221" s="269">
        <f>'(3.5) Actual WCA NPC'!I221-'(3.4) Adjustments'!I223</f>
        <v>0</v>
      </c>
      <c r="J221" s="269">
        <f>'(3.5) Actual WCA NPC'!J221-'(3.4) Adjustments'!J223</f>
        <v>0</v>
      </c>
      <c r="K221" s="269">
        <f>'(3.5) Actual WCA NPC'!K221-'(3.4) Adjustments'!K223</f>
        <v>0</v>
      </c>
      <c r="L221" s="269">
        <f>'(3.5) Actual WCA NPC'!L221-'(3.4) Adjustments'!L223</f>
        <v>0</v>
      </c>
      <c r="M221" s="269">
        <f>'(3.5) Actual WCA NPC'!M221-'(3.4) Adjustments'!M223</f>
        <v>0</v>
      </c>
      <c r="N221" s="269">
        <f>'(3.5) Actual WCA NPC'!N221-'(3.4) Adjustments'!N223</f>
        <v>0</v>
      </c>
      <c r="O221" s="269">
        <f>'(3.5) Actual WCA NPC'!O221-'(3.4) Adjustments'!O223</f>
        <v>0</v>
      </c>
      <c r="P221" s="269">
        <f>'(3.5) Actual WCA NPC'!P221-'(3.4) Adjustments'!P223</f>
        <v>0</v>
      </c>
      <c r="Q221" s="269">
        <f>'(3.5) Actual WCA NPC'!Q221-'(3.4) Adjustments'!Q223</f>
        <v>0</v>
      </c>
      <c r="R221" s="269">
        <f>'(3.5) Actual WCA NPC'!R221-'(3.4) Adjustments'!R223</f>
        <v>0</v>
      </c>
    </row>
    <row r="222" spans="1:18" ht="12.75" customHeight="1">
      <c r="C222" s="230" t="s">
        <v>250</v>
      </c>
      <c r="F222" s="275">
        <f t="shared" si="39"/>
        <v>0</v>
      </c>
      <c r="G222" s="269">
        <f>'(3.5) Actual WCA NPC'!G222-'(3.4) Adjustments'!G224</f>
        <v>0</v>
      </c>
      <c r="H222" s="269">
        <f>'(3.5) Actual WCA NPC'!H222-'(3.4) Adjustments'!H224</f>
        <v>0</v>
      </c>
      <c r="I222" s="269">
        <f>'(3.5) Actual WCA NPC'!I222-'(3.4) Adjustments'!I224</f>
        <v>0</v>
      </c>
      <c r="J222" s="269">
        <f>'(3.5) Actual WCA NPC'!J222-'(3.4) Adjustments'!J224</f>
        <v>0</v>
      </c>
      <c r="K222" s="269">
        <f>'(3.5) Actual WCA NPC'!K222-'(3.4) Adjustments'!K224</f>
        <v>0</v>
      </c>
      <c r="L222" s="269">
        <f>'(3.5) Actual WCA NPC'!L222-'(3.4) Adjustments'!L224</f>
        <v>0</v>
      </c>
      <c r="M222" s="269">
        <f>'(3.5) Actual WCA NPC'!M222-'(3.4) Adjustments'!M224</f>
        <v>0</v>
      </c>
      <c r="N222" s="269">
        <f>'(3.5) Actual WCA NPC'!N222-'(3.4) Adjustments'!N224</f>
        <v>0</v>
      </c>
      <c r="O222" s="269">
        <f>'(3.5) Actual WCA NPC'!O222-'(3.4) Adjustments'!O224</f>
        <v>0</v>
      </c>
      <c r="P222" s="269">
        <f>'(3.5) Actual WCA NPC'!P222-'(3.4) Adjustments'!P224</f>
        <v>0</v>
      </c>
      <c r="Q222" s="269">
        <f>'(3.5) Actual WCA NPC'!Q222-'(3.4) Adjustments'!Q224</f>
        <v>0</v>
      </c>
      <c r="R222" s="269">
        <f>'(3.5) Actual WCA NPC'!R222-'(3.4) Adjustments'!R224</f>
        <v>0</v>
      </c>
    </row>
    <row r="223" spans="1:18" ht="12.75" customHeight="1">
      <c r="C223" s="230" t="s">
        <v>24</v>
      </c>
      <c r="D223" s="230"/>
      <c r="F223" s="275">
        <f t="shared" si="39"/>
        <v>12019.63</v>
      </c>
      <c r="G223" s="269">
        <f>'(3.5) Actual WCA NPC'!G223-'(3.4) Adjustments'!G225</f>
        <v>1013</v>
      </c>
      <c r="H223" s="269">
        <f>'(3.5) Actual WCA NPC'!H223-'(3.4) Adjustments'!H225</f>
        <v>941</v>
      </c>
      <c r="I223" s="269">
        <f>'(3.5) Actual WCA NPC'!I223-'(3.4) Adjustments'!I225</f>
        <v>1012</v>
      </c>
      <c r="J223" s="269">
        <f>'(3.5) Actual WCA NPC'!J223-'(3.4) Adjustments'!J225</f>
        <v>990</v>
      </c>
      <c r="K223" s="269">
        <f>'(3.5) Actual WCA NPC'!K223-'(3.4) Adjustments'!K225</f>
        <v>1014</v>
      </c>
      <c r="L223" s="269">
        <f>'(3.5) Actual WCA NPC'!L223-'(3.4) Adjustments'!L225</f>
        <v>990</v>
      </c>
      <c r="M223" s="269">
        <f>'(3.5) Actual WCA NPC'!M223-'(3.4) Adjustments'!M225</f>
        <v>1012</v>
      </c>
      <c r="N223" s="269">
        <f>'(3.5) Actual WCA NPC'!N223-'(3.4) Adjustments'!N225</f>
        <v>1014</v>
      </c>
      <c r="O223" s="269">
        <f>'(3.5) Actual WCA NPC'!O223-'(3.4) Adjustments'!O225</f>
        <v>1006.75</v>
      </c>
      <c r="P223" s="269">
        <f>'(3.5) Actual WCA NPC'!P223-'(3.4) Adjustments'!P225</f>
        <v>1022.88</v>
      </c>
      <c r="Q223" s="269">
        <f>'(3.5) Actual WCA NPC'!Q223-'(3.4) Adjustments'!Q225</f>
        <v>991</v>
      </c>
      <c r="R223" s="269">
        <f>'(3.5) Actual WCA NPC'!R223-'(3.4) Adjustments'!R225</f>
        <v>1013</v>
      </c>
    </row>
    <row r="224" spans="1:18" ht="12.75" customHeight="1">
      <c r="C224" s="267" t="s">
        <v>167</v>
      </c>
      <c r="D224" s="230"/>
      <c r="F224" s="275">
        <f t="shared" si="39"/>
        <v>0</v>
      </c>
      <c r="G224" s="269">
        <f>'(3.5) Actual WCA NPC'!G224-'(3.4) Adjustments'!G226</f>
        <v>0</v>
      </c>
      <c r="H224" s="269">
        <f>'(3.5) Actual WCA NPC'!H224-'(3.4) Adjustments'!H226</f>
        <v>0</v>
      </c>
      <c r="I224" s="269">
        <f>'(3.5) Actual WCA NPC'!I224-'(3.4) Adjustments'!I226</f>
        <v>0</v>
      </c>
      <c r="J224" s="269">
        <f>'(3.5) Actual WCA NPC'!J224-'(3.4) Adjustments'!J226</f>
        <v>0</v>
      </c>
      <c r="K224" s="269">
        <f>'(3.5) Actual WCA NPC'!K224-'(3.4) Adjustments'!K226</f>
        <v>0</v>
      </c>
      <c r="L224" s="269">
        <f>'(3.5) Actual WCA NPC'!L224-'(3.4) Adjustments'!L226</f>
        <v>0</v>
      </c>
      <c r="M224" s="269">
        <f>'(3.5) Actual WCA NPC'!M224-'(3.4) Adjustments'!M226</f>
        <v>0</v>
      </c>
      <c r="N224" s="269">
        <f>'(3.5) Actual WCA NPC'!N224-'(3.4) Adjustments'!N226</f>
        <v>0</v>
      </c>
      <c r="O224" s="269">
        <f>'(3.5) Actual WCA NPC'!O224-'(3.4) Adjustments'!O226</f>
        <v>0</v>
      </c>
      <c r="P224" s="269">
        <f>'(3.5) Actual WCA NPC'!P224-'(3.4) Adjustments'!P226</f>
        <v>0</v>
      </c>
      <c r="Q224" s="269">
        <f>'(3.5) Actual WCA NPC'!Q224-'(3.4) Adjustments'!Q226</f>
        <v>0</v>
      </c>
      <c r="R224" s="269">
        <f>'(3.5) Actual WCA NPC'!R224-'(3.4) Adjustments'!R226</f>
        <v>0</v>
      </c>
    </row>
    <row r="225" spans="1:18" ht="12.75" customHeight="1">
      <c r="C225" s="230" t="s">
        <v>25</v>
      </c>
      <c r="D225" s="230"/>
      <c r="F225" s="275">
        <f t="shared" si="39"/>
        <v>0</v>
      </c>
      <c r="G225" s="269">
        <f>'(3.5) Actual WCA NPC'!G225-'(3.4) Adjustments'!G227</f>
        <v>0</v>
      </c>
      <c r="H225" s="269">
        <f>'(3.5) Actual WCA NPC'!H225-'(3.4) Adjustments'!H227</f>
        <v>0</v>
      </c>
      <c r="I225" s="269">
        <f>'(3.5) Actual WCA NPC'!I225-'(3.4) Adjustments'!I227</f>
        <v>0</v>
      </c>
      <c r="J225" s="269">
        <f>'(3.5) Actual WCA NPC'!J225-'(3.4) Adjustments'!J227</f>
        <v>0</v>
      </c>
      <c r="K225" s="269">
        <f>'(3.5) Actual WCA NPC'!K225-'(3.4) Adjustments'!K227</f>
        <v>0</v>
      </c>
      <c r="L225" s="269">
        <f>'(3.5) Actual WCA NPC'!L225-'(3.4) Adjustments'!L227</f>
        <v>0</v>
      </c>
      <c r="M225" s="269">
        <f>'(3.5) Actual WCA NPC'!M225-'(3.4) Adjustments'!M227</f>
        <v>0</v>
      </c>
      <c r="N225" s="269">
        <f>'(3.5) Actual WCA NPC'!N225-'(3.4) Adjustments'!N227</f>
        <v>0</v>
      </c>
      <c r="O225" s="269">
        <f>'(3.5) Actual WCA NPC'!O225-'(3.4) Adjustments'!O227</f>
        <v>0</v>
      </c>
      <c r="P225" s="269">
        <f>'(3.5) Actual WCA NPC'!P225-'(3.4) Adjustments'!P227</f>
        <v>0</v>
      </c>
      <c r="Q225" s="269">
        <f>'(3.5) Actual WCA NPC'!Q225-'(3.4) Adjustments'!Q227</f>
        <v>0</v>
      </c>
      <c r="R225" s="269">
        <f>'(3.5) Actual WCA NPC'!R225-'(3.4) Adjustments'!R227</f>
        <v>0</v>
      </c>
    </row>
    <row r="226" spans="1:18" ht="12.75" customHeight="1">
      <c r="C226" s="230" t="s">
        <v>26</v>
      </c>
      <c r="D226" s="230"/>
      <c r="F226" s="275">
        <f t="shared" si="39"/>
        <v>0</v>
      </c>
      <c r="G226" s="269">
        <f>'(3.5) Actual WCA NPC'!G226-'(3.4) Adjustments'!G228</f>
        <v>0</v>
      </c>
      <c r="H226" s="269">
        <f>'(3.5) Actual WCA NPC'!H226-'(3.4) Adjustments'!H228</f>
        <v>0</v>
      </c>
      <c r="I226" s="269">
        <f>'(3.5) Actual WCA NPC'!I226-'(3.4) Adjustments'!I228</f>
        <v>0</v>
      </c>
      <c r="J226" s="269">
        <f>'(3.5) Actual WCA NPC'!J226-'(3.4) Adjustments'!J228</f>
        <v>0</v>
      </c>
      <c r="K226" s="269">
        <f>'(3.5) Actual WCA NPC'!K226-'(3.4) Adjustments'!K228</f>
        <v>0</v>
      </c>
      <c r="L226" s="269">
        <f>'(3.5) Actual WCA NPC'!L226-'(3.4) Adjustments'!L228</f>
        <v>0</v>
      </c>
      <c r="M226" s="269">
        <f>'(3.5) Actual WCA NPC'!M226-'(3.4) Adjustments'!M228</f>
        <v>0</v>
      </c>
      <c r="N226" s="269">
        <f>'(3.5) Actual WCA NPC'!N226-'(3.4) Adjustments'!N228</f>
        <v>0</v>
      </c>
      <c r="O226" s="269">
        <f>'(3.5) Actual WCA NPC'!O226-'(3.4) Adjustments'!O228</f>
        <v>0</v>
      </c>
      <c r="P226" s="269">
        <f>'(3.5) Actual WCA NPC'!P226-'(3.4) Adjustments'!P228</f>
        <v>0</v>
      </c>
      <c r="Q226" s="269">
        <f>'(3.5) Actual WCA NPC'!Q226-'(3.4) Adjustments'!Q228</f>
        <v>0</v>
      </c>
      <c r="R226" s="269">
        <f>'(3.5) Actual WCA NPC'!R226-'(3.4) Adjustments'!R228</f>
        <v>0</v>
      </c>
    </row>
    <row r="227" spans="1:18" ht="12.75" customHeight="1">
      <c r="C227" s="230" t="s">
        <v>27</v>
      </c>
      <c r="D227" s="230"/>
      <c r="F227" s="275">
        <f t="shared" si="39"/>
        <v>0</v>
      </c>
      <c r="G227" s="269">
        <f>'(3.5) Actual WCA NPC'!G227-'(3.4) Adjustments'!G229</f>
        <v>0</v>
      </c>
      <c r="H227" s="269">
        <f>'(3.5) Actual WCA NPC'!H227-'(3.4) Adjustments'!H229</f>
        <v>0</v>
      </c>
      <c r="I227" s="269">
        <f>'(3.5) Actual WCA NPC'!I227-'(3.4) Adjustments'!I229</f>
        <v>0</v>
      </c>
      <c r="J227" s="269">
        <f>'(3.5) Actual WCA NPC'!J227-'(3.4) Adjustments'!J229</f>
        <v>0</v>
      </c>
      <c r="K227" s="269">
        <f>'(3.5) Actual WCA NPC'!K227-'(3.4) Adjustments'!K229</f>
        <v>0</v>
      </c>
      <c r="L227" s="269">
        <f>'(3.5) Actual WCA NPC'!L227-'(3.4) Adjustments'!L229</f>
        <v>0</v>
      </c>
      <c r="M227" s="269">
        <f>'(3.5) Actual WCA NPC'!M227-'(3.4) Adjustments'!M229</f>
        <v>0</v>
      </c>
      <c r="N227" s="269">
        <f>'(3.5) Actual WCA NPC'!N227-'(3.4) Adjustments'!N229</f>
        <v>0</v>
      </c>
      <c r="O227" s="269">
        <f>'(3.5) Actual WCA NPC'!O227-'(3.4) Adjustments'!O229</f>
        <v>0</v>
      </c>
      <c r="P227" s="269">
        <f>'(3.5) Actual WCA NPC'!P227-'(3.4) Adjustments'!P229</f>
        <v>0</v>
      </c>
      <c r="Q227" s="269">
        <f>'(3.5) Actual WCA NPC'!Q227-'(3.4) Adjustments'!Q229</f>
        <v>0</v>
      </c>
      <c r="R227" s="269">
        <f>'(3.5) Actual WCA NPC'!R227-'(3.4) Adjustments'!R229</f>
        <v>0</v>
      </c>
    </row>
    <row r="228" spans="1:18" ht="12.75" customHeight="1">
      <c r="C228" s="230" t="s">
        <v>168</v>
      </c>
      <c r="D228" s="230"/>
      <c r="F228" s="275">
        <f t="shared" si="39"/>
        <v>0</v>
      </c>
      <c r="G228" s="269">
        <f>'(3.5) Actual WCA NPC'!G228-'(3.4) Adjustments'!G230</f>
        <v>0</v>
      </c>
      <c r="H228" s="269">
        <f>'(3.5) Actual WCA NPC'!H228-'(3.4) Adjustments'!H230</f>
        <v>0</v>
      </c>
      <c r="I228" s="269">
        <f>'(3.5) Actual WCA NPC'!I228-'(3.4) Adjustments'!I230</f>
        <v>0</v>
      </c>
      <c r="J228" s="269">
        <f>'(3.5) Actual WCA NPC'!J228-'(3.4) Adjustments'!J230</f>
        <v>0</v>
      </c>
      <c r="K228" s="269">
        <f>'(3.5) Actual WCA NPC'!K228-'(3.4) Adjustments'!K230</f>
        <v>0</v>
      </c>
      <c r="L228" s="269">
        <f>'(3.5) Actual WCA NPC'!L228-'(3.4) Adjustments'!L230</f>
        <v>0</v>
      </c>
      <c r="M228" s="269">
        <f>'(3.5) Actual WCA NPC'!M228-'(3.4) Adjustments'!M230</f>
        <v>0</v>
      </c>
      <c r="N228" s="269">
        <f>'(3.5) Actual WCA NPC'!N228-'(3.4) Adjustments'!N230</f>
        <v>0</v>
      </c>
      <c r="O228" s="269">
        <f>'(3.5) Actual WCA NPC'!O228-'(3.4) Adjustments'!O230</f>
        <v>0</v>
      </c>
      <c r="P228" s="269">
        <f>'(3.5) Actual WCA NPC'!P228-'(3.4) Adjustments'!P230</f>
        <v>0</v>
      </c>
      <c r="Q228" s="269">
        <f>'(3.5) Actual WCA NPC'!Q228-'(3.4) Adjustments'!Q230</f>
        <v>0</v>
      </c>
      <c r="R228" s="269">
        <f>'(3.5) Actual WCA NPC'!R228-'(3.4) Adjustments'!R230</f>
        <v>0</v>
      </c>
    </row>
    <row r="229" spans="1:18" ht="12.75" customHeight="1">
      <c r="C229" s="230" t="s">
        <v>28</v>
      </c>
      <c r="D229" s="230"/>
      <c r="F229" s="275">
        <f t="shared" si="39"/>
        <v>0</v>
      </c>
      <c r="G229" s="269">
        <f>'(3.5) Actual WCA NPC'!G229-'(3.4) Adjustments'!G231</f>
        <v>0</v>
      </c>
      <c r="H229" s="269">
        <f>'(3.5) Actual WCA NPC'!H229-'(3.4) Adjustments'!H231</f>
        <v>0</v>
      </c>
      <c r="I229" s="269">
        <f>'(3.5) Actual WCA NPC'!I229-'(3.4) Adjustments'!I231</f>
        <v>0</v>
      </c>
      <c r="J229" s="269">
        <f>'(3.5) Actual WCA NPC'!J229-'(3.4) Adjustments'!J231</f>
        <v>0</v>
      </c>
      <c r="K229" s="269">
        <f>'(3.5) Actual WCA NPC'!K229-'(3.4) Adjustments'!K231</f>
        <v>0</v>
      </c>
      <c r="L229" s="269">
        <f>'(3.5) Actual WCA NPC'!L229-'(3.4) Adjustments'!L231</f>
        <v>0</v>
      </c>
      <c r="M229" s="269">
        <f>'(3.5) Actual WCA NPC'!M229-'(3.4) Adjustments'!M231</f>
        <v>0</v>
      </c>
      <c r="N229" s="269">
        <f>'(3.5) Actual WCA NPC'!N229-'(3.4) Adjustments'!N231</f>
        <v>0</v>
      </c>
      <c r="O229" s="269">
        <f>'(3.5) Actual WCA NPC'!O229-'(3.4) Adjustments'!O231</f>
        <v>0</v>
      </c>
      <c r="P229" s="269">
        <f>'(3.5) Actual WCA NPC'!P229-'(3.4) Adjustments'!P231</f>
        <v>0</v>
      </c>
      <c r="Q229" s="269">
        <f>'(3.5) Actual WCA NPC'!Q229-'(3.4) Adjustments'!Q231</f>
        <v>0</v>
      </c>
      <c r="R229" s="269">
        <f>'(3.5) Actual WCA NPC'!R229-'(3.4) Adjustments'!R231</f>
        <v>0</v>
      </c>
    </row>
    <row r="230" spans="1:18" ht="12.75" customHeight="1">
      <c r="C230" s="230" t="s">
        <v>169</v>
      </c>
      <c r="D230" s="230"/>
      <c r="F230" s="275">
        <f t="shared" si="39"/>
        <v>0</v>
      </c>
      <c r="G230" s="269">
        <f>'(3.5) Actual WCA NPC'!G230-'(3.4) Adjustments'!G232</f>
        <v>0</v>
      </c>
      <c r="H230" s="269">
        <f>'(3.5) Actual WCA NPC'!H230-'(3.4) Adjustments'!H232</f>
        <v>0</v>
      </c>
      <c r="I230" s="269">
        <f>'(3.5) Actual WCA NPC'!I230-'(3.4) Adjustments'!I232</f>
        <v>0</v>
      </c>
      <c r="J230" s="269">
        <f>'(3.5) Actual WCA NPC'!J230-'(3.4) Adjustments'!J232</f>
        <v>0</v>
      </c>
      <c r="K230" s="269">
        <f>'(3.5) Actual WCA NPC'!K230-'(3.4) Adjustments'!K232</f>
        <v>0</v>
      </c>
      <c r="L230" s="269">
        <f>'(3.5) Actual WCA NPC'!L230-'(3.4) Adjustments'!L232</f>
        <v>0</v>
      </c>
      <c r="M230" s="269">
        <f>'(3.5) Actual WCA NPC'!M230-'(3.4) Adjustments'!M232</f>
        <v>0</v>
      </c>
      <c r="N230" s="269">
        <f>'(3.5) Actual WCA NPC'!N230-'(3.4) Adjustments'!N232</f>
        <v>0</v>
      </c>
      <c r="O230" s="269">
        <f>'(3.5) Actual WCA NPC'!O230-'(3.4) Adjustments'!O232</f>
        <v>0</v>
      </c>
      <c r="P230" s="269">
        <f>'(3.5) Actual WCA NPC'!P230-'(3.4) Adjustments'!P232</f>
        <v>0</v>
      </c>
      <c r="Q230" s="269">
        <f>'(3.5) Actual WCA NPC'!Q230-'(3.4) Adjustments'!Q232</f>
        <v>0</v>
      </c>
      <c r="R230" s="269">
        <f>'(3.5) Actual WCA NPC'!R230-'(3.4) Adjustments'!R232</f>
        <v>0</v>
      </c>
    </row>
    <row r="231" spans="1:18" ht="12.75" customHeight="1">
      <c r="D231" s="230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</row>
    <row r="232" spans="1:18" ht="12.75" customHeight="1">
      <c r="A232" s="200"/>
      <c r="B232" s="272" t="s">
        <v>196</v>
      </c>
      <c r="C232" s="188"/>
      <c r="D232" s="188"/>
      <c r="F232" s="275">
        <f>SUM(G232:R232)</f>
        <v>101130.46900000001</v>
      </c>
      <c r="G232" s="283">
        <f t="shared" ref="G232:R232" si="40">SUM(G212:G231)</f>
        <v>7320.4140000000007</v>
      </c>
      <c r="H232" s="283">
        <f t="shared" si="40"/>
        <v>4282.6130000000003</v>
      </c>
      <c r="I232" s="283">
        <f t="shared" si="40"/>
        <v>5319.3209999999999</v>
      </c>
      <c r="J232" s="283">
        <f t="shared" si="40"/>
        <v>12075.901</v>
      </c>
      <c r="K232" s="283">
        <f t="shared" si="40"/>
        <v>8972.119999999999</v>
      </c>
      <c r="L232" s="283">
        <f t="shared" si="40"/>
        <v>12286.405999999999</v>
      </c>
      <c r="M232" s="283">
        <f t="shared" si="40"/>
        <v>10782.844000000006</v>
      </c>
      <c r="N232" s="283">
        <f t="shared" si="40"/>
        <v>9810.8850000000002</v>
      </c>
      <c r="O232" s="283">
        <f t="shared" si="40"/>
        <v>10094.568000000001</v>
      </c>
      <c r="P232" s="283">
        <f t="shared" si="40"/>
        <v>9739.4330000000082</v>
      </c>
      <c r="Q232" s="283">
        <f t="shared" si="40"/>
        <v>4583.7939999999999</v>
      </c>
      <c r="R232" s="283">
        <f t="shared" si="40"/>
        <v>5862.17</v>
      </c>
    </row>
    <row r="233" spans="1:18" ht="12.75" customHeight="1">
      <c r="B233" s="188"/>
      <c r="C233" s="188"/>
      <c r="D233" s="188"/>
      <c r="F233" s="28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</row>
    <row r="234" spans="1:18" ht="12.75" customHeight="1">
      <c r="B234" s="266" t="s">
        <v>29</v>
      </c>
      <c r="C234" s="188"/>
      <c r="D234" s="188"/>
      <c r="E234" s="270" t="s">
        <v>163</v>
      </c>
      <c r="F234" s="285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</row>
    <row r="235" spans="1:18" ht="12.75" customHeight="1">
      <c r="C235" s="230" t="s">
        <v>30</v>
      </c>
      <c r="D235" s="230"/>
      <c r="E235" s="270"/>
      <c r="F235" s="275">
        <f t="shared" ref="F235:F271" si="41">SUM(G235:R235)</f>
        <v>0</v>
      </c>
      <c r="G235" s="269">
        <f>'(3.5) Actual WCA NPC'!G235-'(3.4) Adjustments'!G237</f>
        <v>0</v>
      </c>
      <c r="H235" s="269">
        <f>'(3.5) Actual WCA NPC'!H235-'(3.4) Adjustments'!H237</f>
        <v>0</v>
      </c>
      <c r="I235" s="269">
        <f>'(3.5) Actual WCA NPC'!I235-'(3.4) Adjustments'!I237</f>
        <v>0</v>
      </c>
      <c r="J235" s="269">
        <f>'(3.5) Actual WCA NPC'!J235-'(3.4) Adjustments'!J237</f>
        <v>0</v>
      </c>
      <c r="K235" s="269">
        <f>'(3.5) Actual WCA NPC'!K235-'(3.4) Adjustments'!K237</f>
        <v>0</v>
      </c>
      <c r="L235" s="269">
        <f>'(3.5) Actual WCA NPC'!L235-'(3.4) Adjustments'!L237</f>
        <v>0</v>
      </c>
      <c r="M235" s="269">
        <f>'(3.5) Actual WCA NPC'!M235-'(3.4) Adjustments'!M237</f>
        <v>0</v>
      </c>
      <c r="N235" s="269">
        <f>'(3.5) Actual WCA NPC'!N235-'(3.4) Adjustments'!N237</f>
        <v>0</v>
      </c>
      <c r="O235" s="269">
        <f>'(3.5) Actual WCA NPC'!O235-'(3.4) Adjustments'!O237</f>
        <v>0</v>
      </c>
      <c r="P235" s="269">
        <f>'(3.5) Actual WCA NPC'!P235-'(3.4) Adjustments'!P237</f>
        <v>0</v>
      </c>
      <c r="Q235" s="269">
        <f>'(3.5) Actual WCA NPC'!Q235-'(3.4) Adjustments'!Q237</f>
        <v>0</v>
      </c>
      <c r="R235" s="269">
        <f>'(3.5) Actual WCA NPC'!R235-'(3.4) Adjustments'!R237</f>
        <v>0</v>
      </c>
    </row>
    <row r="236" spans="1:18" ht="12.75" customHeight="1">
      <c r="C236" s="230" t="s">
        <v>31</v>
      </c>
      <c r="D236" s="230"/>
      <c r="F236" s="275">
        <f t="shared" si="41"/>
        <v>0</v>
      </c>
      <c r="G236" s="269">
        <f>'(3.5) Actual WCA NPC'!G236-'(3.4) Adjustments'!G238</f>
        <v>0</v>
      </c>
      <c r="H236" s="269">
        <f>'(3.5) Actual WCA NPC'!H236-'(3.4) Adjustments'!H238</f>
        <v>0</v>
      </c>
      <c r="I236" s="269">
        <f>'(3.5) Actual WCA NPC'!I236-'(3.4) Adjustments'!I238</f>
        <v>0</v>
      </c>
      <c r="J236" s="269">
        <f>'(3.5) Actual WCA NPC'!J236-'(3.4) Adjustments'!J238</f>
        <v>0</v>
      </c>
      <c r="K236" s="269">
        <f>'(3.5) Actual WCA NPC'!K236-'(3.4) Adjustments'!K238</f>
        <v>0</v>
      </c>
      <c r="L236" s="269">
        <f>'(3.5) Actual WCA NPC'!L236-'(3.4) Adjustments'!L238</f>
        <v>0</v>
      </c>
      <c r="M236" s="269">
        <f>'(3.5) Actual WCA NPC'!M236-'(3.4) Adjustments'!M238</f>
        <v>0</v>
      </c>
      <c r="N236" s="269">
        <f>'(3.5) Actual WCA NPC'!N236-'(3.4) Adjustments'!N238</f>
        <v>0</v>
      </c>
      <c r="O236" s="269">
        <f>'(3.5) Actual WCA NPC'!O236-'(3.4) Adjustments'!O238</f>
        <v>0</v>
      </c>
      <c r="P236" s="269">
        <f>'(3.5) Actual WCA NPC'!P236-'(3.4) Adjustments'!P238</f>
        <v>0</v>
      </c>
      <c r="Q236" s="269">
        <f>'(3.5) Actual WCA NPC'!Q236-'(3.4) Adjustments'!Q238</f>
        <v>0</v>
      </c>
      <c r="R236" s="269">
        <f>'(3.5) Actual WCA NPC'!R236-'(3.4) Adjustments'!R238</f>
        <v>0</v>
      </c>
    </row>
    <row r="237" spans="1:18" ht="12.75" customHeight="1">
      <c r="C237" s="230" t="s">
        <v>32</v>
      </c>
      <c r="D237" s="230"/>
      <c r="F237" s="275">
        <f t="shared" si="41"/>
        <v>0</v>
      </c>
      <c r="G237" s="269">
        <f>'(3.5) Actual WCA NPC'!G237-'(3.4) Adjustments'!G239</f>
        <v>0</v>
      </c>
      <c r="H237" s="269">
        <f>'(3.5) Actual WCA NPC'!H237-'(3.4) Adjustments'!H239</f>
        <v>0</v>
      </c>
      <c r="I237" s="269">
        <f>'(3.5) Actual WCA NPC'!I237-'(3.4) Adjustments'!I239</f>
        <v>0</v>
      </c>
      <c r="J237" s="269">
        <f>'(3.5) Actual WCA NPC'!J237-'(3.4) Adjustments'!J239</f>
        <v>0</v>
      </c>
      <c r="K237" s="269">
        <f>'(3.5) Actual WCA NPC'!K237-'(3.4) Adjustments'!K239</f>
        <v>0</v>
      </c>
      <c r="L237" s="269">
        <f>'(3.5) Actual WCA NPC'!L237-'(3.4) Adjustments'!L239</f>
        <v>0</v>
      </c>
      <c r="M237" s="269">
        <f>'(3.5) Actual WCA NPC'!M237-'(3.4) Adjustments'!M239</f>
        <v>0</v>
      </c>
      <c r="N237" s="269">
        <f>'(3.5) Actual WCA NPC'!N237-'(3.4) Adjustments'!N239</f>
        <v>0</v>
      </c>
      <c r="O237" s="269">
        <f>'(3.5) Actual WCA NPC'!O237-'(3.4) Adjustments'!O239</f>
        <v>0</v>
      </c>
      <c r="P237" s="269">
        <f>'(3.5) Actual WCA NPC'!P237-'(3.4) Adjustments'!P239</f>
        <v>0</v>
      </c>
      <c r="Q237" s="269">
        <f>'(3.5) Actual WCA NPC'!Q237-'(3.4) Adjustments'!Q239</f>
        <v>0</v>
      </c>
      <c r="R237" s="269">
        <f>'(3.5) Actual WCA NPC'!R237-'(3.4) Adjustments'!R239</f>
        <v>0</v>
      </c>
    </row>
    <row r="238" spans="1:18" ht="12.75" customHeight="1">
      <c r="C238" s="230" t="s">
        <v>33</v>
      </c>
      <c r="D238" s="230"/>
      <c r="F238" s="275">
        <f t="shared" si="41"/>
        <v>0</v>
      </c>
      <c r="G238" s="269">
        <f>'(3.5) Actual WCA NPC'!G238-'(3.4) Adjustments'!G240</f>
        <v>0</v>
      </c>
      <c r="H238" s="269">
        <f>'(3.5) Actual WCA NPC'!H238-'(3.4) Adjustments'!H240</f>
        <v>0</v>
      </c>
      <c r="I238" s="269">
        <f>'(3.5) Actual WCA NPC'!I238-'(3.4) Adjustments'!I240</f>
        <v>0</v>
      </c>
      <c r="J238" s="269">
        <f>'(3.5) Actual WCA NPC'!J238-'(3.4) Adjustments'!J240</f>
        <v>0</v>
      </c>
      <c r="K238" s="269">
        <f>'(3.5) Actual WCA NPC'!K238-'(3.4) Adjustments'!K240</f>
        <v>0</v>
      </c>
      <c r="L238" s="269">
        <f>'(3.5) Actual WCA NPC'!L238-'(3.4) Adjustments'!L240</f>
        <v>0</v>
      </c>
      <c r="M238" s="269">
        <f>'(3.5) Actual WCA NPC'!M238-'(3.4) Adjustments'!M240</f>
        <v>0</v>
      </c>
      <c r="N238" s="269">
        <f>'(3.5) Actual WCA NPC'!N238-'(3.4) Adjustments'!N240</f>
        <v>0</v>
      </c>
      <c r="O238" s="269">
        <f>'(3.5) Actual WCA NPC'!O238-'(3.4) Adjustments'!O240</f>
        <v>0</v>
      </c>
      <c r="P238" s="269">
        <f>'(3.5) Actual WCA NPC'!P238-'(3.4) Adjustments'!P240</f>
        <v>0</v>
      </c>
      <c r="Q238" s="269">
        <f>'(3.5) Actual WCA NPC'!Q238-'(3.4) Adjustments'!Q240</f>
        <v>0</v>
      </c>
      <c r="R238" s="269">
        <f>'(3.5) Actual WCA NPC'!R238-'(3.4) Adjustments'!R240</f>
        <v>0</v>
      </c>
    </row>
    <row r="239" spans="1:18" ht="12.75" customHeight="1">
      <c r="C239" s="230" t="s">
        <v>34</v>
      </c>
      <c r="D239" s="230"/>
      <c r="F239" s="275">
        <f t="shared" si="41"/>
        <v>5436.5369999999994</v>
      </c>
      <c r="G239" s="269">
        <f>'(3.5) Actual WCA NPC'!G239-'(3.4) Adjustments'!G241</f>
        <v>0</v>
      </c>
      <c r="H239" s="269">
        <f>'(3.5) Actual WCA NPC'!H239-'(3.4) Adjustments'!H241</f>
        <v>0</v>
      </c>
      <c r="I239" s="269">
        <f>'(3.5) Actual WCA NPC'!I239-'(3.4) Adjustments'!I241</f>
        <v>0</v>
      </c>
      <c r="J239" s="269">
        <f>'(3.5) Actual WCA NPC'!J239-'(3.4) Adjustments'!J241</f>
        <v>13.182</v>
      </c>
      <c r="K239" s="269">
        <f>'(3.5) Actual WCA NPC'!K239-'(3.4) Adjustments'!K241</f>
        <v>741.52</v>
      </c>
      <c r="L239" s="269">
        <f>'(3.5) Actual WCA NPC'!L239-'(3.4) Adjustments'!L241</f>
        <v>1263.5509999999999</v>
      </c>
      <c r="M239" s="269">
        <f>'(3.5) Actual WCA NPC'!M239-'(3.4) Adjustments'!M241</f>
        <v>1471.0050000000001</v>
      </c>
      <c r="N239" s="269">
        <f>'(3.5) Actual WCA NPC'!N239-'(3.4) Adjustments'!N241</f>
        <v>1421.175999999999</v>
      </c>
      <c r="O239" s="269">
        <f>'(3.5) Actual WCA NPC'!O239-'(3.4) Adjustments'!O241</f>
        <v>516.56600000000003</v>
      </c>
      <c r="P239" s="269">
        <f>'(3.5) Actual WCA NPC'!P239-'(3.4) Adjustments'!P241</f>
        <v>9.536999999999999</v>
      </c>
      <c r="Q239" s="269">
        <f>'(3.5) Actual WCA NPC'!Q239-'(3.4) Adjustments'!Q241</f>
        <v>0</v>
      </c>
      <c r="R239" s="269">
        <f>'(3.5) Actual WCA NPC'!R239-'(3.4) Adjustments'!R241</f>
        <v>0</v>
      </c>
    </row>
    <row r="240" spans="1:18" ht="12.75" customHeight="1">
      <c r="C240" s="230" t="s">
        <v>35</v>
      </c>
      <c r="D240" s="230"/>
      <c r="F240" s="275">
        <f t="shared" si="41"/>
        <v>0</v>
      </c>
      <c r="G240" s="269">
        <f>'(3.5) Actual WCA NPC'!G240-'(3.4) Adjustments'!G242</f>
        <v>0</v>
      </c>
      <c r="H240" s="269">
        <f>'(3.5) Actual WCA NPC'!H240-'(3.4) Adjustments'!H242</f>
        <v>0</v>
      </c>
      <c r="I240" s="269">
        <f>'(3.5) Actual WCA NPC'!I240-'(3.4) Adjustments'!I242</f>
        <v>0</v>
      </c>
      <c r="J240" s="269">
        <f>'(3.5) Actual WCA NPC'!J240-'(3.4) Adjustments'!J242</f>
        <v>0</v>
      </c>
      <c r="K240" s="269">
        <f>'(3.5) Actual WCA NPC'!K240-'(3.4) Adjustments'!K242</f>
        <v>0</v>
      </c>
      <c r="L240" s="269">
        <f>'(3.5) Actual WCA NPC'!L240-'(3.4) Adjustments'!L242</f>
        <v>0</v>
      </c>
      <c r="M240" s="269">
        <f>'(3.5) Actual WCA NPC'!M240-'(3.4) Adjustments'!M242</f>
        <v>0</v>
      </c>
      <c r="N240" s="269">
        <f>'(3.5) Actual WCA NPC'!N240-'(3.4) Adjustments'!N242</f>
        <v>0</v>
      </c>
      <c r="O240" s="269">
        <f>'(3.5) Actual WCA NPC'!O240-'(3.4) Adjustments'!O242</f>
        <v>0</v>
      </c>
      <c r="P240" s="269">
        <f>'(3.5) Actual WCA NPC'!P240-'(3.4) Adjustments'!P242</f>
        <v>0</v>
      </c>
      <c r="Q240" s="269">
        <f>'(3.5) Actual WCA NPC'!Q240-'(3.4) Adjustments'!Q242</f>
        <v>0</v>
      </c>
      <c r="R240" s="269">
        <f>'(3.5) Actual WCA NPC'!R240-'(3.4) Adjustments'!R242</f>
        <v>0</v>
      </c>
    </row>
    <row r="241" spans="2:18" ht="12.75" customHeight="1">
      <c r="C241" s="230" t="s">
        <v>36</v>
      </c>
      <c r="F241" s="275">
        <f t="shared" si="41"/>
        <v>0</v>
      </c>
      <c r="G241" s="269">
        <f>'(3.5) Actual WCA NPC'!G241-'(3.4) Adjustments'!G243</f>
        <v>0</v>
      </c>
      <c r="H241" s="269">
        <f>'(3.5) Actual WCA NPC'!H241-'(3.4) Adjustments'!H243</f>
        <v>0</v>
      </c>
      <c r="I241" s="269">
        <f>'(3.5) Actual WCA NPC'!I241-'(3.4) Adjustments'!I243</f>
        <v>0</v>
      </c>
      <c r="J241" s="269">
        <f>'(3.5) Actual WCA NPC'!J241-'(3.4) Adjustments'!J243</f>
        <v>0</v>
      </c>
      <c r="K241" s="269">
        <f>'(3.5) Actual WCA NPC'!K241-'(3.4) Adjustments'!K243</f>
        <v>0</v>
      </c>
      <c r="L241" s="269">
        <f>'(3.5) Actual WCA NPC'!L241-'(3.4) Adjustments'!L243</f>
        <v>0</v>
      </c>
      <c r="M241" s="269">
        <f>'(3.5) Actual WCA NPC'!M241-'(3.4) Adjustments'!M243</f>
        <v>0</v>
      </c>
      <c r="N241" s="269">
        <f>'(3.5) Actual WCA NPC'!N241-'(3.4) Adjustments'!N243</f>
        <v>0</v>
      </c>
      <c r="O241" s="269">
        <f>'(3.5) Actual WCA NPC'!O241-'(3.4) Adjustments'!O243</f>
        <v>0</v>
      </c>
      <c r="P241" s="269">
        <f>'(3.5) Actual WCA NPC'!P241-'(3.4) Adjustments'!P243</f>
        <v>0</v>
      </c>
      <c r="Q241" s="269">
        <f>'(3.5) Actual WCA NPC'!Q241-'(3.4) Adjustments'!Q243</f>
        <v>0</v>
      </c>
      <c r="R241" s="269">
        <f>'(3.5) Actual WCA NPC'!R241-'(3.4) Adjustments'!R243</f>
        <v>0</v>
      </c>
    </row>
    <row r="242" spans="2:18" ht="12.75" customHeight="1">
      <c r="C242" s="230" t="s">
        <v>251</v>
      </c>
      <c r="F242" s="275">
        <f t="shared" si="41"/>
        <v>0</v>
      </c>
      <c r="G242" s="269">
        <f>'(3.5) Actual WCA NPC'!G242-'(3.4) Adjustments'!G245</f>
        <v>0</v>
      </c>
      <c r="H242" s="269">
        <f>'(3.5) Actual WCA NPC'!H242-'(3.4) Adjustments'!H245</f>
        <v>0</v>
      </c>
      <c r="I242" s="269">
        <f>'(3.5) Actual WCA NPC'!I242-'(3.4) Adjustments'!I245</f>
        <v>0</v>
      </c>
      <c r="J242" s="269">
        <f>'(3.5) Actual WCA NPC'!J242-'(3.4) Adjustments'!J245</f>
        <v>0</v>
      </c>
      <c r="K242" s="269">
        <f>'(3.5) Actual WCA NPC'!K242-'(3.4) Adjustments'!K245</f>
        <v>0</v>
      </c>
      <c r="L242" s="269">
        <f>'(3.5) Actual WCA NPC'!L242-'(3.4) Adjustments'!L245</f>
        <v>0</v>
      </c>
      <c r="M242" s="269">
        <f>'(3.5) Actual WCA NPC'!M242-'(3.4) Adjustments'!M245</f>
        <v>0</v>
      </c>
      <c r="N242" s="269">
        <f>'(3.5) Actual WCA NPC'!N242-'(3.4) Adjustments'!N245</f>
        <v>0</v>
      </c>
      <c r="O242" s="269">
        <f>'(3.5) Actual WCA NPC'!O242-'(3.4) Adjustments'!O245</f>
        <v>0</v>
      </c>
      <c r="P242" s="269">
        <f>'(3.5) Actual WCA NPC'!P242-'(3.4) Adjustments'!P245</f>
        <v>0</v>
      </c>
      <c r="Q242" s="269">
        <f>'(3.5) Actual WCA NPC'!Q242-'(3.4) Adjustments'!Q245</f>
        <v>0</v>
      </c>
      <c r="R242" s="269">
        <f>'(3.5) Actual WCA NPC'!R242-'(3.4) Adjustments'!R245</f>
        <v>0</v>
      </c>
    </row>
    <row r="243" spans="2:18" ht="12.75" customHeight="1">
      <c r="C243" s="230" t="s">
        <v>172</v>
      </c>
      <c r="F243" s="275">
        <f t="shared" si="41"/>
        <v>0</v>
      </c>
      <c r="G243" s="269">
        <f>'(3.5) Actual WCA NPC'!G243-'(3.4) Adjustments'!G246</f>
        <v>0</v>
      </c>
      <c r="H243" s="269">
        <f>'(3.5) Actual WCA NPC'!H243-'(3.4) Adjustments'!H246</f>
        <v>0</v>
      </c>
      <c r="I243" s="269">
        <f>'(3.5) Actual WCA NPC'!I243-'(3.4) Adjustments'!I246</f>
        <v>0</v>
      </c>
      <c r="J243" s="269">
        <f>'(3.5) Actual WCA NPC'!J243-'(3.4) Adjustments'!J246</f>
        <v>0</v>
      </c>
      <c r="K243" s="269">
        <f>'(3.5) Actual WCA NPC'!K243-'(3.4) Adjustments'!K246</f>
        <v>0</v>
      </c>
      <c r="L243" s="269">
        <f>'(3.5) Actual WCA NPC'!L243-'(3.4) Adjustments'!L246</f>
        <v>0</v>
      </c>
      <c r="M243" s="269">
        <f>'(3.5) Actual WCA NPC'!M243-'(3.4) Adjustments'!M246</f>
        <v>0</v>
      </c>
      <c r="N243" s="269">
        <f>'(3.5) Actual WCA NPC'!N243-'(3.4) Adjustments'!N246</f>
        <v>0</v>
      </c>
      <c r="O243" s="269">
        <f>'(3.5) Actual WCA NPC'!O243-'(3.4) Adjustments'!O246</f>
        <v>0</v>
      </c>
      <c r="P243" s="269">
        <f>'(3.5) Actual WCA NPC'!P243-'(3.4) Adjustments'!P246</f>
        <v>0</v>
      </c>
      <c r="Q243" s="269">
        <f>'(3.5) Actual WCA NPC'!Q243-'(3.4) Adjustments'!Q246</f>
        <v>0</v>
      </c>
      <c r="R243" s="269">
        <f>'(3.5) Actual WCA NPC'!R243-'(3.4) Adjustments'!R246</f>
        <v>0</v>
      </c>
    </row>
    <row r="244" spans="2:18" ht="12.75" customHeight="1">
      <c r="C244" s="230" t="s">
        <v>252</v>
      </c>
      <c r="F244" s="275">
        <f t="shared" si="41"/>
        <v>0</v>
      </c>
      <c r="G244" s="269">
        <f>'(3.5) Actual WCA NPC'!G244-'(3.4) Adjustments'!G247</f>
        <v>0</v>
      </c>
      <c r="H244" s="269">
        <f>'(3.5) Actual WCA NPC'!H244-'(3.4) Adjustments'!H247</f>
        <v>0</v>
      </c>
      <c r="I244" s="269">
        <f>'(3.5) Actual WCA NPC'!I244-'(3.4) Adjustments'!I247</f>
        <v>0</v>
      </c>
      <c r="J244" s="269">
        <f>'(3.5) Actual WCA NPC'!J244-'(3.4) Adjustments'!J247</f>
        <v>0</v>
      </c>
      <c r="K244" s="269">
        <f>'(3.5) Actual WCA NPC'!K244-'(3.4) Adjustments'!K247</f>
        <v>0</v>
      </c>
      <c r="L244" s="269">
        <f>'(3.5) Actual WCA NPC'!L244-'(3.4) Adjustments'!L247</f>
        <v>0</v>
      </c>
      <c r="M244" s="269">
        <f>'(3.5) Actual WCA NPC'!M244-'(3.4) Adjustments'!M247</f>
        <v>0</v>
      </c>
      <c r="N244" s="269">
        <f>'(3.5) Actual WCA NPC'!N244-'(3.4) Adjustments'!N247</f>
        <v>0</v>
      </c>
      <c r="O244" s="269">
        <f>'(3.5) Actual WCA NPC'!O244-'(3.4) Adjustments'!O247</f>
        <v>0</v>
      </c>
      <c r="P244" s="269">
        <f>'(3.5) Actual WCA NPC'!P244-'(3.4) Adjustments'!P247</f>
        <v>0</v>
      </c>
      <c r="Q244" s="269">
        <f>'(3.5) Actual WCA NPC'!Q244-'(3.4) Adjustments'!Q247</f>
        <v>0</v>
      </c>
      <c r="R244" s="269">
        <f>'(3.5) Actual WCA NPC'!R244-'(3.4) Adjustments'!R247</f>
        <v>0</v>
      </c>
    </row>
    <row r="245" spans="2:18" ht="12.75" customHeight="1">
      <c r="C245" s="230" t="s">
        <v>253</v>
      </c>
      <c r="F245" s="275">
        <f t="shared" si="41"/>
        <v>0</v>
      </c>
      <c r="G245" s="269">
        <f>'(3.5) Actual WCA NPC'!G245-'(3.4) Adjustments'!G248</f>
        <v>0</v>
      </c>
      <c r="H245" s="269">
        <f>'(3.5) Actual WCA NPC'!H245-'(3.4) Adjustments'!H248</f>
        <v>0</v>
      </c>
      <c r="I245" s="269">
        <f>'(3.5) Actual WCA NPC'!I245-'(3.4) Adjustments'!I248</f>
        <v>0</v>
      </c>
      <c r="J245" s="269">
        <f>'(3.5) Actual WCA NPC'!J245-'(3.4) Adjustments'!J248</f>
        <v>0</v>
      </c>
      <c r="K245" s="269">
        <f>'(3.5) Actual WCA NPC'!K245-'(3.4) Adjustments'!K248</f>
        <v>0</v>
      </c>
      <c r="L245" s="269">
        <f>'(3.5) Actual WCA NPC'!L245-'(3.4) Adjustments'!L248</f>
        <v>0</v>
      </c>
      <c r="M245" s="269">
        <f>'(3.5) Actual WCA NPC'!M245-'(3.4) Adjustments'!M248</f>
        <v>0</v>
      </c>
      <c r="N245" s="269">
        <f>'(3.5) Actual WCA NPC'!N245-'(3.4) Adjustments'!N248</f>
        <v>0</v>
      </c>
      <c r="O245" s="269">
        <f>'(3.5) Actual WCA NPC'!O245-'(3.4) Adjustments'!O248</f>
        <v>0</v>
      </c>
      <c r="P245" s="269">
        <f>'(3.5) Actual WCA NPC'!P245-'(3.4) Adjustments'!P248</f>
        <v>0</v>
      </c>
      <c r="Q245" s="269">
        <f>'(3.5) Actual WCA NPC'!Q245-'(3.4) Adjustments'!Q248</f>
        <v>0</v>
      </c>
      <c r="R245" s="269">
        <f>'(3.5) Actual WCA NPC'!R245-'(3.4) Adjustments'!R248</f>
        <v>0</v>
      </c>
    </row>
    <row r="246" spans="2:18" ht="12.75" customHeight="1">
      <c r="C246" s="230" t="s">
        <v>254</v>
      </c>
      <c r="F246" s="275">
        <f t="shared" si="41"/>
        <v>0</v>
      </c>
      <c r="G246" s="269">
        <f>'(3.5) Actual WCA NPC'!G246-'(3.4) Adjustments'!G249</f>
        <v>0</v>
      </c>
      <c r="H246" s="269">
        <f>'(3.5) Actual WCA NPC'!H246-'(3.4) Adjustments'!H249</f>
        <v>0</v>
      </c>
      <c r="I246" s="269">
        <f>'(3.5) Actual WCA NPC'!I246-'(3.4) Adjustments'!I249</f>
        <v>0</v>
      </c>
      <c r="J246" s="269">
        <f>'(3.5) Actual WCA NPC'!J246-'(3.4) Adjustments'!J249</f>
        <v>0</v>
      </c>
      <c r="K246" s="269">
        <f>'(3.5) Actual WCA NPC'!K246-'(3.4) Adjustments'!K249</f>
        <v>0</v>
      </c>
      <c r="L246" s="269">
        <f>'(3.5) Actual WCA NPC'!L246-'(3.4) Adjustments'!L249</f>
        <v>0</v>
      </c>
      <c r="M246" s="269">
        <f>'(3.5) Actual WCA NPC'!M246-'(3.4) Adjustments'!M249</f>
        <v>0</v>
      </c>
      <c r="N246" s="269">
        <f>'(3.5) Actual WCA NPC'!N246-'(3.4) Adjustments'!N249</f>
        <v>0</v>
      </c>
      <c r="O246" s="269">
        <f>'(3.5) Actual WCA NPC'!O246-'(3.4) Adjustments'!O249</f>
        <v>0</v>
      </c>
      <c r="P246" s="269">
        <f>'(3.5) Actual WCA NPC'!P246-'(3.4) Adjustments'!P249</f>
        <v>0</v>
      </c>
      <c r="Q246" s="269">
        <f>'(3.5) Actual WCA NPC'!Q246-'(3.4) Adjustments'!Q249</f>
        <v>0</v>
      </c>
      <c r="R246" s="269">
        <f>'(3.5) Actual WCA NPC'!R246-'(3.4) Adjustments'!R249</f>
        <v>0</v>
      </c>
    </row>
    <row r="247" spans="2:18" ht="12.75" customHeight="1">
      <c r="C247" s="230" t="s">
        <v>255</v>
      </c>
      <c r="F247" s="275">
        <f t="shared" si="41"/>
        <v>0</v>
      </c>
      <c r="G247" s="269">
        <f>'(3.5) Actual WCA NPC'!G247-'(3.4) Adjustments'!G250</f>
        <v>0</v>
      </c>
      <c r="H247" s="269">
        <f>'(3.5) Actual WCA NPC'!H247-'(3.4) Adjustments'!H250</f>
        <v>0</v>
      </c>
      <c r="I247" s="269">
        <f>'(3.5) Actual WCA NPC'!I247-'(3.4) Adjustments'!I250</f>
        <v>0</v>
      </c>
      <c r="J247" s="269">
        <f>'(3.5) Actual WCA NPC'!J247-'(3.4) Adjustments'!J250</f>
        <v>0</v>
      </c>
      <c r="K247" s="269">
        <f>'(3.5) Actual WCA NPC'!K247-'(3.4) Adjustments'!K250</f>
        <v>0</v>
      </c>
      <c r="L247" s="269">
        <f>'(3.5) Actual WCA NPC'!L247-'(3.4) Adjustments'!L250</f>
        <v>0</v>
      </c>
      <c r="M247" s="269">
        <f>'(3.5) Actual WCA NPC'!M247-'(3.4) Adjustments'!M250</f>
        <v>0</v>
      </c>
      <c r="N247" s="269">
        <f>'(3.5) Actual WCA NPC'!N247-'(3.4) Adjustments'!N250</f>
        <v>0</v>
      </c>
      <c r="O247" s="269">
        <f>'(3.5) Actual WCA NPC'!O247-'(3.4) Adjustments'!O250</f>
        <v>0</v>
      </c>
      <c r="P247" s="269">
        <f>'(3.5) Actual WCA NPC'!P247-'(3.4) Adjustments'!P250</f>
        <v>0</v>
      </c>
      <c r="Q247" s="269">
        <f>'(3.5) Actual WCA NPC'!Q247-'(3.4) Adjustments'!Q250</f>
        <v>0</v>
      </c>
      <c r="R247" s="269">
        <f>'(3.5) Actual WCA NPC'!R247-'(3.4) Adjustments'!R250</f>
        <v>0</v>
      </c>
    </row>
    <row r="248" spans="2:18" ht="12.75" customHeight="1">
      <c r="B248" s="230"/>
      <c r="C248" s="230" t="s">
        <v>37</v>
      </c>
      <c r="F248" s="275">
        <f t="shared" si="41"/>
        <v>0</v>
      </c>
      <c r="G248" s="269">
        <f>'(3.5) Actual WCA NPC'!G248-'(3.4) Adjustments'!G251</f>
        <v>0</v>
      </c>
      <c r="H248" s="269">
        <f>'(3.5) Actual WCA NPC'!H248-'(3.4) Adjustments'!H251</f>
        <v>0</v>
      </c>
      <c r="I248" s="269">
        <f>'(3.5) Actual WCA NPC'!I248-'(3.4) Adjustments'!I251</f>
        <v>0</v>
      </c>
      <c r="J248" s="269">
        <f>'(3.5) Actual WCA NPC'!J248-'(3.4) Adjustments'!J251</f>
        <v>0</v>
      </c>
      <c r="K248" s="269">
        <f>'(3.5) Actual WCA NPC'!K248-'(3.4) Adjustments'!K251</f>
        <v>0</v>
      </c>
      <c r="L248" s="269">
        <f>'(3.5) Actual WCA NPC'!L248-'(3.4) Adjustments'!L251</f>
        <v>0</v>
      </c>
      <c r="M248" s="269">
        <f>'(3.5) Actual WCA NPC'!M248-'(3.4) Adjustments'!M251</f>
        <v>0</v>
      </c>
      <c r="N248" s="269">
        <f>'(3.5) Actual WCA NPC'!N248-'(3.4) Adjustments'!N251</f>
        <v>0</v>
      </c>
      <c r="O248" s="269">
        <f>'(3.5) Actual WCA NPC'!O248-'(3.4) Adjustments'!O251</f>
        <v>0</v>
      </c>
      <c r="P248" s="269">
        <f>'(3.5) Actual WCA NPC'!P248-'(3.4) Adjustments'!P251</f>
        <v>0</v>
      </c>
      <c r="Q248" s="269">
        <f>'(3.5) Actual WCA NPC'!Q248-'(3.4) Adjustments'!Q251</f>
        <v>0</v>
      </c>
      <c r="R248" s="269">
        <f>'(3.5) Actual WCA NPC'!R248-'(3.4) Adjustments'!R251</f>
        <v>0</v>
      </c>
    </row>
    <row r="249" spans="2:18" ht="12.75" customHeight="1">
      <c r="B249" s="230"/>
      <c r="C249" s="230" t="s">
        <v>38</v>
      </c>
      <c r="F249" s="275">
        <f t="shared" si="41"/>
        <v>0</v>
      </c>
      <c r="G249" s="269">
        <f>'(3.5) Actual WCA NPC'!G249-'(3.4) Adjustments'!G252</f>
        <v>0</v>
      </c>
      <c r="H249" s="269">
        <f>'(3.5) Actual WCA NPC'!H249-'(3.4) Adjustments'!H252</f>
        <v>0</v>
      </c>
      <c r="I249" s="269">
        <f>'(3.5) Actual WCA NPC'!I249-'(3.4) Adjustments'!I252</f>
        <v>0</v>
      </c>
      <c r="J249" s="269">
        <f>'(3.5) Actual WCA NPC'!J249-'(3.4) Adjustments'!J252</f>
        <v>0</v>
      </c>
      <c r="K249" s="269">
        <f>'(3.5) Actual WCA NPC'!K249-'(3.4) Adjustments'!K252</f>
        <v>0</v>
      </c>
      <c r="L249" s="269">
        <f>'(3.5) Actual WCA NPC'!L249-'(3.4) Adjustments'!L252</f>
        <v>0</v>
      </c>
      <c r="M249" s="269">
        <f>'(3.5) Actual WCA NPC'!M249-'(3.4) Adjustments'!M252</f>
        <v>0</v>
      </c>
      <c r="N249" s="269">
        <f>'(3.5) Actual WCA NPC'!N249-'(3.4) Adjustments'!N252</f>
        <v>0</v>
      </c>
      <c r="O249" s="269">
        <f>'(3.5) Actual WCA NPC'!O249-'(3.4) Adjustments'!O252</f>
        <v>0</v>
      </c>
      <c r="P249" s="269">
        <f>'(3.5) Actual WCA NPC'!P249-'(3.4) Adjustments'!P252</f>
        <v>0</v>
      </c>
      <c r="Q249" s="269">
        <f>'(3.5) Actual WCA NPC'!Q249-'(3.4) Adjustments'!Q252</f>
        <v>0</v>
      </c>
      <c r="R249" s="269">
        <f>'(3.5) Actual WCA NPC'!R249-'(3.4) Adjustments'!R252</f>
        <v>0</v>
      </c>
    </row>
    <row r="250" spans="2:18" ht="12.75" customHeight="1">
      <c r="B250" s="230"/>
      <c r="C250" s="230" t="s">
        <v>173</v>
      </c>
      <c r="F250" s="275">
        <f t="shared" si="41"/>
        <v>0</v>
      </c>
      <c r="G250" s="269">
        <f>'(3.5) Actual WCA NPC'!G250-'(3.4) Adjustments'!G253</f>
        <v>0</v>
      </c>
      <c r="H250" s="269">
        <f>'(3.5) Actual WCA NPC'!H250-'(3.4) Adjustments'!H253</f>
        <v>0</v>
      </c>
      <c r="I250" s="269">
        <f>'(3.5) Actual WCA NPC'!I250-'(3.4) Adjustments'!I253</f>
        <v>0</v>
      </c>
      <c r="J250" s="269">
        <f>'(3.5) Actual WCA NPC'!J250-'(3.4) Adjustments'!J253</f>
        <v>0</v>
      </c>
      <c r="K250" s="269">
        <f>'(3.5) Actual WCA NPC'!K250-'(3.4) Adjustments'!K253</f>
        <v>0</v>
      </c>
      <c r="L250" s="269">
        <f>'(3.5) Actual WCA NPC'!L250-'(3.4) Adjustments'!L253</f>
        <v>0</v>
      </c>
      <c r="M250" s="269">
        <f>'(3.5) Actual WCA NPC'!M250-'(3.4) Adjustments'!M253</f>
        <v>0</v>
      </c>
      <c r="N250" s="269">
        <f>'(3.5) Actual WCA NPC'!N250-'(3.4) Adjustments'!N253</f>
        <v>0</v>
      </c>
      <c r="O250" s="269">
        <f>'(3.5) Actual WCA NPC'!O250-'(3.4) Adjustments'!O253</f>
        <v>0</v>
      </c>
      <c r="P250" s="269">
        <f>'(3.5) Actual WCA NPC'!P250-'(3.4) Adjustments'!P253</f>
        <v>0</v>
      </c>
      <c r="Q250" s="269">
        <f>'(3.5) Actual WCA NPC'!Q250-'(3.4) Adjustments'!Q253</f>
        <v>0</v>
      </c>
      <c r="R250" s="269">
        <f>'(3.5) Actual WCA NPC'!R250-'(3.4) Adjustments'!R253</f>
        <v>0</v>
      </c>
    </row>
    <row r="251" spans="2:18" ht="12.75" customHeight="1">
      <c r="B251" s="230"/>
      <c r="C251" s="230" t="s">
        <v>256</v>
      </c>
      <c r="F251" s="275">
        <f t="shared" si="41"/>
        <v>0</v>
      </c>
      <c r="G251" s="269">
        <f>'(3.5) Actual WCA NPC'!G251-'(3.4) Adjustments'!G254</f>
        <v>0</v>
      </c>
      <c r="H251" s="269">
        <f>'(3.5) Actual WCA NPC'!H251-'(3.4) Adjustments'!H254</f>
        <v>0</v>
      </c>
      <c r="I251" s="269">
        <f>'(3.5) Actual WCA NPC'!I251-'(3.4) Adjustments'!I254</f>
        <v>0</v>
      </c>
      <c r="J251" s="269">
        <f>'(3.5) Actual WCA NPC'!J251-'(3.4) Adjustments'!J254</f>
        <v>0</v>
      </c>
      <c r="K251" s="269">
        <f>'(3.5) Actual WCA NPC'!K251-'(3.4) Adjustments'!K254</f>
        <v>0</v>
      </c>
      <c r="L251" s="269">
        <f>'(3.5) Actual WCA NPC'!L251-'(3.4) Adjustments'!L254</f>
        <v>0</v>
      </c>
      <c r="M251" s="269">
        <f>'(3.5) Actual WCA NPC'!M251-'(3.4) Adjustments'!M254</f>
        <v>0</v>
      </c>
      <c r="N251" s="269">
        <f>'(3.5) Actual WCA NPC'!N251-'(3.4) Adjustments'!N254</f>
        <v>0</v>
      </c>
      <c r="O251" s="269">
        <f>'(3.5) Actual WCA NPC'!O251-'(3.4) Adjustments'!O254</f>
        <v>0</v>
      </c>
      <c r="P251" s="269">
        <f>'(3.5) Actual WCA NPC'!P251-'(3.4) Adjustments'!P254</f>
        <v>0</v>
      </c>
      <c r="Q251" s="269">
        <f>'(3.5) Actual WCA NPC'!Q251-'(3.4) Adjustments'!Q254</f>
        <v>0</v>
      </c>
      <c r="R251" s="269">
        <f>'(3.5) Actual WCA NPC'!R251-'(3.4) Adjustments'!R254</f>
        <v>0</v>
      </c>
    </row>
    <row r="252" spans="2:18" ht="12.75" customHeight="1">
      <c r="B252" s="230"/>
      <c r="C252" s="230" t="s">
        <v>257</v>
      </c>
      <c r="F252" s="275">
        <f t="shared" si="41"/>
        <v>0</v>
      </c>
      <c r="G252" s="269">
        <f>'(3.5) Actual WCA NPC'!G252-'(3.4) Adjustments'!G255</f>
        <v>0</v>
      </c>
      <c r="H252" s="269">
        <f>'(3.5) Actual WCA NPC'!H252-'(3.4) Adjustments'!H255</f>
        <v>0</v>
      </c>
      <c r="I252" s="269">
        <f>'(3.5) Actual WCA NPC'!I252-'(3.4) Adjustments'!I255</f>
        <v>0</v>
      </c>
      <c r="J252" s="269">
        <f>'(3.5) Actual WCA NPC'!J252-'(3.4) Adjustments'!J255</f>
        <v>0</v>
      </c>
      <c r="K252" s="269">
        <f>'(3.5) Actual WCA NPC'!K252-'(3.4) Adjustments'!K255</f>
        <v>0</v>
      </c>
      <c r="L252" s="269">
        <f>'(3.5) Actual WCA NPC'!L252-'(3.4) Adjustments'!L255</f>
        <v>0</v>
      </c>
      <c r="M252" s="269">
        <f>'(3.5) Actual WCA NPC'!M252-'(3.4) Adjustments'!M255</f>
        <v>0</v>
      </c>
      <c r="N252" s="269">
        <f>'(3.5) Actual WCA NPC'!N252-'(3.4) Adjustments'!N255</f>
        <v>0</v>
      </c>
      <c r="O252" s="269">
        <f>'(3.5) Actual WCA NPC'!O252-'(3.4) Adjustments'!O255</f>
        <v>0</v>
      </c>
      <c r="P252" s="269">
        <f>'(3.5) Actual WCA NPC'!P252-'(3.4) Adjustments'!P255</f>
        <v>0</v>
      </c>
      <c r="Q252" s="269">
        <f>'(3.5) Actual WCA NPC'!Q252-'(3.4) Adjustments'!Q255</f>
        <v>0</v>
      </c>
      <c r="R252" s="269">
        <f>'(3.5) Actual WCA NPC'!R252-'(3.4) Adjustments'!R255</f>
        <v>0</v>
      </c>
    </row>
    <row r="253" spans="2:18" ht="12.75" customHeight="1">
      <c r="B253" s="230"/>
      <c r="C253" s="230" t="s">
        <v>258</v>
      </c>
      <c r="F253" s="275">
        <f t="shared" si="41"/>
        <v>0</v>
      </c>
      <c r="G253" s="269">
        <f>'(3.5) Actual WCA NPC'!G253-'(3.4) Adjustments'!G256</f>
        <v>0</v>
      </c>
      <c r="H253" s="269">
        <f>'(3.5) Actual WCA NPC'!H253-'(3.4) Adjustments'!H256</f>
        <v>0</v>
      </c>
      <c r="I253" s="269">
        <f>'(3.5) Actual WCA NPC'!I253-'(3.4) Adjustments'!I256</f>
        <v>0</v>
      </c>
      <c r="J253" s="269">
        <f>'(3.5) Actual WCA NPC'!J253-'(3.4) Adjustments'!J256</f>
        <v>0</v>
      </c>
      <c r="K253" s="269">
        <f>'(3.5) Actual WCA NPC'!K253-'(3.4) Adjustments'!K256</f>
        <v>0</v>
      </c>
      <c r="L253" s="269">
        <f>'(3.5) Actual WCA NPC'!L253-'(3.4) Adjustments'!L256</f>
        <v>0</v>
      </c>
      <c r="M253" s="269">
        <f>'(3.5) Actual WCA NPC'!M253-'(3.4) Adjustments'!M256</f>
        <v>0</v>
      </c>
      <c r="N253" s="269">
        <f>'(3.5) Actual WCA NPC'!N253-'(3.4) Adjustments'!N256</f>
        <v>0</v>
      </c>
      <c r="O253" s="269">
        <f>'(3.5) Actual WCA NPC'!O253-'(3.4) Adjustments'!O256</f>
        <v>0</v>
      </c>
      <c r="P253" s="269">
        <f>'(3.5) Actual WCA NPC'!P253-'(3.4) Adjustments'!P256</f>
        <v>0</v>
      </c>
      <c r="Q253" s="269">
        <f>'(3.5) Actual WCA NPC'!Q253-'(3.4) Adjustments'!Q256</f>
        <v>0</v>
      </c>
      <c r="R253" s="269">
        <f>'(3.5) Actual WCA NPC'!R253-'(3.4) Adjustments'!R256</f>
        <v>0</v>
      </c>
    </row>
    <row r="254" spans="2:18" ht="12.75" customHeight="1">
      <c r="C254" s="230" t="s">
        <v>259</v>
      </c>
      <c r="E254" s="273"/>
      <c r="F254" s="275">
        <f t="shared" si="41"/>
        <v>0</v>
      </c>
      <c r="G254" s="269">
        <f>'(3.5) Actual WCA NPC'!G254-'(3.4) Adjustments'!G259</f>
        <v>0</v>
      </c>
      <c r="H254" s="269">
        <f>'(3.5) Actual WCA NPC'!H254-'(3.4) Adjustments'!H259</f>
        <v>0</v>
      </c>
      <c r="I254" s="269">
        <f>'(3.5) Actual WCA NPC'!I254-'(3.4) Adjustments'!I259</f>
        <v>0</v>
      </c>
      <c r="J254" s="269">
        <f>'(3.5) Actual WCA NPC'!J254-'(3.4) Adjustments'!J259</f>
        <v>0</v>
      </c>
      <c r="K254" s="269">
        <f>'(3.5) Actual WCA NPC'!K254-'(3.4) Adjustments'!K259</f>
        <v>0</v>
      </c>
      <c r="L254" s="269">
        <f>'(3.5) Actual WCA NPC'!L254-'(3.4) Adjustments'!L259</f>
        <v>0</v>
      </c>
      <c r="M254" s="269">
        <f>'(3.5) Actual WCA NPC'!M254-'(3.4) Adjustments'!M259</f>
        <v>0</v>
      </c>
      <c r="N254" s="269">
        <f>'(3.5) Actual WCA NPC'!N254-'(3.4) Adjustments'!N259</f>
        <v>0</v>
      </c>
      <c r="O254" s="269">
        <f>'(3.5) Actual WCA NPC'!O254-'(3.4) Adjustments'!O259</f>
        <v>0</v>
      </c>
      <c r="P254" s="269">
        <f>'(3.5) Actual WCA NPC'!P254-'(3.4) Adjustments'!P259</f>
        <v>0</v>
      </c>
      <c r="Q254" s="269">
        <f>'(3.5) Actual WCA NPC'!Q254-'(3.4) Adjustments'!Q259</f>
        <v>0</v>
      </c>
      <c r="R254" s="269">
        <f>'(3.5) Actual WCA NPC'!R254-'(3.4) Adjustments'!R259</f>
        <v>0</v>
      </c>
    </row>
    <row r="255" spans="2:18" ht="12.75" customHeight="1">
      <c r="B255" s="188"/>
      <c r="C255" s="287" t="s">
        <v>174</v>
      </c>
      <c r="D255" s="188"/>
      <c r="E255" s="273"/>
      <c r="F255" s="275">
        <f t="shared" si="41"/>
        <v>0</v>
      </c>
      <c r="G255" s="269">
        <f>'(3.5) Actual WCA NPC'!G255-'(3.4) Adjustments'!G260</f>
        <v>0</v>
      </c>
      <c r="H255" s="269">
        <f>'(3.5) Actual WCA NPC'!H255-'(3.4) Adjustments'!H260</f>
        <v>0</v>
      </c>
      <c r="I255" s="269">
        <f>'(3.5) Actual WCA NPC'!I255-'(3.4) Adjustments'!I260</f>
        <v>0</v>
      </c>
      <c r="J255" s="269">
        <f>'(3.5) Actual WCA NPC'!J255-'(3.4) Adjustments'!J260</f>
        <v>0</v>
      </c>
      <c r="K255" s="269">
        <f>'(3.5) Actual WCA NPC'!K255-'(3.4) Adjustments'!K260</f>
        <v>0</v>
      </c>
      <c r="L255" s="269">
        <f>'(3.5) Actual WCA NPC'!L255-'(3.4) Adjustments'!L260</f>
        <v>0</v>
      </c>
      <c r="M255" s="269">
        <f>'(3.5) Actual WCA NPC'!M255-'(3.4) Adjustments'!M260</f>
        <v>0</v>
      </c>
      <c r="N255" s="269">
        <f>'(3.5) Actual WCA NPC'!N255-'(3.4) Adjustments'!N260</f>
        <v>0</v>
      </c>
      <c r="O255" s="269">
        <f>'(3.5) Actual WCA NPC'!O255-'(3.4) Adjustments'!O260</f>
        <v>0</v>
      </c>
      <c r="P255" s="269">
        <f>'(3.5) Actual WCA NPC'!P255-'(3.4) Adjustments'!P260</f>
        <v>0</v>
      </c>
      <c r="Q255" s="269">
        <f>'(3.5) Actual WCA NPC'!Q255-'(3.4) Adjustments'!Q260</f>
        <v>0</v>
      </c>
      <c r="R255" s="269">
        <f>'(3.5) Actual WCA NPC'!R255-'(3.4) Adjustments'!R260</f>
        <v>0</v>
      </c>
    </row>
    <row r="256" spans="2:18" ht="12.75" customHeight="1">
      <c r="B256" s="188"/>
      <c r="C256" s="287" t="s">
        <v>175</v>
      </c>
      <c r="D256" s="188"/>
      <c r="E256" s="273"/>
      <c r="F256" s="275">
        <f t="shared" si="41"/>
        <v>0</v>
      </c>
      <c r="G256" s="269">
        <f>'(3.5) Actual WCA NPC'!G256-'(3.4) Adjustments'!G261</f>
        <v>0</v>
      </c>
      <c r="H256" s="269">
        <f>'(3.5) Actual WCA NPC'!H256-'(3.4) Adjustments'!H261</f>
        <v>0</v>
      </c>
      <c r="I256" s="269">
        <f>'(3.5) Actual WCA NPC'!I256-'(3.4) Adjustments'!I261</f>
        <v>0</v>
      </c>
      <c r="J256" s="269">
        <f>'(3.5) Actual WCA NPC'!J256-'(3.4) Adjustments'!J261</f>
        <v>0</v>
      </c>
      <c r="K256" s="269">
        <f>'(3.5) Actual WCA NPC'!K256-'(3.4) Adjustments'!K261</f>
        <v>0</v>
      </c>
      <c r="L256" s="269">
        <f>'(3.5) Actual WCA NPC'!L256-'(3.4) Adjustments'!L261</f>
        <v>0</v>
      </c>
      <c r="M256" s="269">
        <f>'(3.5) Actual WCA NPC'!M256-'(3.4) Adjustments'!M261</f>
        <v>0</v>
      </c>
      <c r="N256" s="269">
        <f>'(3.5) Actual WCA NPC'!N256-'(3.4) Adjustments'!N261</f>
        <v>0</v>
      </c>
      <c r="O256" s="269">
        <f>'(3.5) Actual WCA NPC'!O256-'(3.4) Adjustments'!O261</f>
        <v>0</v>
      </c>
      <c r="P256" s="269">
        <f>'(3.5) Actual WCA NPC'!P256-'(3.4) Adjustments'!P261</f>
        <v>0</v>
      </c>
      <c r="Q256" s="269">
        <f>'(3.5) Actual WCA NPC'!Q256-'(3.4) Adjustments'!Q261</f>
        <v>0</v>
      </c>
      <c r="R256" s="269">
        <f>'(3.5) Actual WCA NPC'!R256-'(3.4) Adjustments'!R261</f>
        <v>0</v>
      </c>
    </row>
    <row r="257" spans="2:18" ht="12.75" customHeight="1">
      <c r="B257" s="188"/>
      <c r="C257" s="287" t="s">
        <v>41</v>
      </c>
      <c r="D257" s="188"/>
      <c r="E257" s="273"/>
      <c r="F257" s="275">
        <f t="shared" si="41"/>
        <v>0</v>
      </c>
      <c r="G257" s="269">
        <f>'(3.5) Actual WCA NPC'!G257-'(3.4) Adjustments'!G262</f>
        <v>0</v>
      </c>
      <c r="H257" s="269">
        <f>'(3.5) Actual WCA NPC'!H257-'(3.4) Adjustments'!H262</f>
        <v>0</v>
      </c>
      <c r="I257" s="269">
        <f>'(3.5) Actual WCA NPC'!I257-'(3.4) Adjustments'!I262</f>
        <v>0</v>
      </c>
      <c r="J257" s="269">
        <f>'(3.5) Actual WCA NPC'!J257-'(3.4) Adjustments'!J262</f>
        <v>0</v>
      </c>
      <c r="K257" s="269">
        <f>'(3.5) Actual WCA NPC'!K257-'(3.4) Adjustments'!K262</f>
        <v>0</v>
      </c>
      <c r="L257" s="269">
        <f>'(3.5) Actual WCA NPC'!L257-'(3.4) Adjustments'!L262</f>
        <v>0</v>
      </c>
      <c r="M257" s="269">
        <f>'(3.5) Actual WCA NPC'!M257-'(3.4) Adjustments'!M262</f>
        <v>0</v>
      </c>
      <c r="N257" s="269">
        <f>'(3.5) Actual WCA NPC'!N257-'(3.4) Adjustments'!N262</f>
        <v>0</v>
      </c>
      <c r="O257" s="269">
        <f>'(3.5) Actual WCA NPC'!O257-'(3.4) Adjustments'!O262</f>
        <v>0</v>
      </c>
      <c r="P257" s="269">
        <f>'(3.5) Actual WCA NPC'!P257-'(3.4) Adjustments'!P262</f>
        <v>0</v>
      </c>
      <c r="Q257" s="269">
        <f>'(3.5) Actual WCA NPC'!Q257-'(3.4) Adjustments'!Q262</f>
        <v>0</v>
      </c>
      <c r="R257" s="269">
        <f>'(3.5) Actual WCA NPC'!R257-'(3.4) Adjustments'!R262</f>
        <v>0</v>
      </c>
    </row>
    <row r="258" spans="2:18" ht="12.75" customHeight="1">
      <c r="B258" s="188"/>
      <c r="C258" s="287" t="s">
        <v>42</v>
      </c>
      <c r="D258" s="188"/>
      <c r="E258" s="273"/>
      <c r="F258" s="275">
        <f t="shared" si="41"/>
        <v>0</v>
      </c>
      <c r="G258" s="269">
        <f>'(3.5) Actual WCA NPC'!G258-'(3.4) Adjustments'!G263</f>
        <v>0</v>
      </c>
      <c r="H258" s="269">
        <f>'(3.5) Actual WCA NPC'!H258-'(3.4) Adjustments'!H263</f>
        <v>0</v>
      </c>
      <c r="I258" s="269">
        <f>'(3.5) Actual WCA NPC'!I258-'(3.4) Adjustments'!I263</f>
        <v>0</v>
      </c>
      <c r="J258" s="269">
        <f>'(3.5) Actual WCA NPC'!J258-'(3.4) Adjustments'!J263</f>
        <v>0</v>
      </c>
      <c r="K258" s="269">
        <f>'(3.5) Actual WCA NPC'!K258-'(3.4) Adjustments'!K263</f>
        <v>0</v>
      </c>
      <c r="L258" s="269">
        <f>'(3.5) Actual WCA NPC'!L258-'(3.4) Adjustments'!L263</f>
        <v>0</v>
      </c>
      <c r="M258" s="269">
        <f>'(3.5) Actual WCA NPC'!M258-'(3.4) Adjustments'!M263</f>
        <v>0</v>
      </c>
      <c r="N258" s="269">
        <f>'(3.5) Actual WCA NPC'!N258-'(3.4) Adjustments'!N263</f>
        <v>0</v>
      </c>
      <c r="O258" s="269">
        <f>'(3.5) Actual WCA NPC'!O258-'(3.4) Adjustments'!O263</f>
        <v>0</v>
      </c>
      <c r="P258" s="269">
        <f>'(3.5) Actual WCA NPC'!P258-'(3.4) Adjustments'!P263</f>
        <v>0</v>
      </c>
      <c r="Q258" s="269">
        <f>'(3.5) Actual WCA NPC'!Q258-'(3.4) Adjustments'!Q263</f>
        <v>0</v>
      </c>
      <c r="R258" s="269">
        <f>'(3.5) Actual WCA NPC'!R258-'(3.4) Adjustments'!R263</f>
        <v>0</v>
      </c>
    </row>
    <row r="259" spans="2:18" ht="12.75" customHeight="1">
      <c r="B259" s="188"/>
      <c r="C259" s="287" t="s">
        <v>260</v>
      </c>
      <c r="D259" s="188"/>
      <c r="E259" s="273"/>
      <c r="F259" s="275">
        <f t="shared" si="41"/>
        <v>0</v>
      </c>
      <c r="G259" s="269">
        <f>'(3.5) Actual WCA NPC'!G259-'(3.4) Adjustments'!G264</f>
        <v>0</v>
      </c>
      <c r="H259" s="269">
        <f>'(3.5) Actual WCA NPC'!H259-'(3.4) Adjustments'!H264</f>
        <v>0</v>
      </c>
      <c r="I259" s="269">
        <f>'(3.5) Actual WCA NPC'!I259-'(3.4) Adjustments'!I264</f>
        <v>0</v>
      </c>
      <c r="J259" s="269">
        <f>'(3.5) Actual WCA NPC'!J259-'(3.4) Adjustments'!J264</f>
        <v>0</v>
      </c>
      <c r="K259" s="269">
        <f>'(3.5) Actual WCA NPC'!K259-'(3.4) Adjustments'!K264</f>
        <v>0</v>
      </c>
      <c r="L259" s="269">
        <f>'(3.5) Actual WCA NPC'!L259-'(3.4) Adjustments'!L264</f>
        <v>0</v>
      </c>
      <c r="M259" s="269">
        <f>'(3.5) Actual WCA NPC'!M259-'(3.4) Adjustments'!M264</f>
        <v>0</v>
      </c>
      <c r="N259" s="269">
        <f>'(3.5) Actual WCA NPC'!N259-'(3.4) Adjustments'!N264</f>
        <v>0</v>
      </c>
      <c r="O259" s="269">
        <f>'(3.5) Actual WCA NPC'!O259-'(3.4) Adjustments'!O264</f>
        <v>0</v>
      </c>
      <c r="P259" s="269">
        <f>'(3.5) Actual WCA NPC'!P259-'(3.4) Adjustments'!P264</f>
        <v>0</v>
      </c>
      <c r="Q259" s="269">
        <f>'(3.5) Actual WCA NPC'!Q259-'(3.4) Adjustments'!Q264</f>
        <v>0</v>
      </c>
      <c r="R259" s="269">
        <f>'(3.5) Actual WCA NPC'!R259-'(3.4) Adjustments'!R264</f>
        <v>0</v>
      </c>
    </row>
    <row r="260" spans="2:18" ht="12.75" customHeight="1">
      <c r="B260" s="188"/>
      <c r="C260" s="287" t="s">
        <v>261</v>
      </c>
      <c r="D260" s="188"/>
      <c r="E260" s="273"/>
      <c r="F260" s="275">
        <f t="shared" si="41"/>
        <v>0</v>
      </c>
      <c r="G260" s="269">
        <f>'(3.5) Actual WCA NPC'!G260-'(3.4) Adjustments'!G265</f>
        <v>0</v>
      </c>
      <c r="H260" s="269">
        <f>'(3.5) Actual WCA NPC'!H260-'(3.4) Adjustments'!H265</f>
        <v>0</v>
      </c>
      <c r="I260" s="269">
        <f>'(3.5) Actual WCA NPC'!I260-'(3.4) Adjustments'!I265</f>
        <v>0</v>
      </c>
      <c r="J260" s="269">
        <f>'(3.5) Actual WCA NPC'!J260-'(3.4) Adjustments'!J265</f>
        <v>0</v>
      </c>
      <c r="K260" s="269">
        <f>'(3.5) Actual WCA NPC'!K260-'(3.4) Adjustments'!K265</f>
        <v>0</v>
      </c>
      <c r="L260" s="269">
        <f>'(3.5) Actual WCA NPC'!L260-'(3.4) Adjustments'!L265</f>
        <v>0</v>
      </c>
      <c r="M260" s="269">
        <f>'(3.5) Actual WCA NPC'!M260-'(3.4) Adjustments'!M265</f>
        <v>0</v>
      </c>
      <c r="N260" s="269">
        <f>'(3.5) Actual WCA NPC'!N260-'(3.4) Adjustments'!N265</f>
        <v>0</v>
      </c>
      <c r="O260" s="269">
        <f>'(3.5) Actual WCA NPC'!O260-'(3.4) Adjustments'!O265</f>
        <v>0</v>
      </c>
      <c r="P260" s="269">
        <f>'(3.5) Actual WCA NPC'!P260-'(3.4) Adjustments'!P265</f>
        <v>0</v>
      </c>
      <c r="Q260" s="269">
        <f>'(3.5) Actual WCA NPC'!Q260-'(3.4) Adjustments'!Q265</f>
        <v>0</v>
      </c>
      <c r="R260" s="269">
        <f>'(3.5) Actual WCA NPC'!R260-'(3.4) Adjustments'!R265</f>
        <v>0</v>
      </c>
    </row>
    <row r="261" spans="2:18" ht="12.75" customHeight="1">
      <c r="B261" s="188"/>
      <c r="C261" s="232" t="s">
        <v>176</v>
      </c>
      <c r="D261" s="188"/>
      <c r="E261" s="273"/>
      <c r="F261" s="275">
        <f t="shared" si="41"/>
        <v>0</v>
      </c>
      <c r="G261" s="269">
        <f>'(3.5) Actual WCA NPC'!G261-'(3.4) Adjustments'!G266</f>
        <v>0</v>
      </c>
      <c r="H261" s="269">
        <f>'(3.5) Actual WCA NPC'!H261-'(3.4) Adjustments'!H266</f>
        <v>0</v>
      </c>
      <c r="I261" s="269">
        <f>'(3.5) Actual WCA NPC'!I261-'(3.4) Adjustments'!I266</f>
        <v>0</v>
      </c>
      <c r="J261" s="269">
        <f>'(3.5) Actual WCA NPC'!J261-'(3.4) Adjustments'!J266</f>
        <v>0</v>
      </c>
      <c r="K261" s="269">
        <f>'(3.5) Actual WCA NPC'!K261-'(3.4) Adjustments'!K266</f>
        <v>0</v>
      </c>
      <c r="L261" s="269">
        <f>'(3.5) Actual WCA NPC'!L261-'(3.4) Adjustments'!L266</f>
        <v>0</v>
      </c>
      <c r="M261" s="269">
        <f>'(3.5) Actual WCA NPC'!M261-'(3.4) Adjustments'!M266</f>
        <v>0</v>
      </c>
      <c r="N261" s="269">
        <f>'(3.5) Actual WCA NPC'!N261-'(3.4) Adjustments'!N266</f>
        <v>0</v>
      </c>
      <c r="O261" s="269">
        <f>'(3.5) Actual WCA NPC'!O261-'(3.4) Adjustments'!O266</f>
        <v>0</v>
      </c>
      <c r="P261" s="269">
        <f>'(3.5) Actual WCA NPC'!P261-'(3.4) Adjustments'!P266</f>
        <v>0</v>
      </c>
      <c r="Q261" s="269">
        <f>'(3.5) Actual WCA NPC'!Q261-'(3.4) Adjustments'!Q266</f>
        <v>0</v>
      </c>
      <c r="R261" s="269">
        <f>'(3.5) Actual WCA NPC'!R261-'(3.4) Adjustments'!R266</f>
        <v>0</v>
      </c>
    </row>
    <row r="262" spans="2:18" ht="12.75" customHeight="1">
      <c r="B262" s="188"/>
      <c r="C262" s="232" t="s">
        <v>177</v>
      </c>
      <c r="D262" s="188"/>
      <c r="E262" s="273"/>
      <c r="F262" s="275">
        <f t="shared" si="41"/>
        <v>0</v>
      </c>
      <c r="G262" s="269">
        <f>'(3.5) Actual WCA NPC'!G262-'(3.4) Adjustments'!G267</f>
        <v>0</v>
      </c>
      <c r="H262" s="269">
        <f>'(3.5) Actual WCA NPC'!H262-'(3.4) Adjustments'!H267</f>
        <v>0</v>
      </c>
      <c r="I262" s="269">
        <f>'(3.5) Actual WCA NPC'!I262-'(3.4) Adjustments'!I267</f>
        <v>0</v>
      </c>
      <c r="J262" s="269">
        <f>'(3.5) Actual WCA NPC'!J262-'(3.4) Adjustments'!J267</f>
        <v>0</v>
      </c>
      <c r="K262" s="269">
        <f>'(3.5) Actual WCA NPC'!K262-'(3.4) Adjustments'!K267</f>
        <v>0</v>
      </c>
      <c r="L262" s="269">
        <f>'(3.5) Actual WCA NPC'!L262-'(3.4) Adjustments'!L267</f>
        <v>0</v>
      </c>
      <c r="M262" s="269">
        <f>'(3.5) Actual WCA NPC'!M262-'(3.4) Adjustments'!M267</f>
        <v>0</v>
      </c>
      <c r="N262" s="269">
        <f>'(3.5) Actual WCA NPC'!N262-'(3.4) Adjustments'!N267</f>
        <v>0</v>
      </c>
      <c r="O262" s="269">
        <f>'(3.5) Actual WCA NPC'!O262-'(3.4) Adjustments'!O267</f>
        <v>0</v>
      </c>
      <c r="P262" s="269">
        <f>'(3.5) Actual WCA NPC'!P262-'(3.4) Adjustments'!P267</f>
        <v>0</v>
      </c>
      <c r="Q262" s="269">
        <f>'(3.5) Actual WCA NPC'!Q262-'(3.4) Adjustments'!Q267</f>
        <v>0</v>
      </c>
      <c r="R262" s="269">
        <f>'(3.5) Actual WCA NPC'!R262-'(3.4) Adjustments'!R267</f>
        <v>0</v>
      </c>
    </row>
    <row r="263" spans="2:18" ht="12.75" customHeight="1">
      <c r="B263" s="188"/>
      <c r="C263" s="217" t="s">
        <v>43</v>
      </c>
      <c r="D263" s="188"/>
      <c r="E263" s="273"/>
      <c r="F263" s="275">
        <f t="shared" si="41"/>
        <v>0</v>
      </c>
      <c r="G263" s="269">
        <f>'(3.5) Actual WCA NPC'!G263-'(3.4) Adjustments'!G268</f>
        <v>0</v>
      </c>
      <c r="H263" s="269">
        <f>'(3.5) Actual WCA NPC'!H263-'(3.4) Adjustments'!H268</f>
        <v>0</v>
      </c>
      <c r="I263" s="269">
        <f>'(3.5) Actual WCA NPC'!I263-'(3.4) Adjustments'!I268</f>
        <v>0</v>
      </c>
      <c r="J263" s="269">
        <f>'(3.5) Actual WCA NPC'!J263-'(3.4) Adjustments'!J268</f>
        <v>0</v>
      </c>
      <c r="K263" s="269">
        <f>'(3.5) Actual WCA NPC'!K263-'(3.4) Adjustments'!K268</f>
        <v>0</v>
      </c>
      <c r="L263" s="269">
        <f>'(3.5) Actual WCA NPC'!L263-'(3.4) Adjustments'!L268</f>
        <v>0</v>
      </c>
      <c r="M263" s="269">
        <f>'(3.5) Actual WCA NPC'!M263-'(3.4) Adjustments'!M268</f>
        <v>0</v>
      </c>
      <c r="N263" s="269">
        <f>'(3.5) Actual WCA NPC'!N263-'(3.4) Adjustments'!N268</f>
        <v>0</v>
      </c>
      <c r="O263" s="269">
        <f>'(3.5) Actual WCA NPC'!O263-'(3.4) Adjustments'!O268</f>
        <v>0</v>
      </c>
      <c r="P263" s="269">
        <f>'(3.5) Actual WCA NPC'!P263-'(3.4) Adjustments'!P268</f>
        <v>0</v>
      </c>
      <c r="Q263" s="269">
        <f>'(3.5) Actual WCA NPC'!Q263-'(3.4) Adjustments'!Q268</f>
        <v>0</v>
      </c>
      <c r="R263" s="269">
        <f>'(3.5) Actual WCA NPC'!R263-'(3.4) Adjustments'!R268</f>
        <v>0</v>
      </c>
    </row>
    <row r="264" spans="2:18" ht="12.75" customHeight="1">
      <c r="B264" s="188"/>
      <c r="C264" s="287" t="s">
        <v>44</v>
      </c>
      <c r="D264" s="188"/>
      <c r="F264" s="275">
        <f t="shared" si="41"/>
        <v>0</v>
      </c>
      <c r="G264" s="269">
        <f>'(3.5) Actual WCA NPC'!G264-'(3.4) Adjustments'!G269</f>
        <v>0</v>
      </c>
      <c r="H264" s="269">
        <f>'(3.5) Actual WCA NPC'!H264-'(3.4) Adjustments'!H269</f>
        <v>0</v>
      </c>
      <c r="I264" s="269">
        <f>'(3.5) Actual WCA NPC'!I264-'(3.4) Adjustments'!I269</f>
        <v>0</v>
      </c>
      <c r="J264" s="269">
        <f>'(3.5) Actual WCA NPC'!J264-'(3.4) Adjustments'!J269</f>
        <v>0</v>
      </c>
      <c r="K264" s="269">
        <f>'(3.5) Actual WCA NPC'!K264-'(3.4) Adjustments'!K269</f>
        <v>0</v>
      </c>
      <c r="L264" s="269">
        <f>'(3.5) Actual WCA NPC'!L264-'(3.4) Adjustments'!L269</f>
        <v>0</v>
      </c>
      <c r="M264" s="269">
        <f>'(3.5) Actual WCA NPC'!M264-'(3.4) Adjustments'!M269</f>
        <v>0</v>
      </c>
      <c r="N264" s="269">
        <f>'(3.5) Actual WCA NPC'!N264-'(3.4) Adjustments'!N269</f>
        <v>0</v>
      </c>
      <c r="O264" s="269">
        <f>'(3.5) Actual WCA NPC'!O264-'(3.4) Adjustments'!O269</f>
        <v>0</v>
      </c>
      <c r="P264" s="269">
        <f>'(3.5) Actual WCA NPC'!P264-'(3.4) Adjustments'!P269</f>
        <v>0</v>
      </c>
      <c r="Q264" s="269">
        <f>'(3.5) Actual WCA NPC'!Q264-'(3.4) Adjustments'!Q269</f>
        <v>0</v>
      </c>
      <c r="R264" s="269">
        <f>'(3.5) Actual WCA NPC'!R264-'(3.4) Adjustments'!R269</f>
        <v>0</v>
      </c>
    </row>
    <row r="265" spans="2:18" ht="12.75" customHeight="1">
      <c r="B265" s="188"/>
      <c r="C265" s="230" t="s">
        <v>178</v>
      </c>
      <c r="D265" s="188"/>
      <c r="F265" s="275">
        <f t="shared" si="41"/>
        <v>0</v>
      </c>
      <c r="G265" s="269">
        <f>'(3.5) Actual WCA NPC'!G265-'(3.4) Adjustments'!G270</f>
        <v>0</v>
      </c>
      <c r="H265" s="269">
        <f>'(3.5) Actual WCA NPC'!H265-'(3.4) Adjustments'!H270</f>
        <v>0</v>
      </c>
      <c r="I265" s="269">
        <f>'(3.5) Actual WCA NPC'!I265-'(3.4) Adjustments'!I270</f>
        <v>0</v>
      </c>
      <c r="J265" s="269">
        <f>'(3.5) Actual WCA NPC'!J265-'(3.4) Adjustments'!J270</f>
        <v>0</v>
      </c>
      <c r="K265" s="269">
        <f>'(3.5) Actual WCA NPC'!K265-'(3.4) Adjustments'!K270</f>
        <v>0</v>
      </c>
      <c r="L265" s="269">
        <f>'(3.5) Actual WCA NPC'!L265-'(3.4) Adjustments'!L270</f>
        <v>0</v>
      </c>
      <c r="M265" s="269">
        <f>'(3.5) Actual WCA NPC'!M265-'(3.4) Adjustments'!M270</f>
        <v>0</v>
      </c>
      <c r="N265" s="269">
        <f>'(3.5) Actual WCA NPC'!N265-'(3.4) Adjustments'!N270</f>
        <v>0</v>
      </c>
      <c r="O265" s="269">
        <f>'(3.5) Actual WCA NPC'!O265-'(3.4) Adjustments'!O270</f>
        <v>0</v>
      </c>
      <c r="P265" s="269">
        <f>'(3.5) Actual WCA NPC'!P265-'(3.4) Adjustments'!P270</f>
        <v>0</v>
      </c>
      <c r="Q265" s="269">
        <f>'(3.5) Actual WCA NPC'!Q265-'(3.4) Adjustments'!Q270</f>
        <v>0</v>
      </c>
      <c r="R265" s="269">
        <f>'(3.5) Actual WCA NPC'!R265-'(3.4) Adjustments'!R270</f>
        <v>0</v>
      </c>
    </row>
    <row r="266" spans="2:18" ht="12.75" customHeight="1">
      <c r="B266" s="188"/>
      <c r="C266" s="230" t="s">
        <v>274</v>
      </c>
      <c r="D266" s="188"/>
      <c r="F266" s="275">
        <f t="shared" si="41"/>
        <v>0</v>
      </c>
      <c r="G266" s="269">
        <f>'(3.5) Actual WCA NPC'!G266-'(3.4) Adjustments'!G271</f>
        <v>0</v>
      </c>
      <c r="H266" s="269">
        <f>'(3.5) Actual WCA NPC'!H266-'(3.4) Adjustments'!H271</f>
        <v>0</v>
      </c>
      <c r="I266" s="269">
        <f>'(3.5) Actual WCA NPC'!I266-'(3.4) Adjustments'!I271</f>
        <v>0</v>
      </c>
      <c r="J266" s="269">
        <f>'(3.5) Actual WCA NPC'!J266-'(3.4) Adjustments'!J271</f>
        <v>0</v>
      </c>
      <c r="K266" s="269">
        <f>'(3.5) Actual WCA NPC'!K266-'(3.4) Adjustments'!K271</f>
        <v>0</v>
      </c>
      <c r="L266" s="269">
        <f>'(3.5) Actual WCA NPC'!L266-'(3.4) Adjustments'!L271</f>
        <v>0</v>
      </c>
      <c r="M266" s="269">
        <f>'(3.5) Actual WCA NPC'!M266-'(3.4) Adjustments'!M271</f>
        <v>0</v>
      </c>
      <c r="N266" s="269">
        <f>'(3.5) Actual WCA NPC'!N266-'(3.4) Adjustments'!N271</f>
        <v>0</v>
      </c>
      <c r="O266" s="269">
        <f>'(3.5) Actual WCA NPC'!O266-'(3.4) Adjustments'!O271</f>
        <v>0</v>
      </c>
      <c r="P266" s="269">
        <f>'(3.5) Actual WCA NPC'!P266-'(3.4) Adjustments'!P271</f>
        <v>0</v>
      </c>
      <c r="Q266" s="269">
        <f>'(3.5) Actual WCA NPC'!Q266-'(3.4) Adjustments'!Q271</f>
        <v>0</v>
      </c>
      <c r="R266" s="269">
        <f>'(3.5) Actual WCA NPC'!R266-'(3.4) Adjustments'!R271</f>
        <v>0</v>
      </c>
    </row>
    <row r="267" spans="2:18" ht="12.75" customHeight="1">
      <c r="B267" s="188"/>
      <c r="C267" s="230" t="s">
        <v>45</v>
      </c>
      <c r="D267" s="188"/>
      <c r="F267" s="275">
        <f t="shared" si="41"/>
        <v>0</v>
      </c>
      <c r="G267" s="269">
        <f>'(3.5) Actual WCA NPC'!G267-'(3.4) Adjustments'!G272</f>
        <v>0</v>
      </c>
      <c r="H267" s="269">
        <f>'(3.5) Actual WCA NPC'!H267-'(3.4) Adjustments'!H272</f>
        <v>0</v>
      </c>
      <c r="I267" s="269">
        <f>'(3.5) Actual WCA NPC'!I267-'(3.4) Adjustments'!I272</f>
        <v>0</v>
      </c>
      <c r="J267" s="269">
        <f>'(3.5) Actual WCA NPC'!J267-'(3.4) Adjustments'!J272</f>
        <v>0</v>
      </c>
      <c r="K267" s="269">
        <f>'(3.5) Actual WCA NPC'!K267-'(3.4) Adjustments'!K272</f>
        <v>0</v>
      </c>
      <c r="L267" s="269">
        <f>'(3.5) Actual WCA NPC'!L267-'(3.4) Adjustments'!L272</f>
        <v>0</v>
      </c>
      <c r="M267" s="269">
        <f>'(3.5) Actual WCA NPC'!M267-'(3.4) Adjustments'!M272</f>
        <v>0</v>
      </c>
      <c r="N267" s="269">
        <f>'(3.5) Actual WCA NPC'!N267-'(3.4) Adjustments'!N272</f>
        <v>0</v>
      </c>
      <c r="O267" s="269">
        <f>'(3.5) Actual WCA NPC'!O267-'(3.4) Adjustments'!O272</f>
        <v>0</v>
      </c>
      <c r="P267" s="269">
        <f>'(3.5) Actual WCA NPC'!P267-'(3.4) Adjustments'!P272</f>
        <v>0</v>
      </c>
      <c r="Q267" s="269">
        <f>'(3.5) Actual WCA NPC'!Q267-'(3.4) Adjustments'!Q272</f>
        <v>0</v>
      </c>
      <c r="R267" s="269">
        <f>'(3.5) Actual WCA NPC'!R267-'(3.4) Adjustments'!R272</f>
        <v>0</v>
      </c>
    </row>
    <row r="268" spans="2:18" ht="12.75" customHeight="1">
      <c r="B268" s="188"/>
      <c r="C268" s="230" t="s">
        <v>262</v>
      </c>
      <c r="D268" s="188"/>
      <c r="F268" s="275">
        <f t="shared" si="41"/>
        <v>0</v>
      </c>
      <c r="G268" s="269">
        <f>'(3.5) Actual WCA NPC'!G268-'(3.4) Adjustments'!G273</f>
        <v>0</v>
      </c>
      <c r="H268" s="269">
        <f>'(3.5) Actual WCA NPC'!H268-'(3.4) Adjustments'!H273</f>
        <v>0</v>
      </c>
      <c r="I268" s="269">
        <f>'(3.5) Actual WCA NPC'!I268-'(3.4) Adjustments'!I273</f>
        <v>0</v>
      </c>
      <c r="J268" s="269">
        <f>'(3.5) Actual WCA NPC'!J268-'(3.4) Adjustments'!J273</f>
        <v>0</v>
      </c>
      <c r="K268" s="269">
        <f>'(3.5) Actual WCA NPC'!K268-'(3.4) Adjustments'!K273</f>
        <v>0</v>
      </c>
      <c r="L268" s="269">
        <f>'(3.5) Actual WCA NPC'!L268-'(3.4) Adjustments'!L273</f>
        <v>0</v>
      </c>
      <c r="M268" s="269">
        <f>'(3.5) Actual WCA NPC'!M268-'(3.4) Adjustments'!M273</f>
        <v>0</v>
      </c>
      <c r="N268" s="269">
        <f>'(3.5) Actual WCA NPC'!N268-'(3.4) Adjustments'!N273</f>
        <v>0</v>
      </c>
      <c r="O268" s="269">
        <f>'(3.5) Actual WCA NPC'!O268-'(3.4) Adjustments'!O273</f>
        <v>0</v>
      </c>
      <c r="P268" s="269">
        <f>'(3.5) Actual WCA NPC'!P268-'(3.4) Adjustments'!P273</f>
        <v>0</v>
      </c>
      <c r="Q268" s="269">
        <f>'(3.5) Actual WCA NPC'!Q268-'(3.4) Adjustments'!Q273</f>
        <v>0</v>
      </c>
      <c r="R268" s="269">
        <f>'(3.5) Actual WCA NPC'!R268-'(3.4) Adjustments'!R273</f>
        <v>0</v>
      </c>
    </row>
    <row r="269" spans="2:18" ht="12.75" customHeight="1">
      <c r="B269" s="188"/>
      <c r="C269" s="230" t="s">
        <v>179</v>
      </c>
      <c r="D269" s="188"/>
      <c r="F269" s="275">
        <f t="shared" si="41"/>
        <v>0</v>
      </c>
      <c r="G269" s="269">
        <f>'(3.5) Actual WCA NPC'!G269-'(3.4) Adjustments'!G274</f>
        <v>0</v>
      </c>
      <c r="H269" s="269">
        <f>'(3.5) Actual WCA NPC'!H269-'(3.4) Adjustments'!H274</f>
        <v>0</v>
      </c>
      <c r="I269" s="269">
        <f>'(3.5) Actual WCA NPC'!I269-'(3.4) Adjustments'!I274</f>
        <v>0</v>
      </c>
      <c r="J269" s="269">
        <f>'(3.5) Actual WCA NPC'!J269-'(3.4) Adjustments'!J274</f>
        <v>0</v>
      </c>
      <c r="K269" s="269">
        <f>'(3.5) Actual WCA NPC'!K269-'(3.4) Adjustments'!K274</f>
        <v>0</v>
      </c>
      <c r="L269" s="269">
        <f>'(3.5) Actual WCA NPC'!L269-'(3.4) Adjustments'!L274</f>
        <v>0</v>
      </c>
      <c r="M269" s="269">
        <f>'(3.5) Actual WCA NPC'!M269-'(3.4) Adjustments'!M274</f>
        <v>0</v>
      </c>
      <c r="N269" s="269">
        <f>'(3.5) Actual WCA NPC'!N269-'(3.4) Adjustments'!N274</f>
        <v>0</v>
      </c>
      <c r="O269" s="269">
        <f>'(3.5) Actual WCA NPC'!O269-'(3.4) Adjustments'!O274</f>
        <v>0</v>
      </c>
      <c r="P269" s="269">
        <f>'(3.5) Actual WCA NPC'!P269-'(3.4) Adjustments'!P274</f>
        <v>0</v>
      </c>
      <c r="Q269" s="269">
        <f>'(3.5) Actual WCA NPC'!Q269-'(3.4) Adjustments'!Q274</f>
        <v>0</v>
      </c>
      <c r="R269" s="269">
        <f>'(3.5) Actual WCA NPC'!R269-'(3.4) Adjustments'!R274</f>
        <v>0</v>
      </c>
    </row>
    <row r="270" spans="2:18" ht="12.75" customHeight="1">
      <c r="B270" s="188"/>
      <c r="C270" s="230" t="s">
        <v>269</v>
      </c>
      <c r="D270" s="188"/>
      <c r="F270" s="275">
        <f t="shared" si="41"/>
        <v>0</v>
      </c>
      <c r="G270" s="269">
        <f>'(3.5) Actual WCA NPC'!G270-'(3.4) Adjustments'!G275</f>
        <v>0</v>
      </c>
      <c r="H270" s="269">
        <f>'(3.5) Actual WCA NPC'!H270-'(3.4) Adjustments'!H275</f>
        <v>0</v>
      </c>
      <c r="I270" s="269">
        <f>'(3.5) Actual WCA NPC'!I270-'(3.4) Adjustments'!I275</f>
        <v>0</v>
      </c>
      <c r="J270" s="269">
        <f>'(3.5) Actual WCA NPC'!J270-'(3.4) Adjustments'!J275</f>
        <v>0</v>
      </c>
      <c r="K270" s="269">
        <f>'(3.5) Actual WCA NPC'!K270-'(3.4) Adjustments'!K275</f>
        <v>0</v>
      </c>
      <c r="L270" s="269">
        <f>'(3.5) Actual WCA NPC'!L270-'(3.4) Adjustments'!L275</f>
        <v>0</v>
      </c>
      <c r="M270" s="269">
        <f>'(3.5) Actual WCA NPC'!M270-'(3.4) Adjustments'!M275</f>
        <v>0</v>
      </c>
      <c r="N270" s="269">
        <f>'(3.5) Actual WCA NPC'!N270-'(3.4) Adjustments'!N275</f>
        <v>0</v>
      </c>
      <c r="O270" s="269">
        <f>'(3.5) Actual WCA NPC'!O270-'(3.4) Adjustments'!O275</f>
        <v>0</v>
      </c>
      <c r="P270" s="269">
        <f>'(3.5) Actual WCA NPC'!P270-'(3.4) Adjustments'!P275</f>
        <v>0</v>
      </c>
      <c r="Q270" s="269">
        <f>'(3.5) Actual WCA NPC'!Q270-'(3.4) Adjustments'!Q275</f>
        <v>0</v>
      </c>
      <c r="R270" s="269">
        <f>'(3.5) Actual WCA NPC'!R270-'(3.4) Adjustments'!R275</f>
        <v>0</v>
      </c>
    </row>
    <row r="271" spans="2:18" ht="12.75" customHeight="1">
      <c r="B271" s="188"/>
      <c r="C271" s="230" t="s">
        <v>270</v>
      </c>
      <c r="D271" s="188"/>
      <c r="F271" s="275">
        <f t="shared" si="41"/>
        <v>0</v>
      </c>
      <c r="G271" s="269">
        <f>'(3.5) Actual WCA NPC'!G271-'(3.4) Adjustments'!G276</f>
        <v>0</v>
      </c>
      <c r="H271" s="269">
        <f>'(3.5) Actual WCA NPC'!H271-'(3.4) Adjustments'!H276</f>
        <v>0</v>
      </c>
      <c r="I271" s="269">
        <f>'(3.5) Actual WCA NPC'!I271-'(3.4) Adjustments'!I276</f>
        <v>0</v>
      </c>
      <c r="J271" s="269">
        <f>'(3.5) Actual WCA NPC'!J271-'(3.4) Adjustments'!J276</f>
        <v>0</v>
      </c>
      <c r="K271" s="269">
        <f>'(3.5) Actual WCA NPC'!K271-'(3.4) Adjustments'!K276</f>
        <v>0</v>
      </c>
      <c r="L271" s="269">
        <f>'(3.5) Actual WCA NPC'!L271-'(3.4) Adjustments'!L276</f>
        <v>0</v>
      </c>
      <c r="M271" s="269">
        <f>'(3.5) Actual WCA NPC'!M271-'(3.4) Adjustments'!M276</f>
        <v>0</v>
      </c>
      <c r="N271" s="269">
        <f>'(3.5) Actual WCA NPC'!N271-'(3.4) Adjustments'!N276</f>
        <v>0</v>
      </c>
      <c r="O271" s="269">
        <f>'(3.5) Actual WCA NPC'!O271-'(3.4) Adjustments'!O276</f>
        <v>0</v>
      </c>
      <c r="P271" s="269">
        <f>'(3.5) Actual WCA NPC'!P271-'(3.4) Adjustments'!P276</f>
        <v>0</v>
      </c>
      <c r="Q271" s="269">
        <f>'(3.5) Actual WCA NPC'!Q271-'(3.4) Adjustments'!Q276</f>
        <v>0</v>
      </c>
      <c r="R271" s="269">
        <f>'(3.5) Actual WCA NPC'!R271-'(3.4) Adjustments'!R276</f>
        <v>0</v>
      </c>
    </row>
    <row r="272" spans="2:18" ht="12.75" customHeight="1">
      <c r="B272" s="188"/>
      <c r="C272" s="188"/>
      <c r="D272" s="188"/>
      <c r="F272" s="28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</row>
    <row r="273" spans="1:18" ht="12.75" customHeight="1">
      <c r="B273" s="266" t="s">
        <v>197</v>
      </c>
      <c r="C273" s="188"/>
      <c r="D273" s="188"/>
      <c r="F273" s="275">
        <f>SUM(G273:R273)</f>
        <v>5436.5369999999994</v>
      </c>
      <c r="G273" s="283">
        <f t="shared" ref="G273:R273" si="42">SUM(G235:G272)</f>
        <v>0</v>
      </c>
      <c r="H273" s="283">
        <f t="shared" si="42"/>
        <v>0</v>
      </c>
      <c r="I273" s="283">
        <f t="shared" si="42"/>
        <v>0</v>
      </c>
      <c r="J273" s="283">
        <f t="shared" si="42"/>
        <v>13.182</v>
      </c>
      <c r="K273" s="283">
        <f t="shared" si="42"/>
        <v>741.52</v>
      </c>
      <c r="L273" s="283">
        <f t="shared" si="42"/>
        <v>1263.5509999999999</v>
      </c>
      <c r="M273" s="283">
        <f t="shared" si="42"/>
        <v>1471.0050000000001</v>
      </c>
      <c r="N273" s="283">
        <f t="shared" si="42"/>
        <v>1421.175999999999</v>
      </c>
      <c r="O273" s="283">
        <f t="shared" si="42"/>
        <v>516.56600000000003</v>
      </c>
      <c r="P273" s="283">
        <f t="shared" si="42"/>
        <v>9.536999999999999</v>
      </c>
      <c r="Q273" s="283">
        <f t="shared" si="42"/>
        <v>0</v>
      </c>
      <c r="R273" s="283">
        <f t="shared" si="42"/>
        <v>0</v>
      </c>
    </row>
    <row r="274" spans="1:18" ht="12.75" customHeight="1">
      <c r="B274" s="188"/>
      <c r="C274" s="188"/>
      <c r="D274" s="188"/>
      <c r="F274" s="28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</row>
    <row r="275" spans="1:18" ht="12.75" customHeight="1">
      <c r="A275" s="266"/>
      <c r="B275" s="266" t="s">
        <v>46</v>
      </c>
      <c r="C275" s="188"/>
      <c r="D275" s="188"/>
      <c r="F275" s="28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</row>
    <row r="276" spans="1:18" ht="12.75" customHeight="1">
      <c r="A276" s="266"/>
      <c r="B276" s="266"/>
      <c r="C276" s="230" t="s">
        <v>181</v>
      </c>
      <c r="D276" s="230"/>
      <c r="F276" s="275">
        <f>SUM(G276:R276)</f>
        <v>79580.800000000003</v>
      </c>
      <c r="G276" s="269">
        <f>'(3.5) Actual WCA NPC'!G276-'(3.4) Adjustments'!G282</f>
        <v>8222</v>
      </c>
      <c r="H276" s="269">
        <f>'(3.5) Actual WCA NPC'!H276-'(3.4) Adjustments'!H282</f>
        <v>6922</v>
      </c>
      <c r="I276" s="269">
        <f>'(3.5) Actual WCA NPC'!I276-'(3.4) Adjustments'!I282</f>
        <v>6028.26</v>
      </c>
      <c r="J276" s="269">
        <f>'(3.5) Actual WCA NPC'!J276-'(3.4) Adjustments'!J282</f>
        <v>5051</v>
      </c>
      <c r="K276" s="269">
        <f>'(3.5) Actual WCA NPC'!K276-'(3.4) Adjustments'!K282</f>
        <v>8134</v>
      </c>
      <c r="L276" s="269">
        <f>'(3.5) Actual WCA NPC'!L276-'(3.4) Adjustments'!L282</f>
        <v>7979.74</v>
      </c>
      <c r="M276" s="269">
        <f>'(3.5) Actual WCA NPC'!M276-'(3.4) Adjustments'!M282</f>
        <v>6292</v>
      </c>
      <c r="N276" s="269">
        <f>'(3.5) Actual WCA NPC'!N276-'(3.4) Adjustments'!N282</f>
        <v>6606</v>
      </c>
      <c r="O276" s="269">
        <f>'(3.5) Actual WCA NPC'!O276-'(3.4) Adjustments'!O282</f>
        <v>4340</v>
      </c>
      <c r="P276" s="269">
        <f>'(3.5) Actual WCA NPC'!P276-'(3.4) Adjustments'!P282</f>
        <v>4936</v>
      </c>
      <c r="Q276" s="269">
        <f>'(3.5) Actual WCA NPC'!Q276-'(3.4) Adjustments'!Q282</f>
        <v>7334.42</v>
      </c>
      <c r="R276" s="269">
        <f>'(3.5) Actual WCA NPC'!R276-'(3.4) Adjustments'!R282</f>
        <v>7735.38</v>
      </c>
    </row>
    <row r="277" spans="1:18" ht="12.75" customHeight="1">
      <c r="A277" s="266"/>
      <c r="B277" s="266"/>
      <c r="C277" s="230" t="s">
        <v>47</v>
      </c>
      <c r="D277" s="230"/>
      <c r="F277" s="275">
        <f>SUM(G277:R277)</f>
        <v>0</v>
      </c>
      <c r="G277" s="269">
        <f>'(3.5) Actual WCA NPC'!G277-'(3.4) Adjustments'!G283</f>
        <v>0</v>
      </c>
      <c r="H277" s="269">
        <f>'(3.5) Actual WCA NPC'!H277-'(3.4) Adjustments'!H283</f>
        <v>0</v>
      </c>
      <c r="I277" s="269">
        <f>'(3.5) Actual WCA NPC'!I277-'(3.4) Adjustments'!I283</f>
        <v>0</v>
      </c>
      <c r="J277" s="269">
        <f>'(3.5) Actual WCA NPC'!J277-'(3.4) Adjustments'!J283</f>
        <v>0</v>
      </c>
      <c r="K277" s="269">
        <f>'(3.5) Actual WCA NPC'!K277-'(3.4) Adjustments'!K283</f>
        <v>0</v>
      </c>
      <c r="L277" s="269">
        <f>'(3.5) Actual WCA NPC'!L277-'(3.4) Adjustments'!L283</f>
        <v>0</v>
      </c>
      <c r="M277" s="269">
        <f>'(3.5) Actual WCA NPC'!M277-'(3.4) Adjustments'!M283</f>
        <v>0</v>
      </c>
      <c r="N277" s="269">
        <f>'(3.5) Actual WCA NPC'!N277-'(3.4) Adjustments'!N283</f>
        <v>0</v>
      </c>
      <c r="O277" s="269">
        <f>'(3.5) Actual WCA NPC'!O277-'(3.4) Adjustments'!O283</f>
        <v>0</v>
      </c>
      <c r="P277" s="269">
        <f>'(3.5) Actual WCA NPC'!P277-'(3.4) Adjustments'!P283</f>
        <v>0</v>
      </c>
      <c r="Q277" s="269">
        <f>'(3.5) Actual WCA NPC'!Q277-'(3.4) Adjustments'!Q283</f>
        <v>0</v>
      </c>
      <c r="R277" s="269">
        <f>'(3.5) Actual WCA NPC'!R277-'(3.4) Adjustments'!R283</f>
        <v>0</v>
      </c>
    </row>
    <row r="278" spans="1:18" ht="12.75" customHeight="1">
      <c r="A278" s="266"/>
      <c r="B278" s="266"/>
      <c r="D278" s="230"/>
      <c r="F278" s="275"/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</row>
    <row r="279" spans="1:18" ht="12.75" customHeight="1">
      <c r="A279" s="266"/>
      <c r="B279" s="266" t="s">
        <v>198</v>
      </c>
      <c r="C279" s="230"/>
      <c r="D279" s="230"/>
      <c r="F279" s="275">
        <f>SUM(G279:R279)</f>
        <v>79580.800000000003</v>
      </c>
      <c r="G279" s="283">
        <f t="shared" ref="G279:R279" si="43">SUM(G276:G278)</f>
        <v>8222</v>
      </c>
      <c r="H279" s="283">
        <f t="shared" si="43"/>
        <v>6922</v>
      </c>
      <c r="I279" s="283">
        <f t="shared" si="43"/>
        <v>6028.26</v>
      </c>
      <c r="J279" s="283">
        <f t="shared" si="43"/>
        <v>5051</v>
      </c>
      <c r="K279" s="283">
        <f t="shared" si="43"/>
        <v>8134</v>
      </c>
      <c r="L279" s="283">
        <f t="shared" si="43"/>
        <v>7979.74</v>
      </c>
      <c r="M279" s="283">
        <f t="shared" si="43"/>
        <v>6292</v>
      </c>
      <c r="N279" s="283">
        <f t="shared" si="43"/>
        <v>6606</v>
      </c>
      <c r="O279" s="283">
        <f t="shared" si="43"/>
        <v>4340</v>
      </c>
      <c r="P279" s="283">
        <f t="shared" si="43"/>
        <v>4936</v>
      </c>
      <c r="Q279" s="283">
        <f t="shared" si="43"/>
        <v>7334.42</v>
      </c>
      <c r="R279" s="283">
        <f t="shared" si="43"/>
        <v>7735.38</v>
      </c>
    </row>
    <row r="280" spans="1:18" ht="12.75" customHeight="1">
      <c r="A280" s="266"/>
      <c r="B280" s="266"/>
      <c r="C280" s="230"/>
      <c r="D280" s="230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</row>
    <row r="281" spans="1:18" ht="12.75" customHeight="1">
      <c r="A281" s="266"/>
      <c r="B281" s="266" t="s">
        <v>48</v>
      </c>
      <c r="C281" s="230"/>
      <c r="D281" s="230"/>
      <c r="F281" s="275">
        <f>SUM(G281:R281)</f>
        <v>186147.80600000001</v>
      </c>
      <c r="G281" s="283">
        <f t="shared" ref="G281:R281" si="44">SUM(G279,G273,G232)</f>
        <v>15542.414000000001</v>
      </c>
      <c r="H281" s="283">
        <f t="shared" si="44"/>
        <v>11204.613000000001</v>
      </c>
      <c r="I281" s="283">
        <f t="shared" si="44"/>
        <v>11347.581</v>
      </c>
      <c r="J281" s="283">
        <f t="shared" si="44"/>
        <v>17140.082999999999</v>
      </c>
      <c r="K281" s="283">
        <f t="shared" si="44"/>
        <v>17847.64</v>
      </c>
      <c r="L281" s="283">
        <f t="shared" si="44"/>
        <v>21529.697</v>
      </c>
      <c r="M281" s="283">
        <f t="shared" si="44"/>
        <v>18545.849000000006</v>
      </c>
      <c r="N281" s="283">
        <f t="shared" si="44"/>
        <v>17838.061000000002</v>
      </c>
      <c r="O281" s="283">
        <f t="shared" si="44"/>
        <v>14951.134000000002</v>
      </c>
      <c r="P281" s="283">
        <f t="shared" si="44"/>
        <v>14684.970000000008</v>
      </c>
      <c r="Q281" s="283">
        <f t="shared" si="44"/>
        <v>11918.214</v>
      </c>
      <c r="R281" s="283">
        <f t="shared" si="44"/>
        <v>13597.55</v>
      </c>
    </row>
    <row r="282" spans="1:18" ht="12.75" customHeight="1">
      <c r="A282" s="266"/>
      <c r="B282" s="266"/>
      <c r="C282" s="188"/>
      <c r="D282" s="188"/>
      <c r="F282" s="28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</row>
    <row r="283" spans="1:18" ht="12.75" customHeight="1">
      <c r="A283" s="266"/>
      <c r="B283" s="266" t="s">
        <v>49</v>
      </c>
      <c r="C283" s="188"/>
      <c r="D283" s="188"/>
      <c r="F283" s="28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</row>
    <row r="284" spans="1:18" ht="12.75" customHeight="1">
      <c r="A284" s="266"/>
      <c r="B284" s="266"/>
      <c r="C284" s="230" t="s">
        <v>50</v>
      </c>
      <c r="D284" s="188"/>
      <c r="F284" s="275">
        <f t="shared" ref="F284:F289" si="45">SUM(G284:R284)</f>
        <v>0</v>
      </c>
      <c r="G284" s="269">
        <f>'(3.5) Actual WCA NPC'!G284-'(3.4) Adjustments'!G290</f>
        <v>0</v>
      </c>
      <c r="H284" s="269">
        <f>'(3.5) Actual WCA NPC'!H284-'(3.4) Adjustments'!H290</f>
        <v>0</v>
      </c>
      <c r="I284" s="269">
        <f>'(3.5) Actual WCA NPC'!I284-'(3.4) Adjustments'!I290</f>
        <v>0</v>
      </c>
      <c r="J284" s="269">
        <f>'(3.5) Actual WCA NPC'!J284-'(3.4) Adjustments'!J290</f>
        <v>0</v>
      </c>
      <c r="K284" s="269">
        <f>'(3.5) Actual WCA NPC'!K284-'(3.4) Adjustments'!K290</f>
        <v>0</v>
      </c>
      <c r="L284" s="269">
        <f>'(3.5) Actual WCA NPC'!L284-'(3.4) Adjustments'!L290</f>
        <v>0</v>
      </c>
      <c r="M284" s="269">
        <f>'(3.5) Actual WCA NPC'!M284-'(3.4) Adjustments'!M290</f>
        <v>0</v>
      </c>
      <c r="N284" s="269">
        <f>'(3.5) Actual WCA NPC'!N284-'(3.4) Adjustments'!N290</f>
        <v>0</v>
      </c>
      <c r="O284" s="269">
        <f>'(3.5) Actual WCA NPC'!O284-'(3.4) Adjustments'!O290</f>
        <v>0</v>
      </c>
      <c r="P284" s="269">
        <f>'(3.5) Actual WCA NPC'!P284-'(3.4) Adjustments'!P290</f>
        <v>0</v>
      </c>
      <c r="Q284" s="269">
        <f>'(3.5) Actual WCA NPC'!Q284-'(3.4) Adjustments'!Q290</f>
        <v>0</v>
      </c>
      <c r="R284" s="269">
        <f>'(3.5) Actual WCA NPC'!R284-'(3.4) Adjustments'!R290</f>
        <v>0</v>
      </c>
    </row>
    <row r="285" spans="1:18" ht="12.75" customHeight="1">
      <c r="A285" s="266"/>
      <c r="C285" s="230" t="s">
        <v>183</v>
      </c>
      <c r="D285" s="188"/>
      <c r="F285" s="275">
        <f t="shared" si="45"/>
        <v>0</v>
      </c>
      <c r="G285" s="269">
        <f>'(3.5) Actual WCA NPC'!G285-'(3.4) Adjustments'!G291</f>
        <v>0</v>
      </c>
      <c r="H285" s="269">
        <f>'(3.5) Actual WCA NPC'!H285-'(3.4) Adjustments'!H291</f>
        <v>0</v>
      </c>
      <c r="I285" s="269">
        <f>'(3.5) Actual WCA NPC'!I285-'(3.4) Adjustments'!I291</f>
        <v>0</v>
      </c>
      <c r="J285" s="269">
        <f>'(3.5) Actual WCA NPC'!J285-'(3.4) Adjustments'!J291</f>
        <v>0</v>
      </c>
      <c r="K285" s="269">
        <f>'(3.5) Actual WCA NPC'!K285-'(3.4) Adjustments'!K291</f>
        <v>0</v>
      </c>
      <c r="L285" s="269">
        <f>'(3.5) Actual WCA NPC'!L285-'(3.4) Adjustments'!L291</f>
        <v>0</v>
      </c>
      <c r="M285" s="269">
        <f>'(3.5) Actual WCA NPC'!M285-'(3.4) Adjustments'!M291</f>
        <v>0</v>
      </c>
      <c r="N285" s="269">
        <f>'(3.5) Actual WCA NPC'!N285-'(3.4) Adjustments'!N291</f>
        <v>0</v>
      </c>
      <c r="O285" s="269">
        <f>'(3.5) Actual WCA NPC'!O285-'(3.4) Adjustments'!O291</f>
        <v>0</v>
      </c>
      <c r="P285" s="269">
        <f>'(3.5) Actual WCA NPC'!P285-'(3.4) Adjustments'!P291</f>
        <v>0</v>
      </c>
      <c r="Q285" s="269">
        <f>'(3.5) Actual WCA NPC'!Q285-'(3.4) Adjustments'!Q291</f>
        <v>0</v>
      </c>
      <c r="R285" s="269">
        <f>'(3.5) Actual WCA NPC'!R285-'(3.4) Adjustments'!R291</f>
        <v>0</v>
      </c>
    </row>
    <row r="286" spans="1:18" ht="12.75" customHeight="1">
      <c r="A286" s="266"/>
      <c r="B286" s="266"/>
      <c r="C286" s="230" t="s">
        <v>184</v>
      </c>
      <c r="D286" s="188"/>
      <c r="F286" s="275">
        <f t="shared" si="45"/>
        <v>-2071</v>
      </c>
      <c r="G286" s="269">
        <f>'(3.5) Actual WCA NPC'!G286-'(3.4) Adjustments'!G292</f>
        <v>-14444</v>
      </c>
      <c r="H286" s="269">
        <f>'(3.5) Actual WCA NPC'!H286-'(3.4) Adjustments'!H292</f>
        <v>-11628</v>
      </c>
      <c r="I286" s="269">
        <f>'(3.5) Actual WCA NPC'!I286-'(3.4) Adjustments'!I292</f>
        <v>1865</v>
      </c>
      <c r="J286" s="269">
        <f>'(3.5) Actual WCA NPC'!J286-'(3.4) Adjustments'!J292</f>
        <v>9722</v>
      </c>
      <c r="K286" s="269">
        <f>'(3.5) Actual WCA NPC'!K286-'(3.4) Adjustments'!K292</f>
        <v>6926</v>
      </c>
      <c r="L286" s="269">
        <f>'(3.5) Actual WCA NPC'!L286-'(3.4) Adjustments'!L292</f>
        <v>9032</v>
      </c>
      <c r="M286" s="269">
        <f>'(3.5) Actual WCA NPC'!M286-'(3.4) Adjustments'!M292</f>
        <v>-983</v>
      </c>
      <c r="N286" s="269">
        <f>'(3.5) Actual WCA NPC'!N286-'(3.4) Adjustments'!N292</f>
        <v>-17141</v>
      </c>
      <c r="O286" s="269">
        <f>'(3.5) Actual WCA NPC'!O286-'(3.4) Adjustments'!O292</f>
        <v>-1777</v>
      </c>
      <c r="P286" s="269">
        <f>'(3.5) Actual WCA NPC'!P286-'(3.4) Adjustments'!P292</f>
        <v>-323</v>
      </c>
      <c r="Q286" s="269">
        <f>'(3.5) Actual WCA NPC'!Q286-'(3.4) Adjustments'!Q292</f>
        <v>8621</v>
      </c>
      <c r="R286" s="269">
        <f>'(3.5) Actual WCA NPC'!R286-'(3.4) Adjustments'!R292</f>
        <v>8059</v>
      </c>
    </row>
    <row r="287" spans="1:18" ht="12.75" customHeight="1">
      <c r="A287" s="266"/>
      <c r="B287" s="266"/>
      <c r="C287" s="230" t="s">
        <v>185</v>
      </c>
      <c r="D287" s="188"/>
      <c r="E287" s="270" t="s">
        <v>163</v>
      </c>
      <c r="F287" s="275">
        <f t="shared" si="45"/>
        <v>0</v>
      </c>
      <c r="G287" s="269">
        <f>'(3.5) Actual WCA NPC'!G287-'(3.4) Adjustments'!G293</f>
        <v>0</v>
      </c>
      <c r="H287" s="269">
        <f>'(3.5) Actual WCA NPC'!H287-'(3.4) Adjustments'!H293</f>
        <v>0</v>
      </c>
      <c r="I287" s="269">
        <f>'(3.5) Actual WCA NPC'!I287-'(3.4) Adjustments'!I293</f>
        <v>0</v>
      </c>
      <c r="J287" s="269">
        <f>'(3.5) Actual WCA NPC'!J287-'(3.4) Adjustments'!J293</f>
        <v>0</v>
      </c>
      <c r="K287" s="269">
        <f>'(3.5) Actual WCA NPC'!K287-'(3.4) Adjustments'!K293</f>
        <v>0</v>
      </c>
      <c r="L287" s="269">
        <f>'(3.5) Actual WCA NPC'!L287-'(3.4) Adjustments'!L293</f>
        <v>0</v>
      </c>
      <c r="M287" s="269">
        <f>'(3.5) Actual WCA NPC'!M287-'(3.4) Adjustments'!M293</f>
        <v>0</v>
      </c>
      <c r="N287" s="269">
        <f>'(3.5) Actual WCA NPC'!N287-'(3.4) Adjustments'!N293</f>
        <v>0</v>
      </c>
      <c r="O287" s="269">
        <f>'(3.5) Actual WCA NPC'!O287-'(3.4) Adjustments'!O293</f>
        <v>0</v>
      </c>
      <c r="P287" s="269">
        <f>'(3.5) Actual WCA NPC'!P287-'(3.4) Adjustments'!P293</f>
        <v>0</v>
      </c>
      <c r="Q287" s="269">
        <f>'(3.5) Actual WCA NPC'!Q287-'(3.4) Adjustments'!Q293</f>
        <v>0</v>
      </c>
      <c r="R287" s="269">
        <f>'(3.5) Actual WCA NPC'!R287-'(3.4) Adjustments'!R293</f>
        <v>0</v>
      </c>
    </row>
    <row r="288" spans="1:18" ht="12.75" customHeight="1">
      <c r="A288" s="266"/>
      <c r="B288" s="266"/>
      <c r="C288" s="230" t="s">
        <v>51</v>
      </c>
      <c r="D288" s="188"/>
      <c r="F288" s="275">
        <f t="shared" si="45"/>
        <v>0</v>
      </c>
      <c r="G288" s="269">
        <f>'(3.5) Actual WCA NPC'!G288-'(3.4) Adjustments'!G294</f>
        <v>0</v>
      </c>
      <c r="H288" s="269">
        <f>'(3.5) Actual WCA NPC'!H288-'(3.4) Adjustments'!H294</f>
        <v>0</v>
      </c>
      <c r="I288" s="269">
        <f>'(3.5) Actual WCA NPC'!I288-'(3.4) Adjustments'!I294</f>
        <v>0</v>
      </c>
      <c r="J288" s="269">
        <f>'(3.5) Actual WCA NPC'!J288-'(3.4) Adjustments'!J294</f>
        <v>0</v>
      </c>
      <c r="K288" s="269">
        <f>'(3.5) Actual WCA NPC'!K288-'(3.4) Adjustments'!K294</f>
        <v>0</v>
      </c>
      <c r="L288" s="269">
        <f>'(3.5) Actual WCA NPC'!L288-'(3.4) Adjustments'!L294</f>
        <v>0</v>
      </c>
      <c r="M288" s="269">
        <f>'(3.5) Actual WCA NPC'!M288-'(3.4) Adjustments'!M294</f>
        <v>0</v>
      </c>
      <c r="N288" s="269">
        <f>'(3.5) Actual WCA NPC'!N288-'(3.4) Adjustments'!N294</f>
        <v>0</v>
      </c>
      <c r="O288" s="269">
        <f>'(3.5) Actual WCA NPC'!O288-'(3.4) Adjustments'!O294</f>
        <v>0</v>
      </c>
      <c r="P288" s="269">
        <f>'(3.5) Actual WCA NPC'!P288-'(3.4) Adjustments'!P294</f>
        <v>0</v>
      </c>
      <c r="Q288" s="269">
        <f>'(3.5) Actual WCA NPC'!Q288-'(3.4) Adjustments'!Q294</f>
        <v>0</v>
      </c>
      <c r="R288" s="269">
        <f>'(3.5) Actual WCA NPC'!R288-'(3.4) Adjustments'!R294</f>
        <v>0</v>
      </c>
    </row>
    <row r="289" spans="1:18" ht="12.75" customHeight="1">
      <c r="A289" s="266"/>
      <c r="B289" s="266"/>
      <c r="C289" s="230" t="s">
        <v>90</v>
      </c>
      <c r="D289" s="188"/>
      <c r="F289" s="275">
        <f t="shared" si="45"/>
        <v>-34990.858571735989</v>
      </c>
      <c r="G289" s="269">
        <f>'(3.5) Actual WCA NPC'!G289-'(3.4) Adjustments'!G295</f>
        <v>-11245.979000873998</v>
      </c>
      <c r="H289" s="269">
        <f>'(3.5) Actual WCA NPC'!H289-'(3.4) Adjustments'!H295</f>
        <v>-21004.403000161001</v>
      </c>
      <c r="I289" s="269">
        <f>'(3.5) Actual WCA NPC'!I289-'(3.4) Adjustments'!I295</f>
        <v>-5521.9279047109994</v>
      </c>
      <c r="J289" s="269">
        <f>'(3.5) Actual WCA NPC'!J289-'(3.4) Adjustments'!J295</f>
        <v>27978.951056348007</v>
      </c>
      <c r="K289" s="269">
        <f>'(3.5) Actual WCA NPC'!K289-'(3.4) Adjustments'!K295</f>
        <v>14584.832053135</v>
      </c>
      <c r="L289" s="269">
        <f>'(3.5) Actual WCA NPC'!L289-'(3.4) Adjustments'!L295</f>
        <v>-823.94100075599999</v>
      </c>
      <c r="M289" s="269">
        <f>'(3.5) Actual WCA NPC'!M289-'(3.4) Adjustments'!M295</f>
        <v>8229.7130004430001</v>
      </c>
      <c r="N289" s="269">
        <f>'(3.5) Actual WCA NPC'!N289-'(3.4) Adjustments'!N295</f>
        <v>-10690.727135442001</v>
      </c>
      <c r="O289" s="269">
        <f>'(3.5) Actual WCA NPC'!O289-'(3.4) Adjustments'!O295</f>
        <v>-5571.4267401709985</v>
      </c>
      <c r="P289" s="269">
        <f>'(3.5) Actual WCA NPC'!P289-'(3.4) Adjustments'!P295</f>
        <v>1576.6550997350023</v>
      </c>
      <c r="Q289" s="269">
        <f>'(3.5) Actual WCA NPC'!Q289-'(3.4) Adjustments'!Q295</f>
        <v>-19446.169999432001</v>
      </c>
      <c r="R289" s="269">
        <f>'(3.5) Actual WCA NPC'!R289-'(3.4) Adjustments'!R295</f>
        <v>-13056.43499985</v>
      </c>
    </row>
    <row r="290" spans="1:18" ht="12.75" customHeight="1">
      <c r="A290" s="266"/>
      <c r="B290" s="266"/>
      <c r="C290" s="188"/>
      <c r="D290" s="188"/>
      <c r="F290" s="285"/>
      <c r="G290" s="275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</row>
    <row r="291" spans="1:18" ht="12.75" customHeight="1">
      <c r="A291" s="266"/>
      <c r="B291" s="266" t="s">
        <v>186</v>
      </c>
      <c r="C291" s="188"/>
      <c r="D291" s="188"/>
      <c r="F291" s="275">
        <f>SUM(G291:R291)</f>
        <v>-37061.858571735997</v>
      </c>
      <c r="G291" s="281">
        <f t="shared" ref="G291:R291" si="46">SUM(G284:G290)</f>
        <v>-25689.979000873998</v>
      </c>
      <c r="H291" s="281">
        <f t="shared" si="46"/>
        <v>-32632.403000161001</v>
      </c>
      <c r="I291" s="281">
        <f t="shared" si="46"/>
        <v>-3656.9279047109994</v>
      </c>
      <c r="J291" s="281">
        <f t="shared" si="46"/>
        <v>37700.951056348007</v>
      </c>
      <c r="K291" s="281">
        <f t="shared" si="46"/>
        <v>21510.832053135</v>
      </c>
      <c r="L291" s="281">
        <f t="shared" si="46"/>
        <v>8208.058999244</v>
      </c>
      <c r="M291" s="281">
        <f t="shared" si="46"/>
        <v>7246.7130004430001</v>
      </c>
      <c r="N291" s="281">
        <f t="shared" si="46"/>
        <v>-27831.727135442001</v>
      </c>
      <c r="O291" s="281">
        <f t="shared" si="46"/>
        <v>-7348.4267401709985</v>
      </c>
      <c r="P291" s="281">
        <f t="shared" si="46"/>
        <v>1253.6550997350023</v>
      </c>
      <c r="Q291" s="281">
        <f t="shared" si="46"/>
        <v>-10825.169999432001</v>
      </c>
      <c r="R291" s="281">
        <f t="shared" si="46"/>
        <v>-4997.4349998500002</v>
      </c>
    </row>
    <row r="292" spans="1:18" ht="12.75" customHeight="1">
      <c r="A292" s="266"/>
      <c r="B292" s="266"/>
      <c r="C292" s="188"/>
      <c r="D292" s="188"/>
      <c r="F292" s="285"/>
      <c r="G292" s="275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</row>
    <row r="293" spans="1:18" ht="12.75" customHeight="1">
      <c r="A293" s="266"/>
      <c r="B293" s="266" t="s">
        <v>52</v>
      </c>
      <c r="C293" s="188"/>
      <c r="D293" s="188"/>
      <c r="F293" s="28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</row>
    <row r="294" spans="1:18" ht="12.75" customHeight="1">
      <c r="A294" s="266"/>
      <c r="B294" s="266"/>
      <c r="C294" s="217" t="s">
        <v>10</v>
      </c>
      <c r="D294" s="188"/>
      <c r="F294" s="275">
        <f t="shared" ref="F294" si="47">SUM(G294:R294)</f>
        <v>57642</v>
      </c>
      <c r="G294" s="269">
        <f>'(3.5) Actual WCA NPC'!G294-'(3.4) Adjustments'!G300</f>
        <v>3712</v>
      </c>
      <c r="H294" s="269">
        <f>'(3.5) Actual WCA NPC'!H294-'(3.4) Adjustments'!H300</f>
        <v>28345</v>
      </c>
      <c r="I294" s="269">
        <f>'(3.5) Actual WCA NPC'!I294-'(3.4) Adjustments'!I300</f>
        <v>0</v>
      </c>
      <c r="J294" s="269">
        <f>'(3.5) Actual WCA NPC'!J294-'(3.4) Adjustments'!J300</f>
        <v>0</v>
      </c>
      <c r="K294" s="269">
        <f>'(3.5) Actual WCA NPC'!K294-'(3.4) Adjustments'!K300</f>
        <v>270</v>
      </c>
      <c r="L294" s="269">
        <f>'(3.5) Actual WCA NPC'!L294-'(3.4) Adjustments'!L300</f>
        <v>0</v>
      </c>
      <c r="M294" s="269">
        <f>'(3.5) Actual WCA NPC'!M294-'(3.4) Adjustments'!M300</f>
        <v>0</v>
      </c>
      <c r="N294" s="269">
        <f>'(3.5) Actual WCA NPC'!N294-'(3.4) Adjustments'!N300</f>
        <v>0</v>
      </c>
      <c r="O294" s="269">
        <f>'(3.5) Actual WCA NPC'!O294-'(3.4) Adjustments'!O300</f>
        <v>0</v>
      </c>
      <c r="P294" s="269">
        <f>'(3.5) Actual WCA NPC'!P294-'(3.4) Adjustments'!P300</f>
        <v>0</v>
      </c>
      <c r="Q294" s="269">
        <f>'(3.5) Actual WCA NPC'!Q294-'(3.4) Adjustments'!Q300</f>
        <v>0</v>
      </c>
      <c r="R294" s="269">
        <f>'(3.5) Actual WCA NPC'!R294-'(3.4) Adjustments'!R300</f>
        <v>25315</v>
      </c>
    </row>
    <row r="295" spans="1:18" ht="12.75" customHeight="1">
      <c r="A295" s="266"/>
      <c r="B295" s="266"/>
      <c r="C295" s="217" t="s">
        <v>264</v>
      </c>
      <c r="D295" s="188"/>
      <c r="F295" s="275">
        <f t="shared" ref="F295:F301" si="48">SUM(G295:R295)</f>
        <v>30751</v>
      </c>
      <c r="G295" s="269">
        <f>'(3.5) Actual WCA NPC'!G295-'(3.4) Adjustments'!G301</f>
        <v>0</v>
      </c>
      <c r="H295" s="269">
        <f>'(3.5) Actual WCA NPC'!H295-'(3.4) Adjustments'!H301</f>
        <v>288</v>
      </c>
      <c r="I295" s="269">
        <f>'(3.5) Actual WCA NPC'!I295-'(3.4) Adjustments'!I301</f>
        <v>13394</v>
      </c>
      <c r="J295" s="269">
        <f>'(3.5) Actual WCA NPC'!J295-'(3.4) Adjustments'!J301</f>
        <v>3625</v>
      </c>
      <c r="K295" s="269">
        <f>'(3.5) Actual WCA NPC'!K295-'(3.4) Adjustments'!K301</f>
        <v>8439</v>
      </c>
      <c r="L295" s="269">
        <f>'(3.5) Actual WCA NPC'!L295-'(3.4) Adjustments'!L301</f>
        <v>5005</v>
      </c>
      <c r="M295" s="269">
        <f>'(3.5) Actual WCA NPC'!M295-'(3.4) Adjustments'!M301</f>
        <v>0</v>
      </c>
      <c r="N295" s="269">
        <f>'(3.5) Actual WCA NPC'!N295-'(3.4) Adjustments'!N301</f>
        <v>0</v>
      </c>
      <c r="O295" s="269">
        <f>'(3.5) Actual WCA NPC'!O295-'(3.4) Adjustments'!O301</f>
        <v>0</v>
      </c>
      <c r="P295" s="269">
        <f>'(3.5) Actual WCA NPC'!P295-'(3.4) Adjustments'!P301</f>
        <v>0</v>
      </c>
      <c r="Q295" s="269">
        <f>'(3.5) Actual WCA NPC'!Q295-'(3.4) Adjustments'!Q301</f>
        <v>0</v>
      </c>
      <c r="R295" s="269">
        <f>'(3.5) Actual WCA NPC'!R295-'(3.4) Adjustments'!R301</f>
        <v>0</v>
      </c>
    </row>
    <row r="296" spans="1:18" ht="12.75" customHeight="1">
      <c r="A296" s="266"/>
      <c r="B296" s="266"/>
      <c r="C296" s="217" t="s">
        <v>16</v>
      </c>
      <c r="D296" s="188"/>
      <c r="F296" s="275">
        <f t="shared" si="48"/>
        <v>0</v>
      </c>
      <c r="G296" s="269">
        <f>'(3.5) Actual WCA NPC'!G296-'(3.4) Adjustments'!G302</f>
        <v>0</v>
      </c>
      <c r="H296" s="269">
        <f>'(3.5) Actual WCA NPC'!H296-'(3.4) Adjustments'!H302</f>
        <v>0</v>
      </c>
      <c r="I296" s="269">
        <f>'(3.5) Actual WCA NPC'!I296-'(3.4) Adjustments'!I302</f>
        <v>0</v>
      </c>
      <c r="J296" s="269">
        <f>'(3.5) Actual WCA NPC'!J296-'(3.4) Adjustments'!J302</f>
        <v>0</v>
      </c>
      <c r="K296" s="269">
        <f>'(3.5) Actual WCA NPC'!K296-'(3.4) Adjustments'!K302</f>
        <v>0</v>
      </c>
      <c r="L296" s="269">
        <f>'(3.5) Actual WCA NPC'!L296-'(3.4) Adjustments'!L302</f>
        <v>0</v>
      </c>
      <c r="M296" s="269">
        <f>'(3.5) Actual WCA NPC'!M296-'(3.4) Adjustments'!M302</f>
        <v>0</v>
      </c>
      <c r="N296" s="269">
        <f>'(3.5) Actual WCA NPC'!N296-'(3.4) Adjustments'!N302</f>
        <v>0</v>
      </c>
      <c r="O296" s="269">
        <f>'(3.5) Actual WCA NPC'!O296-'(3.4) Adjustments'!O302</f>
        <v>0</v>
      </c>
      <c r="P296" s="269">
        <f>'(3.5) Actual WCA NPC'!P296-'(3.4) Adjustments'!P302</f>
        <v>0</v>
      </c>
      <c r="Q296" s="269">
        <f>'(3.5) Actual WCA NPC'!Q296-'(3.4) Adjustments'!Q302</f>
        <v>0</v>
      </c>
      <c r="R296" s="269">
        <f>'(3.5) Actual WCA NPC'!R296-'(3.4) Adjustments'!R302</f>
        <v>0</v>
      </c>
    </row>
    <row r="297" spans="1:18" ht="12.75" customHeight="1">
      <c r="A297" s="266"/>
      <c r="B297" s="266"/>
      <c r="C297" s="217" t="s">
        <v>11</v>
      </c>
      <c r="D297" s="188"/>
      <c r="F297" s="275">
        <f t="shared" si="48"/>
        <v>3970246.9105190937</v>
      </c>
      <c r="G297" s="269">
        <f>'(3.5) Actual WCA NPC'!G297-'(3.4) Adjustments'!G303</f>
        <v>549955</v>
      </c>
      <c r="H297" s="269">
        <f>'(3.5) Actual WCA NPC'!H297-'(3.4) Adjustments'!H303</f>
        <v>513536</v>
      </c>
      <c r="I297" s="269">
        <f>'(3.5) Actual WCA NPC'!I297-'(3.4) Adjustments'!I303</f>
        <v>527328.34410320129</v>
      </c>
      <c r="J297" s="269">
        <f>'(3.5) Actual WCA NPC'!J297-'(3.4) Adjustments'!J303</f>
        <v>26753.40757081029</v>
      </c>
      <c r="K297" s="269">
        <f>'(3.5) Actual WCA NPC'!K297-'(3.4) Adjustments'!K303</f>
        <v>338539</v>
      </c>
      <c r="L297" s="269">
        <f>'(3.5) Actual WCA NPC'!L297-'(3.4) Adjustments'!L303</f>
        <v>218574.64202773687</v>
      </c>
      <c r="M297" s="269">
        <f>'(3.5) Actual WCA NPC'!M297-'(3.4) Adjustments'!M303</f>
        <v>204228.32406821568</v>
      </c>
      <c r="N297" s="269">
        <f>'(3.5) Actual WCA NPC'!N297-'(3.4) Adjustments'!N303</f>
        <v>331061.36419597641</v>
      </c>
      <c r="O297" s="269">
        <f>'(3.5) Actual WCA NPC'!O297-'(3.4) Adjustments'!O303</f>
        <v>295525.90608532494</v>
      </c>
      <c r="P297" s="269">
        <f>'(3.5) Actual WCA NPC'!P297-'(3.4) Adjustments'!P303</f>
        <v>261490.93505771784</v>
      </c>
      <c r="Q297" s="269">
        <f>'(3.5) Actual WCA NPC'!Q297-'(3.4) Adjustments'!Q303</f>
        <v>323482.98741011042</v>
      </c>
      <c r="R297" s="269">
        <f>'(3.5) Actual WCA NPC'!R297-'(3.4) Adjustments'!R303</f>
        <v>379771</v>
      </c>
    </row>
    <row r="298" spans="1:18" ht="12.75" customHeight="1">
      <c r="A298" s="266"/>
      <c r="B298" s="266"/>
      <c r="C298" s="217" t="s">
        <v>12</v>
      </c>
      <c r="D298" s="188"/>
      <c r="F298" s="275">
        <f t="shared" si="48"/>
        <v>450</v>
      </c>
      <c r="G298" s="269">
        <f>'(3.5) Actual WCA NPC'!G298-'(3.4) Adjustments'!G304</f>
        <v>0</v>
      </c>
      <c r="H298" s="269">
        <f>'(3.5) Actual WCA NPC'!H298-'(3.4) Adjustments'!H304</f>
        <v>450</v>
      </c>
      <c r="I298" s="269">
        <f>'(3.5) Actual WCA NPC'!I298-'(3.4) Adjustments'!I304</f>
        <v>0</v>
      </c>
      <c r="J298" s="269">
        <f>'(3.5) Actual WCA NPC'!J298-'(3.4) Adjustments'!J304</f>
        <v>0</v>
      </c>
      <c r="K298" s="269">
        <f>'(3.5) Actual WCA NPC'!K298-'(3.4) Adjustments'!K304</f>
        <v>0</v>
      </c>
      <c r="L298" s="269">
        <f>'(3.5) Actual WCA NPC'!L298-'(3.4) Adjustments'!L304</f>
        <v>0</v>
      </c>
      <c r="M298" s="269">
        <f>'(3.5) Actual WCA NPC'!M298-'(3.4) Adjustments'!M304</f>
        <v>0</v>
      </c>
      <c r="N298" s="269">
        <f>'(3.5) Actual WCA NPC'!N298-'(3.4) Adjustments'!N304</f>
        <v>0</v>
      </c>
      <c r="O298" s="269">
        <f>'(3.5) Actual WCA NPC'!O298-'(3.4) Adjustments'!O304</f>
        <v>0</v>
      </c>
      <c r="P298" s="269">
        <f>'(3.5) Actual WCA NPC'!P298-'(3.4) Adjustments'!P304</f>
        <v>0</v>
      </c>
      <c r="Q298" s="269">
        <f>'(3.5) Actual WCA NPC'!Q298-'(3.4) Adjustments'!Q304</f>
        <v>0</v>
      </c>
      <c r="R298" s="269">
        <f>'(3.5) Actual WCA NPC'!R298-'(3.4) Adjustments'!R304</f>
        <v>0</v>
      </c>
    </row>
    <row r="299" spans="1:18" ht="12.75" customHeight="1">
      <c r="A299" s="266"/>
      <c r="B299" s="266"/>
      <c r="C299" s="217" t="s">
        <v>15</v>
      </c>
      <c r="D299" s="188"/>
      <c r="F299" s="275">
        <f t="shared" si="48"/>
        <v>124684</v>
      </c>
      <c r="G299" s="269">
        <f>'(3.5) Actual WCA NPC'!G299-'(3.4) Adjustments'!G305</f>
        <v>5736</v>
      </c>
      <c r="H299" s="269">
        <f>'(3.5) Actual WCA NPC'!H299-'(3.4) Adjustments'!H305</f>
        <v>8810</v>
      </c>
      <c r="I299" s="269">
        <f>'(3.5) Actual WCA NPC'!I299-'(3.4) Adjustments'!I305</f>
        <v>0</v>
      </c>
      <c r="J299" s="269">
        <f>'(3.5) Actual WCA NPC'!J299-'(3.4) Adjustments'!J305</f>
        <v>48522</v>
      </c>
      <c r="K299" s="269">
        <f>'(3.5) Actual WCA NPC'!K299-'(3.4) Adjustments'!K305</f>
        <v>31408</v>
      </c>
      <c r="L299" s="269">
        <f>'(3.5) Actual WCA NPC'!L299-'(3.4) Adjustments'!L305</f>
        <v>20511</v>
      </c>
      <c r="M299" s="269">
        <f>'(3.5) Actual WCA NPC'!M299-'(3.4) Adjustments'!M305</f>
        <v>0</v>
      </c>
      <c r="N299" s="269">
        <f>'(3.5) Actual WCA NPC'!N299-'(3.4) Adjustments'!N305</f>
        <v>0</v>
      </c>
      <c r="O299" s="269">
        <f>'(3.5) Actual WCA NPC'!O299-'(3.4) Adjustments'!O305</f>
        <v>0</v>
      </c>
      <c r="P299" s="269">
        <f>'(3.5) Actual WCA NPC'!P299-'(3.4) Adjustments'!P305</f>
        <v>0</v>
      </c>
      <c r="Q299" s="269">
        <f>'(3.5) Actual WCA NPC'!Q299-'(3.4) Adjustments'!Q305</f>
        <v>0</v>
      </c>
      <c r="R299" s="269">
        <f>'(3.5) Actual WCA NPC'!R299-'(3.4) Adjustments'!R305</f>
        <v>9697</v>
      </c>
    </row>
    <row r="300" spans="1:18" ht="12.75" customHeight="1">
      <c r="A300" s="266"/>
      <c r="B300" s="266"/>
      <c r="C300" s="217" t="s">
        <v>266</v>
      </c>
      <c r="D300" s="188"/>
      <c r="F300" s="275">
        <f t="shared" si="48"/>
        <v>497595.59333333338</v>
      </c>
      <c r="G300" s="269">
        <f>'(3.5) Actual WCA NPC'!G300-'(3.4) Adjustments'!G306</f>
        <v>-124996.30833333335</v>
      </c>
      <c r="H300" s="269">
        <f>'(3.5) Actual WCA NPC'!H300-'(3.4) Adjustments'!H306</f>
        <v>-60797.780833333338</v>
      </c>
      <c r="I300" s="269">
        <f>'(3.5) Actual WCA NPC'!I300-'(3.4) Adjustments'!I306</f>
        <v>53266.635833333356</v>
      </c>
      <c r="J300" s="269">
        <f>'(3.5) Actual WCA NPC'!J300-'(3.4) Adjustments'!J306</f>
        <v>174866.34083333335</v>
      </c>
      <c r="K300" s="269">
        <f>'(3.5) Actual WCA NPC'!K300-'(3.4) Adjustments'!K306</f>
        <v>212714.8425</v>
      </c>
      <c r="L300" s="269">
        <f>'(3.5) Actual WCA NPC'!L300-'(3.4) Adjustments'!L306</f>
        <v>170527.95666666667</v>
      </c>
      <c r="M300" s="269">
        <f>'(3.5) Actual WCA NPC'!M300-'(3.4) Adjustments'!M306</f>
        <v>15859.785833333299</v>
      </c>
      <c r="N300" s="269">
        <f>'(3.5) Actual WCA NPC'!N300-'(3.4) Adjustments'!N306</f>
        <v>24129.673333333318</v>
      </c>
      <c r="O300" s="269">
        <f>'(3.5) Actual WCA NPC'!O300-'(3.4) Adjustments'!O306</f>
        <v>13141.093333333309</v>
      </c>
      <c r="P300" s="269">
        <f>'(3.5) Actual WCA NPC'!P300-'(3.4) Adjustments'!P306</f>
        <v>92643.718333333352</v>
      </c>
      <c r="Q300" s="269">
        <f>'(3.5) Actual WCA NPC'!Q300-'(3.4) Adjustments'!Q306</f>
        <v>-19716.879999999997</v>
      </c>
      <c r="R300" s="269">
        <f>'(3.5) Actual WCA NPC'!R300-'(3.4) Adjustments'!R306</f>
        <v>-54043.484166666662</v>
      </c>
    </row>
    <row r="301" spans="1:18" ht="12.75" customHeight="1">
      <c r="A301" s="266"/>
      <c r="B301" s="266"/>
      <c r="C301" s="217" t="s">
        <v>267</v>
      </c>
      <c r="D301" s="188"/>
      <c r="F301" s="275">
        <f t="shared" si="48"/>
        <v>497752.54224036273</v>
      </c>
      <c r="G301" s="269">
        <f>'(3.5) Actual WCA NPC'!G301-'(3.4) Adjustments'!G307</f>
        <v>39766.567998370185</v>
      </c>
      <c r="H301" s="269">
        <f>'(3.5) Actual WCA NPC'!H301-'(3.4) Adjustments'!H307</f>
        <v>29577.299000273801</v>
      </c>
      <c r="I301" s="269">
        <f>'(3.5) Actual WCA NPC'!I301-'(3.4) Adjustments'!I307</f>
        <v>38321.492000099599</v>
      </c>
      <c r="J301" s="269">
        <f>'(3.5) Actual WCA NPC'!J301-'(3.4) Adjustments'!J307</f>
        <v>42717.531999352155</v>
      </c>
      <c r="K301" s="269">
        <f>'(3.5) Actual WCA NPC'!K301-'(3.4) Adjustments'!K307</f>
        <v>35265.3799992641</v>
      </c>
      <c r="L301" s="269">
        <f>'(3.5) Actual WCA NPC'!L301-'(3.4) Adjustments'!L307</f>
        <v>43839.889001410018</v>
      </c>
      <c r="M301" s="269">
        <f>'(3.5) Actual WCA NPC'!M301-'(3.4) Adjustments'!M307</f>
        <v>36679.056456000013</v>
      </c>
      <c r="N301" s="269">
        <f>'(3.5) Actual WCA NPC'!N301-'(3.4) Adjustments'!N307</f>
        <v>30288.923759999998</v>
      </c>
      <c r="O301" s="269">
        <f>'(3.5) Actual WCA NPC'!O301-'(3.4) Adjustments'!O307</f>
        <v>50883.384001454004</v>
      </c>
      <c r="P301" s="269">
        <f>'(3.5) Actual WCA NPC'!P301-'(3.4) Adjustments'!P307</f>
        <v>69632.797001099971</v>
      </c>
      <c r="Q301" s="269">
        <f>'(3.5) Actual WCA NPC'!Q301-'(3.4) Adjustments'!Q307</f>
        <v>49436.263022998988</v>
      </c>
      <c r="R301" s="269">
        <f>'(3.5) Actual WCA NPC'!R301-'(3.4) Adjustments'!R307</f>
        <v>31343.958000039991</v>
      </c>
    </row>
    <row r="302" spans="1:18" ht="12.75" customHeight="1">
      <c r="A302" s="266"/>
      <c r="B302" s="266"/>
      <c r="D302" s="188"/>
      <c r="F302" s="285"/>
      <c r="G302" s="275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</row>
    <row r="303" spans="1:18" ht="12.75" customHeight="1">
      <c r="B303" s="266" t="s">
        <v>187</v>
      </c>
      <c r="C303" s="188"/>
      <c r="F303" s="275">
        <f>SUM(G303:R303)</f>
        <v>5179122.0460927906</v>
      </c>
      <c r="G303" s="269">
        <f>SUM(G294:G301)</f>
        <v>474173.25966503681</v>
      </c>
      <c r="H303" s="269">
        <f t="shared" ref="H303:R303" si="49">SUM(H294:H301)</f>
        <v>520208.51816694048</v>
      </c>
      <c r="I303" s="269">
        <f t="shared" si="49"/>
        <v>632310.47193663428</v>
      </c>
      <c r="J303" s="269">
        <f t="shared" si="49"/>
        <v>296484.28040349577</v>
      </c>
      <c r="K303" s="269">
        <f t="shared" si="49"/>
        <v>626636.22249926417</v>
      </c>
      <c r="L303" s="269">
        <f t="shared" si="49"/>
        <v>458458.48769581353</v>
      </c>
      <c r="M303" s="269">
        <f t="shared" si="49"/>
        <v>256767.16635754899</v>
      </c>
      <c r="N303" s="269">
        <f t="shared" si="49"/>
        <v>385479.96128930972</v>
      </c>
      <c r="O303" s="269">
        <f t="shared" si="49"/>
        <v>359550.38342011225</v>
      </c>
      <c r="P303" s="269">
        <f t="shared" si="49"/>
        <v>423767.45039215119</v>
      </c>
      <c r="Q303" s="269">
        <f t="shared" si="49"/>
        <v>353202.3704331094</v>
      </c>
      <c r="R303" s="269">
        <f t="shared" si="49"/>
        <v>392083.47383337334</v>
      </c>
    </row>
    <row r="304" spans="1:18" ht="12.75" customHeight="1">
      <c r="B304" s="266"/>
      <c r="C304" s="188"/>
      <c r="F304" s="275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</row>
    <row r="305" spans="1:18" ht="12.75" customHeight="1">
      <c r="B305" s="266" t="s">
        <v>188</v>
      </c>
      <c r="C305" s="188"/>
      <c r="F305" s="275">
        <f>SUM(G305:R305)</f>
        <v>0</v>
      </c>
      <c r="G305" s="269">
        <f>'(3.5) Actual WCA NPC'!G305-'(3.4) Adjustments'!G311</f>
        <v>0</v>
      </c>
      <c r="H305" s="269">
        <f>'(3.5) Actual WCA NPC'!H305-'(3.4) Adjustments'!H311</f>
        <v>0</v>
      </c>
      <c r="I305" s="269">
        <f>'(3.5) Actual WCA NPC'!I305-'(3.4) Adjustments'!I311</f>
        <v>0</v>
      </c>
      <c r="J305" s="269">
        <f>'(3.5) Actual WCA NPC'!J305-'(3.4) Adjustments'!J311</f>
        <v>0</v>
      </c>
      <c r="K305" s="269">
        <f>'(3.5) Actual WCA NPC'!K305-'(3.4) Adjustments'!K311</f>
        <v>0</v>
      </c>
      <c r="L305" s="269">
        <f>'(3.5) Actual WCA NPC'!L305-'(3.4) Adjustments'!L311</f>
        <v>0</v>
      </c>
      <c r="M305" s="269">
        <f>'(3.5) Actual WCA NPC'!M305-'(3.4) Adjustments'!M311</f>
        <v>0</v>
      </c>
      <c r="N305" s="269">
        <f>'(3.5) Actual WCA NPC'!N305-'(3.4) Adjustments'!N311</f>
        <v>0</v>
      </c>
      <c r="O305" s="269">
        <f>'(3.5) Actual WCA NPC'!O305-'(3.4) Adjustments'!O311</f>
        <v>0</v>
      </c>
      <c r="P305" s="269">
        <f>'(3.5) Actual WCA NPC'!P305-'(3.4) Adjustments'!P311</f>
        <v>0</v>
      </c>
      <c r="Q305" s="269">
        <f>'(3.5) Actual WCA NPC'!Q305-'(3.4) Adjustments'!Q311</f>
        <v>0</v>
      </c>
      <c r="R305" s="269">
        <f>'(3.5) Actual WCA NPC'!R305-'(3.4) Adjustments'!R311</f>
        <v>0</v>
      </c>
    </row>
    <row r="306" spans="1:18" ht="12.75" customHeight="1">
      <c r="A306" s="266"/>
      <c r="B306" s="266"/>
      <c r="C306" s="188"/>
      <c r="D306" s="188"/>
      <c r="F306" s="285"/>
      <c r="G306" s="275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</row>
    <row r="307" spans="1:18" ht="12.75" customHeight="1">
      <c r="A307" s="200" t="s">
        <v>189</v>
      </c>
      <c r="B307" s="266"/>
      <c r="C307" s="188"/>
      <c r="D307" s="188"/>
      <c r="F307" s="275">
        <f>SUM(G307:R307)</f>
        <v>5328207.9935210543</v>
      </c>
      <c r="G307" s="281">
        <f>SUM(G281,G291,G303:G305)</f>
        <v>464025.69466416282</v>
      </c>
      <c r="H307" s="281">
        <f t="shared" ref="H307:R307" si="50">SUM(H281,H291,H303:H305)</f>
        <v>498780.7281667795</v>
      </c>
      <c r="I307" s="281">
        <f t="shared" si="50"/>
        <v>640001.12503192329</v>
      </c>
      <c r="J307" s="281">
        <f t="shared" si="50"/>
        <v>351325.31445984379</v>
      </c>
      <c r="K307" s="281">
        <f t="shared" si="50"/>
        <v>665994.69455239922</v>
      </c>
      <c r="L307" s="281">
        <f t="shared" si="50"/>
        <v>488196.24369505752</v>
      </c>
      <c r="M307" s="281">
        <f t="shared" si="50"/>
        <v>282559.72835799202</v>
      </c>
      <c r="N307" s="281">
        <f t="shared" si="50"/>
        <v>375486.29515386774</v>
      </c>
      <c r="O307" s="281">
        <f t="shared" si="50"/>
        <v>367153.09067994123</v>
      </c>
      <c r="P307" s="281">
        <f t="shared" si="50"/>
        <v>439706.07549188618</v>
      </c>
      <c r="Q307" s="281">
        <f t="shared" si="50"/>
        <v>354295.41443367739</v>
      </c>
      <c r="R307" s="281">
        <f t="shared" si="50"/>
        <v>400683.58883352333</v>
      </c>
    </row>
    <row r="308" spans="1:18" ht="12.75" customHeight="1">
      <c r="A308" s="266"/>
      <c r="B308" s="266"/>
      <c r="C308" s="188"/>
      <c r="D308" s="188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</row>
    <row r="309" spans="1:18" ht="12.75" customHeight="1">
      <c r="A309" s="234" t="s">
        <v>84</v>
      </c>
      <c r="B309" s="266"/>
      <c r="C309" s="188"/>
      <c r="D309" s="188"/>
      <c r="F309" s="28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</row>
    <row r="310" spans="1:18" ht="12.75" customHeight="1">
      <c r="A310" s="266"/>
      <c r="C310" s="266" t="s">
        <v>13</v>
      </c>
      <c r="D310" s="188"/>
      <c r="F310" s="275">
        <f t="shared" ref="F310:F319" si="51">SUM(G310:R310)</f>
        <v>0</v>
      </c>
      <c r="G310" s="269">
        <f>'(3.5) Actual WCA NPC'!G310-'(3.4) Adjustments'!G316</f>
        <v>0</v>
      </c>
      <c r="H310" s="269">
        <f>'(3.5) Actual WCA NPC'!H310-'(3.4) Adjustments'!H316</f>
        <v>0</v>
      </c>
      <c r="I310" s="269">
        <f>'(3.5) Actual WCA NPC'!I310-'(3.4) Adjustments'!I316</f>
        <v>0</v>
      </c>
      <c r="J310" s="269">
        <f>'(3.5) Actual WCA NPC'!J310-'(3.4) Adjustments'!J316</f>
        <v>0</v>
      </c>
      <c r="K310" s="269">
        <f>'(3.5) Actual WCA NPC'!K310-'(3.4) Adjustments'!K316</f>
        <v>0</v>
      </c>
      <c r="L310" s="269">
        <f>'(3.5) Actual WCA NPC'!L310-'(3.4) Adjustments'!L316</f>
        <v>0</v>
      </c>
      <c r="M310" s="269">
        <f>'(3.5) Actual WCA NPC'!M310-'(3.4) Adjustments'!M316</f>
        <v>0</v>
      </c>
      <c r="N310" s="269">
        <f>'(3.5) Actual WCA NPC'!N310-'(3.4) Adjustments'!N316</f>
        <v>0</v>
      </c>
      <c r="O310" s="269">
        <f>'(3.5) Actual WCA NPC'!O310-'(3.4) Adjustments'!O316</f>
        <v>0</v>
      </c>
      <c r="P310" s="269">
        <f>'(3.5) Actual WCA NPC'!P310-'(3.4) Adjustments'!P316</f>
        <v>0</v>
      </c>
      <c r="Q310" s="269">
        <f>'(3.5) Actual WCA NPC'!Q310-'(3.4) Adjustments'!Q316</f>
        <v>0</v>
      </c>
      <c r="R310" s="269">
        <f>'(3.5) Actual WCA NPC'!R310-'(3.4) Adjustments'!R316</f>
        <v>0</v>
      </c>
    </row>
    <row r="311" spans="1:18" ht="12.75" customHeight="1">
      <c r="A311" s="266"/>
      <c r="C311" s="266" t="s">
        <v>56</v>
      </c>
      <c r="D311" s="188"/>
      <c r="F311" s="275">
        <f t="shared" si="51"/>
        <v>520562.80128370208</v>
      </c>
      <c r="G311" s="269">
        <f>'(3.5) Actual WCA NPC'!G311-'(3.4) Adjustments'!G317</f>
        <v>42157.536863863475</v>
      </c>
      <c r="H311" s="269">
        <f>'(3.5) Actual WCA NPC'!H311-'(3.4) Adjustments'!H317</f>
        <v>43303.086157291655</v>
      </c>
      <c r="I311" s="269">
        <f>'(3.5) Actual WCA NPC'!I311-'(3.4) Adjustments'!I317</f>
        <v>50639.351718832899</v>
      </c>
      <c r="J311" s="269">
        <f>'(3.5) Actual WCA NPC'!J311-'(3.4) Adjustments'!J317</f>
        <v>44482.95205649631</v>
      </c>
      <c r="K311" s="269">
        <f>'(3.5) Actual WCA NPC'!K311-'(3.4) Adjustments'!K317</f>
        <v>23343.275750461635</v>
      </c>
      <c r="L311" s="269">
        <f>'(3.5) Actual WCA NPC'!L311-'(3.4) Adjustments'!L317</f>
        <v>46559.707080134598</v>
      </c>
      <c r="M311" s="269">
        <f>'(3.5) Actual WCA NPC'!M311-'(3.4) Adjustments'!M317</f>
        <v>36458.92691850321</v>
      </c>
      <c r="N311" s="269">
        <f>'(3.5) Actual WCA NPC'!N311-'(3.4) Adjustments'!N317</f>
        <v>57118.348153173014</v>
      </c>
      <c r="O311" s="269">
        <f>'(3.5) Actual WCA NPC'!O311-'(3.4) Adjustments'!O317</f>
        <v>48170.105580017327</v>
      </c>
      <c r="P311" s="269">
        <f>'(3.5) Actual WCA NPC'!P311-'(3.4) Adjustments'!P317</f>
        <v>36289.127147287218</v>
      </c>
      <c r="Q311" s="269">
        <f>'(3.5) Actual WCA NPC'!Q311-'(3.4) Adjustments'!Q317</f>
        <v>50518.551784729178</v>
      </c>
      <c r="R311" s="269">
        <f>'(3.5) Actual WCA NPC'!R311-'(3.4) Adjustments'!R317</f>
        <v>41521.832072911544</v>
      </c>
    </row>
    <row r="312" spans="1:18" ht="12.75" customHeight="1">
      <c r="A312" s="266"/>
      <c r="C312" s="266" t="s">
        <v>57</v>
      </c>
      <c r="D312" s="188"/>
      <c r="F312" s="275">
        <f t="shared" si="51"/>
        <v>0</v>
      </c>
      <c r="G312" s="269">
        <f>'(3.5) Actual WCA NPC'!G312-'(3.4) Adjustments'!G318</f>
        <v>0</v>
      </c>
      <c r="H312" s="269">
        <f>'(3.5) Actual WCA NPC'!H312-'(3.4) Adjustments'!H318</f>
        <v>0</v>
      </c>
      <c r="I312" s="269">
        <f>'(3.5) Actual WCA NPC'!I312-'(3.4) Adjustments'!I318</f>
        <v>0</v>
      </c>
      <c r="J312" s="269">
        <f>'(3.5) Actual WCA NPC'!J312-'(3.4) Adjustments'!J318</f>
        <v>0</v>
      </c>
      <c r="K312" s="269">
        <f>'(3.5) Actual WCA NPC'!K312-'(3.4) Adjustments'!K318</f>
        <v>0</v>
      </c>
      <c r="L312" s="269">
        <f>'(3.5) Actual WCA NPC'!L312-'(3.4) Adjustments'!L318</f>
        <v>0</v>
      </c>
      <c r="M312" s="269">
        <f>'(3.5) Actual WCA NPC'!M312-'(3.4) Adjustments'!M318</f>
        <v>0</v>
      </c>
      <c r="N312" s="269">
        <f>'(3.5) Actual WCA NPC'!N312-'(3.4) Adjustments'!N318</f>
        <v>0</v>
      </c>
      <c r="O312" s="269">
        <f>'(3.5) Actual WCA NPC'!O312-'(3.4) Adjustments'!O318</f>
        <v>0</v>
      </c>
      <c r="P312" s="269">
        <f>'(3.5) Actual WCA NPC'!P312-'(3.4) Adjustments'!P318</f>
        <v>0</v>
      </c>
      <c r="Q312" s="269">
        <f>'(3.5) Actual WCA NPC'!Q312-'(3.4) Adjustments'!Q318</f>
        <v>0</v>
      </c>
      <c r="R312" s="269">
        <f>'(3.5) Actual WCA NPC'!R312-'(3.4) Adjustments'!R318</f>
        <v>0</v>
      </c>
    </row>
    <row r="313" spans="1:18" ht="12.75" customHeight="1">
      <c r="A313" s="266"/>
      <c r="C313" s="266" t="s">
        <v>58</v>
      </c>
      <c r="D313" s="188"/>
      <c r="F313" s="275">
        <f t="shared" si="51"/>
        <v>0</v>
      </c>
      <c r="G313" s="269">
        <f>'(3.5) Actual WCA NPC'!G313-'(3.4) Adjustments'!G319</f>
        <v>0</v>
      </c>
      <c r="H313" s="269">
        <f>'(3.5) Actual WCA NPC'!H313-'(3.4) Adjustments'!H319</f>
        <v>0</v>
      </c>
      <c r="I313" s="269">
        <f>'(3.5) Actual WCA NPC'!I313-'(3.4) Adjustments'!I319</f>
        <v>0</v>
      </c>
      <c r="J313" s="269">
        <f>'(3.5) Actual WCA NPC'!J313-'(3.4) Adjustments'!J319</f>
        <v>0</v>
      </c>
      <c r="K313" s="269">
        <f>'(3.5) Actual WCA NPC'!K313-'(3.4) Adjustments'!K319</f>
        <v>0</v>
      </c>
      <c r="L313" s="269">
        <f>'(3.5) Actual WCA NPC'!L313-'(3.4) Adjustments'!L319</f>
        <v>0</v>
      </c>
      <c r="M313" s="269">
        <f>'(3.5) Actual WCA NPC'!M313-'(3.4) Adjustments'!M319</f>
        <v>0</v>
      </c>
      <c r="N313" s="269">
        <f>'(3.5) Actual WCA NPC'!N313-'(3.4) Adjustments'!N319</f>
        <v>0</v>
      </c>
      <c r="O313" s="269">
        <f>'(3.5) Actual WCA NPC'!O313-'(3.4) Adjustments'!O319</f>
        <v>0</v>
      </c>
      <c r="P313" s="269">
        <f>'(3.5) Actual WCA NPC'!P313-'(3.4) Adjustments'!P319</f>
        <v>0</v>
      </c>
      <c r="Q313" s="269">
        <f>'(3.5) Actual WCA NPC'!Q313-'(3.4) Adjustments'!Q319</f>
        <v>0</v>
      </c>
      <c r="R313" s="269">
        <f>'(3.5) Actual WCA NPC'!R313-'(3.4) Adjustments'!R319</f>
        <v>0</v>
      </c>
    </row>
    <row r="314" spans="1:18" ht="12.75" customHeight="1">
      <c r="A314" s="266"/>
      <c r="C314" s="266" t="s">
        <v>59</v>
      </c>
      <c r="D314" s="188"/>
      <c r="F314" s="275">
        <f t="shared" si="51"/>
        <v>0</v>
      </c>
      <c r="G314" s="269">
        <f>'(3.5) Actual WCA NPC'!G314-'(3.4) Adjustments'!G320</f>
        <v>0</v>
      </c>
      <c r="H314" s="269">
        <f>'(3.5) Actual WCA NPC'!H314-'(3.4) Adjustments'!H320</f>
        <v>0</v>
      </c>
      <c r="I314" s="269">
        <f>'(3.5) Actual WCA NPC'!I314-'(3.4) Adjustments'!I320</f>
        <v>0</v>
      </c>
      <c r="J314" s="269">
        <f>'(3.5) Actual WCA NPC'!J314-'(3.4) Adjustments'!J320</f>
        <v>0</v>
      </c>
      <c r="K314" s="269">
        <f>'(3.5) Actual WCA NPC'!K314-'(3.4) Adjustments'!K320</f>
        <v>0</v>
      </c>
      <c r="L314" s="269">
        <f>'(3.5) Actual WCA NPC'!L314-'(3.4) Adjustments'!L320</f>
        <v>0</v>
      </c>
      <c r="M314" s="269">
        <f>'(3.5) Actual WCA NPC'!M314-'(3.4) Adjustments'!M320</f>
        <v>0</v>
      </c>
      <c r="N314" s="269">
        <f>'(3.5) Actual WCA NPC'!N314-'(3.4) Adjustments'!N320</f>
        <v>0</v>
      </c>
      <c r="O314" s="269">
        <f>'(3.5) Actual WCA NPC'!O314-'(3.4) Adjustments'!O320</f>
        <v>0</v>
      </c>
      <c r="P314" s="269">
        <f>'(3.5) Actual WCA NPC'!P314-'(3.4) Adjustments'!P320</f>
        <v>0</v>
      </c>
      <c r="Q314" s="269">
        <f>'(3.5) Actual WCA NPC'!Q314-'(3.4) Adjustments'!Q320</f>
        <v>0</v>
      </c>
      <c r="R314" s="269">
        <f>'(3.5) Actual WCA NPC'!R314-'(3.4) Adjustments'!R320</f>
        <v>0</v>
      </c>
    </row>
    <row r="315" spans="1:18" ht="12.75" customHeight="1">
      <c r="A315" s="266"/>
      <c r="C315" s="266" t="s">
        <v>60</v>
      </c>
      <c r="D315" s="188"/>
      <c r="F315" s="275">
        <f t="shared" si="51"/>
        <v>0</v>
      </c>
      <c r="G315" s="269">
        <f>'(3.5) Actual WCA NPC'!G315-'(3.4) Adjustments'!G321</f>
        <v>0</v>
      </c>
      <c r="H315" s="269">
        <f>'(3.5) Actual WCA NPC'!H315-'(3.4) Adjustments'!H321</f>
        <v>0</v>
      </c>
      <c r="I315" s="269">
        <f>'(3.5) Actual WCA NPC'!I315-'(3.4) Adjustments'!I321</f>
        <v>0</v>
      </c>
      <c r="J315" s="269">
        <f>'(3.5) Actual WCA NPC'!J315-'(3.4) Adjustments'!J321</f>
        <v>0</v>
      </c>
      <c r="K315" s="269">
        <f>'(3.5) Actual WCA NPC'!K315-'(3.4) Adjustments'!K321</f>
        <v>0</v>
      </c>
      <c r="L315" s="269">
        <f>'(3.5) Actual WCA NPC'!L315-'(3.4) Adjustments'!L321</f>
        <v>0</v>
      </c>
      <c r="M315" s="269">
        <f>'(3.5) Actual WCA NPC'!M315-'(3.4) Adjustments'!M321</f>
        <v>0</v>
      </c>
      <c r="N315" s="269">
        <f>'(3.5) Actual WCA NPC'!N315-'(3.4) Adjustments'!N321</f>
        <v>0</v>
      </c>
      <c r="O315" s="269">
        <f>'(3.5) Actual WCA NPC'!O315-'(3.4) Adjustments'!O321</f>
        <v>0</v>
      </c>
      <c r="P315" s="269">
        <f>'(3.5) Actual WCA NPC'!P315-'(3.4) Adjustments'!P321</f>
        <v>0</v>
      </c>
      <c r="Q315" s="269">
        <f>'(3.5) Actual WCA NPC'!Q315-'(3.4) Adjustments'!Q321</f>
        <v>0</v>
      </c>
      <c r="R315" s="269">
        <f>'(3.5) Actual WCA NPC'!R315-'(3.4) Adjustments'!R321</f>
        <v>0</v>
      </c>
    </row>
    <row r="316" spans="1:18" ht="12.75" customHeight="1">
      <c r="A316" s="266"/>
      <c r="C316" s="266" t="s">
        <v>61</v>
      </c>
      <c r="D316" s="188"/>
      <c r="F316" s="275">
        <f t="shared" si="51"/>
        <v>0</v>
      </c>
      <c r="G316" s="269">
        <f>'(3.5) Actual WCA NPC'!G316-'(3.4) Adjustments'!G322</f>
        <v>0</v>
      </c>
      <c r="H316" s="269">
        <f>'(3.5) Actual WCA NPC'!H316-'(3.4) Adjustments'!H322</f>
        <v>0</v>
      </c>
      <c r="I316" s="269">
        <f>'(3.5) Actual WCA NPC'!I316-'(3.4) Adjustments'!I322</f>
        <v>0</v>
      </c>
      <c r="J316" s="269">
        <f>'(3.5) Actual WCA NPC'!J316-'(3.4) Adjustments'!J322</f>
        <v>0</v>
      </c>
      <c r="K316" s="269">
        <f>'(3.5) Actual WCA NPC'!K316-'(3.4) Adjustments'!K322</f>
        <v>0</v>
      </c>
      <c r="L316" s="269">
        <f>'(3.5) Actual WCA NPC'!L316-'(3.4) Adjustments'!L322</f>
        <v>0</v>
      </c>
      <c r="M316" s="269">
        <f>'(3.5) Actual WCA NPC'!M316-'(3.4) Adjustments'!M322</f>
        <v>0</v>
      </c>
      <c r="N316" s="269">
        <f>'(3.5) Actual WCA NPC'!N316-'(3.4) Adjustments'!N322</f>
        <v>0</v>
      </c>
      <c r="O316" s="269">
        <f>'(3.5) Actual WCA NPC'!O316-'(3.4) Adjustments'!O322</f>
        <v>0</v>
      </c>
      <c r="P316" s="269">
        <f>'(3.5) Actual WCA NPC'!P316-'(3.4) Adjustments'!P322</f>
        <v>0</v>
      </c>
      <c r="Q316" s="269">
        <f>'(3.5) Actual WCA NPC'!Q316-'(3.4) Adjustments'!Q322</f>
        <v>0</v>
      </c>
      <c r="R316" s="269">
        <f>'(3.5) Actual WCA NPC'!R316-'(3.4) Adjustments'!R322</f>
        <v>0</v>
      </c>
    </row>
    <row r="317" spans="1:18" ht="12.75" customHeight="1">
      <c r="A317" s="266"/>
      <c r="C317" s="266" t="s">
        <v>16</v>
      </c>
      <c r="D317" s="188"/>
      <c r="E317" s="270" t="s">
        <v>163</v>
      </c>
      <c r="F317" s="275">
        <f t="shared" si="51"/>
        <v>8980835.0257050898</v>
      </c>
      <c r="G317" s="269">
        <f>'(3.5) Actual WCA NPC'!G317-'(3.4) Adjustments'!G323</f>
        <v>881678.97695627552</v>
      </c>
      <c r="H317" s="269">
        <f>'(3.5) Actual WCA NPC'!H317-'(3.4) Adjustments'!H323</f>
        <v>900635.56125706306</v>
      </c>
      <c r="I317" s="269">
        <f>'(3.5) Actual WCA NPC'!I317-'(3.4) Adjustments'!I323</f>
        <v>842542.09571624338</v>
      </c>
      <c r="J317" s="269">
        <f>'(3.5) Actual WCA NPC'!J317-'(3.4) Adjustments'!J323</f>
        <v>561033.38089465955</v>
      </c>
      <c r="K317" s="269">
        <f>'(3.5) Actual WCA NPC'!K317-'(3.4) Adjustments'!K323</f>
        <v>341716.77174579579</v>
      </c>
      <c r="L317" s="269">
        <f>'(3.5) Actual WCA NPC'!L317-'(3.4) Adjustments'!L323</f>
        <v>563509.7049228074</v>
      </c>
      <c r="M317" s="269">
        <f>'(3.5) Actual WCA NPC'!M317-'(3.4) Adjustments'!M323</f>
        <v>778707.74376650609</v>
      </c>
      <c r="N317" s="269">
        <f>'(3.5) Actual WCA NPC'!N317-'(3.4) Adjustments'!N323</f>
        <v>792625.9802659594</v>
      </c>
      <c r="O317" s="269">
        <f>'(3.5) Actual WCA NPC'!O317-'(3.4) Adjustments'!O323</f>
        <v>778939.93028504075</v>
      </c>
      <c r="P317" s="269">
        <f>'(3.5) Actual WCA NPC'!P317-'(3.4) Adjustments'!P323</f>
        <v>739759.20266382606</v>
      </c>
      <c r="Q317" s="269">
        <f>'(3.5) Actual WCA NPC'!Q317-'(3.4) Adjustments'!Q323</f>
        <v>882749.22726059367</v>
      </c>
      <c r="R317" s="269">
        <f>'(3.5) Actual WCA NPC'!R317-'(3.4) Adjustments'!R323</f>
        <v>916936.44997031987</v>
      </c>
    </row>
    <row r="318" spans="1:18" ht="12.75" customHeight="1">
      <c r="A318" s="266"/>
      <c r="C318" s="266" t="s">
        <v>62</v>
      </c>
      <c r="D318" s="188"/>
      <c r="F318" s="275">
        <f t="shared" si="51"/>
        <v>0</v>
      </c>
      <c r="G318" s="269">
        <f>'(3.5) Actual WCA NPC'!G318-'(3.4) Adjustments'!G324</f>
        <v>0</v>
      </c>
      <c r="H318" s="269">
        <f>'(3.5) Actual WCA NPC'!H318-'(3.4) Adjustments'!H324</f>
        <v>0</v>
      </c>
      <c r="I318" s="269">
        <f>'(3.5) Actual WCA NPC'!I318-'(3.4) Adjustments'!I324</f>
        <v>0</v>
      </c>
      <c r="J318" s="269">
        <f>'(3.5) Actual WCA NPC'!J318-'(3.4) Adjustments'!J324</f>
        <v>0</v>
      </c>
      <c r="K318" s="269">
        <f>'(3.5) Actual WCA NPC'!K318-'(3.4) Adjustments'!K324</f>
        <v>0</v>
      </c>
      <c r="L318" s="269">
        <f>'(3.5) Actual WCA NPC'!L318-'(3.4) Adjustments'!L324</f>
        <v>0</v>
      </c>
      <c r="M318" s="269">
        <f>'(3.5) Actual WCA NPC'!M318-'(3.4) Adjustments'!M324</f>
        <v>0</v>
      </c>
      <c r="N318" s="269">
        <f>'(3.5) Actual WCA NPC'!N318-'(3.4) Adjustments'!N324</f>
        <v>0</v>
      </c>
      <c r="O318" s="269">
        <f>'(3.5) Actual WCA NPC'!O318-'(3.4) Adjustments'!O324</f>
        <v>0</v>
      </c>
      <c r="P318" s="269">
        <f>'(3.5) Actual WCA NPC'!P318-'(3.4) Adjustments'!P324</f>
        <v>0</v>
      </c>
      <c r="Q318" s="269">
        <f>'(3.5) Actual WCA NPC'!Q318-'(3.4) Adjustments'!Q324</f>
        <v>0</v>
      </c>
      <c r="R318" s="269">
        <f>'(3.5) Actual WCA NPC'!R318-'(3.4) Adjustments'!R324</f>
        <v>0</v>
      </c>
    </row>
    <row r="319" spans="1:18" ht="12.75" customHeight="1">
      <c r="A319" s="266"/>
      <c r="C319" s="266" t="s">
        <v>63</v>
      </c>
      <c r="F319" s="275">
        <f t="shared" si="51"/>
        <v>0</v>
      </c>
      <c r="G319" s="269">
        <f>'(3.5) Actual WCA NPC'!G319-'(3.4) Adjustments'!G325</f>
        <v>0</v>
      </c>
      <c r="H319" s="269">
        <f>'(3.5) Actual WCA NPC'!H319-'(3.4) Adjustments'!H325</f>
        <v>0</v>
      </c>
      <c r="I319" s="269">
        <f>'(3.5) Actual WCA NPC'!I319-'(3.4) Adjustments'!I325</f>
        <v>0</v>
      </c>
      <c r="J319" s="269">
        <f>'(3.5) Actual WCA NPC'!J319-'(3.4) Adjustments'!J325</f>
        <v>0</v>
      </c>
      <c r="K319" s="269">
        <f>'(3.5) Actual WCA NPC'!K319-'(3.4) Adjustments'!K325</f>
        <v>0</v>
      </c>
      <c r="L319" s="269">
        <f>'(3.5) Actual WCA NPC'!L319-'(3.4) Adjustments'!L325</f>
        <v>0</v>
      </c>
      <c r="M319" s="269">
        <f>'(3.5) Actual WCA NPC'!M319-'(3.4) Adjustments'!M325</f>
        <v>0</v>
      </c>
      <c r="N319" s="269">
        <f>'(3.5) Actual WCA NPC'!N319-'(3.4) Adjustments'!N325</f>
        <v>0</v>
      </c>
      <c r="O319" s="269">
        <f>'(3.5) Actual WCA NPC'!O319-'(3.4) Adjustments'!O325</f>
        <v>0</v>
      </c>
      <c r="P319" s="269">
        <f>'(3.5) Actual WCA NPC'!P319-'(3.4) Adjustments'!P325</f>
        <v>0</v>
      </c>
      <c r="Q319" s="269">
        <f>'(3.5) Actual WCA NPC'!Q319-'(3.4) Adjustments'!Q325</f>
        <v>0</v>
      </c>
      <c r="R319" s="269">
        <f>'(3.5) Actual WCA NPC'!R319-'(3.4) Adjustments'!R325</f>
        <v>0</v>
      </c>
    </row>
    <row r="320" spans="1:18" ht="12.75" customHeight="1">
      <c r="A320" s="266"/>
      <c r="B320" s="266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</row>
    <row r="321" spans="1:18" ht="12.75" customHeight="1">
      <c r="A321" s="188" t="s">
        <v>203</v>
      </c>
      <c r="B321" s="188"/>
      <c r="C321" s="188"/>
      <c r="D321" s="188"/>
      <c r="F321" s="275">
        <f>SUM(G321:R321)</f>
        <v>9501397.826988792</v>
      </c>
      <c r="G321" s="283">
        <f t="shared" ref="G321:I321" si="52">SUM(G310:G320)</f>
        <v>923836.51382013899</v>
      </c>
      <c r="H321" s="283">
        <f t="shared" si="52"/>
        <v>943938.64741435472</v>
      </c>
      <c r="I321" s="283">
        <f t="shared" si="52"/>
        <v>893181.44743507623</v>
      </c>
      <c r="J321" s="283">
        <f t="shared" ref="J321:R321" si="53">SUM(J310:J320)</f>
        <v>605516.33295115584</v>
      </c>
      <c r="K321" s="283">
        <f t="shared" si="53"/>
        <v>365060.04749625741</v>
      </c>
      <c r="L321" s="283">
        <f t="shared" si="53"/>
        <v>610069.41200294206</v>
      </c>
      <c r="M321" s="283">
        <f t="shared" si="53"/>
        <v>815166.67068500933</v>
      </c>
      <c r="N321" s="283">
        <f t="shared" si="53"/>
        <v>849744.32841913239</v>
      </c>
      <c r="O321" s="283">
        <f t="shared" si="53"/>
        <v>827110.03586505807</v>
      </c>
      <c r="P321" s="283">
        <f t="shared" si="53"/>
        <v>776048.3298111133</v>
      </c>
      <c r="Q321" s="283">
        <f t="shared" si="53"/>
        <v>933267.77904532291</v>
      </c>
      <c r="R321" s="283">
        <f t="shared" si="53"/>
        <v>958458.28204323142</v>
      </c>
    </row>
    <row r="322" spans="1:18" ht="12.75" customHeight="1"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</row>
    <row r="323" spans="1:18" ht="12.75" customHeight="1">
      <c r="A323" s="188" t="s">
        <v>85</v>
      </c>
      <c r="B323" s="188"/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</row>
    <row r="324" spans="1:18" ht="12.75" customHeight="1">
      <c r="A324" s="188"/>
      <c r="B324" s="188"/>
      <c r="C324" s="217" t="s">
        <v>14</v>
      </c>
      <c r="F324" s="275">
        <f t="shared" ref="F324:F330" si="54">SUM(G324:R324)</f>
        <v>2431536</v>
      </c>
      <c r="G324" s="269">
        <f>'(3.5) Actual WCA NPC'!G324-'(3.4) Adjustments'!G330</f>
        <v>272997</v>
      </c>
      <c r="H324" s="269">
        <f>'(3.5) Actual WCA NPC'!H324-'(3.4) Adjustments'!H330</f>
        <v>98033</v>
      </c>
      <c r="I324" s="269">
        <f>'(3.5) Actual WCA NPC'!I324-'(3.4) Adjustments'!I330</f>
        <v>116308</v>
      </c>
      <c r="J324" s="269">
        <f>'(3.5) Actual WCA NPC'!J324-'(3.4) Adjustments'!J330</f>
        <v>65446</v>
      </c>
      <c r="K324" s="269">
        <f>'(3.5) Actual WCA NPC'!K324-'(3.4) Adjustments'!K330</f>
        <v>59558</v>
      </c>
      <c r="L324" s="269">
        <f>'(3.5) Actual WCA NPC'!L324-'(3.4) Adjustments'!L330</f>
        <v>121302</v>
      </c>
      <c r="M324" s="269">
        <f>'(3.5) Actual WCA NPC'!M324-'(3.4) Adjustments'!M330</f>
        <v>309826</v>
      </c>
      <c r="N324" s="269">
        <f>'(3.5) Actual WCA NPC'!N324-'(3.4) Adjustments'!N330</f>
        <v>332125</v>
      </c>
      <c r="O324" s="269">
        <f>'(3.5) Actual WCA NPC'!O324-'(3.4) Adjustments'!O330</f>
        <v>260777</v>
      </c>
      <c r="P324" s="269">
        <f>'(3.5) Actual WCA NPC'!P324-'(3.4) Adjustments'!P330</f>
        <v>273285</v>
      </c>
      <c r="Q324" s="269">
        <f>'(3.5) Actual WCA NPC'!Q324-'(3.4) Adjustments'!Q330</f>
        <v>255820</v>
      </c>
      <c r="R324" s="269">
        <f>'(3.5) Actual WCA NPC'!R324-'(3.4) Adjustments'!R330</f>
        <v>266059</v>
      </c>
    </row>
    <row r="325" spans="1:18" ht="12.75" customHeight="1">
      <c r="A325" s="188"/>
      <c r="B325" s="188"/>
      <c r="C325" s="217" t="s">
        <v>65</v>
      </c>
      <c r="F325" s="275">
        <f t="shared" si="54"/>
        <v>0</v>
      </c>
      <c r="G325" s="269">
        <f>'(3.5) Actual WCA NPC'!G325-'(3.4) Adjustments'!G331</f>
        <v>0</v>
      </c>
      <c r="H325" s="269">
        <f>'(3.5) Actual WCA NPC'!H325-'(3.4) Adjustments'!H331</f>
        <v>0</v>
      </c>
      <c r="I325" s="269">
        <f>'(3.5) Actual WCA NPC'!I325-'(3.4) Adjustments'!I331</f>
        <v>0</v>
      </c>
      <c r="J325" s="269">
        <f>'(3.5) Actual WCA NPC'!J325-'(3.4) Adjustments'!J331</f>
        <v>0</v>
      </c>
      <c r="K325" s="269">
        <f>'(3.5) Actual WCA NPC'!K325-'(3.4) Adjustments'!K331</f>
        <v>0</v>
      </c>
      <c r="L325" s="269">
        <f>'(3.5) Actual WCA NPC'!L325-'(3.4) Adjustments'!L331</f>
        <v>0</v>
      </c>
      <c r="M325" s="269">
        <f>'(3.5) Actual WCA NPC'!M325-'(3.4) Adjustments'!M331</f>
        <v>0</v>
      </c>
      <c r="N325" s="269">
        <f>'(3.5) Actual WCA NPC'!N325-'(3.4) Adjustments'!N331</f>
        <v>0</v>
      </c>
      <c r="O325" s="269">
        <f>'(3.5) Actual WCA NPC'!O325-'(3.4) Adjustments'!O331</f>
        <v>0</v>
      </c>
      <c r="P325" s="269">
        <f>'(3.5) Actual WCA NPC'!P325-'(3.4) Adjustments'!P331</f>
        <v>0</v>
      </c>
      <c r="Q325" s="269">
        <f>'(3.5) Actual WCA NPC'!Q325-'(3.4) Adjustments'!Q331</f>
        <v>0</v>
      </c>
      <c r="R325" s="269">
        <f>'(3.5) Actual WCA NPC'!R325-'(3.4) Adjustments'!R331</f>
        <v>0</v>
      </c>
    </row>
    <row r="326" spans="1:18" ht="12.75" customHeight="1">
      <c r="C326" s="266" t="s">
        <v>66</v>
      </c>
      <c r="F326" s="275">
        <f t="shared" si="54"/>
        <v>0</v>
      </c>
      <c r="G326" s="269">
        <f>'(3.5) Actual WCA NPC'!G326-'(3.4) Adjustments'!G332</f>
        <v>0</v>
      </c>
      <c r="H326" s="269">
        <f>'(3.5) Actual WCA NPC'!H326-'(3.4) Adjustments'!H332</f>
        <v>0</v>
      </c>
      <c r="I326" s="269">
        <f>'(3.5) Actual WCA NPC'!I326-'(3.4) Adjustments'!I332</f>
        <v>0</v>
      </c>
      <c r="J326" s="269">
        <f>'(3.5) Actual WCA NPC'!J326-'(3.4) Adjustments'!J332</f>
        <v>0</v>
      </c>
      <c r="K326" s="269">
        <f>'(3.5) Actual WCA NPC'!K326-'(3.4) Adjustments'!K332</f>
        <v>0</v>
      </c>
      <c r="L326" s="269">
        <f>'(3.5) Actual WCA NPC'!L326-'(3.4) Adjustments'!L332</f>
        <v>0</v>
      </c>
      <c r="M326" s="269">
        <f>'(3.5) Actual WCA NPC'!M326-'(3.4) Adjustments'!M332</f>
        <v>0</v>
      </c>
      <c r="N326" s="269">
        <f>'(3.5) Actual WCA NPC'!N326-'(3.4) Adjustments'!N332</f>
        <v>0</v>
      </c>
      <c r="O326" s="269">
        <f>'(3.5) Actual WCA NPC'!O326-'(3.4) Adjustments'!O332</f>
        <v>0</v>
      </c>
      <c r="P326" s="269">
        <f>'(3.5) Actual WCA NPC'!P326-'(3.4) Adjustments'!P332</f>
        <v>0</v>
      </c>
      <c r="Q326" s="269">
        <f>'(3.5) Actual WCA NPC'!Q326-'(3.4) Adjustments'!Q332</f>
        <v>0</v>
      </c>
      <c r="R326" s="269">
        <f>'(3.5) Actual WCA NPC'!R326-'(3.4) Adjustments'!R332</f>
        <v>0</v>
      </c>
    </row>
    <row r="327" spans="1:18" ht="12.75" customHeight="1">
      <c r="C327" s="266" t="s">
        <v>67</v>
      </c>
      <c r="F327" s="275">
        <f t="shared" si="54"/>
        <v>0</v>
      </c>
      <c r="G327" s="269">
        <f>'(3.5) Actual WCA NPC'!G327-'(3.4) Adjustments'!G333</f>
        <v>0</v>
      </c>
      <c r="H327" s="269">
        <f>'(3.5) Actual WCA NPC'!H327-'(3.4) Adjustments'!H333</f>
        <v>0</v>
      </c>
      <c r="I327" s="269">
        <f>'(3.5) Actual WCA NPC'!I327-'(3.4) Adjustments'!I333</f>
        <v>0</v>
      </c>
      <c r="J327" s="269">
        <f>'(3.5) Actual WCA NPC'!J327-'(3.4) Adjustments'!J333</f>
        <v>0</v>
      </c>
      <c r="K327" s="269">
        <f>'(3.5) Actual WCA NPC'!K327-'(3.4) Adjustments'!K333</f>
        <v>0</v>
      </c>
      <c r="L327" s="269">
        <f>'(3.5) Actual WCA NPC'!L327-'(3.4) Adjustments'!L333</f>
        <v>0</v>
      </c>
      <c r="M327" s="269">
        <f>'(3.5) Actual WCA NPC'!M327-'(3.4) Adjustments'!M333</f>
        <v>0</v>
      </c>
      <c r="N327" s="269">
        <f>'(3.5) Actual WCA NPC'!N327-'(3.4) Adjustments'!N333</f>
        <v>0</v>
      </c>
      <c r="O327" s="269">
        <f>'(3.5) Actual WCA NPC'!O327-'(3.4) Adjustments'!O333</f>
        <v>0</v>
      </c>
      <c r="P327" s="269">
        <f>'(3.5) Actual WCA NPC'!P327-'(3.4) Adjustments'!P333</f>
        <v>0</v>
      </c>
      <c r="Q327" s="269">
        <f>'(3.5) Actual WCA NPC'!Q327-'(3.4) Adjustments'!Q333</f>
        <v>0</v>
      </c>
      <c r="R327" s="269">
        <f>'(3.5) Actual WCA NPC'!R327-'(3.4) Adjustments'!R333</f>
        <v>0</v>
      </c>
    </row>
    <row r="328" spans="1:18" ht="12.75" customHeight="1">
      <c r="C328" s="266" t="s">
        <v>68</v>
      </c>
      <c r="E328" s="270" t="s">
        <v>163</v>
      </c>
      <c r="F328" s="275">
        <f t="shared" si="54"/>
        <v>1511532</v>
      </c>
      <c r="G328" s="269">
        <f>'(3.5) Actual WCA NPC'!G328-'(3.4) Adjustments'!G334</f>
        <v>152015</v>
      </c>
      <c r="H328" s="269">
        <f>'(3.5) Actual WCA NPC'!H328-'(3.4) Adjustments'!H334</f>
        <v>136271</v>
      </c>
      <c r="I328" s="269">
        <f>'(3.5) Actual WCA NPC'!I328-'(3.4) Adjustments'!I334</f>
        <v>94235</v>
      </c>
      <c r="J328" s="269">
        <f>'(3.5) Actual WCA NPC'!J328-'(3.4) Adjustments'!J334</f>
        <v>107583</v>
      </c>
      <c r="K328" s="269">
        <f>'(3.5) Actual WCA NPC'!K328-'(3.4) Adjustments'!K334</f>
        <v>56985</v>
      </c>
      <c r="L328" s="269">
        <f>'(3.5) Actual WCA NPC'!L328-'(3.4) Adjustments'!L334</f>
        <v>91166</v>
      </c>
      <c r="M328" s="269">
        <f>'(3.5) Actual WCA NPC'!M328-'(3.4) Adjustments'!M334</f>
        <v>147739</v>
      </c>
      <c r="N328" s="269">
        <f>'(3.5) Actual WCA NPC'!N328-'(3.4) Adjustments'!N334</f>
        <v>143888</v>
      </c>
      <c r="O328" s="269">
        <f>'(3.5) Actual WCA NPC'!O328-'(3.4) Adjustments'!O334</f>
        <v>133555</v>
      </c>
      <c r="P328" s="269">
        <f>'(3.5) Actual WCA NPC'!P328-'(3.4) Adjustments'!P334</f>
        <v>147687</v>
      </c>
      <c r="Q328" s="269">
        <f>'(3.5) Actual WCA NPC'!Q328-'(3.4) Adjustments'!Q334</f>
        <v>149192</v>
      </c>
      <c r="R328" s="269">
        <f>'(3.5) Actual WCA NPC'!R328-'(3.4) Adjustments'!R334</f>
        <v>151216</v>
      </c>
    </row>
    <row r="329" spans="1:18" ht="12.75" customHeight="1">
      <c r="C329" s="266" t="s">
        <v>69</v>
      </c>
      <c r="F329" s="275">
        <f t="shared" si="54"/>
        <v>0</v>
      </c>
      <c r="G329" s="269">
        <f>'(3.5) Actual WCA NPC'!G329-'(3.4) Adjustments'!G335</f>
        <v>0</v>
      </c>
      <c r="H329" s="269">
        <f>'(3.5) Actual WCA NPC'!H329-'(3.4) Adjustments'!H335</f>
        <v>0</v>
      </c>
      <c r="I329" s="269">
        <f>'(3.5) Actual WCA NPC'!I329-'(3.4) Adjustments'!I335</f>
        <v>0</v>
      </c>
      <c r="J329" s="269">
        <f>'(3.5) Actual WCA NPC'!J329-'(3.4) Adjustments'!J335</f>
        <v>0</v>
      </c>
      <c r="K329" s="269">
        <f>'(3.5) Actual WCA NPC'!K329-'(3.4) Adjustments'!K335</f>
        <v>0</v>
      </c>
      <c r="L329" s="269">
        <f>'(3.5) Actual WCA NPC'!L329-'(3.4) Adjustments'!L335</f>
        <v>0</v>
      </c>
      <c r="M329" s="269">
        <f>'(3.5) Actual WCA NPC'!M329-'(3.4) Adjustments'!M335</f>
        <v>0</v>
      </c>
      <c r="N329" s="269">
        <f>'(3.5) Actual WCA NPC'!N329-'(3.4) Adjustments'!N335</f>
        <v>0</v>
      </c>
      <c r="O329" s="269">
        <f>'(3.5) Actual WCA NPC'!O329-'(3.4) Adjustments'!O335</f>
        <v>0</v>
      </c>
      <c r="P329" s="269">
        <f>'(3.5) Actual WCA NPC'!P329-'(3.4) Adjustments'!P335</f>
        <v>0</v>
      </c>
      <c r="Q329" s="269">
        <f>'(3.5) Actual WCA NPC'!Q329-'(3.4) Adjustments'!Q335</f>
        <v>0</v>
      </c>
      <c r="R329" s="269">
        <f>'(3.5) Actual WCA NPC'!R329-'(3.4) Adjustments'!R335</f>
        <v>0</v>
      </c>
    </row>
    <row r="330" spans="1:18" ht="12.75" customHeight="1">
      <c r="C330" s="266" t="s">
        <v>91</v>
      </c>
      <c r="E330" s="270" t="s">
        <v>163</v>
      </c>
      <c r="F330" s="275">
        <f t="shared" si="54"/>
        <v>0</v>
      </c>
      <c r="G330" s="269">
        <f>'(3.5) Actual WCA NPC'!G330-'(3.4) Adjustments'!G336</f>
        <v>0</v>
      </c>
      <c r="H330" s="269">
        <f>'(3.5) Actual WCA NPC'!H330-'(3.4) Adjustments'!H336</f>
        <v>0</v>
      </c>
      <c r="I330" s="269">
        <f>'(3.5) Actual WCA NPC'!I330-'(3.4) Adjustments'!I336</f>
        <v>0</v>
      </c>
      <c r="J330" s="269">
        <f>'(3.5) Actual WCA NPC'!J330-'(3.4) Adjustments'!J336</f>
        <v>0</v>
      </c>
      <c r="K330" s="269">
        <f>'(3.5) Actual WCA NPC'!K330-'(3.4) Adjustments'!K336</f>
        <v>0</v>
      </c>
      <c r="L330" s="269">
        <f>'(3.5) Actual WCA NPC'!L330-'(3.4) Adjustments'!L336</f>
        <v>0</v>
      </c>
      <c r="M330" s="269">
        <f>'(3.5) Actual WCA NPC'!M330-'(3.4) Adjustments'!M336</f>
        <v>0</v>
      </c>
      <c r="N330" s="269">
        <f>'(3.5) Actual WCA NPC'!N330-'(3.4) Adjustments'!N336</f>
        <v>0</v>
      </c>
      <c r="O330" s="269">
        <f>'(3.5) Actual WCA NPC'!O330-'(3.4) Adjustments'!O336</f>
        <v>0</v>
      </c>
      <c r="P330" s="269">
        <f>'(3.5) Actual WCA NPC'!P330-'(3.4) Adjustments'!P336</f>
        <v>0</v>
      </c>
      <c r="Q330" s="269">
        <f>'(3.5) Actual WCA NPC'!Q330-'(3.4) Adjustments'!Q336</f>
        <v>0</v>
      </c>
      <c r="R330" s="269">
        <f>'(3.5) Actual WCA NPC'!R330-'(3.4) Adjustments'!R336</f>
        <v>0</v>
      </c>
    </row>
    <row r="331" spans="1:18" ht="12.75" customHeight="1">
      <c r="B331" s="266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</row>
    <row r="332" spans="1:18" ht="12.75" customHeight="1">
      <c r="A332" s="188" t="s">
        <v>204</v>
      </c>
      <c r="B332" s="266"/>
      <c r="F332" s="275">
        <f>SUM(G332:R332)</f>
        <v>3943068</v>
      </c>
      <c r="G332" s="283">
        <f t="shared" ref="G332:I332" si="55">SUM(G324:G331)</f>
        <v>425012</v>
      </c>
      <c r="H332" s="283">
        <f t="shared" si="55"/>
        <v>234304</v>
      </c>
      <c r="I332" s="283">
        <f t="shared" si="55"/>
        <v>210543</v>
      </c>
      <c r="J332" s="283">
        <f t="shared" ref="J332:R332" si="56">SUM(J324:J331)</f>
        <v>173029</v>
      </c>
      <c r="K332" s="283">
        <f t="shared" si="56"/>
        <v>116543</v>
      </c>
      <c r="L332" s="283">
        <f t="shared" si="56"/>
        <v>212468</v>
      </c>
      <c r="M332" s="283">
        <f t="shared" si="56"/>
        <v>457565</v>
      </c>
      <c r="N332" s="283">
        <f t="shared" si="56"/>
        <v>476013</v>
      </c>
      <c r="O332" s="283">
        <f t="shared" si="56"/>
        <v>394332</v>
      </c>
      <c r="P332" s="283">
        <f t="shared" si="56"/>
        <v>420972</v>
      </c>
      <c r="Q332" s="283">
        <f t="shared" si="56"/>
        <v>405012</v>
      </c>
      <c r="R332" s="283">
        <f t="shared" si="56"/>
        <v>417275</v>
      </c>
    </row>
    <row r="333" spans="1:18" ht="12.75" customHeight="1">
      <c r="B333" s="266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</row>
    <row r="334" spans="1:18" ht="12.75" customHeight="1">
      <c r="A334" s="188" t="s">
        <v>86</v>
      </c>
      <c r="B334" s="266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</row>
    <row r="335" spans="1:18" ht="12.75" customHeight="1">
      <c r="C335" s="266" t="s">
        <v>87</v>
      </c>
      <c r="F335" s="275">
        <f>SUM(G335:R335)</f>
        <v>2470122</v>
      </c>
      <c r="G335" s="269">
        <f>'(3.5) Actual WCA NPC'!G335-'(3.4) Adjustments'!G341</f>
        <v>306909</v>
      </c>
      <c r="H335" s="269">
        <f>'(3.5) Actual WCA NPC'!H335-'(3.4) Adjustments'!H341</f>
        <v>158085</v>
      </c>
      <c r="I335" s="269">
        <f>'(3.5) Actual WCA NPC'!I335-'(3.4) Adjustments'!I341</f>
        <v>203882</v>
      </c>
      <c r="J335" s="269">
        <f>'(3.5) Actual WCA NPC'!J335-'(3.4) Adjustments'!J341</f>
        <v>363766</v>
      </c>
      <c r="K335" s="269">
        <f>'(3.5) Actual WCA NPC'!K335-'(3.4) Adjustments'!K341</f>
        <v>275619</v>
      </c>
      <c r="L335" s="269">
        <f>'(3.5) Actual WCA NPC'!L335-'(3.4) Adjustments'!L341</f>
        <v>229123</v>
      </c>
      <c r="M335" s="269">
        <f>'(3.5) Actual WCA NPC'!M335-'(3.4) Adjustments'!M341</f>
        <v>134354</v>
      </c>
      <c r="N335" s="269">
        <f>'(3.5) Actual WCA NPC'!N335-'(3.4) Adjustments'!N341</f>
        <v>108392</v>
      </c>
      <c r="O335" s="269">
        <f>'(3.5) Actual WCA NPC'!O335-'(3.4) Adjustments'!O341</f>
        <v>129857</v>
      </c>
      <c r="P335" s="269">
        <f>'(3.5) Actual WCA NPC'!P335-'(3.4) Adjustments'!P341</f>
        <v>189827</v>
      </c>
      <c r="Q335" s="269">
        <f>'(3.5) Actual WCA NPC'!Q335-'(3.4) Adjustments'!Q341</f>
        <v>172240</v>
      </c>
      <c r="R335" s="269">
        <f>'(3.5) Actual WCA NPC'!R335-'(3.4) Adjustments'!R341</f>
        <v>198068</v>
      </c>
    </row>
    <row r="336" spans="1:18" ht="12.75" customHeight="1">
      <c r="C336" s="266" t="s">
        <v>88</v>
      </c>
      <c r="F336" s="275">
        <f>SUM(G336:R336)</f>
        <v>0</v>
      </c>
      <c r="G336" s="269">
        <f>'(3.5) Actual WCA NPC'!G336-'(3.4) Adjustments'!G342</f>
        <v>0</v>
      </c>
      <c r="H336" s="269">
        <f>'(3.5) Actual WCA NPC'!H336-'(3.4) Adjustments'!H342</f>
        <v>0</v>
      </c>
      <c r="I336" s="269">
        <f>'(3.5) Actual WCA NPC'!I336-'(3.4) Adjustments'!I342</f>
        <v>0</v>
      </c>
      <c r="J336" s="269">
        <f>'(3.5) Actual WCA NPC'!J336-'(3.4) Adjustments'!J342</f>
        <v>0</v>
      </c>
      <c r="K336" s="269">
        <f>'(3.5) Actual WCA NPC'!K336-'(3.4) Adjustments'!K342</f>
        <v>0</v>
      </c>
      <c r="L336" s="269">
        <f>'(3.5) Actual WCA NPC'!L336-'(3.4) Adjustments'!L342</f>
        <v>0</v>
      </c>
      <c r="M336" s="269">
        <f>'(3.5) Actual WCA NPC'!M336-'(3.4) Adjustments'!M342</f>
        <v>0</v>
      </c>
      <c r="N336" s="269">
        <f>'(3.5) Actual WCA NPC'!N336-'(3.4) Adjustments'!N342</f>
        <v>0</v>
      </c>
      <c r="O336" s="269">
        <f>'(3.5) Actual WCA NPC'!O336-'(3.4) Adjustments'!O342</f>
        <v>0</v>
      </c>
      <c r="P336" s="269">
        <f>'(3.5) Actual WCA NPC'!P336-'(3.4) Adjustments'!P342</f>
        <v>0</v>
      </c>
      <c r="Q336" s="269">
        <f>'(3.5) Actual WCA NPC'!Q336-'(3.4) Adjustments'!Q342</f>
        <v>0</v>
      </c>
      <c r="R336" s="269">
        <f>'(3.5) Actual WCA NPC'!R336-'(3.4) Adjustments'!R342</f>
        <v>0</v>
      </c>
    </row>
    <row r="337" spans="1:18" ht="12.75" customHeight="1">
      <c r="C337" s="266"/>
      <c r="F337" s="275"/>
      <c r="G337" s="275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</row>
    <row r="338" spans="1:18" ht="12.75" customHeight="1">
      <c r="A338" s="188" t="s">
        <v>205</v>
      </c>
      <c r="B338" s="266"/>
      <c r="F338" s="275">
        <f>SUM(G338:R338)</f>
        <v>2470122</v>
      </c>
      <c r="G338" s="283">
        <f t="shared" ref="G338:I338" si="57">SUM(G335:G337)</f>
        <v>306909</v>
      </c>
      <c r="H338" s="283">
        <f t="shared" si="57"/>
        <v>158085</v>
      </c>
      <c r="I338" s="283">
        <f t="shared" si="57"/>
        <v>203882</v>
      </c>
      <c r="J338" s="283">
        <f t="shared" ref="J338:R338" si="58">SUM(J335:J337)</f>
        <v>363766</v>
      </c>
      <c r="K338" s="283">
        <f t="shared" si="58"/>
        <v>275619</v>
      </c>
      <c r="L338" s="283">
        <f t="shared" si="58"/>
        <v>229123</v>
      </c>
      <c r="M338" s="283">
        <f t="shared" si="58"/>
        <v>134354</v>
      </c>
      <c r="N338" s="283">
        <f t="shared" si="58"/>
        <v>108392</v>
      </c>
      <c r="O338" s="283">
        <f t="shared" si="58"/>
        <v>129857</v>
      </c>
      <c r="P338" s="283">
        <f t="shared" si="58"/>
        <v>189827</v>
      </c>
      <c r="Q338" s="283">
        <f t="shared" si="58"/>
        <v>172240</v>
      </c>
      <c r="R338" s="283">
        <f t="shared" si="58"/>
        <v>198068</v>
      </c>
    </row>
    <row r="339" spans="1:18" ht="12.75" customHeight="1">
      <c r="B339" s="266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</row>
    <row r="340" spans="1:18" ht="12.75" customHeight="1">
      <c r="A340" s="188" t="s">
        <v>70</v>
      </c>
      <c r="B340" s="266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</row>
    <row r="341" spans="1:18" ht="12.75" customHeight="1">
      <c r="C341" s="266" t="s">
        <v>71</v>
      </c>
      <c r="F341" s="275">
        <f t="shared" ref="F341:F355" si="59">SUM(G341:R341)</f>
        <v>0</v>
      </c>
      <c r="G341" s="269">
        <f>'(3.5) Actual WCA NPC'!G341-'(3.4) Adjustments'!G347</f>
        <v>0</v>
      </c>
      <c r="H341" s="269">
        <f>'(3.5) Actual WCA NPC'!H341-'(3.4) Adjustments'!H347</f>
        <v>0</v>
      </c>
      <c r="I341" s="269">
        <f>'(3.5) Actual WCA NPC'!I341-'(3.4) Adjustments'!I347</f>
        <v>0</v>
      </c>
      <c r="J341" s="269">
        <f>'(3.5) Actual WCA NPC'!J341-'(3.4) Adjustments'!J347</f>
        <v>0</v>
      </c>
      <c r="K341" s="269">
        <f>'(3.5) Actual WCA NPC'!K341-'(3.4) Adjustments'!K347</f>
        <v>0</v>
      </c>
      <c r="L341" s="269">
        <f>'(3.5) Actual WCA NPC'!L341-'(3.4) Adjustments'!L347</f>
        <v>0</v>
      </c>
      <c r="M341" s="269">
        <f>'(3.5) Actual WCA NPC'!M341-'(3.4) Adjustments'!M347</f>
        <v>0</v>
      </c>
      <c r="N341" s="269">
        <f>'(3.5) Actual WCA NPC'!N341-'(3.4) Adjustments'!N347</f>
        <v>0</v>
      </c>
      <c r="O341" s="269">
        <f>'(3.5) Actual WCA NPC'!O341-'(3.4) Adjustments'!O347</f>
        <v>0</v>
      </c>
      <c r="P341" s="269">
        <f>'(3.5) Actual WCA NPC'!P341-'(3.4) Adjustments'!P347</f>
        <v>0</v>
      </c>
      <c r="Q341" s="269">
        <f>'(3.5) Actual WCA NPC'!Q341-'(3.4) Adjustments'!Q347</f>
        <v>0</v>
      </c>
      <c r="R341" s="269">
        <f>'(3.5) Actual WCA NPC'!R341-'(3.4) Adjustments'!R347</f>
        <v>0</v>
      </c>
    </row>
    <row r="342" spans="1:18" ht="12.75" customHeight="1">
      <c r="C342" s="266" t="s">
        <v>193</v>
      </c>
      <c r="F342" s="275">
        <f t="shared" si="59"/>
        <v>0</v>
      </c>
      <c r="G342" s="269">
        <f>'(3.5) Actual WCA NPC'!G342-'(3.4) Adjustments'!G348</f>
        <v>0</v>
      </c>
      <c r="H342" s="269">
        <f>'(3.5) Actual WCA NPC'!H342-'(3.4) Adjustments'!H348</f>
        <v>0</v>
      </c>
      <c r="I342" s="269">
        <f>'(3.5) Actual WCA NPC'!I342-'(3.4) Adjustments'!I348</f>
        <v>0</v>
      </c>
      <c r="J342" s="269">
        <f>'(3.5) Actual WCA NPC'!J342-'(3.4) Adjustments'!J348</f>
        <v>0</v>
      </c>
      <c r="K342" s="269">
        <f>'(3.5) Actual WCA NPC'!K342-'(3.4) Adjustments'!K348</f>
        <v>0</v>
      </c>
      <c r="L342" s="269">
        <f>'(3.5) Actual WCA NPC'!L342-'(3.4) Adjustments'!L348</f>
        <v>0</v>
      </c>
      <c r="M342" s="269">
        <f>'(3.5) Actual WCA NPC'!M342-'(3.4) Adjustments'!M348</f>
        <v>0</v>
      </c>
      <c r="N342" s="269">
        <f>'(3.5) Actual WCA NPC'!N342-'(3.4) Adjustments'!N348</f>
        <v>0</v>
      </c>
      <c r="O342" s="269">
        <f>'(3.5) Actual WCA NPC'!O342-'(3.4) Adjustments'!O348</f>
        <v>0</v>
      </c>
      <c r="P342" s="269">
        <f>'(3.5) Actual WCA NPC'!P342-'(3.4) Adjustments'!P348</f>
        <v>0</v>
      </c>
      <c r="Q342" s="269">
        <f>'(3.5) Actual WCA NPC'!Q342-'(3.4) Adjustments'!Q348</f>
        <v>0</v>
      </c>
      <c r="R342" s="269">
        <f>'(3.5) Actual WCA NPC'!R342-'(3.4) Adjustments'!R348</f>
        <v>0</v>
      </c>
    </row>
    <row r="343" spans="1:18" ht="12.75" customHeight="1">
      <c r="C343" s="266" t="s">
        <v>72</v>
      </c>
      <c r="F343" s="275">
        <f t="shared" si="59"/>
        <v>0</v>
      </c>
      <c r="G343" s="269">
        <f>'(3.5) Actual WCA NPC'!G343-'(3.4) Adjustments'!G349</f>
        <v>0</v>
      </c>
      <c r="H343" s="269">
        <f>'(3.5) Actual WCA NPC'!H343-'(3.4) Adjustments'!H349</f>
        <v>0</v>
      </c>
      <c r="I343" s="269">
        <f>'(3.5) Actual WCA NPC'!I343-'(3.4) Adjustments'!I349</f>
        <v>0</v>
      </c>
      <c r="J343" s="269">
        <f>'(3.5) Actual WCA NPC'!J343-'(3.4) Adjustments'!J349</f>
        <v>0</v>
      </c>
      <c r="K343" s="269">
        <f>'(3.5) Actual WCA NPC'!K343-'(3.4) Adjustments'!K349</f>
        <v>0</v>
      </c>
      <c r="L343" s="269">
        <f>'(3.5) Actual WCA NPC'!L343-'(3.4) Adjustments'!L349</f>
        <v>0</v>
      </c>
      <c r="M343" s="269">
        <f>'(3.5) Actual WCA NPC'!M343-'(3.4) Adjustments'!M349</f>
        <v>0</v>
      </c>
      <c r="N343" s="269">
        <f>'(3.5) Actual WCA NPC'!N343-'(3.4) Adjustments'!N349</f>
        <v>0</v>
      </c>
      <c r="O343" s="269">
        <f>'(3.5) Actual WCA NPC'!O343-'(3.4) Adjustments'!O349</f>
        <v>0</v>
      </c>
      <c r="P343" s="269">
        <f>'(3.5) Actual WCA NPC'!P343-'(3.4) Adjustments'!P349</f>
        <v>0</v>
      </c>
      <c r="Q343" s="269">
        <f>'(3.5) Actual WCA NPC'!Q343-'(3.4) Adjustments'!Q349</f>
        <v>0</v>
      </c>
      <c r="R343" s="269">
        <f>'(3.5) Actual WCA NPC'!R343-'(3.4) Adjustments'!R349</f>
        <v>0</v>
      </c>
    </row>
    <row r="344" spans="1:18" ht="12.75" customHeight="1">
      <c r="C344" s="266" t="s">
        <v>73</v>
      </c>
      <c r="F344" s="275">
        <f t="shared" si="59"/>
        <v>0</v>
      </c>
      <c r="G344" s="269">
        <f>'(3.5) Actual WCA NPC'!G344-'(3.4) Adjustments'!G350</f>
        <v>0</v>
      </c>
      <c r="H344" s="269">
        <f>'(3.5) Actual WCA NPC'!H344-'(3.4) Adjustments'!H350</f>
        <v>0</v>
      </c>
      <c r="I344" s="269">
        <f>'(3.5) Actual WCA NPC'!I344-'(3.4) Adjustments'!I350</f>
        <v>0</v>
      </c>
      <c r="J344" s="269">
        <f>'(3.5) Actual WCA NPC'!J344-'(3.4) Adjustments'!J350</f>
        <v>0</v>
      </c>
      <c r="K344" s="269">
        <f>'(3.5) Actual WCA NPC'!K344-'(3.4) Adjustments'!K350</f>
        <v>0</v>
      </c>
      <c r="L344" s="269">
        <f>'(3.5) Actual WCA NPC'!L344-'(3.4) Adjustments'!L350</f>
        <v>0</v>
      </c>
      <c r="M344" s="269">
        <f>'(3.5) Actual WCA NPC'!M344-'(3.4) Adjustments'!M350</f>
        <v>0</v>
      </c>
      <c r="N344" s="269">
        <f>'(3.5) Actual WCA NPC'!N344-'(3.4) Adjustments'!N350</f>
        <v>0</v>
      </c>
      <c r="O344" s="269">
        <f>'(3.5) Actual WCA NPC'!O344-'(3.4) Adjustments'!O350</f>
        <v>0</v>
      </c>
      <c r="P344" s="269">
        <f>'(3.5) Actual WCA NPC'!P344-'(3.4) Adjustments'!P350</f>
        <v>0</v>
      </c>
      <c r="Q344" s="269">
        <f>'(3.5) Actual WCA NPC'!Q344-'(3.4) Adjustments'!Q350</f>
        <v>0</v>
      </c>
      <c r="R344" s="269">
        <f>'(3.5) Actual WCA NPC'!R344-'(3.4) Adjustments'!R350</f>
        <v>0</v>
      </c>
    </row>
    <row r="345" spans="1:18" ht="12.75" customHeight="1">
      <c r="C345" s="266" t="s">
        <v>74</v>
      </c>
      <c r="F345" s="275">
        <f t="shared" si="59"/>
        <v>0</v>
      </c>
      <c r="G345" s="269">
        <f>'(3.5) Actual WCA NPC'!G345-'(3.4) Adjustments'!G351</f>
        <v>0</v>
      </c>
      <c r="H345" s="269">
        <f>'(3.5) Actual WCA NPC'!H345-'(3.4) Adjustments'!H351</f>
        <v>0</v>
      </c>
      <c r="I345" s="269">
        <f>'(3.5) Actual WCA NPC'!I345-'(3.4) Adjustments'!I351</f>
        <v>0</v>
      </c>
      <c r="J345" s="269">
        <f>'(3.5) Actual WCA NPC'!J345-'(3.4) Adjustments'!J351</f>
        <v>0</v>
      </c>
      <c r="K345" s="269">
        <f>'(3.5) Actual WCA NPC'!K345-'(3.4) Adjustments'!K351</f>
        <v>0</v>
      </c>
      <c r="L345" s="269">
        <f>'(3.5) Actual WCA NPC'!L345-'(3.4) Adjustments'!L351</f>
        <v>0</v>
      </c>
      <c r="M345" s="269">
        <f>'(3.5) Actual WCA NPC'!M345-'(3.4) Adjustments'!M351</f>
        <v>0</v>
      </c>
      <c r="N345" s="269">
        <f>'(3.5) Actual WCA NPC'!N345-'(3.4) Adjustments'!N351</f>
        <v>0</v>
      </c>
      <c r="O345" s="269">
        <f>'(3.5) Actual WCA NPC'!O345-'(3.4) Adjustments'!O351</f>
        <v>0</v>
      </c>
      <c r="P345" s="269">
        <f>'(3.5) Actual WCA NPC'!P345-'(3.4) Adjustments'!P351</f>
        <v>0</v>
      </c>
      <c r="Q345" s="269">
        <f>'(3.5) Actual WCA NPC'!Q345-'(3.4) Adjustments'!Q351</f>
        <v>0</v>
      </c>
      <c r="R345" s="269">
        <f>'(3.5) Actual WCA NPC'!R345-'(3.4) Adjustments'!R351</f>
        <v>0</v>
      </c>
    </row>
    <row r="346" spans="1:18" ht="12.75" customHeight="1">
      <c r="C346" s="266" t="s">
        <v>75</v>
      </c>
      <c r="F346" s="275">
        <f t="shared" si="59"/>
        <v>0</v>
      </c>
      <c r="G346" s="269">
        <f>'(3.5) Actual WCA NPC'!G346-'(3.4) Adjustments'!G352</f>
        <v>0</v>
      </c>
      <c r="H346" s="269">
        <f>'(3.5) Actual WCA NPC'!H346-'(3.4) Adjustments'!H352</f>
        <v>0</v>
      </c>
      <c r="I346" s="269">
        <f>'(3.5) Actual WCA NPC'!I346-'(3.4) Adjustments'!I352</f>
        <v>0</v>
      </c>
      <c r="J346" s="269">
        <f>'(3.5) Actual WCA NPC'!J346-'(3.4) Adjustments'!J352</f>
        <v>0</v>
      </c>
      <c r="K346" s="269">
        <f>'(3.5) Actual WCA NPC'!K346-'(3.4) Adjustments'!K352</f>
        <v>0</v>
      </c>
      <c r="L346" s="269">
        <f>'(3.5) Actual WCA NPC'!L346-'(3.4) Adjustments'!L352</f>
        <v>0</v>
      </c>
      <c r="M346" s="269">
        <f>'(3.5) Actual WCA NPC'!M346-'(3.4) Adjustments'!M352</f>
        <v>0</v>
      </c>
      <c r="N346" s="269">
        <f>'(3.5) Actual WCA NPC'!N346-'(3.4) Adjustments'!N352</f>
        <v>0</v>
      </c>
      <c r="O346" s="269">
        <f>'(3.5) Actual WCA NPC'!O346-'(3.4) Adjustments'!O352</f>
        <v>0</v>
      </c>
      <c r="P346" s="269">
        <f>'(3.5) Actual WCA NPC'!P346-'(3.4) Adjustments'!P352</f>
        <v>0</v>
      </c>
      <c r="Q346" s="269">
        <f>'(3.5) Actual WCA NPC'!Q346-'(3.4) Adjustments'!Q352</f>
        <v>0</v>
      </c>
      <c r="R346" s="269">
        <f>'(3.5) Actual WCA NPC'!R346-'(3.4) Adjustments'!R352</f>
        <v>0</v>
      </c>
    </row>
    <row r="347" spans="1:18" ht="12.75" customHeight="1">
      <c r="C347" s="266" t="s">
        <v>20</v>
      </c>
      <c r="F347" s="275">
        <f t="shared" si="59"/>
        <v>47965</v>
      </c>
      <c r="G347" s="269">
        <f>'(3.5) Actual WCA NPC'!G347-'(3.4) Adjustments'!G353</f>
        <v>9160</v>
      </c>
      <c r="H347" s="269">
        <f>'(3.5) Actual WCA NPC'!H347-'(3.4) Adjustments'!H353</f>
        <v>6810</v>
      </c>
      <c r="I347" s="269">
        <f>'(3.5) Actual WCA NPC'!I347-'(3.4) Adjustments'!I353</f>
        <v>4343</v>
      </c>
      <c r="J347" s="269">
        <f>'(3.5) Actual WCA NPC'!J347-'(3.4) Adjustments'!J353</f>
        <v>5433</v>
      </c>
      <c r="K347" s="269">
        <f>'(3.5) Actual WCA NPC'!K347-'(3.4) Adjustments'!K353</f>
        <v>3858</v>
      </c>
      <c r="L347" s="269">
        <f>'(3.5) Actual WCA NPC'!L347-'(3.4) Adjustments'!L353</f>
        <v>7040</v>
      </c>
      <c r="M347" s="269">
        <f>'(3.5) Actual WCA NPC'!M347-'(3.4) Adjustments'!M353</f>
        <v>5430</v>
      </c>
      <c r="N347" s="269">
        <f>'(3.5) Actual WCA NPC'!N347-'(3.4) Adjustments'!N353</f>
        <v>1339</v>
      </c>
      <c r="O347" s="269">
        <f>'(3.5) Actual WCA NPC'!O347-'(3.4) Adjustments'!O353</f>
        <v>-3</v>
      </c>
      <c r="P347" s="269">
        <f>'(3.5) Actual WCA NPC'!P347-'(3.4) Adjustments'!P353</f>
        <v>103</v>
      </c>
      <c r="Q347" s="269">
        <f>'(3.5) Actual WCA NPC'!Q347-'(3.4) Adjustments'!Q353</f>
        <v>43</v>
      </c>
      <c r="R347" s="269">
        <f>'(3.5) Actual WCA NPC'!R347-'(3.4) Adjustments'!R353</f>
        <v>4409</v>
      </c>
    </row>
    <row r="348" spans="1:18" ht="12.75" customHeight="1">
      <c r="C348" s="266" t="s">
        <v>76</v>
      </c>
      <c r="F348" s="275">
        <f t="shared" si="59"/>
        <v>0</v>
      </c>
      <c r="G348" s="269">
        <f>'(3.5) Actual WCA NPC'!G348-'(3.4) Adjustments'!G354</f>
        <v>0</v>
      </c>
      <c r="H348" s="269">
        <f>'(3.5) Actual WCA NPC'!H348-'(3.4) Adjustments'!H354</f>
        <v>0</v>
      </c>
      <c r="I348" s="269">
        <f>'(3.5) Actual WCA NPC'!I348-'(3.4) Adjustments'!I354</f>
        <v>0</v>
      </c>
      <c r="J348" s="269">
        <f>'(3.5) Actual WCA NPC'!J348-'(3.4) Adjustments'!J354</f>
        <v>0</v>
      </c>
      <c r="K348" s="269">
        <f>'(3.5) Actual WCA NPC'!K348-'(3.4) Adjustments'!K354</f>
        <v>0</v>
      </c>
      <c r="L348" s="269">
        <f>'(3.5) Actual WCA NPC'!L348-'(3.4) Adjustments'!L354</f>
        <v>0</v>
      </c>
      <c r="M348" s="269">
        <f>'(3.5) Actual WCA NPC'!M348-'(3.4) Adjustments'!M354</f>
        <v>0</v>
      </c>
      <c r="N348" s="269">
        <f>'(3.5) Actual WCA NPC'!N348-'(3.4) Adjustments'!N354</f>
        <v>0</v>
      </c>
      <c r="O348" s="269">
        <f>'(3.5) Actual WCA NPC'!O348-'(3.4) Adjustments'!O354</f>
        <v>0</v>
      </c>
      <c r="P348" s="269">
        <f>'(3.5) Actual WCA NPC'!P348-'(3.4) Adjustments'!P354</f>
        <v>0</v>
      </c>
      <c r="Q348" s="269">
        <f>'(3.5) Actual WCA NPC'!Q348-'(3.4) Adjustments'!Q354</f>
        <v>0</v>
      </c>
      <c r="R348" s="269">
        <f>'(3.5) Actual WCA NPC'!R348-'(3.4) Adjustments'!R354</f>
        <v>0</v>
      </c>
    </row>
    <row r="349" spans="1:18" ht="12.75" customHeight="1">
      <c r="C349" s="288" t="s">
        <v>19</v>
      </c>
      <c r="F349" s="275">
        <f t="shared" si="59"/>
        <v>115632</v>
      </c>
      <c r="G349" s="269">
        <f>'(3.5) Actual WCA NPC'!G349-'(3.4) Adjustments'!G355</f>
        <v>4149</v>
      </c>
      <c r="H349" s="269">
        <f>'(3.5) Actual WCA NPC'!H349-'(3.4) Adjustments'!H355</f>
        <v>4695</v>
      </c>
      <c r="I349" s="269">
        <f>'(3.5) Actual WCA NPC'!I349-'(3.4) Adjustments'!I355</f>
        <v>4908</v>
      </c>
      <c r="J349" s="269">
        <f>'(3.5) Actual WCA NPC'!J349-'(3.4) Adjustments'!J355</f>
        <v>13630</v>
      </c>
      <c r="K349" s="269">
        <f>'(3.5) Actual WCA NPC'!K349-'(3.4) Adjustments'!K355</f>
        <v>11262</v>
      </c>
      <c r="L349" s="269">
        <f>'(3.5) Actual WCA NPC'!L349-'(3.4) Adjustments'!L355</f>
        <v>21946</v>
      </c>
      <c r="M349" s="269">
        <f>'(3.5) Actual WCA NPC'!M349-'(3.4) Adjustments'!M355</f>
        <v>23415</v>
      </c>
      <c r="N349" s="269">
        <f>'(3.5) Actual WCA NPC'!N349-'(3.4) Adjustments'!N355</f>
        <v>-19519</v>
      </c>
      <c r="O349" s="269">
        <f>'(3.5) Actual WCA NPC'!O349-'(3.4) Adjustments'!O355</f>
        <v>13451</v>
      </c>
      <c r="P349" s="269">
        <f>'(3.5) Actual WCA NPC'!P349-'(3.4) Adjustments'!P355</f>
        <v>18950</v>
      </c>
      <c r="Q349" s="269">
        <f>'(3.5) Actual WCA NPC'!Q349-'(3.4) Adjustments'!Q355</f>
        <v>11443</v>
      </c>
      <c r="R349" s="269">
        <f>'(3.5) Actual WCA NPC'!R349-'(3.4) Adjustments'!R355</f>
        <v>7302</v>
      </c>
    </row>
    <row r="350" spans="1:18" ht="12.75" customHeight="1">
      <c r="C350" s="288" t="s">
        <v>206</v>
      </c>
      <c r="F350" s="275">
        <f t="shared" si="59"/>
        <v>143441</v>
      </c>
      <c r="G350" s="269">
        <f>'(3.5) Actual WCA NPC'!G350-'(3.4) Adjustments'!G356</f>
        <v>21039</v>
      </c>
      <c r="H350" s="269">
        <f>'(3.5) Actual WCA NPC'!H350-'(3.4) Adjustments'!H356</f>
        <v>17729</v>
      </c>
      <c r="I350" s="269">
        <f>'(3.5) Actual WCA NPC'!I350-'(3.4) Adjustments'!I356</f>
        <v>10170</v>
      </c>
      <c r="J350" s="269">
        <f>'(3.5) Actual WCA NPC'!J350-'(3.4) Adjustments'!J356</f>
        <v>31233</v>
      </c>
      <c r="K350" s="269">
        <f>'(3.5) Actual WCA NPC'!K350-'(3.4) Adjustments'!K356</f>
        <v>18974</v>
      </c>
      <c r="L350" s="269">
        <f>'(3.5) Actual WCA NPC'!L350-'(3.4) Adjustments'!L356</f>
        <v>22109</v>
      </c>
      <c r="M350" s="269">
        <f>'(3.5) Actual WCA NPC'!M350-'(3.4) Adjustments'!M356</f>
        <v>12734</v>
      </c>
      <c r="N350" s="269">
        <f>'(3.5) Actual WCA NPC'!N350-'(3.4) Adjustments'!N356</f>
        <v>6275</v>
      </c>
      <c r="O350" s="269">
        <f>'(3.5) Actual WCA NPC'!O350-'(3.4) Adjustments'!O356</f>
        <v>1708</v>
      </c>
      <c r="P350" s="269">
        <f>'(3.5) Actual WCA NPC'!P350-'(3.4) Adjustments'!P356</f>
        <v>21</v>
      </c>
      <c r="Q350" s="269">
        <f>'(3.5) Actual WCA NPC'!Q350-'(3.4) Adjustments'!Q356</f>
        <v>1427</v>
      </c>
      <c r="R350" s="269">
        <f>'(3.5) Actual WCA NPC'!R350-'(3.4) Adjustments'!R356</f>
        <v>22</v>
      </c>
    </row>
    <row r="351" spans="1:18" ht="12.75" customHeight="1">
      <c r="C351" s="288" t="s">
        <v>207</v>
      </c>
      <c r="E351" s="270" t="s">
        <v>163</v>
      </c>
      <c r="F351" s="275">
        <f t="shared" si="59"/>
        <v>91293</v>
      </c>
      <c r="G351" s="269">
        <f>'(3.5) Actual WCA NPC'!G351-'(3.4) Adjustments'!G357</f>
        <v>11482</v>
      </c>
      <c r="H351" s="269">
        <f>'(3.5) Actual WCA NPC'!H351-'(3.4) Adjustments'!H357</f>
        <v>8281</v>
      </c>
      <c r="I351" s="269">
        <f>'(3.5) Actual WCA NPC'!I351-'(3.4) Adjustments'!I357</f>
        <v>4554</v>
      </c>
      <c r="J351" s="269">
        <f>'(3.5) Actual WCA NPC'!J351-'(3.4) Adjustments'!J357</f>
        <v>15256</v>
      </c>
      <c r="K351" s="269">
        <f>'(3.5) Actual WCA NPC'!K351-'(3.4) Adjustments'!K357</f>
        <v>9239</v>
      </c>
      <c r="L351" s="269">
        <f>'(3.5) Actual WCA NPC'!L351-'(3.4) Adjustments'!L357</f>
        <v>11394</v>
      </c>
      <c r="M351" s="269">
        <f>'(3.5) Actual WCA NPC'!M351-'(3.4) Adjustments'!M357</f>
        <v>9432</v>
      </c>
      <c r="N351" s="269">
        <f>'(3.5) Actual WCA NPC'!N351-'(3.4) Adjustments'!N357</f>
        <v>7533</v>
      </c>
      <c r="O351" s="269">
        <f>'(3.5) Actual WCA NPC'!O351-'(3.4) Adjustments'!O357</f>
        <v>10593</v>
      </c>
      <c r="P351" s="269">
        <f>'(3.5) Actual WCA NPC'!P351-'(3.4) Adjustments'!P357</f>
        <v>3602</v>
      </c>
      <c r="Q351" s="269">
        <f>'(3.5) Actual WCA NPC'!Q351-'(3.4) Adjustments'!Q357</f>
        <v>-39</v>
      </c>
      <c r="R351" s="269">
        <f>'(3.5) Actual WCA NPC'!R351-'(3.4) Adjustments'!R357</f>
        <v>-34</v>
      </c>
    </row>
    <row r="352" spans="1:18" ht="12.75" customHeight="1">
      <c r="B352" s="266"/>
      <c r="C352" s="217" t="s">
        <v>77</v>
      </c>
      <c r="F352" s="275">
        <f t="shared" si="59"/>
        <v>0</v>
      </c>
      <c r="G352" s="269">
        <f>'(3.5) Actual WCA NPC'!G352-'(3.4) Adjustments'!G358</f>
        <v>0</v>
      </c>
      <c r="H352" s="269">
        <f>'(3.5) Actual WCA NPC'!H352-'(3.4) Adjustments'!H358</f>
        <v>0</v>
      </c>
      <c r="I352" s="269">
        <f>'(3.5) Actual WCA NPC'!I352-'(3.4) Adjustments'!I358</f>
        <v>0</v>
      </c>
      <c r="J352" s="269">
        <f>'(3.5) Actual WCA NPC'!J352-'(3.4) Adjustments'!J358</f>
        <v>0</v>
      </c>
      <c r="K352" s="269">
        <f>'(3.5) Actual WCA NPC'!K352-'(3.4) Adjustments'!K358</f>
        <v>0</v>
      </c>
      <c r="L352" s="269">
        <f>'(3.5) Actual WCA NPC'!L352-'(3.4) Adjustments'!L358</f>
        <v>0</v>
      </c>
      <c r="M352" s="269">
        <f>'(3.5) Actual WCA NPC'!M352-'(3.4) Adjustments'!M358</f>
        <v>0</v>
      </c>
      <c r="N352" s="269">
        <f>'(3.5) Actual WCA NPC'!N352-'(3.4) Adjustments'!N358</f>
        <v>0</v>
      </c>
      <c r="O352" s="269">
        <f>'(3.5) Actual WCA NPC'!O352-'(3.4) Adjustments'!O358</f>
        <v>0</v>
      </c>
      <c r="P352" s="269">
        <f>'(3.5) Actual WCA NPC'!P352-'(3.4) Adjustments'!P358</f>
        <v>0</v>
      </c>
      <c r="Q352" s="269">
        <f>'(3.5) Actual WCA NPC'!Q352-'(3.4) Adjustments'!Q358</f>
        <v>0</v>
      </c>
      <c r="R352" s="269">
        <f>'(3.5) Actual WCA NPC'!R352-'(3.4) Adjustments'!R358</f>
        <v>0</v>
      </c>
    </row>
    <row r="353" spans="1:18" ht="12.75" customHeight="1">
      <c r="C353" s="266" t="s">
        <v>78</v>
      </c>
      <c r="F353" s="275">
        <f t="shared" si="59"/>
        <v>0</v>
      </c>
      <c r="G353" s="269">
        <f>'(3.5) Actual WCA NPC'!G353-'(3.4) Adjustments'!G359</f>
        <v>0</v>
      </c>
      <c r="H353" s="269">
        <f>'(3.5) Actual WCA NPC'!H353-'(3.4) Adjustments'!H359</f>
        <v>0</v>
      </c>
      <c r="I353" s="269">
        <f>'(3.5) Actual WCA NPC'!I353-'(3.4) Adjustments'!I359</f>
        <v>0</v>
      </c>
      <c r="J353" s="269">
        <f>'(3.5) Actual WCA NPC'!J353-'(3.4) Adjustments'!J359</f>
        <v>0</v>
      </c>
      <c r="K353" s="269">
        <f>'(3.5) Actual WCA NPC'!K353-'(3.4) Adjustments'!K359</f>
        <v>0</v>
      </c>
      <c r="L353" s="269">
        <f>'(3.5) Actual WCA NPC'!L353-'(3.4) Adjustments'!L359</f>
        <v>0</v>
      </c>
      <c r="M353" s="269">
        <f>'(3.5) Actual WCA NPC'!M353-'(3.4) Adjustments'!M359</f>
        <v>0</v>
      </c>
      <c r="N353" s="269">
        <f>'(3.5) Actual WCA NPC'!N353-'(3.4) Adjustments'!N359</f>
        <v>0</v>
      </c>
      <c r="O353" s="269">
        <f>'(3.5) Actual WCA NPC'!O353-'(3.4) Adjustments'!O359</f>
        <v>0</v>
      </c>
      <c r="P353" s="269">
        <f>'(3.5) Actual WCA NPC'!P353-'(3.4) Adjustments'!P359</f>
        <v>0</v>
      </c>
      <c r="Q353" s="269">
        <f>'(3.5) Actual WCA NPC'!Q353-'(3.4) Adjustments'!Q359</f>
        <v>0</v>
      </c>
      <c r="R353" s="269">
        <f>'(3.5) Actual WCA NPC'!R353-'(3.4) Adjustments'!R359</f>
        <v>0</v>
      </c>
    </row>
    <row r="354" spans="1:18" ht="12.75" customHeight="1">
      <c r="B354" s="266"/>
      <c r="C354" s="217" t="s">
        <v>79</v>
      </c>
      <c r="F354" s="275">
        <f t="shared" si="59"/>
        <v>0</v>
      </c>
      <c r="G354" s="269">
        <f>'(3.5) Actual WCA NPC'!G354-'(3.4) Adjustments'!G360</f>
        <v>0</v>
      </c>
      <c r="H354" s="269">
        <f>'(3.5) Actual WCA NPC'!H354-'(3.4) Adjustments'!H360</f>
        <v>0</v>
      </c>
      <c r="I354" s="269">
        <f>'(3.5) Actual WCA NPC'!I354-'(3.4) Adjustments'!I360</f>
        <v>0</v>
      </c>
      <c r="J354" s="269">
        <f>'(3.5) Actual WCA NPC'!J354-'(3.4) Adjustments'!J360</f>
        <v>0</v>
      </c>
      <c r="K354" s="269">
        <f>'(3.5) Actual WCA NPC'!K354-'(3.4) Adjustments'!K360</f>
        <v>0</v>
      </c>
      <c r="L354" s="269">
        <f>'(3.5) Actual WCA NPC'!L354-'(3.4) Adjustments'!L360</f>
        <v>0</v>
      </c>
      <c r="M354" s="269">
        <f>'(3.5) Actual WCA NPC'!M354-'(3.4) Adjustments'!M360</f>
        <v>0</v>
      </c>
      <c r="N354" s="269">
        <f>'(3.5) Actual WCA NPC'!N354-'(3.4) Adjustments'!N360</f>
        <v>0</v>
      </c>
      <c r="O354" s="269">
        <f>'(3.5) Actual WCA NPC'!O354-'(3.4) Adjustments'!O360</f>
        <v>0</v>
      </c>
      <c r="P354" s="269">
        <f>'(3.5) Actual WCA NPC'!P354-'(3.4) Adjustments'!P360</f>
        <v>0</v>
      </c>
      <c r="Q354" s="269">
        <f>'(3.5) Actual WCA NPC'!Q354-'(3.4) Adjustments'!Q360</f>
        <v>0</v>
      </c>
      <c r="R354" s="269">
        <f>'(3.5) Actual WCA NPC'!R354-'(3.4) Adjustments'!R360</f>
        <v>0</v>
      </c>
    </row>
    <row r="355" spans="1:18" ht="12.75" customHeight="1">
      <c r="B355" s="266"/>
      <c r="C355" s="217" t="s">
        <v>80</v>
      </c>
      <c r="F355" s="275">
        <f t="shared" si="59"/>
        <v>0</v>
      </c>
      <c r="G355" s="269">
        <f>'(3.5) Actual WCA NPC'!G355-'(3.4) Adjustments'!G361</f>
        <v>0</v>
      </c>
      <c r="H355" s="269">
        <f>'(3.5) Actual WCA NPC'!H355-'(3.4) Adjustments'!H361</f>
        <v>0</v>
      </c>
      <c r="I355" s="269">
        <f>'(3.5) Actual WCA NPC'!I355-'(3.4) Adjustments'!I361</f>
        <v>0</v>
      </c>
      <c r="J355" s="269">
        <f>'(3.5) Actual WCA NPC'!J355-'(3.4) Adjustments'!J361</f>
        <v>0</v>
      </c>
      <c r="K355" s="269">
        <f>'(3.5) Actual WCA NPC'!K355-'(3.4) Adjustments'!K361</f>
        <v>0</v>
      </c>
      <c r="L355" s="269">
        <f>'(3.5) Actual WCA NPC'!L355-'(3.4) Adjustments'!L361</f>
        <v>0</v>
      </c>
      <c r="M355" s="269">
        <f>'(3.5) Actual WCA NPC'!M355-'(3.4) Adjustments'!M361</f>
        <v>0</v>
      </c>
      <c r="N355" s="269">
        <f>'(3.5) Actual WCA NPC'!N355-'(3.4) Adjustments'!N361</f>
        <v>0</v>
      </c>
      <c r="O355" s="269">
        <f>'(3.5) Actual WCA NPC'!O355-'(3.4) Adjustments'!O361</f>
        <v>0</v>
      </c>
      <c r="P355" s="269">
        <f>'(3.5) Actual WCA NPC'!P355-'(3.4) Adjustments'!P361</f>
        <v>0</v>
      </c>
      <c r="Q355" s="269">
        <f>'(3.5) Actual WCA NPC'!Q355-'(3.4) Adjustments'!Q361</f>
        <v>0</v>
      </c>
      <c r="R355" s="269">
        <f>'(3.5) Actual WCA NPC'!R355-'(3.4) Adjustments'!R361</f>
        <v>0</v>
      </c>
    </row>
    <row r="356" spans="1:18" ht="12.75" customHeight="1">
      <c r="B356" s="266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</row>
    <row r="357" spans="1:18" ht="12.75" customHeight="1">
      <c r="A357" s="188" t="s">
        <v>208</v>
      </c>
      <c r="B357" s="266"/>
      <c r="E357" s="270" t="s">
        <v>163</v>
      </c>
      <c r="F357" s="275">
        <f>SUM(G357:R357)</f>
        <v>398331</v>
      </c>
      <c r="G357" s="283">
        <f t="shared" ref="G357:I357" si="60">SUM(G341:G356)</f>
        <v>45830</v>
      </c>
      <c r="H357" s="283">
        <f t="shared" si="60"/>
        <v>37515</v>
      </c>
      <c r="I357" s="283">
        <f t="shared" si="60"/>
        <v>23975</v>
      </c>
      <c r="J357" s="283">
        <f t="shared" ref="J357:R357" si="61">SUM(J341:J356)</f>
        <v>65552</v>
      </c>
      <c r="K357" s="283">
        <f t="shared" si="61"/>
        <v>43333</v>
      </c>
      <c r="L357" s="283">
        <f t="shared" si="61"/>
        <v>62489</v>
      </c>
      <c r="M357" s="283">
        <f t="shared" si="61"/>
        <v>51011</v>
      </c>
      <c r="N357" s="283">
        <f t="shared" si="61"/>
        <v>-4372</v>
      </c>
      <c r="O357" s="283">
        <f t="shared" si="61"/>
        <v>25749</v>
      </c>
      <c r="P357" s="283">
        <f t="shared" si="61"/>
        <v>22676</v>
      </c>
      <c r="Q357" s="283">
        <f t="shared" si="61"/>
        <v>12874</v>
      </c>
      <c r="R357" s="283">
        <f t="shared" si="61"/>
        <v>11699</v>
      </c>
    </row>
    <row r="358" spans="1:18" ht="12.75" customHeight="1">
      <c r="B358" s="266"/>
      <c r="F358" s="282" t="s">
        <v>81</v>
      </c>
      <c r="G358" s="282" t="s">
        <v>81</v>
      </c>
      <c r="H358" s="282" t="s">
        <v>81</v>
      </c>
      <c r="I358" s="282" t="s">
        <v>81</v>
      </c>
      <c r="J358" s="282" t="s">
        <v>81</v>
      </c>
      <c r="K358" s="282" t="s">
        <v>81</v>
      </c>
      <c r="L358" s="282" t="s">
        <v>81</v>
      </c>
      <c r="M358" s="282" t="s">
        <v>81</v>
      </c>
      <c r="N358" s="282" t="s">
        <v>81</v>
      </c>
      <c r="O358" s="282" t="s">
        <v>81</v>
      </c>
      <c r="P358" s="282" t="s">
        <v>81</v>
      </c>
      <c r="Q358" s="282" t="s">
        <v>81</v>
      </c>
      <c r="R358" s="282" t="s">
        <v>81</v>
      </c>
    </row>
    <row r="359" spans="1:18" ht="12.75" customHeight="1">
      <c r="A359" s="188" t="s">
        <v>89</v>
      </c>
      <c r="E359" s="270"/>
      <c r="F359" s="275">
        <f>SUM(G359:R359)</f>
        <v>21641126.820509847</v>
      </c>
      <c r="G359" s="283">
        <f t="shared" ref="G359:I359" si="62">SUM(G357,G338,G332,G321,G307)</f>
        <v>2165613.2084843018</v>
      </c>
      <c r="H359" s="283">
        <f t="shared" si="62"/>
        <v>1872623.3755811341</v>
      </c>
      <c r="I359" s="283">
        <f t="shared" si="62"/>
        <v>1971582.5724669998</v>
      </c>
      <c r="J359" s="283">
        <f t="shared" ref="J359:R359" si="63">SUM(J357,J338,J332,J321,J307)</f>
        <v>1559188.6474109998</v>
      </c>
      <c r="K359" s="283">
        <f t="shared" si="63"/>
        <v>1466549.7420486566</v>
      </c>
      <c r="L359" s="283">
        <f t="shared" si="63"/>
        <v>1602345.6556979995</v>
      </c>
      <c r="M359" s="283">
        <f t="shared" si="63"/>
        <v>1740656.3990430012</v>
      </c>
      <c r="N359" s="283">
        <f t="shared" si="63"/>
        <v>1805263.6235730001</v>
      </c>
      <c r="O359" s="283">
        <f t="shared" si="63"/>
        <v>1744201.1265449994</v>
      </c>
      <c r="P359" s="283">
        <f t="shared" si="63"/>
        <v>1849229.4053029995</v>
      </c>
      <c r="Q359" s="283">
        <f t="shared" si="63"/>
        <v>1877689.1934790004</v>
      </c>
      <c r="R359" s="283">
        <f t="shared" si="63"/>
        <v>1986183.8708767546</v>
      </c>
    </row>
    <row r="360" spans="1:18" ht="12.75" customHeight="1">
      <c r="B360" s="266"/>
      <c r="F360" s="282" t="s">
        <v>81</v>
      </c>
      <c r="G360" s="282" t="s">
        <v>81</v>
      </c>
      <c r="H360" s="282" t="s">
        <v>81</v>
      </c>
      <c r="I360" s="282" t="s">
        <v>81</v>
      </c>
      <c r="J360" s="282" t="s">
        <v>81</v>
      </c>
      <c r="K360" s="282" t="s">
        <v>81</v>
      </c>
      <c r="L360" s="282" t="s">
        <v>81</v>
      </c>
      <c r="M360" s="282" t="s">
        <v>81</v>
      </c>
      <c r="N360" s="282" t="s">
        <v>81</v>
      </c>
      <c r="O360" s="282" t="s">
        <v>81</v>
      </c>
      <c r="P360" s="282" t="s">
        <v>81</v>
      </c>
      <c r="Q360" s="282" t="s">
        <v>81</v>
      </c>
      <c r="R360" s="282" t="s">
        <v>81</v>
      </c>
    </row>
    <row r="361" spans="1:18" ht="12.75" customHeight="1">
      <c r="F361" s="289"/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</row>
    <row r="362" spans="1:18" ht="12.75" customHeight="1">
      <c r="D362" s="387" t="s">
        <v>195</v>
      </c>
      <c r="F362" s="389">
        <f t="shared" ref="F362:R362" si="64">F359-F208</f>
        <v>0</v>
      </c>
      <c r="G362" s="389">
        <f t="shared" si="64"/>
        <v>0</v>
      </c>
      <c r="H362" s="389">
        <f t="shared" si="64"/>
        <v>0</v>
      </c>
      <c r="I362" s="389">
        <f t="shared" si="64"/>
        <v>0</v>
      </c>
      <c r="J362" s="389">
        <f t="shared" si="64"/>
        <v>0</v>
      </c>
      <c r="K362" s="389">
        <f t="shared" si="64"/>
        <v>0</v>
      </c>
      <c r="L362" s="389">
        <f t="shared" si="64"/>
        <v>0</v>
      </c>
      <c r="M362" s="389">
        <f t="shared" si="64"/>
        <v>0</v>
      </c>
      <c r="N362" s="389">
        <f t="shared" si="64"/>
        <v>0</v>
      </c>
      <c r="O362" s="389">
        <f t="shared" si="64"/>
        <v>0</v>
      </c>
      <c r="P362" s="389">
        <f t="shared" si="64"/>
        <v>0</v>
      </c>
      <c r="Q362" s="389">
        <f t="shared" si="64"/>
        <v>0</v>
      </c>
      <c r="R362" s="389">
        <f t="shared" si="64"/>
        <v>0</v>
      </c>
    </row>
    <row r="363" spans="1:18" ht="12.75" customHeight="1">
      <c r="D363" s="387" t="s">
        <v>195</v>
      </c>
      <c r="F363" s="389">
        <f>+'(3.5) Actual WCA NPC'!F359-'(3.3) Adj Actual NPC'!F359-'(3.4) Adjustments'!F365</f>
        <v>0</v>
      </c>
      <c r="G363" s="389">
        <f>+'(3.5) Actual WCA NPC'!G359-'(3.3) Adj Actual NPC'!G359-'(3.4) Adjustments'!G365</f>
        <v>0</v>
      </c>
      <c r="H363" s="389">
        <f>+'(3.5) Actual WCA NPC'!H359-'(3.3) Adj Actual NPC'!H359-'(3.4) Adjustments'!H365</f>
        <v>0</v>
      </c>
      <c r="I363" s="389">
        <f>+'(3.5) Actual WCA NPC'!I359-'(3.3) Adj Actual NPC'!I359-'(3.4) Adjustments'!I365</f>
        <v>0</v>
      </c>
      <c r="J363" s="389">
        <f>+'(3.5) Actual WCA NPC'!J359-'(3.3) Adj Actual NPC'!J359-'(3.4) Adjustments'!J365</f>
        <v>0</v>
      </c>
      <c r="K363" s="389">
        <f>+'(3.5) Actual WCA NPC'!K359-'(3.3) Adj Actual NPC'!K359-'(3.4) Adjustments'!K365</f>
        <v>0</v>
      </c>
      <c r="L363" s="389">
        <f>+'(3.5) Actual WCA NPC'!L359-'(3.3) Adj Actual NPC'!L359-'(3.4) Adjustments'!L365</f>
        <v>0</v>
      </c>
      <c r="M363" s="389">
        <f>+'(3.5) Actual WCA NPC'!M359-'(3.3) Adj Actual NPC'!M359-'(3.4) Adjustments'!M365</f>
        <v>0</v>
      </c>
      <c r="N363" s="389">
        <f>+'(3.5) Actual WCA NPC'!N359-'(3.3) Adj Actual NPC'!N359-'(3.4) Adjustments'!N365</f>
        <v>0</v>
      </c>
      <c r="O363" s="389">
        <f>+'(3.5) Actual WCA NPC'!O359-'(3.3) Adj Actual NPC'!O359-'(3.4) Adjustments'!O365</f>
        <v>0</v>
      </c>
      <c r="P363" s="389">
        <f>+'(3.5) Actual WCA NPC'!P359-'(3.3) Adj Actual NPC'!P359-'(3.4) Adjustments'!P365</f>
        <v>0</v>
      </c>
      <c r="Q363" s="389">
        <f>+'(3.5) Actual WCA NPC'!Q359-'(3.3) Adj Actual NPC'!Q359-'(3.4) Adjustments'!Q365</f>
        <v>0</v>
      </c>
      <c r="R363" s="389">
        <f>+'(3.5) Actual WCA NPC'!R359-'(3.3) Adj Actual NPC'!R359-'(3.4) Adjustments'!R365</f>
        <v>0</v>
      </c>
    </row>
  </sheetData>
  <conditionalFormatting sqref="F176:R176">
    <cfRule type="cellIs" dxfId="7" priority="4" operator="notBetween">
      <formula>-1</formula>
      <formula>1</formula>
    </cfRule>
  </conditionalFormatting>
  <conditionalFormatting sqref="F363:R363">
    <cfRule type="cellIs" dxfId="6" priority="3" operator="notBetween">
      <formula>-1</formula>
      <formula>1</formula>
    </cfRule>
  </conditionalFormatting>
  <conditionalFormatting sqref="F362:R362">
    <cfRule type="cellIs" dxfId="5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57" max="16383" man="1"/>
    <brk id="135" max="16383" man="1"/>
    <brk id="175" max="16383" man="1"/>
    <brk id="208" max="16383" man="1"/>
    <brk id="273" max="16383" man="1"/>
    <brk id="308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9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17" customWidth="1"/>
    <col min="4" max="4" width="46.5703125" style="217" customWidth="1"/>
    <col min="5" max="5" width="1.42578125" style="217" customWidth="1"/>
    <col min="6" max="6" width="14.85546875" style="217" customWidth="1"/>
    <col min="7" max="18" width="14.42578125" style="217" customWidth="1"/>
    <col min="19" max="16384" width="9.42578125" style="217"/>
  </cols>
  <sheetData>
    <row r="1" spans="1:18" s="173" customFormat="1" ht="12.75" customHeight="1">
      <c r="A1" s="1" t="str">
        <f>+'Workpaper Index'!$C$4</f>
        <v>Washington Power Cost Adjustment Mechanism</v>
      </c>
    </row>
    <row r="2" spans="1:18" s="173" customFormat="1" ht="12.75" customHeight="1">
      <c r="A2" s="1" t="str">
        <f>+'Workpaper Index'!$B$5&amp;" "&amp;'Workpaper Index'!$C$5</f>
        <v>Deferral Period: January 1, 2019 - December 31, 2019</v>
      </c>
    </row>
    <row r="3" spans="1:18" s="173" customFormat="1" ht="12.75" customHeight="1">
      <c r="A3" s="1" t="str">
        <f>+'Workpaper Index'!$B$15&amp;": "&amp;'Workpaper Index'!$C$15</f>
        <v>(3.4): Adjustments to West Control Area Net Power Costs</v>
      </c>
    </row>
    <row r="4" spans="1:18" s="255" customFormat="1" ht="12.75" customHeight="1">
      <c r="A4" s="254"/>
    </row>
    <row r="5" spans="1:18" s="256" customFormat="1" ht="12.75" customHeight="1">
      <c r="B5" s="257"/>
      <c r="C5" s="258"/>
      <c r="D5" s="259"/>
      <c r="F5" s="260" t="s">
        <v>0</v>
      </c>
      <c r="G5" s="261">
        <v>43466</v>
      </c>
      <c r="H5" s="261">
        <f t="shared" ref="H5:R5" si="0">+EDATE(G5,1)</f>
        <v>43497</v>
      </c>
      <c r="I5" s="261">
        <f t="shared" si="0"/>
        <v>43525</v>
      </c>
      <c r="J5" s="261">
        <f t="shared" si="0"/>
        <v>43556</v>
      </c>
      <c r="K5" s="261">
        <f t="shared" si="0"/>
        <v>43586</v>
      </c>
      <c r="L5" s="261">
        <f t="shared" si="0"/>
        <v>43617</v>
      </c>
      <c r="M5" s="261">
        <f t="shared" si="0"/>
        <v>43647</v>
      </c>
      <c r="N5" s="261">
        <f t="shared" si="0"/>
        <v>43678</v>
      </c>
      <c r="O5" s="261">
        <f t="shared" si="0"/>
        <v>43709</v>
      </c>
      <c r="P5" s="261">
        <f t="shared" si="0"/>
        <v>43739</v>
      </c>
      <c r="Q5" s="261">
        <f t="shared" si="0"/>
        <v>43770</v>
      </c>
      <c r="R5" s="261">
        <f t="shared" si="0"/>
        <v>43800</v>
      </c>
    </row>
    <row r="6" spans="1:18" ht="12.75" customHeight="1">
      <c r="D6" s="186"/>
      <c r="E6" s="230"/>
      <c r="F6" s="186"/>
    </row>
    <row r="7" spans="1:18" ht="12.75" customHeight="1">
      <c r="B7" s="262"/>
      <c r="C7" s="263"/>
      <c r="D7" s="186"/>
      <c r="E7" s="190">
        <v>7</v>
      </c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s="256" customFormat="1" ht="12.75" customHeight="1">
      <c r="A8" s="217"/>
      <c r="B8" s="266"/>
      <c r="C8" s="217"/>
      <c r="D8" s="217"/>
      <c r="E8" s="259"/>
      <c r="F8" s="264" t="s">
        <v>276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ht="12.75" customHeight="1">
      <c r="A9" s="188" t="s">
        <v>4</v>
      </c>
    </row>
    <row r="10" spans="1:18" ht="12.75" customHeight="1">
      <c r="A10" s="188"/>
      <c r="B10" s="217" t="s">
        <v>5</v>
      </c>
    </row>
    <row r="11" spans="1:18" ht="12.75" customHeight="1">
      <c r="C11" s="267" t="s">
        <v>6</v>
      </c>
      <c r="F11" s="268">
        <f t="shared" ref="F11:F14" si="1">SUM(G11:R11)</f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</row>
    <row r="12" spans="1:18" ht="12.75" customHeight="1">
      <c r="C12" s="267" t="s">
        <v>156</v>
      </c>
      <c r="F12" s="269">
        <f t="shared" si="1"/>
        <v>0</v>
      </c>
      <c r="G12" s="441">
        <v>0</v>
      </c>
      <c r="H12" s="441">
        <v>0</v>
      </c>
      <c r="I12" s="441">
        <v>0</v>
      </c>
      <c r="J12" s="441">
        <v>0</v>
      </c>
      <c r="K12" s="441">
        <v>0</v>
      </c>
      <c r="L12" s="441">
        <v>0</v>
      </c>
      <c r="M12" s="441">
        <v>0</v>
      </c>
      <c r="N12" s="441">
        <v>0</v>
      </c>
      <c r="O12" s="441">
        <v>0</v>
      </c>
      <c r="P12" s="441">
        <v>0</v>
      </c>
      <c r="Q12" s="441">
        <v>0</v>
      </c>
      <c r="R12" s="441">
        <v>0</v>
      </c>
    </row>
    <row r="13" spans="1:18" ht="12.75" customHeight="1">
      <c r="C13" s="267" t="s">
        <v>7</v>
      </c>
      <c r="F13" s="269">
        <f t="shared" si="1"/>
        <v>0</v>
      </c>
      <c r="G13" s="441">
        <v>0</v>
      </c>
      <c r="H13" s="441">
        <v>0</v>
      </c>
      <c r="I13" s="441">
        <v>0</v>
      </c>
      <c r="J13" s="441">
        <v>0</v>
      </c>
      <c r="K13" s="441">
        <v>0</v>
      </c>
      <c r="L13" s="441">
        <v>0</v>
      </c>
      <c r="M13" s="441">
        <v>0</v>
      </c>
      <c r="N13" s="441">
        <v>0</v>
      </c>
      <c r="O13" s="441">
        <v>0</v>
      </c>
      <c r="P13" s="441">
        <v>0</v>
      </c>
      <c r="Q13" s="441">
        <v>0</v>
      </c>
      <c r="R13" s="441">
        <v>0</v>
      </c>
    </row>
    <row r="14" spans="1:18" ht="12.75" customHeight="1">
      <c r="C14" s="267" t="s">
        <v>8</v>
      </c>
      <c r="F14" s="269">
        <f t="shared" si="1"/>
        <v>-64336.23</v>
      </c>
      <c r="G14" s="441">
        <v>-1505.68</v>
      </c>
      <c r="H14" s="441">
        <v>-4995.3999999999996</v>
      </c>
      <c r="I14" s="441">
        <v>-3764.9599999999996</v>
      </c>
      <c r="J14" s="441">
        <v>-2691.86</v>
      </c>
      <c r="K14" s="441">
        <v>-1741.42</v>
      </c>
      <c r="L14" s="441">
        <v>-5596.08</v>
      </c>
      <c r="M14" s="441">
        <v>-11434.2</v>
      </c>
      <c r="N14" s="441">
        <v>-9051.26</v>
      </c>
      <c r="O14" s="441">
        <v>-7450.94</v>
      </c>
      <c r="P14" s="441">
        <v>-7429.45</v>
      </c>
      <c r="Q14" s="441">
        <v>-5957.18</v>
      </c>
      <c r="R14" s="441">
        <v>-2717.8</v>
      </c>
    </row>
    <row r="15" spans="1:18" ht="12.75" customHeight="1">
      <c r="C15" s="267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</row>
    <row r="16" spans="1:18" ht="12.75" customHeight="1">
      <c r="B16" s="267" t="s">
        <v>157</v>
      </c>
      <c r="F16" s="269">
        <f>SUM(G16:R16)</f>
        <v>-64336.23</v>
      </c>
      <c r="G16" s="269">
        <f t="shared" ref="G16:R16" si="2">SUM(G11:G15)</f>
        <v>-1505.68</v>
      </c>
      <c r="H16" s="269">
        <f t="shared" si="2"/>
        <v>-4995.3999999999996</v>
      </c>
      <c r="I16" s="269">
        <f t="shared" si="2"/>
        <v>-3764.9599999999996</v>
      </c>
      <c r="J16" s="269">
        <f t="shared" si="2"/>
        <v>-2691.86</v>
      </c>
      <c r="K16" s="269">
        <f t="shared" si="2"/>
        <v>-1741.42</v>
      </c>
      <c r="L16" s="269">
        <f t="shared" si="2"/>
        <v>-5596.08</v>
      </c>
      <c r="M16" s="269">
        <f t="shared" si="2"/>
        <v>-11434.2</v>
      </c>
      <c r="N16" s="269">
        <f t="shared" si="2"/>
        <v>-9051.26</v>
      </c>
      <c r="O16" s="269">
        <f t="shared" si="2"/>
        <v>-7450.94</v>
      </c>
      <c r="P16" s="269">
        <f t="shared" si="2"/>
        <v>-7429.45</v>
      </c>
      <c r="Q16" s="269">
        <f t="shared" si="2"/>
        <v>-5957.18</v>
      </c>
      <c r="R16" s="269">
        <f t="shared" si="2"/>
        <v>-2717.8</v>
      </c>
    </row>
    <row r="17" spans="1:18" ht="12.75" customHeight="1">
      <c r="B17" s="267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18" ht="12.75" customHeight="1">
      <c r="B18" s="267" t="s">
        <v>9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12.75" customHeight="1">
      <c r="B19" s="267"/>
      <c r="C19" s="217" t="s">
        <v>10</v>
      </c>
      <c r="F19" s="269">
        <f t="shared" ref="F19" si="3">SUM(G19:R19)</f>
        <v>0</v>
      </c>
      <c r="G19" s="441">
        <v>0</v>
      </c>
      <c r="H19" s="441">
        <v>0</v>
      </c>
      <c r="I19" s="441">
        <v>0</v>
      </c>
      <c r="J19" s="441">
        <v>0</v>
      </c>
      <c r="K19" s="441">
        <v>0</v>
      </c>
      <c r="L19" s="441">
        <v>0</v>
      </c>
      <c r="M19" s="441">
        <v>0</v>
      </c>
      <c r="N19" s="441">
        <v>0</v>
      </c>
      <c r="O19" s="441">
        <v>0</v>
      </c>
      <c r="P19" s="441">
        <v>0</v>
      </c>
      <c r="Q19" s="441">
        <v>0</v>
      </c>
      <c r="R19" s="441">
        <v>0</v>
      </c>
    </row>
    <row r="20" spans="1:18" ht="12.75" customHeight="1">
      <c r="B20" s="267"/>
      <c r="C20" s="217" t="s">
        <v>264</v>
      </c>
      <c r="F20" s="269">
        <f t="shared" ref="F20:F25" si="4">SUM(G20:R20)</f>
        <v>0</v>
      </c>
      <c r="G20" s="441">
        <v>0</v>
      </c>
      <c r="H20" s="441">
        <v>0</v>
      </c>
      <c r="I20" s="441">
        <v>0</v>
      </c>
      <c r="J20" s="441">
        <v>0</v>
      </c>
      <c r="K20" s="441">
        <v>0</v>
      </c>
      <c r="L20" s="441">
        <v>0</v>
      </c>
      <c r="M20" s="441">
        <v>0</v>
      </c>
      <c r="N20" s="441">
        <v>0</v>
      </c>
      <c r="O20" s="441">
        <v>0</v>
      </c>
      <c r="P20" s="441">
        <v>0</v>
      </c>
      <c r="Q20" s="441">
        <v>0</v>
      </c>
      <c r="R20" s="441">
        <v>0</v>
      </c>
    </row>
    <row r="21" spans="1:18" ht="12.75" customHeight="1">
      <c r="B21" s="267"/>
      <c r="C21" s="217" t="s">
        <v>16</v>
      </c>
      <c r="F21" s="269">
        <f t="shared" si="4"/>
        <v>0</v>
      </c>
      <c r="G21" s="441">
        <v>0</v>
      </c>
      <c r="H21" s="441">
        <v>0</v>
      </c>
      <c r="I21" s="441">
        <v>0</v>
      </c>
      <c r="J21" s="441">
        <v>0</v>
      </c>
      <c r="K21" s="441">
        <v>0</v>
      </c>
      <c r="L21" s="441">
        <v>0</v>
      </c>
      <c r="M21" s="441">
        <v>0</v>
      </c>
      <c r="N21" s="441">
        <v>0</v>
      </c>
      <c r="O21" s="441">
        <v>0</v>
      </c>
      <c r="P21" s="441">
        <v>0</v>
      </c>
      <c r="Q21" s="441">
        <v>0</v>
      </c>
      <c r="R21" s="441">
        <v>0</v>
      </c>
    </row>
    <row r="22" spans="1:18" ht="12.75" customHeight="1">
      <c r="B22" s="267"/>
      <c r="C22" s="217" t="s">
        <v>11</v>
      </c>
      <c r="F22" s="269">
        <f t="shared" si="4"/>
        <v>0</v>
      </c>
      <c r="G22" s="441">
        <v>0</v>
      </c>
      <c r="H22" s="441">
        <v>0</v>
      </c>
      <c r="I22" s="441">
        <v>0</v>
      </c>
      <c r="J22" s="441">
        <v>0</v>
      </c>
      <c r="K22" s="441">
        <v>0</v>
      </c>
      <c r="L22" s="441">
        <v>0</v>
      </c>
      <c r="M22" s="441">
        <v>0</v>
      </c>
      <c r="N22" s="441">
        <v>0</v>
      </c>
      <c r="O22" s="441">
        <v>0</v>
      </c>
      <c r="P22" s="441">
        <v>0</v>
      </c>
      <c r="Q22" s="441">
        <v>0</v>
      </c>
      <c r="R22" s="441">
        <v>0</v>
      </c>
    </row>
    <row r="23" spans="1:18" ht="12.75" customHeight="1">
      <c r="B23" s="267"/>
      <c r="C23" s="217" t="s">
        <v>12</v>
      </c>
      <c r="F23" s="269">
        <f t="shared" si="4"/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</row>
    <row r="24" spans="1:18" ht="12.75" customHeight="1">
      <c r="B24" s="267"/>
      <c r="C24" s="217" t="s">
        <v>15</v>
      </c>
      <c r="F24" s="269">
        <f t="shared" si="4"/>
        <v>0</v>
      </c>
      <c r="G24" s="441">
        <v>0</v>
      </c>
      <c r="H24" s="441">
        <v>0</v>
      </c>
      <c r="I24" s="441">
        <v>0</v>
      </c>
      <c r="J24" s="441">
        <v>0</v>
      </c>
      <c r="K24" s="441">
        <v>0</v>
      </c>
      <c r="L24" s="441">
        <v>0</v>
      </c>
      <c r="M24" s="441">
        <v>0</v>
      </c>
      <c r="N24" s="441">
        <v>0</v>
      </c>
      <c r="O24" s="441">
        <v>0</v>
      </c>
      <c r="P24" s="441">
        <v>0</v>
      </c>
      <c r="Q24" s="441">
        <v>0</v>
      </c>
      <c r="R24" s="441">
        <v>0</v>
      </c>
    </row>
    <row r="25" spans="1:18" ht="12.75" customHeight="1">
      <c r="B25" s="267"/>
      <c r="C25" s="217" t="s">
        <v>265</v>
      </c>
      <c r="F25" s="269">
        <f t="shared" si="4"/>
        <v>0</v>
      </c>
      <c r="G25" s="441">
        <v>0</v>
      </c>
      <c r="H25" s="441">
        <v>0</v>
      </c>
      <c r="I25" s="441">
        <v>0</v>
      </c>
      <c r="J25" s="441">
        <v>0</v>
      </c>
      <c r="K25" s="441">
        <v>0</v>
      </c>
      <c r="L25" s="441">
        <v>0</v>
      </c>
      <c r="M25" s="441">
        <v>0</v>
      </c>
      <c r="N25" s="441">
        <v>0</v>
      </c>
      <c r="O25" s="441">
        <v>0</v>
      </c>
      <c r="P25" s="441">
        <v>0</v>
      </c>
      <c r="Q25" s="441">
        <v>0</v>
      </c>
      <c r="R25" s="441">
        <v>0</v>
      </c>
    </row>
    <row r="26" spans="1:18" ht="12.75" customHeight="1">
      <c r="B26" s="267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</row>
    <row r="27" spans="1:18" ht="12.75" customHeight="1">
      <c r="B27" s="217" t="s">
        <v>158</v>
      </c>
      <c r="F27" s="269">
        <f>SUM(G27:R27)</f>
        <v>0</v>
      </c>
      <c r="G27" s="441">
        <f>SUM(G19:G25)</f>
        <v>0</v>
      </c>
      <c r="H27" s="441">
        <f t="shared" ref="H27:R27" si="5">SUM(H19:H25)</f>
        <v>0</v>
      </c>
      <c r="I27" s="441">
        <f t="shared" si="5"/>
        <v>0</v>
      </c>
      <c r="J27" s="441">
        <f t="shared" si="5"/>
        <v>0</v>
      </c>
      <c r="K27" s="441">
        <f t="shared" si="5"/>
        <v>0</v>
      </c>
      <c r="L27" s="441">
        <f t="shared" si="5"/>
        <v>0</v>
      </c>
      <c r="M27" s="441">
        <f t="shared" si="5"/>
        <v>0</v>
      </c>
      <c r="N27" s="441">
        <f t="shared" si="5"/>
        <v>0</v>
      </c>
      <c r="O27" s="441">
        <f t="shared" si="5"/>
        <v>0</v>
      </c>
      <c r="P27" s="441">
        <f t="shared" si="5"/>
        <v>0</v>
      </c>
      <c r="Q27" s="441">
        <f t="shared" si="5"/>
        <v>0</v>
      </c>
      <c r="R27" s="441">
        <f t="shared" si="5"/>
        <v>0</v>
      </c>
    </row>
    <row r="28" spans="1:18" ht="12.75" customHeight="1">
      <c r="F28" s="269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</row>
    <row r="29" spans="1:18" ht="12.75" customHeight="1">
      <c r="B29" s="217" t="s">
        <v>159</v>
      </c>
      <c r="F29" s="269">
        <f>SUM(G29:R29)</f>
        <v>0</v>
      </c>
      <c r="G29" s="441">
        <v>0</v>
      </c>
      <c r="H29" s="441">
        <v>0</v>
      </c>
      <c r="I29" s="441">
        <v>0</v>
      </c>
      <c r="J29" s="441">
        <v>0</v>
      </c>
      <c r="K29" s="441">
        <v>0</v>
      </c>
      <c r="L29" s="441">
        <v>0</v>
      </c>
      <c r="M29" s="441">
        <v>0</v>
      </c>
      <c r="N29" s="441">
        <v>0</v>
      </c>
      <c r="O29" s="441">
        <v>0</v>
      </c>
      <c r="P29" s="441">
        <v>0</v>
      </c>
      <c r="Q29" s="441">
        <v>0</v>
      </c>
      <c r="R29" s="441">
        <v>0</v>
      </c>
    </row>
    <row r="30" spans="1:18" ht="12.75" customHeight="1"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</row>
    <row r="31" spans="1:18" ht="12.75" customHeight="1">
      <c r="A31" s="200" t="s">
        <v>160</v>
      </c>
      <c r="C31" s="188"/>
      <c r="D31" s="188"/>
      <c r="F31" s="269">
        <f>SUM(G31:R31)</f>
        <v>-64336.23</v>
      </c>
      <c r="G31" s="441">
        <f>SUM(G16,G27:G29)</f>
        <v>-1505.68</v>
      </c>
      <c r="H31" s="441">
        <f t="shared" ref="H31:R31" si="6">SUM(H16,H27:H29)</f>
        <v>-4995.3999999999996</v>
      </c>
      <c r="I31" s="441">
        <f t="shared" si="6"/>
        <v>-3764.9599999999996</v>
      </c>
      <c r="J31" s="441">
        <f t="shared" si="6"/>
        <v>-2691.86</v>
      </c>
      <c r="K31" s="441">
        <f t="shared" si="6"/>
        <v>-1741.42</v>
      </c>
      <c r="L31" s="441">
        <f t="shared" si="6"/>
        <v>-5596.08</v>
      </c>
      <c r="M31" s="441">
        <f t="shared" si="6"/>
        <v>-11434.2</v>
      </c>
      <c r="N31" s="441">
        <f t="shared" si="6"/>
        <v>-9051.26</v>
      </c>
      <c r="O31" s="441">
        <f t="shared" si="6"/>
        <v>-7450.94</v>
      </c>
      <c r="P31" s="441">
        <f t="shared" si="6"/>
        <v>-7429.45</v>
      </c>
      <c r="Q31" s="441">
        <f t="shared" si="6"/>
        <v>-5957.18</v>
      </c>
      <c r="R31" s="441">
        <f t="shared" si="6"/>
        <v>-2717.8</v>
      </c>
    </row>
    <row r="32" spans="1:18" ht="12.75" customHeight="1">
      <c r="F32" s="275"/>
      <c r="G32" s="275"/>
      <c r="H32" s="275"/>
      <c r="I32" s="440"/>
      <c r="J32" s="440"/>
      <c r="K32" s="440"/>
      <c r="L32" s="440"/>
      <c r="M32" s="440"/>
      <c r="N32" s="440"/>
      <c r="O32" s="440"/>
      <c r="P32" s="440"/>
      <c r="Q32" s="440"/>
      <c r="R32" s="440"/>
    </row>
    <row r="33" spans="1:18" ht="12.75" customHeight="1">
      <c r="F33" s="275"/>
      <c r="G33" s="275"/>
      <c r="H33" s="275"/>
      <c r="I33" s="440"/>
      <c r="J33" s="440"/>
      <c r="K33" s="440"/>
      <c r="L33" s="440"/>
      <c r="M33" s="440"/>
      <c r="N33" s="440"/>
      <c r="O33" s="440"/>
      <c r="P33" s="440"/>
      <c r="Q33" s="440"/>
      <c r="R33" s="440"/>
    </row>
    <row r="34" spans="1:18" ht="12.75" customHeight="1">
      <c r="A34" s="188" t="s">
        <v>17</v>
      </c>
      <c r="F34" s="275"/>
      <c r="G34" s="275"/>
      <c r="H34" s="275"/>
      <c r="I34" s="440"/>
      <c r="J34" s="440"/>
      <c r="K34" s="440"/>
      <c r="L34" s="440"/>
      <c r="M34" s="440"/>
      <c r="N34" s="440"/>
      <c r="O34" s="440"/>
      <c r="P34" s="440"/>
      <c r="Q34" s="440"/>
      <c r="R34" s="440"/>
    </row>
    <row r="35" spans="1:18" ht="12.75" customHeight="1">
      <c r="B35" s="217" t="s">
        <v>18</v>
      </c>
      <c r="F35" s="275"/>
      <c r="G35" s="275"/>
      <c r="H35" s="275"/>
      <c r="I35" s="440"/>
      <c r="J35" s="440"/>
      <c r="K35" s="440"/>
      <c r="L35" s="440"/>
      <c r="M35" s="440"/>
      <c r="N35" s="440"/>
      <c r="O35" s="440"/>
      <c r="P35" s="440"/>
      <c r="Q35" s="440"/>
      <c r="R35" s="440"/>
    </row>
    <row r="36" spans="1:18" ht="12.75" customHeight="1">
      <c r="C36" s="230" t="s">
        <v>161</v>
      </c>
      <c r="F36" s="269">
        <f>SUM(G36:R36)</f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</row>
    <row r="37" spans="1:18" ht="12.75" customHeight="1">
      <c r="C37" s="230" t="s">
        <v>162</v>
      </c>
      <c r="F37" s="269">
        <f>SUM(G37:R37)</f>
        <v>0</v>
      </c>
      <c r="G37" s="441">
        <v>0</v>
      </c>
      <c r="H37" s="441">
        <v>0</v>
      </c>
      <c r="I37" s="441">
        <v>0</v>
      </c>
      <c r="J37" s="441">
        <v>0</v>
      </c>
      <c r="K37" s="441">
        <v>0</v>
      </c>
      <c r="L37" s="441">
        <v>0</v>
      </c>
      <c r="M37" s="441">
        <v>0</v>
      </c>
      <c r="N37" s="441">
        <v>0</v>
      </c>
      <c r="O37" s="441">
        <v>0</v>
      </c>
      <c r="P37" s="441">
        <v>0</v>
      </c>
      <c r="Q37" s="441">
        <v>0</v>
      </c>
      <c r="R37" s="441">
        <v>0</v>
      </c>
    </row>
    <row r="38" spans="1:18" ht="12.75" customHeight="1">
      <c r="C38" s="230" t="s">
        <v>21</v>
      </c>
      <c r="E38" s="270" t="s">
        <v>163</v>
      </c>
      <c r="F38" s="269">
        <f t="shared" ref="F38:F55" si="7">SUM(G38:R38)</f>
        <v>0</v>
      </c>
      <c r="G38" s="441">
        <v>0</v>
      </c>
      <c r="H38" s="441">
        <v>0</v>
      </c>
      <c r="I38" s="441">
        <v>0</v>
      </c>
      <c r="J38" s="441">
        <v>0</v>
      </c>
      <c r="K38" s="441">
        <v>0</v>
      </c>
      <c r="L38" s="441">
        <v>0</v>
      </c>
      <c r="M38" s="441">
        <v>0</v>
      </c>
      <c r="N38" s="441">
        <v>0</v>
      </c>
      <c r="O38" s="441">
        <v>0</v>
      </c>
      <c r="P38" s="441">
        <v>0</v>
      </c>
      <c r="Q38" s="441">
        <v>0</v>
      </c>
      <c r="R38" s="441">
        <v>0</v>
      </c>
    </row>
    <row r="39" spans="1:18" ht="12.75" customHeight="1">
      <c r="C39" s="217" t="s">
        <v>283</v>
      </c>
      <c r="F39" s="269">
        <f t="shared" si="7"/>
        <v>0</v>
      </c>
      <c r="G39" s="441">
        <v>0</v>
      </c>
      <c r="H39" s="441">
        <v>0</v>
      </c>
      <c r="I39" s="441">
        <v>0</v>
      </c>
      <c r="J39" s="441">
        <v>0</v>
      </c>
      <c r="K39" s="441">
        <v>0</v>
      </c>
      <c r="L39" s="441">
        <v>0</v>
      </c>
      <c r="M39" s="441">
        <v>0</v>
      </c>
      <c r="N39" s="441">
        <v>0</v>
      </c>
      <c r="O39" s="441">
        <v>0</v>
      </c>
      <c r="P39" s="441">
        <v>0</v>
      </c>
      <c r="Q39" s="441">
        <v>0</v>
      </c>
      <c r="R39" s="441">
        <v>0</v>
      </c>
    </row>
    <row r="40" spans="1:18" ht="12.75" customHeight="1">
      <c r="C40" s="217" t="s">
        <v>164</v>
      </c>
      <c r="F40" s="269">
        <f t="shared" si="7"/>
        <v>0</v>
      </c>
      <c r="G40" s="441">
        <v>0</v>
      </c>
      <c r="H40" s="441">
        <v>0</v>
      </c>
      <c r="I40" s="441">
        <v>0</v>
      </c>
      <c r="J40" s="441">
        <v>0</v>
      </c>
      <c r="K40" s="441">
        <v>0</v>
      </c>
      <c r="L40" s="441">
        <v>0</v>
      </c>
      <c r="M40" s="441">
        <v>0</v>
      </c>
      <c r="N40" s="441">
        <v>0</v>
      </c>
      <c r="O40" s="441">
        <v>0</v>
      </c>
      <c r="P40" s="441">
        <v>0</v>
      </c>
      <c r="Q40" s="441">
        <v>0</v>
      </c>
      <c r="R40" s="441">
        <v>0</v>
      </c>
    </row>
    <row r="41" spans="1:18" ht="12.75" customHeight="1">
      <c r="C41" s="230" t="s">
        <v>165</v>
      </c>
      <c r="F41" s="269">
        <f t="shared" si="7"/>
        <v>0</v>
      </c>
      <c r="G41" s="441">
        <v>0</v>
      </c>
      <c r="H41" s="441">
        <v>0</v>
      </c>
      <c r="I41" s="441">
        <v>0</v>
      </c>
      <c r="J41" s="441">
        <v>0</v>
      </c>
      <c r="K41" s="441">
        <v>0</v>
      </c>
      <c r="L41" s="441">
        <v>0</v>
      </c>
      <c r="M41" s="441">
        <v>0</v>
      </c>
      <c r="N41" s="441">
        <v>0</v>
      </c>
      <c r="O41" s="441">
        <v>0</v>
      </c>
      <c r="P41" s="441">
        <v>0</v>
      </c>
      <c r="Q41" s="441">
        <v>0</v>
      </c>
      <c r="R41" s="441">
        <v>0</v>
      </c>
    </row>
    <row r="42" spans="1:18" ht="12.75" customHeight="1">
      <c r="C42" s="230" t="s">
        <v>22</v>
      </c>
      <c r="F42" s="269">
        <f t="shared" si="7"/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</row>
    <row r="43" spans="1:18" ht="12.75" customHeight="1">
      <c r="C43" s="271" t="s">
        <v>166</v>
      </c>
      <c r="F43" s="269">
        <f t="shared" si="7"/>
        <v>0</v>
      </c>
      <c r="G43" s="441">
        <v>0</v>
      </c>
      <c r="H43" s="441">
        <v>0</v>
      </c>
      <c r="I43" s="441">
        <v>0</v>
      </c>
      <c r="J43" s="441">
        <v>0</v>
      </c>
      <c r="K43" s="441">
        <v>0</v>
      </c>
      <c r="L43" s="441">
        <v>0</v>
      </c>
      <c r="M43" s="441">
        <v>0</v>
      </c>
      <c r="N43" s="441">
        <v>0</v>
      </c>
      <c r="O43" s="441">
        <v>0</v>
      </c>
      <c r="P43" s="441">
        <v>0</v>
      </c>
      <c r="Q43" s="441">
        <v>0</v>
      </c>
      <c r="R43" s="441">
        <v>0</v>
      </c>
    </row>
    <row r="44" spans="1:18" ht="12.75" customHeight="1">
      <c r="C44" s="230" t="s">
        <v>268</v>
      </c>
      <c r="F44" s="269">
        <f>SUM(G44:R44)</f>
        <v>0</v>
      </c>
      <c r="G44" s="441">
        <v>0</v>
      </c>
      <c r="H44" s="441">
        <v>0</v>
      </c>
      <c r="I44" s="441">
        <v>0</v>
      </c>
      <c r="J44" s="441">
        <v>0</v>
      </c>
      <c r="K44" s="441">
        <v>0</v>
      </c>
      <c r="L44" s="441">
        <v>0</v>
      </c>
      <c r="M44" s="441">
        <v>0</v>
      </c>
      <c r="N44" s="441">
        <v>0</v>
      </c>
      <c r="O44" s="441">
        <v>0</v>
      </c>
      <c r="P44" s="441">
        <v>0</v>
      </c>
      <c r="Q44" s="441">
        <v>0</v>
      </c>
      <c r="R44" s="441">
        <v>0</v>
      </c>
    </row>
    <row r="45" spans="1:18" ht="12.75" customHeight="1">
      <c r="C45" s="230" t="s">
        <v>23</v>
      </c>
      <c r="F45" s="269">
        <f t="shared" si="7"/>
        <v>0</v>
      </c>
      <c r="G45" s="441">
        <v>0</v>
      </c>
      <c r="H45" s="441">
        <v>0</v>
      </c>
      <c r="I45" s="441">
        <v>0</v>
      </c>
      <c r="J45" s="441">
        <v>0</v>
      </c>
      <c r="K45" s="441">
        <v>0</v>
      </c>
      <c r="L45" s="441">
        <v>0</v>
      </c>
      <c r="M45" s="441">
        <v>0</v>
      </c>
      <c r="N45" s="441">
        <v>0</v>
      </c>
      <c r="O45" s="441">
        <v>0</v>
      </c>
      <c r="P45" s="441">
        <v>0</v>
      </c>
      <c r="Q45" s="441">
        <v>0</v>
      </c>
      <c r="R45" s="441">
        <v>0</v>
      </c>
    </row>
    <row r="46" spans="1:18" ht="12.75" customHeight="1">
      <c r="C46" s="230" t="s">
        <v>249</v>
      </c>
      <c r="F46" s="269">
        <f t="shared" si="7"/>
        <v>0</v>
      </c>
      <c r="G46" s="441">
        <v>0</v>
      </c>
      <c r="H46" s="441">
        <v>0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1">
        <v>0</v>
      </c>
      <c r="O46" s="441">
        <v>0</v>
      </c>
      <c r="P46" s="441">
        <v>0</v>
      </c>
      <c r="Q46" s="441">
        <v>0</v>
      </c>
      <c r="R46" s="441">
        <v>0</v>
      </c>
    </row>
    <row r="47" spans="1:18" ht="12.75" customHeight="1">
      <c r="C47" s="230" t="s">
        <v>250</v>
      </c>
      <c r="F47" s="269">
        <f t="shared" si="7"/>
        <v>0</v>
      </c>
      <c r="G47" s="441">
        <v>0</v>
      </c>
      <c r="H47" s="441">
        <v>0</v>
      </c>
      <c r="I47" s="441">
        <v>0</v>
      </c>
      <c r="J47" s="441">
        <v>0</v>
      </c>
      <c r="K47" s="441">
        <v>0</v>
      </c>
      <c r="L47" s="441">
        <v>0</v>
      </c>
      <c r="M47" s="441">
        <v>0</v>
      </c>
      <c r="N47" s="441">
        <v>0</v>
      </c>
      <c r="O47" s="441">
        <v>0</v>
      </c>
      <c r="P47" s="441">
        <v>0</v>
      </c>
      <c r="Q47" s="441">
        <v>0</v>
      </c>
      <c r="R47" s="441">
        <v>0</v>
      </c>
    </row>
    <row r="48" spans="1:18" ht="12.75" customHeight="1">
      <c r="C48" s="230" t="s">
        <v>24</v>
      </c>
      <c r="D48" s="230"/>
      <c r="F48" s="269">
        <f t="shared" si="7"/>
        <v>0</v>
      </c>
      <c r="G48" s="441">
        <v>0</v>
      </c>
      <c r="H48" s="441">
        <v>0</v>
      </c>
      <c r="I48" s="441">
        <v>0</v>
      </c>
      <c r="J48" s="441">
        <v>0</v>
      </c>
      <c r="K48" s="441">
        <v>0</v>
      </c>
      <c r="L48" s="441">
        <v>0</v>
      </c>
      <c r="M48" s="441">
        <v>0</v>
      </c>
      <c r="N48" s="441">
        <v>0</v>
      </c>
      <c r="O48" s="441">
        <v>0</v>
      </c>
      <c r="P48" s="441">
        <v>0</v>
      </c>
      <c r="Q48" s="441">
        <v>0</v>
      </c>
      <c r="R48" s="441">
        <v>0</v>
      </c>
    </row>
    <row r="49" spans="1:18" ht="12.75" customHeight="1">
      <c r="C49" s="267" t="s">
        <v>167</v>
      </c>
      <c r="D49" s="230"/>
      <c r="F49" s="269">
        <f t="shared" si="7"/>
        <v>0</v>
      </c>
      <c r="G49" s="441">
        <v>0</v>
      </c>
      <c r="H49" s="441">
        <v>0</v>
      </c>
      <c r="I49" s="441">
        <v>0</v>
      </c>
      <c r="J49" s="441">
        <v>0</v>
      </c>
      <c r="K49" s="441">
        <v>0</v>
      </c>
      <c r="L49" s="441">
        <v>0</v>
      </c>
      <c r="M49" s="441">
        <v>0</v>
      </c>
      <c r="N49" s="441">
        <v>0</v>
      </c>
      <c r="O49" s="441">
        <v>0</v>
      </c>
      <c r="P49" s="441">
        <v>0</v>
      </c>
      <c r="Q49" s="441">
        <v>0</v>
      </c>
      <c r="R49" s="441">
        <v>0</v>
      </c>
    </row>
    <row r="50" spans="1:18" ht="12.75" customHeight="1">
      <c r="C50" s="230" t="s">
        <v>25</v>
      </c>
      <c r="D50" s="230"/>
      <c r="F50" s="269">
        <f t="shared" si="7"/>
        <v>0</v>
      </c>
      <c r="G50" s="441">
        <v>0</v>
      </c>
      <c r="H50" s="441">
        <v>0</v>
      </c>
      <c r="I50" s="441">
        <v>0</v>
      </c>
      <c r="J50" s="441">
        <v>0</v>
      </c>
      <c r="K50" s="441">
        <v>0</v>
      </c>
      <c r="L50" s="441">
        <v>0</v>
      </c>
      <c r="M50" s="441">
        <v>0</v>
      </c>
      <c r="N50" s="441">
        <v>0</v>
      </c>
      <c r="O50" s="441">
        <v>0</v>
      </c>
      <c r="P50" s="441">
        <v>0</v>
      </c>
      <c r="Q50" s="441">
        <v>0</v>
      </c>
      <c r="R50" s="441">
        <v>0</v>
      </c>
    </row>
    <row r="51" spans="1:18" ht="12.75" customHeight="1">
      <c r="C51" s="230" t="s">
        <v>26</v>
      </c>
      <c r="D51" s="230"/>
      <c r="F51" s="269">
        <f t="shared" si="7"/>
        <v>0</v>
      </c>
      <c r="G51" s="441">
        <v>0</v>
      </c>
      <c r="H51" s="441">
        <v>0</v>
      </c>
      <c r="I51" s="441">
        <v>0</v>
      </c>
      <c r="J51" s="441">
        <v>0</v>
      </c>
      <c r="K51" s="441">
        <v>0</v>
      </c>
      <c r="L51" s="441">
        <v>0</v>
      </c>
      <c r="M51" s="441">
        <v>0</v>
      </c>
      <c r="N51" s="441">
        <v>0</v>
      </c>
      <c r="O51" s="441">
        <v>0</v>
      </c>
      <c r="P51" s="441">
        <v>0</v>
      </c>
      <c r="Q51" s="441">
        <v>0</v>
      </c>
      <c r="R51" s="441">
        <v>0</v>
      </c>
    </row>
    <row r="52" spans="1:18" ht="12.75" customHeight="1">
      <c r="C52" s="230" t="s">
        <v>27</v>
      </c>
      <c r="D52" s="230"/>
      <c r="F52" s="269">
        <f t="shared" si="7"/>
        <v>0</v>
      </c>
      <c r="G52" s="441">
        <v>0</v>
      </c>
      <c r="H52" s="441">
        <v>0</v>
      </c>
      <c r="I52" s="441">
        <v>0</v>
      </c>
      <c r="J52" s="441">
        <v>0</v>
      </c>
      <c r="K52" s="441">
        <v>0</v>
      </c>
      <c r="L52" s="441">
        <v>0</v>
      </c>
      <c r="M52" s="441">
        <v>0</v>
      </c>
      <c r="N52" s="441">
        <v>0</v>
      </c>
      <c r="O52" s="441">
        <v>0</v>
      </c>
      <c r="P52" s="441">
        <v>0</v>
      </c>
      <c r="Q52" s="441">
        <v>0</v>
      </c>
      <c r="R52" s="441">
        <v>0</v>
      </c>
    </row>
    <row r="53" spans="1:18" ht="12.75" customHeight="1">
      <c r="C53" s="230" t="s">
        <v>168</v>
      </c>
      <c r="D53" s="230"/>
      <c r="F53" s="269">
        <f t="shared" si="7"/>
        <v>0</v>
      </c>
      <c r="G53" s="441">
        <v>0</v>
      </c>
      <c r="H53" s="441">
        <v>0</v>
      </c>
      <c r="I53" s="441">
        <v>0</v>
      </c>
      <c r="J53" s="441">
        <v>0</v>
      </c>
      <c r="K53" s="441">
        <v>0</v>
      </c>
      <c r="L53" s="441">
        <v>0</v>
      </c>
      <c r="M53" s="441">
        <v>0</v>
      </c>
      <c r="N53" s="441">
        <v>0</v>
      </c>
      <c r="O53" s="441">
        <v>0</v>
      </c>
      <c r="P53" s="441">
        <v>0</v>
      </c>
      <c r="Q53" s="441">
        <v>0</v>
      </c>
      <c r="R53" s="441">
        <v>0</v>
      </c>
    </row>
    <row r="54" spans="1:18" ht="12.75" customHeight="1">
      <c r="C54" s="230" t="s">
        <v>28</v>
      </c>
      <c r="D54" s="230"/>
      <c r="F54" s="269">
        <f t="shared" si="7"/>
        <v>0</v>
      </c>
      <c r="G54" s="441">
        <v>0</v>
      </c>
      <c r="H54" s="441">
        <v>0</v>
      </c>
      <c r="I54" s="441">
        <v>0</v>
      </c>
      <c r="J54" s="441">
        <v>0</v>
      </c>
      <c r="K54" s="441">
        <v>0</v>
      </c>
      <c r="L54" s="441">
        <v>0</v>
      </c>
      <c r="M54" s="441">
        <v>0</v>
      </c>
      <c r="N54" s="441">
        <v>0</v>
      </c>
      <c r="O54" s="441">
        <v>0</v>
      </c>
      <c r="P54" s="441">
        <v>0</v>
      </c>
      <c r="Q54" s="441">
        <v>0</v>
      </c>
      <c r="R54" s="441">
        <v>0</v>
      </c>
    </row>
    <row r="55" spans="1:18" ht="12.75" customHeight="1">
      <c r="C55" s="230" t="s">
        <v>169</v>
      </c>
      <c r="D55" s="230"/>
      <c r="F55" s="269">
        <f t="shared" si="7"/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</row>
    <row r="56" spans="1:18" ht="12.75" customHeight="1">
      <c r="D56" s="230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</row>
    <row r="57" spans="1:18" ht="12.75" customHeight="1">
      <c r="A57" s="200"/>
      <c r="B57" s="272" t="s">
        <v>196</v>
      </c>
      <c r="C57" s="188"/>
      <c r="D57" s="188"/>
      <c r="F57" s="269">
        <f>SUM(G57:R57)</f>
        <v>0</v>
      </c>
      <c r="G57" s="441">
        <f t="shared" ref="G57:R57" si="8">SUM(G36:G56)</f>
        <v>0</v>
      </c>
      <c r="H57" s="441">
        <f t="shared" si="8"/>
        <v>0</v>
      </c>
      <c r="I57" s="441">
        <f t="shared" si="8"/>
        <v>0</v>
      </c>
      <c r="J57" s="441">
        <f t="shared" si="8"/>
        <v>0</v>
      </c>
      <c r="K57" s="441">
        <f t="shared" si="8"/>
        <v>0</v>
      </c>
      <c r="L57" s="441">
        <f t="shared" si="8"/>
        <v>0</v>
      </c>
      <c r="M57" s="441">
        <f t="shared" si="8"/>
        <v>0</v>
      </c>
      <c r="N57" s="441">
        <f t="shared" si="8"/>
        <v>0</v>
      </c>
      <c r="O57" s="441">
        <f t="shared" si="8"/>
        <v>0</v>
      </c>
      <c r="P57" s="441">
        <f t="shared" si="8"/>
        <v>0</v>
      </c>
      <c r="Q57" s="441">
        <f t="shared" si="8"/>
        <v>0</v>
      </c>
      <c r="R57" s="441">
        <f t="shared" si="8"/>
        <v>0</v>
      </c>
    </row>
    <row r="58" spans="1:18" ht="12.75" customHeight="1">
      <c r="B58" s="188"/>
      <c r="C58" s="188"/>
      <c r="D58" s="188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1:18" ht="12.75" customHeight="1">
      <c r="B59" s="266" t="s">
        <v>29</v>
      </c>
      <c r="C59" s="188"/>
      <c r="D59" s="188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</row>
    <row r="60" spans="1:18" ht="12.75" customHeight="1">
      <c r="C60" s="230" t="s">
        <v>30</v>
      </c>
      <c r="D60" s="230"/>
      <c r="E60" s="273"/>
      <c r="F60" s="269">
        <f t="shared" ref="F60:F99" si="9">SUM(G60:R60)</f>
        <v>0</v>
      </c>
      <c r="G60" s="269">
        <v>0</v>
      </c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</row>
    <row r="61" spans="1:18" ht="12.75" customHeight="1">
      <c r="C61" s="230" t="s">
        <v>31</v>
      </c>
      <c r="D61" s="230"/>
      <c r="E61" s="273"/>
      <c r="F61" s="269">
        <f t="shared" si="9"/>
        <v>0</v>
      </c>
      <c r="G61" s="441">
        <v>0</v>
      </c>
      <c r="H61" s="441">
        <v>0</v>
      </c>
      <c r="I61" s="441">
        <v>0</v>
      </c>
      <c r="J61" s="441">
        <v>0</v>
      </c>
      <c r="K61" s="441">
        <v>0</v>
      </c>
      <c r="L61" s="441">
        <v>0</v>
      </c>
      <c r="M61" s="441">
        <v>0</v>
      </c>
      <c r="N61" s="441">
        <v>0</v>
      </c>
      <c r="O61" s="441">
        <v>0</v>
      </c>
      <c r="P61" s="441">
        <v>0</v>
      </c>
      <c r="Q61" s="441">
        <v>0</v>
      </c>
      <c r="R61" s="441">
        <v>0</v>
      </c>
    </row>
    <row r="62" spans="1:18" ht="12.75" customHeight="1">
      <c r="C62" s="230" t="s">
        <v>32</v>
      </c>
      <c r="D62" s="230"/>
      <c r="F62" s="269">
        <f t="shared" si="9"/>
        <v>0</v>
      </c>
      <c r="G62" s="441">
        <v>0</v>
      </c>
      <c r="H62" s="441">
        <v>0</v>
      </c>
      <c r="I62" s="441">
        <v>0</v>
      </c>
      <c r="J62" s="441">
        <v>0</v>
      </c>
      <c r="K62" s="441">
        <v>0</v>
      </c>
      <c r="L62" s="441">
        <v>0</v>
      </c>
      <c r="M62" s="441">
        <v>0</v>
      </c>
      <c r="N62" s="441">
        <v>0</v>
      </c>
      <c r="O62" s="441">
        <v>0</v>
      </c>
      <c r="P62" s="441">
        <v>0</v>
      </c>
      <c r="Q62" s="441">
        <v>0</v>
      </c>
      <c r="R62" s="441">
        <v>0</v>
      </c>
    </row>
    <row r="63" spans="1:18" ht="12.75" customHeight="1">
      <c r="C63" s="230" t="s">
        <v>33</v>
      </c>
      <c r="D63" s="230"/>
      <c r="F63" s="269">
        <f t="shared" si="9"/>
        <v>0</v>
      </c>
      <c r="G63" s="441">
        <v>0</v>
      </c>
      <c r="H63" s="441">
        <v>0</v>
      </c>
      <c r="I63" s="441">
        <v>0</v>
      </c>
      <c r="J63" s="441">
        <v>0</v>
      </c>
      <c r="K63" s="441">
        <v>0</v>
      </c>
      <c r="L63" s="441">
        <v>0</v>
      </c>
      <c r="M63" s="441">
        <v>0</v>
      </c>
      <c r="N63" s="441">
        <v>0</v>
      </c>
      <c r="O63" s="441">
        <v>0</v>
      </c>
      <c r="P63" s="441">
        <v>0</v>
      </c>
      <c r="Q63" s="441">
        <v>0</v>
      </c>
      <c r="R63" s="441">
        <v>0</v>
      </c>
    </row>
    <row r="64" spans="1:18" ht="12.75" customHeight="1">
      <c r="C64" s="230" t="s">
        <v>34</v>
      </c>
      <c r="D64" s="230"/>
      <c r="F64" s="269">
        <f t="shared" si="9"/>
        <v>0</v>
      </c>
      <c r="G64" s="441">
        <v>0</v>
      </c>
      <c r="H64" s="441">
        <v>0</v>
      </c>
      <c r="I64" s="441">
        <v>0</v>
      </c>
      <c r="J64" s="441">
        <v>0</v>
      </c>
      <c r="K64" s="441">
        <v>0</v>
      </c>
      <c r="L64" s="441">
        <v>0</v>
      </c>
      <c r="M64" s="441">
        <v>0</v>
      </c>
      <c r="N64" s="441">
        <v>0</v>
      </c>
      <c r="O64" s="441">
        <v>0</v>
      </c>
      <c r="P64" s="441">
        <v>0</v>
      </c>
      <c r="Q64" s="441">
        <v>0</v>
      </c>
      <c r="R64" s="441">
        <v>0</v>
      </c>
    </row>
    <row r="65" spans="3:18" ht="12.75" customHeight="1">
      <c r="C65" s="230" t="s">
        <v>35</v>
      </c>
      <c r="D65" s="230"/>
      <c r="F65" s="269">
        <f t="shared" si="9"/>
        <v>0</v>
      </c>
      <c r="G65" s="441">
        <v>0</v>
      </c>
      <c r="H65" s="441">
        <v>0</v>
      </c>
      <c r="I65" s="441">
        <v>0</v>
      </c>
      <c r="J65" s="441">
        <v>0</v>
      </c>
      <c r="K65" s="441">
        <v>0</v>
      </c>
      <c r="L65" s="441">
        <v>0</v>
      </c>
      <c r="M65" s="441">
        <v>0</v>
      </c>
      <c r="N65" s="441">
        <v>0</v>
      </c>
      <c r="O65" s="441">
        <v>0</v>
      </c>
      <c r="P65" s="441">
        <v>0</v>
      </c>
      <c r="Q65" s="441">
        <v>0</v>
      </c>
      <c r="R65" s="441">
        <v>0</v>
      </c>
    </row>
    <row r="66" spans="3:18" ht="12.75" customHeight="1">
      <c r="C66" s="230" t="s">
        <v>36</v>
      </c>
      <c r="F66" s="269">
        <f t="shared" si="9"/>
        <v>0</v>
      </c>
      <c r="G66" s="441">
        <v>0</v>
      </c>
      <c r="H66" s="441">
        <v>0</v>
      </c>
      <c r="I66" s="441">
        <v>0</v>
      </c>
      <c r="J66" s="441">
        <v>0</v>
      </c>
      <c r="K66" s="441">
        <v>0</v>
      </c>
      <c r="L66" s="441">
        <v>0</v>
      </c>
      <c r="M66" s="441">
        <v>0</v>
      </c>
      <c r="N66" s="441">
        <v>0</v>
      </c>
      <c r="O66" s="441">
        <v>0</v>
      </c>
      <c r="P66" s="441">
        <v>0</v>
      </c>
      <c r="Q66" s="441">
        <v>0</v>
      </c>
      <c r="R66" s="441">
        <v>0</v>
      </c>
    </row>
    <row r="67" spans="3:18" ht="12.75" customHeight="1">
      <c r="C67" s="230" t="s">
        <v>284</v>
      </c>
      <c r="F67" s="269">
        <f t="shared" si="9"/>
        <v>0</v>
      </c>
      <c r="G67" s="441">
        <v>0</v>
      </c>
      <c r="H67" s="441">
        <v>0</v>
      </c>
      <c r="I67" s="441">
        <v>0</v>
      </c>
      <c r="J67" s="441">
        <v>0</v>
      </c>
      <c r="K67" s="441">
        <v>0</v>
      </c>
      <c r="L67" s="441">
        <v>0</v>
      </c>
      <c r="M67" s="441">
        <v>0</v>
      </c>
      <c r="N67" s="441">
        <v>0</v>
      </c>
      <c r="O67" s="441">
        <v>0</v>
      </c>
      <c r="P67" s="441">
        <v>0</v>
      </c>
      <c r="Q67" s="441">
        <v>0</v>
      </c>
      <c r="R67" s="441">
        <v>0</v>
      </c>
    </row>
    <row r="68" spans="3:18" ht="12.75" customHeight="1">
      <c r="C68" s="230" t="s">
        <v>251</v>
      </c>
      <c r="F68" s="269">
        <f t="shared" si="9"/>
        <v>0</v>
      </c>
      <c r="G68" s="441">
        <v>0</v>
      </c>
      <c r="H68" s="441">
        <v>0</v>
      </c>
      <c r="I68" s="441">
        <v>0</v>
      </c>
      <c r="J68" s="441">
        <v>0</v>
      </c>
      <c r="K68" s="441">
        <v>0</v>
      </c>
      <c r="L68" s="441">
        <v>0</v>
      </c>
      <c r="M68" s="441">
        <v>0</v>
      </c>
      <c r="N68" s="441">
        <v>0</v>
      </c>
      <c r="O68" s="441">
        <v>0</v>
      </c>
      <c r="P68" s="441">
        <v>0</v>
      </c>
      <c r="Q68" s="441">
        <v>0</v>
      </c>
      <c r="R68" s="441">
        <v>0</v>
      </c>
    </row>
    <row r="69" spans="3:18" ht="12.75" customHeight="1">
      <c r="C69" s="230" t="s">
        <v>172</v>
      </c>
      <c r="F69" s="269">
        <f t="shared" si="9"/>
        <v>0</v>
      </c>
      <c r="G69" s="441">
        <v>0</v>
      </c>
      <c r="H69" s="441">
        <v>0</v>
      </c>
      <c r="I69" s="441">
        <v>0</v>
      </c>
      <c r="J69" s="441">
        <v>0</v>
      </c>
      <c r="K69" s="441">
        <v>0</v>
      </c>
      <c r="L69" s="441">
        <v>0</v>
      </c>
      <c r="M69" s="441">
        <v>0</v>
      </c>
      <c r="N69" s="441">
        <v>0</v>
      </c>
      <c r="O69" s="441">
        <v>0</v>
      </c>
      <c r="P69" s="441">
        <v>0</v>
      </c>
      <c r="Q69" s="441">
        <v>0</v>
      </c>
      <c r="R69" s="441">
        <v>0</v>
      </c>
    </row>
    <row r="70" spans="3:18" ht="12.75" customHeight="1">
      <c r="C70" s="230" t="s">
        <v>252</v>
      </c>
      <c r="F70" s="269">
        <f t="shared" si="9"/>
        <v>0</v>
      </c>
      <c r="G70" s="441">
        <v>0</v>
      </c>
      <c r="H70" s="441">
        <v>0</v>
      </c>
      <c r="I70" s="441">
        <v>0</v>
      </c>
      <c r="J70" s="441">
        <v>0</v>
      </c>
      <c r="K70" s="441">
        <v>0</v>
      </c>
      <c r="L70" s="441">
        <v>0</v>
      </c>
      <c r="M70" s="441">
        <v>0</v>
      </c>
      <c r="N70" s="441">
        <v>0</v>
      </c>
      <c r="O70" s="441">
        <v>0</v>
      </c>
      <c r="P70" s="441">
        <v>0</v>
      </c>
      <c r="Q70" s="441">
        <v>0</v>
      </c>
      <c r="R70" s="441">
        <v>0</v>
      </c>
    </row>
    <row r="71" spans="3:18" ht="12.75" customHeight="1">
      <c r="C71" s="230" t="s">
        <v>253</v>
      </c>
      <c r="F71" s="269">
        <f t="shared" si="9"/>
        <v>0</v>
      </c>
      <c r="G71" s="441">
        <v>0</v>
      </c>
      <c r="H71" s="441">
        <v>0</v>
      </c>
      <c r="I71" s="441">
        <v>0</v>
      </c>
      <c r="J71" s="441">
        <v>0</v>
      </c>
      <c r="K71" s="441">
        <v>0</v>
      </c>
      <c r="L71" s="441">
        <v>0</v>
      </c>
      <c r="M71" s="441">
        <v>0</v>
      </c>
      <c r="N71" s="441">
        <v>0</v>
      </c>
      <c r="O71" s="441">
        <v>0</v>
      </c>
      <c r="P71" s="441">
        <v>0</v>
      </c>
      <c r="Q71" s="441">
        <v>0</v>
      </c>
      <c r="R71" s="441">
        <v>0</v>
      </c>
    </row>
    <row r="72" spans="3:18" ht="12.75" customHeight="1">
      <c r="C72" s="230" t="s">
        <v>254</v>
      </c>
      <c r="F72" s="269">
        <f t="shared" si="9"/>
        <v>0</v>
      </c>
      <c r="G72" s="441">
        <v>0</v>
      </c>
      <c r="H72" s="441">
        <v>0</v>
      </c>
      <c r="I72" s="441">
        <v>0</v>
      </c>
      <c r="J72" s="441">
        <v>0</v>
      </c>
      <c r="K72" s="441">
        <v>0</v>
      </c>
      <c r="L72" s="441">
        <v>0</v>
      </c>
      <c r="M72" s="441">
        <v>0</v>
      </c>
      <c r="N72" s="441">
        <v>0</v>
      </c>
      <c r="O72" s="441">
        <v>0</v>
      </c>
      <c r="P72" s="441">
        <v>0</v>
      </c>
      <c r="Q72" s="441">
        <v>0</v>
      </c>
      <c r="R72" s="441">
        <v>0</v>
      </c>
    </row>
    <row r="73" spans="3:18" ht="12.75" customHeight="1">
      <c r="C73" s="230" t="s">
        <v>255</v>
      </c>
      <c r="F73" s="269">
        <f t="shared" si="9"/>
        <v>0</v>
      </c>
      <c r="G73" s="441">
        <v>0</v>
      </c>
      <c r="H73" s="441">
        <v>0</v>
      </c>
      <c r="I73" s="441">
        <v>0</v>
      </c>
      <c r="J73" s="441">
        <v>0</v>
      </c>
      <c r="K73" s="441">
        <v>0</v>
      </c>
      <c r="L73" s="441">
        <v>0</v>
      </c>
      <c r="M73" s="441">
        <v>0</v>
      </c>
      <c r="N73" s="441">
        <v>0</v>
      </c>
      <c r="O73" s="441">
        <v>0</v>
      </c>
      <c r="P73" s="441">
        <v>0</v>
      </c>
      <c r="Q73" s="441">
        <v>0</v>
      </c>
      <c r="R73" s="441">
        <v>0</v>
      </c>
    </row>
    <row r="74" spans="3:18" ht="12.75" customHeight="1">
      <c r="C74" s="230" t="s">
        <v>37</v>
      </c>
      <c r="D74" s="230"/>
      <c r="F74" s="269">
        <f t="shared" si="9"/>
        <v>0</v>
      </c>
      <c r="G74" s="441">
        <v>0</v>
      </c>
      <c r="H74" s="441">
        <v>0</v>
      </c>
      <c r="I74" s="441">
        <v>0</v>
      </c>
      <c r="J74" s="441">
        <v>0</v>
      </c>
      <c r="K74" s="441">
        <v>0</v>
      </c>
      <c r="L74" s="441">
        <v>0</v>
      </c>
      <c r="M74" s="441">
        <v>0</v>
      </c>
      <c r="N74" s="441">
        <v>0</v>
      </c>
      <c r="O74" s="441">
        <v>0</v>
      </c>
      <c r="P74" s="441">
        <v>0</v>
      </c>
      <c r="Q74" s="441">
        <v>0</v>
      </c>
      <c r="R74" s="441">
        <v>0</v>
      </c>
    </row>
    <row r="75" spans="3:18" ht="12.75" customHeight="1">
      <c r="C75" s="230" t="s">
        <v>38</v>
      </c>
      <c r="D75" s="230"/>
      <c r="F75" s="269">
        <f t="shared" si="9"/>
        <v>0</v>
      </c>
      <c r="G75" s="441">
        <v>0</v>
      </c>
      <c r="H75" s="441">
        <v>0</v>
      </c>
      <c r="I75" s="441">
        <v>0</v>
      </c>
      <c r="J75" s="441">
        <v>0</v>
      </c>
      <c r="K75" s="441">
        <v>0</v>
      </c>
      <c r="L75" s="441">
        <v>0</v>
      </c>
      <c r="M75" s="441">
        <v>0</v>
      </c>
      <c r="N75" s="441">
        <v>0</v>
      </c>
      <c r="O75" s="441">
        <v>0</v>
      </c>
      <c r="P75" s="441">
        <v>0</v>
      </c>
      <c r="Q75" s="441">
        <v>0</v>
      </c>
      <c r="R75" s="441">
        <v>0</v>
      </c>
    </row>
    <row r="76" spans="3:18" ht="12.75" customHeight="1">
      <c r="C76" s="230" t="s">
        <v>173</v>
      </c>
      <c r="D76" s="230"/>
      <c r="F76" s="269">
        <f t="shared" si="9"/>
        <v>0</v>
      </c>
      <c r="G76" s="441">
        <v>0</v>
      </c>
      <c r="H76" s="441">
        <v>0</v>
      </c>
      <c r="I76" s="441">
        <v>0</v>
      </c>
      <c r="J76" s="441">
        <v>0</v>
      </c>
      <c r="K76" s="441">
        <v>0</v>
      </c>
      <c r="L76" s="441">
        <v>0</v>
      </c>
      <c r="M76" s="441">
        <v>0</v>
      </c>
      <c r="N76" s="441">
        <v>0</v>
      </c>
      <c r="O76" s="441">
        <v>0</v>
      </c>
      <c r="P76" s="441">
        <v>0</v>
      </c>
      <c r="Q76" s="441">
        <v>0</v>
      </c>
      <c r="R76" s="441">
        <v>0</v>
      </c>
    </row>
    <row r="77" spans="3:18" ht="12.75" customHeight="1">
      <c r="C77" s="230" t="s">
        <v>256</v>
      </c>
      <c r="D77" s="230"/>
      <c r="F77" s="269">
        <f t="shared" si="9"/>
        <v>0</v>
      </c>
      <c r="G77" s="441">
        <v>0</v>
      </c>
      <c r="H77" s="441">
        <v>0</v>
      </c>
      <c r="I77" s="441">
        <v>0</v>
      </c>
      <c r="J77" s="441">
        <v>0</v>
      </c>
      <c r="K77" s="441">
        <v>0</v>
      </c>
      <c r="L77" s="441">
        <v>0</v>
      </c>
      <c r="M77" s="441">
        <v>0</v>
      </c>
      <c r="N77" s="441">
        <v>0</v>
      </c>
      <c r="O77" s="441">
        <v>0</v>
      </c>
      <c r="P77" s="441">
        <v>0</v>
      </c>
      <c r="Q77" s="441">
        <v>0</v>
      </c>
      <c r="R77" s="441">
        <v>0</v>
      </c>
    </row>
    <row r="78" spans="3:18" ht="12.75" customHeight="1">
      <c r="C78" s="230" t="s">
        <v>257</v>
      </c>
      <c r="D78" s="230"/>
      <c r="F78" s="269">
        <f t="shared" si="9"/>
        <v>0</v>
      </c>
      <c r="G78" s="441">
        <v>0</v>
      </c>
      <c r="H78" s="441">
        <v>0</v>
      </c>
      <c r="I78" s="441">
        <v>0</v>
      </c>
      <c r="J78" s="441">
        <v>0</v>
      </c>
      <c r="K78" s="441">
        <v>0</v>
      </c>
      <c r="L78" s="441">
        <v>0</v>
      </c>
      <c r="M78" s="441">
        <v>0</v>
      </c>
      <c r="N78" s="441">
        <v>0</v>
      </c>
      <c r="O78" s="441">
        <v>0</v>
      </c>
      <c r="P78" s="441">
        <v>0</v>
      </c>
      <c r="Q78" s="441">
        <v>0</v>
      </c>
      <c r="R78" s="441">
        <v>0</v>
      </c>
    </row>
    <row r="79" spans="3:18" ht="12.75" customHeight="1">
      <c r="C79" s="230" t="s">
        <v>258</v>
      </c>
      <c r="D79" s="230"/>
      <c r="F79" s="269">
        <f t="shared" si="9"/>
        <v>0</v>
      </c>
      <c r="G79" s="441">
        <v>0</v>
      </c>
      <c r="H79" s="441">
        <v>0</v>
      </c>
      <c r="I79" s="441">
        <v>0</v>
      </c>
      <c r="J79" s="441">
        <v>0</v>
      </c>
      <c r="K79" s="441">
        <v>0</v>
      </c>
      <c r="L79" s="441">
        <v>0</v>
      </c>
      <c r="M79" s="441">
        <v>0</v>
      </c>
      <c r="N79" s="441">
        <v>0</v>
      </c>
      <c r="O79" s="441">
        <v>0</v>
      </c>
      <c r="P79" s="441">
        <v>0</v>
      </c>
      <c r="Q79" s="441">
        <v>0</v>
      </c>
      <c r="R79" s="441">
        <v>0</v>
      </c>
    </row>
    <row r="80" spans="3:18" ht="12.75" customHeight="1">
      <c r="C80" s="230" t="s">
        <v>39</v>
      </c>
      <c r="D80" s="230"/>
      <c r="F80" s="269">
        <f t="shared" si="9"/>
        <v>0</v>
      </c>
      <c r="G80" s="441">
        <v>0</v>
      </c>
      <c r="H80" s="441">
        <v>0</v>
      </c>
      <c r="I80" s="441">
        <v>0</v>
      </c>
      <c r="J80" s="441">
        <v>0</v>
      </c>
      <c r="K80" s="441">
        <v>0</v>
      </c>
      <c r="L80" s="441">
        <v>0</v>
      </c>
      <c r="M80" s="441">
        <v>0</v>
      </c>
      <c r="N80" s="441">
        <v>0</v>
      </c>
      <c r="O80" s="441">
        <v>0</v>
      </c>
      <c r="P80" s="441">
        <v>0</v>
      </c>
      <c r="Q80" s="441">
        <v>0</v>
      </c>
      <c r="R80" s="441">
        <v>0</v>
      </c>
    </row>
    <row r="81" spans="2:18" ht="12.75" customHeight="1">
      <c r="C81" s="230" t="s">
        <v>40</v>
      </c>
      <c r="D81" s="230"/>
      <c r="F81" s="269">
        <f t="shared" si="9"/>
        <v>0</v>
      </c>
      <c r="G81" s="441">
        <v>0</v>
      </c>
      <c r="H81" s="441">
        <v>0</v>
      </c>
      <c r="I81" s="441">
        <v>0</v>
      </c>
      <c r="J81" s="441">
        <v>0</v>
      </c>
      <c r="K81" s="441">
        <v>0</v>
      </c>
      <c r="L81" s="441">
        <v>0</v>
      </c>
      <c r="M81" s="441">
        <v>0</v>
      </c>
      <c r="N81" s="441">
        <v>0</v>
      </c>
      <c r="O81" s="441">
        <v>0</v>
      </c>
      <c r="P81" s="441">
        <v>0</v>
      </c>
      <c r="Q81" s="441">
        <v>0</v>
      </c>
      <c r="R81" s="441">
        <v>0</v>
      </c>
    </row>
    <row r="82" spans="2:18" ht="12.75" customHeight="1">
      <c r="C82" s="230" t="s">
        <v>259</v>
      </c>
      <c r="D82" s="230"/>
      <c r="F82" s="269">
        <f t="shared" si="9"/>
        <v>0</v>
      </c>
      <c r="G82" s="441">
        <v>0</v>
      </c>
      <c r="H82" s="441">
        <v>0</v>
      </c>
      <c r="I82" s="441">
        <v>0</v>
      </c>
      <c r="J82" s="441">
        <v>0</v>
      </c>
      <c r="K82" s="441">
        <v>0</v>
      </c>
      <c r="L82" s="441">
        <v>0</v>
      </c>
      <c r="M82" s="441">
        <v>0</v>
      </c>
      <c r="N82" s="441">
        <v>0</v>
      </c>
      <c r="O82" s="441">
        <v>0</v>
      </c>
      <c r="P82" s="441">
        <v>0</v>
      </c>
      <c r="Q82" s="441">
        <v>0</v>
      </c>
      <c r="R82" s="441">
        <v>0</v>
      </c>
    </row>
    <row r="83" spans="2:18" ht="12.75" customHeight="1">
      <c r="C83" s="230" t="s">
        <v>174</v>
      </c>
      <c r="D83" s="230"/>
      <c r="F83" s="269">
        <f t="shared" si="9"/>
        <v>0</v>
      </c>
      <c r="G83" s="441">
        <v>0</v>
      </c>
      <c r="H83" s="441">
        <v>0</v>
      </c>
      <c r="I83" s="441">
        <v>0</v>
      </c>
      <c r="J83" s="441">
        <v>0</v>
      </c>
      <c r="K83" s="441">
        <v>0</v>
      </c>
      <c r="L83" s="441">
        <v>0</v>
      </c>
      <c r="M83" s="441">
        <v>0</v>
      </c>
      <c r="N83" s="441">
        <v>0</v>
      </c>
      <c r="O83" s="441">
        <v>0</v>
      </c>
      <c r="P83" s="441">
        <v>0</v>
      </c>
      <c r="Q83" s="441">
        <v>0</v>
      </c>
      <c r="R83" s="441">
        <v>0</v>
      </c>
    </row>
    <row r="84" spans="2:18" ht="12.75" customHeight="1">
      <c r="C84" s="230" t="s">
        <v>175</v>
      </c>
      <c r="D84" s="230"/>
      <c r="F84" s="269">
        <f t="shared" si="9"/>
        <v>0</v>
      </c>
      <c r="G84" s="441">
        <v>0</v>
      </c>
      <c r="H84" s="441">
        <v>0</v>
      </c>
      <c r="I84" s="441">
        <v>0</v>
      </c>
      <c r="J84" s="441">
        <v>0</v>
      </c>
      <c r="K84" s="441">
        <v>0</v>
      </c>
      <c r="L84" s="441">
        <v>0</v>
      </c>
      <c r="M84" s="441">
        <v>0</v>
      </c>
      <c r="N84" s="441">
        <v>0</v>
      </c>
      <c r="O84" s="441">
        <v>0</v>
      </c>
      <c r="P84" s="441">
        <v>0</v>
      </c>
      <c r="Q84" s="441">
        <v>0</v>
      </c>
      <c r="R84" s="441">
        <v>0</v>
      </c>
    </row>
    <row r="85" spans="2:18" ht="12.75" customHeight="1">
      <c r="C85" s="230" t="s">
        <v>41</v>
      </c>
      <c r="F85" s="269">
        <f t="shared" si="9"/>
        <v>0</v>
      </c>
      <c r="G85" s="441">
        <v>0</v>
      </c>
      <c r="H85" s="441">
        <v>0</v>
      </c>
      <c r="I85" s="441">
        <v>0</v>
      </c>
      <c r="J85" s="441">
        <v>0</v>
      </c>
      <c r="K85" s="441">
        <v>0</v>
      </c>
      <c r="L85" s="441">
        <v>0</v>
      </c>
      <c r="M85" s="441">
        <v>0</v>
      </c>
      <c r="N85" s="441">
        <v>0</v>
      </c>
      <c r="O85" s="441">
        <v>0</v>
      </c>
      <c r="P85" s="441">
        <v>0</v>
      </c>
      <c r="Q85" s="441">
        <v>0</v>
      </c>
      <c r="R85" s="441">
        <v>0</v>
      </c>
    </row>
    <row r="86" spans="2:18" ht="12.75" customHeight="1">
      <c r="B86" s="188"/>
      <c r="C86" s="274" t="s">
        <v>42</v>
      </c>
      <c r="D86" s="188"/>
      <c r="F86" s="269">
        <f t="shared" si="9"/>
        <v>0</v>
      </c>
      <c r="G86" s="441">
        <v>0</v>
      </c>
      <c r="H86" s="441">
        <v>0</v>
      </c>
      <c r="I86" s="441">
        <v>0</v>
      </c>
      <c r="J86" s="441">
        <v>0</v>
      </c>
      <c r="K86" s="441">
        <v>0</v>
      </c>
      <c r="L86" s="441">
        <v>0</v>
      </c>
      <c r="M86" s="441">
        <v>0</v>
      </c>
      <c r="N86" s="441">
        <v>0</v>
      </c>
      <c r="O86" s="441">
        <v>0</v>
      </c>
      <c r="P86" s="441">
        <v>0</v>
      </c>
      <c r="Q86" s="441">
        <v>0</v>
      </c>
      <c r="R86" s="441">
        <v>0</v>
      </c>
    </row>
    <row r="87" spans="2:18" ht="12.75" customHeight="1">
      <c r="B87" s="188"/>
      <c r="C87" s="274" t="s">
        <v>260</v>
      </c>
      <c r="D87" s="188"/>
      <c r="F87" s="269">
        <f t="shared" si="9"/>
        <v>0</v>
      </c>
      <c r="G87" s="441">
        <v>0</v>
      </c>
      <c r="H87" s="441">
        <v>0</v>
      </c>
      <c r="I87" s="441">
        <v>0</v>
      </c>
      <c r="J87" s="441">
        <v>0</v>
      </c>
      <c r="K87" s="441">
        <v>0</v>
      </c>
      <c r="L87" s="441">
        <v>0</v>
      </c>
      <c r="M87" s="441">
        <v>0</v>
      </c>
      <c r="N87" s="441">
        <v>0</v>
      </c>
      <c r="O87" s="441">
        <v>0</v>
      </c>
      <c r="P87" s="441">
        <v>0</v>
      </c>
      <c r="Q87" s="441">
        <v>0</v>
      </c>
      <c r="R87" s="441">
        <v>0</v>
      </c>
    </row>
    <row r="88" spans="2:18" ht="12.75" customHeight="1">
      <c r="B88" s="188"/>
      <c r="C88" s="274" t="s">
        <v>261</v>
      </c>
      <c r="D88" s="188"/>
      <c r="F88" s="269">
        <f t="shared" si="9"/>
        <v>0</v>
      </c>
      <c r="G88" s="441">
        <v>0</v>
      </c>
      <c r="H88" s="441">
        <v>0</v>
      </c>
      <c r="I88" s="441">
        <v>0</v>
      </c>
      <c r="J88" s="441">
        <v>0</v>
      </c>
      <c r="K88" s="441">
        <v>0</v>
      </c>
      <c r="L88" s="441">
        <v>0</v>
      </c>
      <c r="M88" s="441">
        <v>0</v>
      </c>
      <c r="N88" s="441">
        <v>0</v>
      </c>
      <c r="O88" s="441">
        <v>0</v>
      </c>
      <c r="P88" s="441">
        <v>0</v>
      </c>
      <c r="Q88" s="441">
        <v>0</v>
      </c>
      <c r="R88" s="441">
        <v>0</v>
      </c>
    </row>
    <row r="89" spans="2:18" ht="12.75" customHeight="1">
      <c r="B89" s="188"/>
      <c r="C89" s="274" t="s">
        <v>176</v>
      </c>
      <c r="D89" s="188"/>
      <c r="F89" s="269">
        <f t="shared" si="9"/>
        <v>0</v>
      </c>
      <c r="G89" s="441">
        <v>0</v>
      </c>
      <c r="H89" s="441">
        <v>0</v>
      </c>
      <c r="I89" s="441">
        <v>0</v>
      </c>
      <c r="J89" s="441">
        <v>0</v>
      </c>
      <c r="K89" s="441">
        <v>0</v>
      </c>
      <c r="L89" s="441">
        <v>0</v>
      </c>
      <c r="M89" s="441">
        <v>0</v>
      </c>
      <c r="N89" s="441">
        <v>0</v>
      </c>
      <c r="O89" s="441">
        <v>0</v>
      </c>
      <c r="P89" s="441">
        <v>0</v>
      </c>
      <c r="Q89" s="441">
        <v>0</v>
      </c>
      <c r="R89" s="441">
        <v>0</v>
      </c>
    </row>
    <row r="90" spans="2:18" ht="12.75" customHeight="1">
      <c r="B90" s="188"/>
      <c r="C90" s="274" t="s">
        <v>177</v>
      </c>
      <c r="D90" s="188"/>
      <c r="F90" s="269">
        <f t="shared" si="9"/>
        <v>0</v>
      </c>
      <c r="G90" s="441">
        <v>0</v>
      </c>
      <c r="H90" s="441">
        <v>0</v>
      </c>
      <c r="I90" s="441">
        <v>0</v>
      </c>
      <c r="J90" s="441">
        <v>0</v>
      </c>
      <c r="K90" s="441">
        <v>0</v>
      </c>
      <c r="L90" s="441">
        <v>0</v>
      </c>
      <c r="M90" s="441">
        <v>0</v>
      </c>
      <c r="N90" s="441">
        <v>0</v>
      </c>
      <c r="O90" s="441">
        <v>0</v>
      </c>
      <c r="P90" s="441">
        <v>0</v>
      </c>
      <c r="Q90" s="441">
        <v>0</v>
      </c>
      <c r="R90" s="441">
        <v>0</v>
      </c>
    </row>
    <row r="91" spans="2:18" ht="12.75" customHeight="1">
      <c r="B91" s="188"/>
      <c r="C91" s="274" t="s">
        <v>43</v>
      </c>
      <c r="D91" s="188"/>
      <c r="F91" s="269">
        <f t="shared" si="9"/>
        <v>0</v>
      </c>
      <c r="G91" s="441">
        <v>0</v>
      </c>
      <c r="H91" s="441">
        <v>0</v>
      </c>
      <c r="I91" s="441">
        <v>0</v>
      </c>
      <c r="J91" s="441">
        <v>0</v>
      </c>
      <c r="K91" s="441">
        <v>0</v>
      </c>
      <c r="L91" s="441">
        <v>0</v>
      </c>
      <c r="M91" s="441">
        <v>0</v>
      </c>
      <c r="N91" s="441">
        <v>0</v>
      </c>
      <c r="O91" s="441">
        <v>0</v>
      </c>
      <c r="P91" s="441">
        <v>0</v>
      </c>
      <c r="Q91" s="441">
        <v>0</v>
      </c>
      <c r="R91" s="441">
        <v>0</v>
      </c>
    </row>
    <row r="92" spans="2:18" ht="12.75" customHeight="1">
      <c r="B92" s="188"/>
      <c r="C92" s="232" t="s">
        <v>44</v>
      </c>
      <c r="D92" s="188"/>
      <c r="F92" s="269">
        <f t="shared" si="9"/>
        <v>0</v>
      </c>
      <c r="G92" s="441">
        <v>0</v>
      </c>
      <c r="H92" s="441">
        <v>0</v>
      </c>
      <c r="I92" s="441">
        <v>0</v>
      </c>
      <c r="J92" s="441">
        <v>0</v>
      </c>
      <c r="K92" s="441">
        <v>0</v>
      </c>
      <c r="L92" s="441">
        <v>0</v>
      </c>
      <c r="M92" s="441">
        <v>0</v>
      </c>
      <c r="N92" s="441">
        <v>0</v>
      </c>
      <c r="O92" s="441">
        <v>0</v>
      </c>
      <c r="P92" s="441">
        <v>0</v>
      </c>
      <c r="Q92" s="441">
        <v>0</v>
      </c>
      <c r="R92" s="441">
        <v>0</v>
      </c>
    </row>
    <row r="93" spans="2:18" ht="12.75" customHeight="1">
      <c r="B93" s="188"/>
      <c r="C93" s="232" t="s">
        <v>178</v>
      </c>
      <c r="D93" s="188"/>
      <c r="F93" s="269">
        <f t="shared" si="9"/>
        <v>0</v>
      </c>
      <c r="G93" s="441">
        <v>0</v>
      </c>
      <c r="H93" s="441">
        <v>0</v>
      </c>
      <c r="I93" s="441">
        <v>0</v>
      </c>
      <c r="J93" s="441">
        <v>0</v>
      </c>
      <c r="K93" s="441">
        <v>0</v>
      </c>
      <c r="L93" s="441">
        <v>0</v>
      </c>
      <c r="M93" s="441">
        <v>0</v>
      </c>
      <c r="N93" s="441">
        <v>0</v>
      </c>
      <c r="O93" s="441">
        <v>0</v>
      </c>
      <c r="P93" s="441">
        <v>0</v>
      </c>
      <c r="Q93" s="441">
        <v>0</v>
      </c>
      <c r="R93" s="441">
        <v>0</v>
      </c>
    </row>
    <row r="94" spans="2:18" ht="12.75" customHeight="1">
      <c r="B94" s="188"/>
      <c r="C94" s="232" t="s">
        <v>274</v>
      </c>
      <c r="D94" s="188"/>
      <c r="F94" s="269">
        <f t="shared" si="9"/>
        <v>0</v>
      </c>
      <c r="G94" s="441">
        <v>0</v>
      </c>
      <c r="H94" s="441">
        <v>0</v>
      </c>
      <c r="I94" s="441">
        <v>0</v>
      </c>
      <c r="J94" s="441">
        <v>0</v>
      </c>
      <c r="K94" s="441">
        <v>0</v>
      </c>
      <c r="L94" s="441">
        <v>0</v>
      </c>
      <c r="M94" s="441">
        <v>0</v>
      </c>
      <c r="N94" s="441">
        <v>0</v>
      </c>
      <c r="O94" s="441">
        <v>0</v>
      </c>
      <c r="P94" s="441">
        <v>0</v>
      </c>
      <c r="Q94" s="441">
        <v>0</v>
      </c>
      <c r="R94" s="441">
        <v>0</v>
      </c>
    </row>
    <row r="95" spans="2:18" ht="12.75" customHeight="1">
      <c r="B95" s="188"/>
      <c r="C95" s="230" t="s">
        <v>45</v>
      </c>
      <c r="F95" s="269">
        <f t="shared" si="9"/>
        <v>0</v>
      </c>
      <c r="G95" s="441">
        <v>0</v>
      </c>
      <c r="H95" s="441">
        <v>0</v>
      </c>
      <c r="I95" s="441">
        <v>0</v>
      </c>
      <c r="J95" s="441">
        <v>0</v>
      </c>
      <c r="K95" s="441">
        <v>0</v>
      </c>
      <c r="L95" s="441">
        <v>0</v>
      </c>
      <c r="M95" s="441">
        <v>0</v>
      </c>
      <c r="N95" s="441">
        <v>0</v>
      </c>
      <c r="O95" s="441">
        <v>0</v>
      </c>
      <c r="P95" s="441">
        <v>0</v>
      </c>
      <c r="Q95" s="441">
        <v>0</v>
      </c>
      <c r="R95" s="441">
        <v>0</v>
      </c>
    </row>
    <row r="96" spans="2:18" ht="12.75" customHeight="1">
      <c r="B96" s="188"/>
      <c r="C96" s="230" t="s">
        <v>262</v>
      </c>
      <c r="F96" s="269">
        <f t="shared" si="9"/>
        <v>0</v>
      </c>
      <c r="G96" s="441">
        <v>0</v>
      </c>
      <c r="H96" s="441">
        <v>0</v>
      </c>
      <c r="I96" s="441">
        <v>0</v>
      </c>
      <c r="J96" s="441">
        <v>0</v>
      </c>
      <c r="K96" s="441">
        <v>0</v>
      </c>
      <c r="L96" s="441">
        <v>0</v>
      </c>
      <c r="M96" s="441">
        <v>0</v>
      </c>
      <c r="N96" s="441">
        <v>0</v>
      </c>
      <c r="O96" s="441">
        <v>0</v>
      </c>
      <c r="P96" s="441">
        <v>0</v>
      </c>
      <c r="Q96" s="441">
        <v>0</v>
      </c>
      <c r="R96" s="441">
        <v>0</v>
      </c>
    </row>
    <row r="97" spans="1:18" ht="12.75" customHeight="1">
      <c r="B97" s="188"/>
      <c r="C97" s="274" t="s">
        <v>179</v>
      </c>
      <c r="D97" s="188"/>
      <c r="F97" s="269">
        <f t="shared" si="9"/>
        <v>0</v>
      </c>
      <c r="G97" s="441">
        <v>0</v>
      </c>
      <c r="H97" s="441">
        <v>0</v>
      </c>
      <c r="I97" s="441">
        <v>0</v>
      </c>
      <c r="J97" s="441">
        <v>0</v>
      </c>
      <c r="K97" s="441">
        <v>0</v>
      </c>
      <c r="L97" s="441">
        <v>0</v>
      </c>
      <c r="M97" s="441">
        <v>0</v>
      </c>
      <c r="N97" s="441">
        <v>0</v>
      </c>
      <c r="O97" s="441">
        <v>0</v>
      </c>
      <c r="P97" s="441">
        <v>0</v>
      </c>
      <c r="Q97" s="441">
        <v>0</v>
      </c>
      <c r="R97" s="441">
        <v>0</v>
      </c>
    </row>
    <row r="98" spans="1:18" ht="12.75" customHeight="1">
      <c r="B98" s="188"/>
      <c r="C98" s="230" t="s">
        <v>270</v>
      </c>
      <c r="D98" s="188"/>
      <c r="F98" s="269">
        <f t="shared" si="9"/>
        <v>0</v>
      </c>
      <c r="G98" s="441">
        <v>0</v>
      </c>
      <c r="H98" s="441">
        <v>0</v>
      </c>
      <c r="I98" s="441">
        <v>0</v>
      </c>
      <c r="J98" s="441">
        <v>0</v>
      </c>
      <c r="K98" s="441">
        <v>0</v>
      </c>
      <c r="L98" s="441">
        <v>0</v>
      </c>
      <c r="M98" s="441">
        <v>0</v>
      </c>
      <c r="N98" s="441">
        <v>0</v>
      </c>
      <c r="O98" s="441">
        <v>0</v>
      </c>
      <c r="P98" s="441">
        <v>0</v>
      </c>
      <c r="Q98" s="441">
        <v>0</v>
      </c>
      <c r="R98" s="441">
        <v>0</v>
      </c>
    </row>
    <row r="99" spans="1:18" ht="12.75" customHeight="1">
      <c r="B99" s="188"/>
      <c r="C99" s="230" t="s">
        <v>269</v>
      </c>
      <c r="D99" s="188"/>
      <c r="F99" s="269">
        <f t="shared" si="9"/>
        <v>0</v>
      </c>
      <c r="G99" s="441">
        <v>0</v>
      </c>
      <c r="H99" s="441">
        <v>0</v>
      </c>
      <c r="I99" s="441">
        <v>0</v>
      </c>
      <c r="J99" s="441">
        <v>0</v>
      </c>
      <c r="K99" s="441">
        <v>0</v>
      </c>
      <c r="L99" s="441">
        <v>0</v>
      </c>
      <c r="M99" s="441">
        <v>0</v>
      </c>
      <c r="N99" s="441">
        <v>0</v>
      </c>
      <c r="O99" s="441">
        <v>0</v>
      </c>
      <c r="P99" s="441">
        <v>0</v>
      </c>
      <c r="Q99" s="441">
        <v>0</v>
      </c>
      <c r="R99" s="441">
        <v>0</v>
      </c>
    </row>
    <row r="100" spans="1:18" ht="12.75" customHeight="1">
      <c r="B100" s="188"/>
      <c r="C100" s="188"/>
      <c r="D100" s="188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</row>
    <row r="101" spans="1:18" ht="12.75" customHeight="1">
      <c r="A101" s="200"/>
      <c r="B101" s="272" t="s">
        <v>197</v>
      </c>
      <c r="C101" s="188"/>
      <c r="D101" s="188"/>
      <c r="F101" s="269">
        <f>SUM(G101:R101)</f>
        <v>0</v>
      </c>
      <c r="G101" s="441">
        <f t="shared" ref="G101:R101" si="10">SUM(G60:G99)</f>
        <v>0</v>
      </c>
      <c r="H101" s="441">
        <f t="shared" si="10"/>
        <v>0</v>
      </c>
      <c r="I101" s="441">
        <f t="shared" si="10"/>
        <v>0</v>
      </c>
      <c r="J101" s="441">
        <f t="shared" si="10"/>
        <v>0</v>
      </c>
      <c r="K101" s="441">
        <f t="shared" si="10"/>
        <v>0</v>
      </c>
      <c r="L101" s="441">
        <f t="shared" si="10"/>
        <v>0</v>
      </c>
      <c r="M101" s="441">
        <f t="shared" si="10"/>
        <v>0</v>
      </c>
      <c r="N101" s="441">
        <f t="shared" si="10"/>
        <v>0</v>
      </c>
      <c r="O101" s="441">
        <f t="shared" si="10"/>
        <v>0</v>
      </c>
      <c r="P101" s="441">
        <f t="shared" si="10"/>
        <v>0</v>
      </c>
      <c r="Q101" s="441">
        <f t="shared" si="10"/>
        <v>0</v>
      </c>
      <c r="R101" s="441">
        <f t="shared" si="10"/>
        <v>0</v>
      </c>
    </row>
    <row r="102" spans="1:18" ht="12.75" customHeight="1">
      <c r="B102" s="188"/>
      <c r="C102" s="188"/>
      <c r="D102" s="188"/>
      <c r="E102" s="188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</row>
    <row r="103" spans="1:18" ht="12.75" customHeight="1">
      <c r="A103" s="266"/>
      <c r="B103" s="266" t="s">
        <v>46</v>
      </c>
      <c r="C103" s="188"/>
      <c r="D103" s="188"/>
      <c r="E103" s="270" t="s">
        <v>163</v>
      </c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1:18" ht="12.75" customHeight="1">
      <c r="A104" s="266"/>
      <c r="B104" s="266"/>
      <c r="C104" s="230" t="s">
        <v>285</v>
      </c>
      <c r="D104" s="230"/>
      <c r="F104" s="269">
        <f>SUM(G104:R104)</f>
        <v>0</v>
      </c>
      <c r="G104" s="269">
        <v>0</v>
      </c>
      <c r="H104" s="269">
        <v>0</v>
      </c>
      <c r="I104" s="269">
        <v>0</v>
      </c>
      <c r="J104" s="269">
        <v>0</v>
      </c>
      <c r="K104" s="269">
        <v>0</v>
      </c>
      <c r="L104" s="269">
        <v>0</v>
      </c>
      <c r="M104" s="269">
        <v>0</v>
      </c>
      <c r="N104" s="269">
        <v>0</v>
      </c>
      <c r="O104" s="269">
        <v>0</v>
      </c>
      <c r="P104" s="269">
        <v>0</v>
      </c>
      <c r="Q104" s="269">
        <v>0</v>
      </c>
      <c r="R104" s="269">
        <v>0</v>
      </c>
    </row>
    <row r="105" spans="1:18" ht="12.75" customHeight="1">
      <c r="A105" s="266"/>
      <c r="B105" s="266"/>
      <c r="C105" s="230" t="s">
        <v>181</v>
      </c>
      <c r="D105" s="230"/>
      <c r="F105" s="269">
        <f>SUM(G105:R105)</f>
        <v>0</v>
      </c>
      <c r="G105" s="441">
        <v>0</v>
      </c>
      <c r="H105" s="441">
        <v>0</v>
      </c>
      <c r="I105" s="441">
        <v>0</v>
      </c>
      <c r="J105" s="441">
        <v>0</v>
      </c>
      <c r="K105" s="441">
        <v>0</v>
      </c>
      <c r="L105" s="441">
        <v>0</v>
      </c>
      <c r="M105" s="441">
        <v>0</v>
      </c>
      <c r="N105" s="441">
        <v>0</v>
      </c>
      <c r="O105" s="441">
        <v>0</v>
      </c>
      <c r="P105" s="441">
        <v>0</v>
      </c>
      <c r="Q105" s="441">
        <v>0</v>
      </c>
      <c r="R105" s="441">
        <v>0</v>
      </c>
    </row>
    <row r="106" spans="1:18" ht="12.75" customHeight="1">
      <c r="A106" s="266"/>
      <c r="B106" s="266"/>
      <c r="C106" s="230" t="s">
        <v>47</v>
      </c>
      <c r="D106" s="230"/>
      <c r="E106" s="273"/>
      <c r="F106" s="269">
        <f>SUM(G106:R106)</f>
        <v>0</v>
      </c>
      <c r="G106" s="441">
        <v>0</v>
      </c>
      <c r="H106" s="441">
        <v>0</v>
      </c>
      <c r="I106" s="441">
        <v>0</v>
      </c>
      <c r="J106" s="441">
        <v>0</v>
      </c>
      <c r="K106" s="441">
        <v>0</v>
      </c>
      <c r="L106" s="441">
        <v>0</v>
      </c>
      <c r="M106" s="441">
        <v>0</v>
      </c>
      <c r="N106" s="441">
        <v>0</v>
      </c>
      <c r="O106" s="441">
        <v>0</v>
      </c>
      <c r="P106" s="441">
        <v>0</v>
      </c>
      <c r="Q106" s="441">
        <v>0</v>
      </c>
      <c r="R106" s="441">
        <v>0</v>
      </c>
    </row>
    <row r="107" spans="1:18" ht="12.75" customHeight="1">
      <c r="A107" s="266"/>
      <c r="B107" s="266"/>
      <c r="D107" s="230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</row>
    <row r="108" spans="1:18" ht="12.75" customHeight="1">
      <c r="A108" s="266"/>
      <c r="B108" s="266" t="s">
        <v>198</v>
      </c>
      <c r="C108" s="230"/>
      <c r="D108" s="230"/>
      <c r="F108" s="269">
        <f>SUM(G108:R108)</f>
        <v>0</v>
      </c>
      <c r="G108" s="441">
        <f t="shared" ref="G108:R108" si="11">SUM(G104:G106)</f>
        <v>0</v>
      </c>
      <c r="H108" s="441">
        <f t="shared" si="11"/>
        <v>0</v>
      </c>
      <c r="I108" s="441">
        <f t="shared" si="11"/>
        <v>0</v>
      </c>
      <c r="J108" s="441">
        <f t="shared" si="11"/>
        <v>0</v>
      </c>
      <c r="K108" s="441">
        <f t="shared" si="11"/>
        <v>0</v>
      </c>
      <c r="L108" s="441">
        <f t="shared" si="11"/>
        <v>0</v>
      </c>
      <c r="M108" s="441">
        <f t="shared" si="11"/>
        <v>0</v>
      </c>
      <c r="N108" s="441">
        <f t="shared" si="11"/>
        <v>0</v>
      </c>
      <c r="O108" s="441">
        <f t="shared" si="11"/>
        <v>0</v>
      </c>
      <c r="P108" s="441">
        <f t="shared" si="11"/>
        <v>0</v>
      </c>
      <c r="Q108" s="441">
        <f t="shared" si="11"/>
        <v>0</v>
      </c>
      <c r="R108" s="441">
        <f t="shared" si="11"/>
        <v>0</v>
      </c>
    </row>
    <row r="109" spans="1:18" ht="12.75" customHeight="1">
      <c r="A109" s="266"/>
      <c r="B109" s="266"/>
      <c r="C109" s="230"/>
      <c r="D109" s="230"/>
      <c r="F109" s="269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</row>
    <row r="110" spans="1:18" ht="12.75" customHeight="1">
      <c r="A110" s="266"/>
      <c r="B110" s="266" t="s">
        <v>48</v>
      </c>
      <c r="C110" s="230"/>
      <c r="D110" s="230"/>
      <c r="F110" s="269">
        <f>SUM(G110:R110)</f>
        <v>0</v>
      </c>
      <c r="G110" s="441">
        <f t="shared" ref="G110:R110" si="12">G108+G101+G57</f>
        <v>0</v>
      </c>
      <c r="H110" s="441">
        <f t="shared" si="12"/>
        <v>0</v>
      </c>
      <c r="I110" s="441">
        <f t="shared" si="12"/>
        <v>0</v>
      </c>
      <c r="J110" s="441">
        <f t="shared" si="12"/>
        <v>0</v>
      </c>
      <c r="K110" s="441">
        <f t="shared" si="12"/>
        <v>0</v>
      </c>
      <c r="L110" s="441">
        <f t="shared" si="12"/>
        <v>0</v>
      </c>
      <c r="M110" s="441">
        <f t="shared" si="12"/>
        <v>0</v>
      </c>
      <c r="N110" s="441">
        <f t="shared" si="12"/>
        <v>0</v>
      </c>
      <c r="O110" s="441">
        <f t="shared" si="12"/>
        <v>0</v>
      </c>
      <c r="P110" s="441">
        <f t="shared" si="12"/>
        <v>0</v>
      </c>
      <c r="Q110" s="441">
        <f t="shared" si="12"/>
        <v>0</v>
      </c>
      <c r="R110" s="441">
        <f t="shared" si="12"/>
        <v>0</v>
      </c>
    </row>
    <row r="111" spans="1:18" ht="12.75" customHeight="1">
      <c r="A111" s="266"/>
      <c r="B111" s="266"/>
      <c r="C111" s="188"/>
      <c r="D111" s="188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</row>
    <row r="112" spans="1:18" ht="12.75" customHeight="1">
      <c r="A112" s="266"/>
      <c r="B112" s="266" t="s">
        <v>49</v>
      </c>
      <c r="C112" s="188"/>
      <c r="D112" s="188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</row>
    <row r="113" spans="1:18" ht="12.75" customHeight="1">
      <c r="A113" s="266"/>
      <c r="B113" s="266"/>
      <c r="C113" s="230" t="s">
        <v>50</v>
      </c>
      <c r="D113" s="188"/>
      <c r="F113" s="269">
        <f t="shared" ref="F113:F118" si="13">SUM(G113:R113)</f>
        <v>0</v>
      </c>
      <c r="G113" s="269">
        <v>0</v>
      </c>
      <c r="H113" s="269">
        <v>0</v>
      </c>
      <c r="I113" s="269">
        <v>0</v>
      </c>
      <c r="J113" s="269">
        <v>0</v>
      </c>
      <c r="K113" s="269">
        <v>0</v>
      </c>
      <c r="L113" s="269">
        <v>0</v>
      </c>
      <c r="M113" s="269">
        <v>0</v>
      </c>
      <c r="N113" s="269">
        <v>0</v>
      </c>
      <c r="O113" s="269">
        <v>0</v>
      </c>
      <c r="P113" s="269">
        <v>0</v>
      </c>
      <c r="Q113" s="269">
        <v>0</v>
      </c>
      <c r="R113" s="269">
        <v>0</v>
      </c>
    </row>
    <row r="114" spans="1:18" ht="12.75" customHeight="1">
      <c r="A114" s="266"/>
      <c r="B114" s="266"/>
      <c r="C114" s="230" t="s">
        <v>183</v>
      </c>
      <c r="D114" s="188"/>
      <c r="E114" s="188"/>
      <c r="F114" s="269">
        <f t="shared" si="13"/>
        <v>0</v>
      </c>
      <c r="G114" s="441">
        <v>0</v>
      </c>
      <c r="H114" s="441">
        <v>0</v>
      </c>
      <c r="I114" s="441">
        <v>0</v>
      </c>
      <c r="J114" s="441">
        <v>0</v>
      </c>
      <c r="K114" s="441">
        <v>0</v>
      </c>
      <c r="L114" s="441">
        <v>0</v>
      </c>
      <c r="M114" s="441">
        <v>0</v>
      </c>
      <c r="N114" s="441">
        <v>0</v>
      </c>
      <c r="O114" s="441">
        <v>0</v>
      </c>
      <c r="P114" s="441">
        <v>0</v>
      </c>
      <c r="Q114" s="441">
        <v>0</v>
      </c>
      <c r="R114" s="441">
        <v>0</v>
      </c>
    </row>
    <row r="115" spans="1:18" ht="12.75" customHeight="1">
      <c r="A115" s="266"/>
      <c r="B115" s="266"/>
      <c r="C115" s="230" t="s">
        <v>184</v>
      </c>
      <c r="D115" s="188"/>
      <c r="E115" s="188"/>
      <c r="F115" s="269">
        <f t="shared" si="13"/>
        <v>0</v>
      </c>
      <c r="G115" s="441">
        <v>0</v>
      </c>
      <c r="H115" s="441">
        <v>0</v>
      </c>
      <c r="I115" s="441">
        <v>0</v>
      </c>
      <c r="J115" s="441">
        <v>0</v>
      </c>
      <c r="K115" s="441">
        <v>0</v>
      </c>
      <c r="L115" s="441">
        <v>0</v>
      </c>
      <c r="M115" s="441">
        <v>0</v>
      </c>
      <c r="N115" s="441">
        <v>0</v>
      </c>
      <c r="O115" s="441">
        <v>0</v>
      </c>
      <c r="P115" s="441">
        <v>0</v>
      </c>
      <c r="Q115" s="441">
        <v>0</v>
      </c>
      <c r="R115" s="441">
        <v>0</v>
      </c>
    </row>
    <row r="116" spans="1:18" ht="12.75" customHeight="1">
      <c r="A116" s="266"/>
      <c r="B116" s="266"/>
      <c r="C116" s="230" t="s">
        <v>185</v>
      </c>
      <c r="D116" s="188"/>
      <c r="E116" s="188"/>
      <c r="F116" s="269">
        <f t="shared" si="13"/>
        <v>0</v>
      </c>
      <c r="G116" s="441">
        <v>0</v>
      </c>
      <c r="H116" s="441">
        <v>0</v>
      </c>
      <c r="I116" s="441">
        <v>0</v>
      </c>
      <c r="J116" s="441">
        <v>0</v>
      </c>
      <c r="K116" s="441">
        <v>0</v>
      </c>
      <c r="L116" s="441">
        <v>0</v>
      </c>
      <c r="M116" s="441">
        <v>0</v>
      </c>
      <c r="N116" s="441">
        <v>0</v>
      </c>
      <c r="O116" s="441">
        <v>0</v>
      </c>
      <c r="P116" s="441">
        <v>0</v>
      </c>
      <c r="Q116" s="441">
        <v>0</v>
      </c>
      <c r="R116" s="441">
        <v>0</v>
      </c>
    </row>
    <row r="117" spans="1:18" ht="12.75" customHeight="1">
      <c r="A117" s="266"/>
      <c r="B117" s="266"/>
      <c r="C117" s="230" t="s">
        <v>51</v>
      </c>
      <c r="D117" s="188"/>
      <c r="E117" s="188"/>
      <c r="F117" s="269">
        <f t="shared" si="13"/>
        <v>0</v>
      </c>
      <c r="G117" s="441">
        <v>0</v>
      </c>
      <c r="H117" s="441">
        <v>0</v>
      </c>
      <c r="I117" s="441">
        <v>0</v>
      </c>
      <c r="J117" s="441">
        <v>0</v>
      </c>
      <c r="K117" s="441">
        <v>0</v>
      </c>
      <c r="L117" s="441">
        <v>0</v>
      </c>
      <c r="M117" s="441">
        <v>0</v>
      </c>
      <c r="N117" s="441">
        <v>0</v>
      </c>
      <c r="O117" s="441">
        <v>0</v>
      </c>
      <c r="P117" s="441">
        <v>0</v>
      </c>
      <c r="Q117" s="441">
        <v>0</v>
      </c>
      <c r="R117" s="441">
        <v>0</v>
      </c>
    </row>
    <row r="118" spans="1:18" ht="12.75" customHeight="1">
      <c r="A118" s="266"/>
      <c r="B118" s="266"/>
      <c r="C118" s="230" t="s">
        <v>90</v>
      </c>
      <c r="D118" s="188"/>
      <c r="E118" s="188"/>
      <c r="F118" s="269">
        <f t="shared" si="13"/>
        <v>0</v>
      </c>
      <c r="G118" s="441">
        <v>0</v>
      </c>
      <c r="H118" s="441">
        <v>0</v>
      </c>
      <c r="I118" s="441">
        <v>0</v>
      </c>
      <c r="J118" s="441">
        <v>0</v>
      </c>
      <c r="K118" s="441">
        <v>0</v>
      </c>
      <c r="L118" s="441">
        <v>0</v>
      </c>
      <c r="M118" s="441">
        <v>0</v>
      </c>
      <c r="N118" s="441">
        <v>0</v>
      </c>
      <c r="O118" s="441">
        <v>0</v>
      </c>
      <c r="P118" s="441">
        <v>0</v>
      </c>
      <c r="Q118" s="441">
        <v>0</v>
      </c>
      <c r="R118" s="441">
        <v>0</v>
      </c>
    </row>
    <row r="119" spans="1:18" ht="12.75" customHeight="1">
      <c r="A119" s="266"/>
      <c r="B119" s="266"/>
      <c r="C119" s="188"/>
      <c r="D119" s="188"/>
      <c r="E119" s="188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</row>
    <row r="120" spans="1:18" ht="12.75" customHeight="1">
      <c r="A120" s="266"/>
      <c r="B120" s="266" t="s">
        <v>186</v>
      </c>
      <c r="C120" s="188"/>
      <c r="D120" s="188"/>
      <c r="E120" s="188"/>
      <c r="F120" s="269">
        <f>SUM(G120:R120)</f>
        <v>0</v>
      </c>
      <c r="G120" s="269">
        <f t="shared" ref="G120:R120" si="14">SUM(G113:G119)</f>
        <v>0</v>
      </c>
      <c r="H120" s="269">
        <f t="shared" si="14"/>
        <v>0</v>
      </c>
      <c r="I120" s="269">
        <f t="shared" si="14"/>
        <v>0</v>
      </c>
      <c r="J120" s="269">
        <f t="shared" si="14"/>
        <v>0</v>
      </c>
      <c r="K120" s="269">
        <f t="shared" si="14"/>
        <v>0</v>
      </c>
      <c r="L120" s="269">
        <f t="shared" si="14"/>
        <v>0</v>
      </c>
      <c r="M120" s="269">
        <f t="shared" si="14"/>
        <v>0</v>
      </c>
      <c r="N120" s="269">
        <f t="shared" si="14"/>
        <v>0</v>
      </c>
      <c r="O120" s="269">
        <f t="shared" si="14"/>
        <v>0</v>
      </c>
      <c r="P120" s="269">
        <f t="shared" si="14"/>
        <v>0</v>
      </c>
      <c r="Q120" s="269">
        <f t="shared" si="14"/>
        <v>0</v>
      </c>
      <c r="R120" s="269">
        <f t="shared" si="14"/>
        <v>0</v>
      </c>
    </row>
    <row r="121" spans="1:18" ht="12.75" customHeight="1">
      <c r="A121" s="266"/>
      <c r="B121" s="266"/>
      <c r="C121" s="188"/>
      <c r="D121" s="188"/>
      <c r="E121" s="188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</row>
    <row r="122" spans="1:18" ht="12.75" customHeight="1">
      <c r="A122" s="266"/>
      <c r="B122" s="266" t="s">
        <v>52</v>
      </c>
      <c r="C122" s="188"/>
      <c r="D122" s="188"/>
      <c r="E122" s="188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</row>
    <row r="123" spans="1:18" ht="12.75" customHeight="1">
      <c r="A123" s="266"/>
      <c r="B123" s="266"/>
      <c r="C123" s="217" t="s">
        <v>10</v>
      </c>
      <c r="D123" s="188"/>
      <c r="E123" s="188"/>
      <c r="F123" s="269">
        <f t="shared" ref="F123" si="15">SUM(G123:R123)</f>
        <v>0</v>
      </c>
      <c r="G123" s="441">
        <v>0</v>
      </c>
      <c r="H123" s="441">
        <v>0</v>
      </c>
      <c r="I123" s="441">
        <v>0</v>
      </c>
      <c r="J123" s="441">
        <v>0</v>
      </c>
      <c r="K123" s="441">
        <v>0</v>
      </c>
      <c r="L123" s="441">
        <v>0</v>
      </c>
      <c r="M123" s="441">
        <v>0</v>
      </c>
      <c r="N123" s="441">
        <v>0</v>
      </c>
      <c r="O123" s="441">
        <v>0</v>
      </c>
      <c r="P123" s="441">
        <v>0</v>
      </c>
      <c r="Q123" s="441">
        <v>0</v>
      </c>
      <c r="R123" s="441">
        <v>0</v>
      </c>
    </row>
    <row r="124" spans="1:18" ht="12.75" customHeight="1">
      <c r="A124" s="266"/>
      <c r="B124" s="266"/>
      <c r="C124" s="217" t="s">
        <v>264</v>
      </c>
      <c r="D124" s="188"/>
      <c r="E124" s="188"/>
      <c r="F124" s="269">
        <f t="shared" ref="F124:F130" si="16">SUM(G124:R124)</f>
        <v>0</v>
      </c>
      <c r="G124" s="441">
        <v>0</v>
      </c>
      <c r="H124" s="441">
        <v>0</v>
      </c>
      <c r="I124" s="441">
        <v>0</v>
      </c>
      <c r="J124" s="441">
        <v>0</v>
      </c>
      <c r="K124" s="441">
        <v>0</v>
      </c>
      <c r="L124" s="441">
        <v>0</v>
      </c>
      <c r="M124" s="441">
        <v>0</v>
      </c>
      <c r="N124" s="441">
        <v>0</v>
      </c>
      <c r="O124" s="441">
        <v>0</v>
      </c>
      <c r="P124" s="441">
        <v>0</v>
      </c>
      <c r="Q124" s="441">
        <v>0</v>
      </c>
      <c r="R124" s="441">
        <v>0</v>
      </c>
    </row>
    <row r="125" spans="1:18" ht="12.75" customHeight="1">
      <c r="A125" s="266"/>
      <c r="B125" s="266"/>
      <c r="C125" s="217" t="s">
        <v>16</v>
      </c>
      <c r="D125" s="188"/>
      <c r="E125" s="188"/>
      <c r="F125" s="269">
        <f t="shared" si="16"/>
        <v>0</v>
      </c>
      <c r="G125" s="441">
        <v>0</v>
      </c>
      <c r="H125" s="441">
        <v>0</v>
      </c>
      <c r="I125" s="441">
        <v>0</v>
      </c>
      <c r="J125" s="441">
        <v>0</v>
      </c>
      <c r="K125" s="441">
        <v>0</v>
      </c>
      <c r="L125" s="441">
        <v>0</v>
      </c>
      <c r="M125" s="441">
        <v>0</v>
      </c>
      <c r="N125" s="441">
        <v>0</v>
      </c>
      <c r="O125" s="441">
        <v>0</v>
      </c>
      <c r="P125" s="441">
        <v>0</v>
      </c>
      <c r="Q125" s="441">
        <v>0</v>
      </c>
      <c r="R125" s="441">
        <v>0</v>
      </c>
    </row>
    <row r="126" spans="1:18" ht="12.75" customHeight="1">
      <c r="A126" s="266"/>
      <c r="B126" s="266"/>
      <c r="C126" s="217" t="s">
        <v>11</v>
      </c>
      <c r="D126" s="188"/>
      <c r="E126" s="188"/>
      <c r="F126" s="269">
        <f t="shared" si="16"/>
        <v>0</v>
      </c>
      <c r="G126" s="441">
        <v>0</v>
      </c>
      <c r="H126" s="441">
        <v>0</v>
      </c>
      <c r="I126" s="441">
        <v>0</v>
      </c>
      <c r="J126" s="441">
        <v>0</v>
      </c>
      <c r="K126" s="441">
        <v>0</v>
      </c>
      <c r="L126" s="441">
        <v>0</v>
      </c>
      <c r="M126" s="441">
        <v>0</v>
      </c>
      <c r="N126" s="441">
        <v>0</v>
      </c>
      <c r="O126" s="441">
        <v>0</v>
      </c>
      <c r="P126" s="441">
        <v>0</v>
      </c>
      <c r="Q126" s="441">
        <v>0</v>
      </c>
      <c r="R126" s="441">
        <v>0</v>
      </c>
    </row>
    <row r="127" spans="1:18" ht="12.75" customHeight="1">
      <c r="A127" s="266"/>
      <c r="B127" s="266"/>
      <c r="C127" s="217" t="s">
        <v>12</v>
      </c>
      <c r="D127" s="188"/>
      <c r="E127" s="188"/>
      <c r="F127" s="269">
        <f t="shared" si="16"/>
        <v>0</v>
      </c>
      <c r="G127" s="441">
        <v>0</v>
      </c>
      <c r="H127" s="441">
        <v>0</v>
      </c>
      <c r="I127" s="441">
        <v>0</v>
      </c>
      <c r="J127" s="441">
        <v>0</v>
      </c>
      <c r="K127" s="441">
        <v>0</v>
      </c>
      <c r="L127" s="441">
        <v>0</v>
      </c>
      <c r="M127" s="441">
        <v>0</v>
      </c>
      <c r="N127" s="441">
        <v>0</v>
      </c>
      <c r="O127" s="441">
        <v>0</v>
      </c>
      <c r="P127" s="441">
        <v>0</v>
      </c>
      <c r="Q127" s="441">
        <v>0</v>
      </c>
      <c r="R127" s="441">
        <v>0</v>
      </c>
    </row>
    <row r="128" spans="1:18" ht="12.75" customHeight="1">
      <c r="A128" s="266"/>
      <c r="B128" s="266"/>
      <c r="C128" s="217" t="s">
        <v>15</v>
      </c>
      <c r="D128" s="188"/>
      <c r="E128" s="188"/>
      <c r="F128" s="269">
        <f t="shared" si="16"/>
        <v>0</v>
      </c>
      <c r="G128" s="441">
        <v>0</v>
      </c>
      <c r="H128" s="441">
        <v>0</v>
      </c>
      <c r="I128" s="441">
        <v>0</v>
      </c>
      <c r="J128" s="441">
        <v>0</v>
      </c>
      <c r="K128" s="441">
        <v>0</v>
      </c>
      <c r="L128" s="441">
        <v>0</v>
      </c>
      <c r="M128" s="441">
        <v>0</v>
      </c>
      <c r="N128" s="441">
        <v>0</v>
      </c>
      <c r="O128" s="441">
        <v>0</v>
      </c>
      <c r="P128" s="441">
        <v>0</v>
      </c>
      <c r="Q128" s="441">
        <v>0</v>
      </c>
      <c r="R128" s="441">
        <v>0</v>
      </c>
    </row>
    <row r="129" spans="1:18" ht="12.75" customHeight="1">
      <c r="A129" s="266"/>
      <c r="B129" s="266"/>
      <c r="C129" s="217" t="s">
        <v>266</v>
      </c>
      <c r="D129" s="188"/>
      <c r="E129" s="188"/>
      <c r="F129" s="269">
        <f t="shared" si="16"/>
        <v>0</v>
      </c>
      <c r="G129" s="441">
        <v>0</v>
      </c>
      <c r="H129" s="441">
        <v>0</v>
      </c>
      <c r="I129" s="441">
        <v>0</v>
      </c>
      <c r="J129" s="441">
        <v>0</v>
      </c>
      <c r="K129" s="441">
        <v>0</v>
      </c>
      <c r="L129" s="441">
        <v>0</v>
      </c>
      <c r="M129" s="441">
        <v>0</v>
      </c>
      <c r="N129" s="441">
        <v>0</v>
      </c>
      <c r="O129" s="441">
        <v>0</v>
      </c>
      <c r="P129" s="441">
        <v>0</v>
      </c>
      <c r="Q129" s="441">
        <v>0</v>
      </c>
      <c r="R129" s="441">
        <v>0</v>
      </c>
    </row>
    <row r="130" spans="1:18" ht="12.75" customHeight="1">
      <c r="A130" s="266"/>
      <c r="B130" s="266"/>
      <c r="C130" s="217" t="s">
        <v>267</v>
      </c>
      <c r="D130" s="188"/>
      <c r="E130" s="188"/>
      <c r="F130" s="269">
        <f t="shared" si="16"/>
        <v>-2903369.5800159802</v>
      </c>
      <c r="G130" s="441">
        <v>0</v>
      </c>
      <c r="H130" s="441">
        <v>0</v>
      </c>
      <c r="I130" s="441">
        <v>0</v>
      </c>
      <c r="J130" s="441">
        <v>0</v>
      </c>
      <c r="K130" s="441">
        <v>0</v>
      </c>
      <c r="L130" s="441">
        <v>0</v>
      </c>
      <c r="M130" s="441">
        <v>0</v>
      </c>
      <c r="N130" s="441">
        <v>-2903369.5800159802</v>
      </c>
      <c r="O130" s="441">
        <v>0</v>
      </c>
      <c r="P130" s="441">
        <v>0</v>
      </c>
      <c r="Q130" s="441">
        <v>0</v>
      </c>
      <c r="R130" s="441">
        <v>0</v>
      </c>
    </row>
    <row r="131" spans="1:18" ht="12.75" customHeight="1">
      <c r="A131" s="266"/>
      <c r="B131" s="266"/>
      <c r="D131" s="188"/>
      <c r="E131" s="188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</row>
    <row r="132" spans="1:18" ht="12.75" customHeight="1">
      <c r="A132" s="266"/>
      <c r="B132" s="266" t="s">
        <v>187</v>
      </c>
      <c r="C132" s="188"/>
      <c r="D132" s="188"/>
      <c r="E132" s="188"/>
      <c r="F132" s="269">
        <f>SUM(G132:R132)</f>
        <v>-2903369.5800159802</v>
      </c>
      <c r="G132" s="441">
        <f t="shared" ref="G132:R132" si="17">SUM(G123:G130)</f>
        <v>0</v>
      </c>
      <c r="H132" s="441">
        <f t="shared" si="17"/>
        <v>0</v>
      </c>
      <c r="I132" s="441">
        <f t="shared" si="17"/>
        <v>0</v>
      </c>
      <c r="J132" s="441">
        <f t="shared" si="17"/>
        <v>0</v>
      </c>
      <c r="K132" s="441">
        <f t="shared" si="17"/>
        <v>0</v>
      </c>
      <c r="L132" s="441">
        <f t="shared" si="17"/>
        <v>0</v>
      </c>
      <c r="M132" s="441">
        <f t="shared" si="17"/>
        <v>0</v>
      </c>
      <c r="N132" s="441">
        <f t="shared" si="17"/>
        <v>-2903369.5800159802</v>
      </c>
      <c r="O132" s="441">
        <f t="shared" si="17"/>
        <v>0</v>
      </c>
      <c r="P132" s="441">
        <f t="shared" si="17"/>
        <v>0</v>
      </c>
      <c r="Q132" s="441">
        <f t="shared" si="17"/>
        <v>0</v>
      </c>
      <c r="R132" s="441">
        <f t="shared" si="17"/>
        <v>0</v>
      </c>
    </row>
    <row r="133" spans="1:18" ht="12.75" customHeight="1">
      <c r="A133" s="266"/>
      <c r="B133" s="266"/>
      <c r="C133" s="188"/>
      <c r="D133" s="188"/>
      <c r="E133" s="188"/>
      <c r="F133" s="269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</row>
    <row r="134" spans="1:18" ht="12.75" customHeight="1">
      <c r="A134" s="266"/>
      <c r="B134" s="266" t="s">
        <v>188</v>
      </c>
      <c r="C134" s="188"/>
      <c r="D134" s="188"/>
      <c r="E134" s="188"/>
      <c r="F134" s="269">
        <f>SUM(G134:R134)</f>
        <v>0</v>
      </c>
      <c r="G134" s="441">
        <v>0</v>
      </c>
      <c r="H134" s="441">
        <v>0</v>
      </c>
      <c r="I134" s="441">
        <v>0</v>
      </c>
      <c r="J134" s="441">
        <v>0</v>
      </c>
      <c r="K134" s="441">
        <v>0</v>
      </c>
      <c r="L134" s="441">
        <v>0</v>
      </c>
      <c r="M134" s="441">
        <v>0</v>
      </c>
      <c r="N134" s="441">
        <v>0</v>
      </c>
      <c r="O134" s="441">
        <v>0</v>
      </c>
      <c r="P134" s="441">
        <v>0</v>
      </c>
      <c r="Q134" s="441">
        <v>0</v>
      </c>
      <c r="R134" s="441">
        <v>0</v>
      </c>
    </row>
    <row r="135" spans="1:18" ht="12.75" customHeight="1">
      <c r="A135" s="266"/>
      <c r="B135" s="266"/>
      <c r="C135" s="188"/>
      <c r="D135" s="188"/>
      <c r="E135" s="188"/>
      <c r="F135" s="269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</row>
    <row r="136" spans="1:18" ht="12.75" customHeight="1">
      <c r="A136" s="200" t="s">
        <v>189</v>
      </c>
      <c r="B136" s="266"/>
      <c r="C136" s="188"/>
      <c r="D136" s="188"/>
      <c r="E136" s="270" t="s">
        <v>163</v>
      </c>
      <c r="F136" s="269">
        <f>SUM(G136:R136)</f>
        <v>-2903369.5800159802</v>
      </c>
      <c r="G136" s="441">
        <f t="shared" ref="G136:R136" si="18">SUM(G110,G120,G132:G134)</f>
        <v>0</v>
      </c>
      <c r="H136" s="441">
        <f t="shared" si="18"/>
        <v>0</v>
      </c>
      <c r="I136" s="441">
        <f t="shared" si="18"/>
        <v>0</v>
      </c>
      <c r="J136" s="441">
        <f t="shared" si="18"/>
        <v>0</v>
      </c>
      <c r="K136" s="441">
        <f t="shared" si="18"/>
        <v>0</v>
      </c>
      <c r="L136" s="441">
        <f t="shared" si="18"/>
        <v>0</v>
      </c>
      <c r="M136" s="441">
        <f t="shared" si="18"/>
        <v>0</v>
      </c>
      <c r="N136" s="441">
        <f t="shared" si="18"/>
        <v>-2903369.5800159802</v>
      </c>
      <c r="O136" s="441">
        <f t="shared" si="18"/>
        <v>0</v>
      </c>
      <c r="P136" s="441">
        <f t="shared" si="18"/>
        <v>0</v>
      </c>
      <c r="Q136" s="441">
        <f t="shared" si="18"/>
        <v>0</v>
      </c>
      <c r="R136" s="441">
        <f t="shared" si="18"/>
        <v>0</v>
      </c>
    </row>
    <row r="137" spans="1:18" ht="12.75" customHeight="1">
      <c r="A137" s="266"/>
      <c r="B137" s="266"/>
      <c r="C137" s="188"/>
      <c r="D137" s="188"/>
      <c r="E137" s="188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</row>
    <row r="138" spans="1:18" ht="12.75" customHeight="1">
      <c r="A138" s="234" t="s">
        <v>53</v>
      </c>
      <c r="B138" s="266"/>
      <c r="C138" s="188"/>
      <c r="D138" s="188"/>
      <c r="E138" s="270" t="s">
        <v>163</v>
      </c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</row>
    <row r="139" spans="1:18" ht="12.75" customHeight="1">
      <c r="A139" s="266"/>
      <c r="B139" s="266"/>
      <c r="C139" s="230" t="s">
        <v>54</v>
      </c>
      <c r="D139" s="230"/>
      <c r="F139" s="269">
        <f>SUM(G139:R139)</f>
        <v>5495971.2195200073</v>
      </c>
      <c r="G139" s="269">
        <v>0</v>
      </c>
      <c r="H139" s="269">
        <v>0</v>
      </c>
      <c r="I139" s="269">
        <v>0</v>
      </c>
      <c r="J139" s="269">
        <v>0</v>
      </c>
      <c r="K139" s="269">
        <v>0</v>
      </c>
      <c r="L139" s="269">
        <v>5495971.2195200073</v>
      </c>
      <c r="M139" s="269">
        <v>0</v>
      </c>
      <c r="N139" s="269">
        <v>0</v>
      </c>
      <c r="O139" s="269">
        <v>0</v>
      </c>
      <c r="P139" s="269">
        <v>0</v>
      </c>
      <c r="Q139" s="269">
        <v>0</v>
      </c>
      <c r="R139" s="269">
        <v>0</v>
      </c>
    </row>
    <row r="140" spans="1:18" ht="12.75" customHeight="1">
      <c r="A140" s="266"/>
      <c r="C140" s="266" t="s">
        <v>199</v>
      </c>
      <c r="D140" s="188"/>
      <c r="E140" s="270"/>
      <c r="F140" s="269">
        <f>SUM(G140:R140)</f>
        <v>0</v>
      </c>
      <c r="G140" s="441">
        <v>0</v>
      </c>
      <c r="H140" s="441">
        <v>0</v>
      </c>
      <c r="I140" s="441">
        <v>0</v>
      </c>
      <c r="J140" s="441">
        <v>0</v>
      </c>
      <c r="K140" s="441">
        <v>0</v>
      </c>
      <c r="L140" s="441">
        <v>0</v>
      </c>
      <c r="M140" s="441">
        <v>0</v>
      </c>
      <c r="N140" s="441">
        <v>0</v>
      </c>
      <c r="O140" s="441">
        <v>0</v>
      </c>
      <c r="P140" s="441">
        <v>0</v>
      </c>
      <c r="Q140" s="441">
        <v>0</v>
      </c>
      <c r="R140" s="441">
        <v>0</v>
      </c>
    </row>
    <row r="141" spans="1:18" ht="12.75" customHeight="1">
      <c r="A141" s="266"/>
      <c r="B141" s="266"/>
      <c r="C141" s="188"/>
      <c r="D141" s="188"/>
      <c r="E141" s="270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</row>
    <row r="142" spans="1:18" ht="12.75" customHeight="1">
      <c r="A142" s="234" t="s">
        <v>190</v>
      </c>
      <c r="B142" s="266"/>
      <c r="C142" s="188"/>
      <c r="D142" s="188"/>
      <c r="E142" s="270"/>
      <c r="F142" s="269">
        <f>SUM(G142:R142)</f>
        <v>5495971.2195200073</v>
      </c>
      <c r="G142" s="441">
        <f t="shared" ref="G142:R142" si="19">SUM(G139:G140)</f>
        <v>0</v>
      </c>
      <c r="H142" s="441">
        <f t="shared" si="19"/>
        <v>0</v>
      </c>
      <c r="I142" s="441">
        <f t="shared" si="19"/>
        <v>0</v>
      </c>
      <c r="J142" s="441">
        <f t="shared" si="19"/>
        <v>0</v>
      </c>
      <c r="K142" s="441">
        <f t="shared" si="19"/>
        <v>0</v>
      </c>
      <c r="L142" s="441">
        <f t="shared" si="19"/>
        <v>5495971.2195200073</v>
      </c>
      <c r="M142" s="441">
        <f t="shared" si="19"/>
        <v>0</v>
      </c>
      <c r="N142" s="441">
        <f t="shared" si="19"/>
        <v>0</v>
      </c>
      <c r="O142" s="441">
        <f t="shared" si="19"/>
        <v>0</v>
      </c>
      <c r="P142" s="441">
        <f t="shared" si="19"/>
        <v>0</v>
      </c>
      <c r="Q142" s="441">
        <f t="shared" si="19"/>
        <v>0</v>
      </c>
      <c r="R142" s="441">
        <f t="shared" si="19"/>
        <v>0</v>
      </c>
    </row>
    <row r="143" spans="1:18" ht="12.75" customHeight="1">
      <c r="A143" s="266"/>
      <c r="B143" s="266"/>
      <c r="C143" s="188"/>
      <c r="D143" s="188"/>
      <c r="E143" s="270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</row>
    <row r="144" spans="1:18" ht="12.75" customHeight="1">
      <c r="A144" s="234" t="s">
        <v>55</v>
      </c>
      <c r="B144" s="266"/>
      <c r="C144" s="188"/>
      <c r="D144" s="188"/>
      <c r="E144" s="270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</row>
    <row r="145" spans="1:18" ht="12.75" customHeight="1">
      <c r="A145" s="266"/>
      <c r="C145" s="266" t="s">
        <v>13</v>
      </c>
      <c r="D145" s="188"/>
      <c r="E145" s="270"/>
      <c r="F145" s="438">
        <f t="shared" ref="F145:F154" si="20">SUM(G145:R145)</f>
        <v>0</v>
      </c>
      <c r="G145" s="269">
        <v>0</v>
      </c>
      <c r="H145" s="269">
        <v>0</v>
      </c>
      <c r="I145" s="269">
        <v>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69">
        <v>0</v>
      </c>
      <c r="Q145" s="269">
        <v>0</v>
      </c>
      <c r="R145" s="269">
        <v>0</v>
      </c>
    </row>
    <row r="146" spans="1:18" ht="12.75" customHeight="1">
      <c r="A146" s="266"/>
      <c r="C146" s="266" t="s">
        <v>56</v>
      </c>
      <c r="D146" s="188"/>
      <c r="E146" s="270"/>
      <c r="F146" s="269">
        <f t="shared" si="20"/>
        <v>0</v>
      </c>
      <c r="G146" s="441">
        <v>4338.6486285800001</v>
      </c>
      <c r="H146" s="441">
        <v>3875.2296037699998</v>
      </c>
      <c r="I146" s="441">
        <v>4572.7879758400004</v>
      </c>
      <c r="J146" s="441">
        <v>3629.1138193100001</v>
      </c>
      <c r="K146" s="441">
        <v>2276.6746485000003</v>
      </c>
      <c r="L146" s="441">
        <v>0</v>
      </c>
      <c r="M146" s="441">
        <v>0</v>
      </c>
      <c r="N146" s="441">
        <v>0</v>
      </c>
      <c r="O146" s="441">
        <v>-18692.454676000001</v>
      </c>
      <c r="P146" s="441">
        <v>0</v>
      </c>
      <c r="Q146" s="441">
        <v>0</v>
      </c>
      <c r="R146" s="441">
        <v>0</v>
      </c>
    </row>
    <row r="147" spans="1:18" ht="12.75" customHeight="1">
      <c r="A147" s="266"/>
      <c r="C147" s="266" t="s">
        <v>57</v>
      </c>
      <c r="D147" s="188"/>
      <c r="E147" s="270"/>
      <c r="F147" s="269">
        <f t="shared" si="20"/>
        <v>0</v>
      </c>
      <c r="G147" s="441">
        <v>0</v>
      </c>
      <c r="H147" s="441">
        <v>0</v>
      </c>
      <c r="I147" s="441">
        <v>0</v>
      </c>
      <c r="J147" s="441">
        <v>0</v>
      </c>
      <c r="K147" s="441">
        <v>0</v>
      </c>
      <c r="L147" s="441">
        <v>0</v>
      </c>
      <c r="M147" s="441">
        <v>0</v>
      </c>
      <c r="N147" s="441">
        <v>0</v>
      </c>
      <c r="O147" s="441">
        <v>0</v>
      </c>
      <c r="P147" s="441">
        <v>0</v>
      </c>
      <c r="Q147" s="441">
        <v>0</v>
      </c>
      <c r="R147" s="441">
        <v>0</v>
      </c>
    </row>
    <row r="148" spans="1:18" ht="12.75" customHeight="1">
      <c r="A148" s="266"/>
      <c r="C148" s="266" t="s">
        <v>58</v>
      </c>
      <c r="D148" s="188"/>
      <c r="E148" s="270"/>
      <c r="F148" s="269">
        <f t="shared" si="20"/>
        <v>0</v>
      </c>
      <c r="G148" s="441">
        <v>0</v>
      </c>
      <c r="H148" s="441">
        <v>0</v>
      </c>
      <c r="I148" s="441">
        <v>0</v>
      </c>
      <c r="J148" s="441">
        <v>0</v>
      </c>
      <c r="K148" s="441">
        <v>0</v>
      </c>
      <c r="L148" s="441">
        <v>0</v>
      </c>
      <c r="M148" s="441">
        <v>0</v>
      </c>
      <c r="N148" s="441">
        <v>0</v>
      </c>
      <c r="O148" s="441">
        <v>0</v>
      </c>
      <c r="P148" s="441">
        <v>0</v>
      </c>
      <c r="Q148" s="441">
        <v>0</v>
      </c>
      <c r="R148" s="441">
        <v>0</v>
      </c>
    </row>
    <row r="149" spans="1:18" ht="12.75" customHeight="1">
      <c r="A149" s="266"/>
      <c r="C149" s="266" t="s">
        <v>59</v>
      </c>
      <c r="D149" s="188"/>
      <c r="E149" s="270"/>
      <c r="F149" s="269">
        <f t="shared" si="20"/>
        <v>0</v>
      </c>
      <c r="G149" s="441">
        <v>0</v>
      </c>
      <c r="H149" s="441">
        <v>0</v>
      </c>
      <c r="I149" s="441">
        <v>0</v>
      </c>
      <c r="J149" s="441">
        <v>0</v>
      </c>
      <c r="K149" s="441">
        <v>0</v>
      </c>
      <c r="L149" s="441">
        <v>0</v>
      </c>
      <c r="M149" s="441">
        <v>0</v>
      </c>
      <c r="N149" s="441">
        <v>0</v>
      </c>
      <c r="O149" s="441">
        <v>0</v>
      </c>
      <c r="P149" s="441">
        <v>0</v>
      </c>
      <c r="Q149" s="441">
        <v>0</v>
      </c>
      <c r="R149" s="441">
        <v>0</v>
      </c>
    </row>
    <row r="150" spans="1:18" ht="12.75" customHeight="1">
      <c r="A150" s="266"/>
      <c r="C150" s="266" t="s">
        <v>60</v>
      </c>
      <c r="D150" s="188"/>
      <c r="E150" s="270"/>
      <c r="F150" s="269">
        <f t="shared" si="20"/>
        <v>0</v>
      </c>
      <c r="G150" s="441">
        <v>0</v>
      </c>
      <c r="H150" s="441">
        <v>0</v>
      </c>
      <c r="I150" s="441">
        <v>0</v>
      </c>
      <c r="J150" s="441">
        <v>0</v>
      </c>
      <c r="K150" s="441">
        <v>0</v>
      </c>
      <c r="L150" s="441">
        <v>0</v>
      </c>
      <c r="M150" s="441">
        <v>0</v>
      </c>
      <c r="N150" s="441">
        <v>0</v>
      </c>
      <c r="O150" s="441">
        <v>0</v>
      </c>
      <c r="P150" s="441">
        <v>0</v>
      </c>
      <c r="Q150" s="441">
        <v>0</v>
      </c>
      <c r="R150" s="441">
        <v>0</v>
      </c>
    </row>
    <row r="151" spans="1:18" ht="12.75" customHeight="1">
      <c r="A151" s="266"/>
      <c r="C151" s="266" t="s">
        <v>61</v>
      </c>
      <c r="D151" s="188"/>
      <c r="E151" s="270"/>
      <c r="F151" s="269">
        <f t="shared" si="20"/>
        <v>0</v>
      </c>
      <c r="G151" s="441">
        <v>0</v>
      </c>
      <c r="H151" s="441">
        <v>0</v>
      </c>
      <c r="I151" s="441">
        <v>0</v>
      </c>
      <c r="J151" s="441">
        <v>0</v>
      </c>
      <c r="K151" s="441">
        <v>0</v>
      </c>
      <c r="L151" s="441">
        <v>0</v>
      </c>
      <c r="M151" s="441">
        <v>0</v>
      </c>
      <c r="N151" s="441">
        <v>0</v>
      </c>
      <c r="O151" s="441">
        <v>0</v>
      </c>
      <c r="P151" s="441">
        <v>0</v>
      </c>
      <c r="Q151" s="441">
        <v>0</v>
      </c>
      <c r="R151" s="441">
        <v>0</v>
      </c>
    </row>
    <row r="152" spans="1:18" ht="12.75" customHeight="1">
      <c r="A152" s="266"/>
      <c r="C152" s="266" t="s">
        <v>16</v>
      </c>
      <c r="D152" s="188"/>
      <c r="E152" s="270"/>
      <c r="F152" s="269">
        <f t="shared" si="20"/>
        <v>60364.518749423158</v>
      </c>
      <c r="G152" s="441">
        <v>1460.6923636604124</v>
      </c>
      <c r="H152" s="441">
        <v>3405.6181820517654</v>
      </c>
      <c r="I152" s="441">
        <v>13985.271637228916</v>
      </c>
      <c r="J152" s="441">
        <v>5078.0985319114616</v>
      </c>
      <c r="K152" s="441">
        <v>6991.49481619364</v>
      </c>
      <c r="L152" s="441">
        <v>7401.966699670249</v>
      </c>
      <c r="M152" s="441">
        <v>7995.9855138263983</v>
      </c>
      <c r="N152" s="441">
        <v>4896.0463642230688</v>
      </c>
      <c r="O152" s="441">
        <v>3541.0935348183084</v>
      </c>
      <c r="P152" s="441">
        <v>1932.6388665716906</v>
      </c>
      <c r="Q152" s="441">
        <v>2482.8013344589322</v>
      </c>
      <c r="R152" s="441">
        <v>1192.8109048083193</v>
      </c>
    </row>
    <row r="153" spans="1:18" ht="12.75" customHeight="1">
      <c r="A153" s="266"/>
      <c r="C153" s="266" t="s">
        <v>62</v>
      </c>
      <c r="D153" s="188"/>
      <c r="E153" s="270" t="s">
        <v>163</v>
      </c>
      <c r="F153" s="269">
        <f t="shared" si="20"/>
        <v>0</v>
      </c>
      <c r="G153" s="441">
        <v>0</v>
      </c>
      <c r="H153" s="441">
        <v>0</v>
      </c>
      <c r="I153" s="441">
        <v>0</v>
      </c>
      <c r="J153" s="441">
        <v>0</v>
      </c>
      <c r="K153" s="441">
        <v>0</v>
      </c>
      <c r="L153" s="441">
        <v>0</v>
      </c>
      <c r="M153" s="441">
        <v>0</v>
      </c>
      <c r="N153" s="441">
        <v>0</v>
      </c>
      <c r="O153" s="441">
        <v>0</v>
      </c>
      <c r="P153" s="441">
        <v>0</v>
      </c>
      <c r="Q153" s="441">
        <v>0</v>
      </c>
      <c r="R153" s="441">
        <v>0</v>
      </c>
    </row>
    <row r="154" spans="1:18" ht="12.75" customHeight="1">
      <c r="A154" s="266"/>
      <c r="C154" s="266" t="s">
        <v>63</v>
      </c>
      <c r="E154" s="270"/>
      <c r="F154" s="269">
        <f t="shared" si="20"/>
        <v>0</v>
      </c>
      <c r="G154" s="441">
        <v>0</v>
      </c>
      <c r="H154" s="441">
        <v>0</v>
      </c>
      <c r="I154" s="441">
        <v>0</v>
      </c>
      <c r="J154" s="441">
        <v>0</v>
      </c>
      <c r="K154" s="441">
        <v>0</v>
      </c>
      <c r="L154" s="441">
        <v>0</v>
      </c>
      <c r="M154" s="441">
        <v>0</v>
      </c>
      <c r="N154" s="441">
        <v>0</v>
      </c>
      <c r="O154" s="441">
        <v>0</v>
      </c>
      <c r="P154" s="441">
        <v>0</v>
      </c>
      <c r="Q154" s="441">
        <v>0</v>
      </c>
      <c r="R154" s="441">
        <v>0</v>
      </c>
    </row>
    <row r="155" spans="1:18" ht="12.75" customHeight="1">
      <c r="A155" s="266"/>
      <c r="B155" s="266"/>
      <c r="E155" s="270"/>
      <c r="F155" s="269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  <c r="R155" s="442"/>
    </row>
    <row r="156" spans="1:18" ht="12.75" customHeight="1">
      <c r="A156" s="234" t="s">
        <v>191</v>
      </c>
      <c r="B156" s="266"/>
      <c r="C156" s="188"/>
      <c r="D156" s="188"/>
      <c r="E156" s="270"/>
      <c r="F156" s="269">
        <f>SUM(G156:R156)</f>
        <v>60364.518749423158</v>
      </c>
      <c r="G156" s="441">
        <f t="shared" ref="G156:R156" si="21">SUM(G145:G155)</f>
        <v>5799.3409922404126</v>
      </c>
      <c r="H156" s="441">
        <f t="shared" si="21"/>
        <v>7280.8477858217648</v>
      </c>
      <c r="I156" s="441">
        <f t="shared" si="21"/>
        <v>18558.059613068915</v>
      </c>
      <c r="J156" s="441">
        <f t="shared" si="21"/>
        <v>8707.2123512214621</v>
      </c>
      <c r="K156" s="441">
        <f t="shared" si="21"/>
        <v>9268.1694646936412</v>
      </c>
      <c r="L156" s="441">
        <f t="shared" si="21"/>
        <v>7401.966699670249</v>
      </c>
      <c r="M156" s="441">
        <f t="shared" si="21"/>
        <v>7995.9855138263983</v>
      </c>
      <c r="N156" s="441">
        <f t="shared" si="21"/>
        <v>4896.0463642230688</v>
      </c>
      <c r="O156" s="441">
        <f t="shared" si="21"/>
        <v>-15151.361141181693</v>
      </c>
      <c r="P156" s="441">
        <f t="shared" si="21"/>
        <v>1932.6388665716906</v>
      </c>
      <c r="Q156" s="441">
        <f t="shared" si="21"/>
        <v>2482.8013344589322</v>
      </c>
      <c r="R156" s="441">
        <f t="shared" si="21"/>
        <v>1192.8109048083193</v>
      </c>
    </row>
    <row r="157" spans="1:18" ht="12.75" customHeight="1">
      <c r="E157" s="270"/>
      <c r="F157" s="269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</row>
    <row r="158" spans="1:18" ht="12.75" customHeight="1">
      <c r="A158" s="188" t="s">
        <v>64</v>
      </c>
      <c r="B158" s="188"/>
      <c r="E158" s="270"/>
      <c r="F158" s="269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</row>
    <row r="159" spans="1:18" ht="12.75" customHeight="1">
      <c r="A159" s="188"/>
      <c r="B159" s="188"/>
      <c r="C159" s="217" t="s">
        <v>14</v>
      </c>
      <c r="E159" s="270" t="s">
        <v>163</v>
      </c>
      <c r="F159" s="269">
        <f t="shared" ref="F159:F165" si="22">SUM(G159:R159)</f>
        <v>0</v>
      </c>
      <c r="G159" s="269">
        <v>0</v>
      </c>
      <c r="H159" s="269">
        <v>0</v>
      </c>
      <c r="I159" s="269">
        <v>0</v>
      </c>
      <c r="J159" s="269">
        <v>0</v>
      </c>
      <c r="K159" s="269">
        <v>0</v>
      </c>
      <c r="L159" s="269">
        <v>0</v>
      </c>
      <c r="M159" s="269">
        <v>0</v>
      </c>
      <c r="N159" s="269">
        <v>0</v>
      </c>
      <c r="O159" s="269">
        <v>0</v>
      </c>
      <c r="P159" s="269">
        <v>0</v>
      </c>
      <c r="Q159" s="269">
        <v>0</v>
      </c>
      <c r="R159" s="269">
        <v>0</v>
      </c>
    </row>
    <row r="160" spans="1:18" ht="12.75" customHeight="1">
      <c r="A160" s="188"/>
      <c r="B160" s="188"/>
      <c r="C160" s="217" t="s">
        <v>65</v>
      </c>
      <c r="E160" s="270"/>
      <c r="F160" s="269">
        <f t="shared" si="22"/>
        <v>0</v>
      </c>
      <c r="G160" s="441">
        <v>0</v>
      </c>
      <c r="H160" s="441">
        <v>0</v>
      </c>
      <c r="I160" s="441">
        <v>0</v>
      </c>
      <c r="J160" s="441">
        <v>0</v>
      </c>
      <c r="K160" s="441">
        <v>0</v>
      </c>
      <c r="L160" s="441">
        <v>0</v>
      </c>
      <c r="M160" s="441">
        <v>0</v>
      </c>
      <c r="N160" s="441">
        <v>0</v>
      </c>
      <c r="O160" s="441">
        <v>0</v>
      </c>
      <c r="P160" s="441">
        <v>0</v>
      </c>
      <c r="Q160" s="441">
        <v>0</v>
      </c>
      <c r="R160" s="441">
        <v>0</v>
      </c>
    </row>
    <row r="161" spans="1:18" ht="12.75" customHeight="1">
      <c r="C161" s="266" t="s">
        <v>66</v>
      </c>
      <c r="E161" s="270"/>
      <c r="F161" s="269">
        <f t="shared" si="22"/>
        <v>0</v>
      </c>
      <c r="G161" s="441">
        <v>0</v>
      </c>
      <c r="H161" s="441">
        <v>0</v>
      </c>
      <c r="I161" s="441">
        <v>0</v>
      </c>
      <c r="J161" s="441">
        <v>0</v>
      </c>
      <c r="K161" s="441">
        <v>0</v>
      </c>
      <c r="L161" s="441">
        <v>0</v>
      </c>
      <c r="M161" s="441">
        <v>0</v>
      </c>
      <c r="N161" s="441">
        <v>0</v>
      </c>
      <c r="O161" s="441">
        <v>0</v>
      </c>
      <c r="P161" s="441">
        <v>0</v>
      </c>
      <c r="Q161" s="441">
        <v>0</v>
      </c>
      <c r="R161" s="441">
        <v>0</v>
      </c>
    </row>
    <row r="162" spans="1:18" ht="12.75" customHeight="1">
      <c r="C162" s="266" t="s">
        <v>67</v>
      </c>
      <c r="E162" s="270"/>
      <c r="F162" s="269">
        <f t="shared" si="22"/>
        <v>0</v>
      </c>
      <c r="G162" s="441">
        <v>0</v>
      </c>
      <c r="H162" s="441">
        <v>0</v>
      </c>
      <c r="I162" s="441">
        <v>0</v>
      </c>
      <c r="J162" s="441">
        <v>0</v>
      </c>
      <c r="K162" s="441">
        <v>0</v>
      </c>
      <c r="L162" s="441">
        <v>0</v>
      </c>
      <c r="M162" s="441">
        <v>0</v>
      </c>
      <c r="N162" s="441">
        <v>0</v>
      </c>
      <c r="O162" s="441">
        <v>0</v>
      </c>
      <c r="P162" s="441">
        <v>0</v>
      </c>
      <c r="Q162" s="441">
        <v>0</v>
      </c>
      <c r="R162" s="441">
        <v>0</v>
      </c>
    </row>
    <row r="163" spans="1:18" ht="12.75" customHeight="1">
      <c r="C163" s="266" t="s">
        <v>68</v>
      </c>
      <c r="E163" s="270"/>
      <c r="F163" s="269">
        <f t="shared" si="22"/>
        <v>0</v>
      </c>
      <c r="G163" s="441">
        <v>0</v>
      </c>
      <c r="H163" s="441">
        <v>0</v>
      </c>
      <c r="I163" s="441">
        <v>0</v>
      </c>
      <c r="J163" s="441">
        <v>0</v>
      </c>
      <c r="K163" s="441">
        <v>0</v>
      </c>
      <c r="L163" s="441">
        <v>0</v>
      </c>
      <c r="M163" s="441">
        <v>0</v>
      </c>
      <c r="N163" s="441">
        <v>0</v>
      </c>
      <c r="O163" s="441">
        <v>0</v>
      </c>
      <c r="P163" s="441">
        <v>0</v>
      </c>
      <c r="Q163" s="441">
        <v>0</v>
      </c>
      <c r="R163" s="441">
        <v>0</v>
      </c>
    </row>
    <row r="164" spans="1:18" ht="12.75" customHeight="1">
      <c r="C164" s="189" t="s">
        <v>69</v>
      </c>
      <c r="E164" s="270"/>
      <c r="F164" s="269">
        <f t="shared" si="22"/>
        <v>0</v>
      </c>
      <c r="G164" s="441">
        <v>0</v>
      </c>
      <c r="H164" s="441">
        <v>0</v>
      </c>
      <c r="I164" s="441">
        <v>0</v>
      </c>
      <c r="J164" s="441">
        <v>0</v>
      </c>
      <c r="K164" s="441">
        <v>0</v>
      </c>
      <c r="L164" s="441">
        <v>0</v>
      </c>
      <c r="M164" s="441">
        <v>0</v>
      </c>
      <c r="N164" s="441">
        <v>0</v>
      </c>
      <c r="O164" s="441">
        <v>0</v>
      </c>
      <c r="P164" s="441">
        <v>0</v>
      </c>
      <c r="Q164" s="441">
        <v>0</v>
      </c>
      <c r="R164" s="441">
        <v>0</v>
      </c>
    </row>
    <row r="165" spans="1:18" ht="12.75" customHeight="1">
      <c r="C165" s="189" t="s">
        <v>91</v>
      </c>
      <c r="E165" s="270"/>
      <c r="F165" s="269">
        <f t="shared" si="22"/>
        <v>0</v>
      </c>
      <c r="G165" s="441">
        <v>0</v>
      </c>
      <c r="H165" s="441">
        <v>0</v>
      </c>
      <c r="I165" s="441">
        <v>0</v>
      </c>
      <c r="J165" s="441">
        <v>0</v>
      </c>
      <c r="K165" s="441">
        <v>0</v>
      </c>
      <c r="L165" s="441">
        <v>0</v>
      </c>
      <c r="M165" s="441">
        <v>0</v>
      </c>
      <c r="N165" s="441">
        <v>0</v>
      </c>
      <c r="O165" s="441">
        <v>0</v>
      </c>
      <c r="P165" s="441">
        <v>0</v>
      </c>
      <c r="Q165" s="441">
        <v>0</v>
      </c>
      <c r="R165" s="441">
        <v>0</v>
      </c>
    </row>
    <row r="166" spans="1:18" ht="12.75" customHeight="1">
      <c r="B166" s="266"/>
      <c r="E166" s="270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</row>
    <row r="167" spans="1:18" ht="12.75" customHeight="1">
      <c r="A167" s="234" t="s">
        <v>192</v>
      </c>
      <c r="B167" s="266"/>
      <c r="C167" s="188"/>
      <c r="D167" s="188"/>
      <c r="E167" s="270"/>
      <c r="F167" s="269">
        <f>SUM(G167:R167)</f>
        <v>0</v>
      </c>
      <c r="G167" s="441">
        <f t="shared" ref="G167:R167" si="23">SUM(G159:G166)</f>
        <v>0</v>
      </c>
      <c r="H167" s="441">
        <f t="shared" si="23"/>
        <v>0</v>
      </c>
      <c r="I167" s="441">
        <f t="shared" si="23"/>
        <v>0</v>
      </c>
      <c r="J167" s="441">
        <f t="shared" si="23"/>
        <v>0</v>
      </c>
      <c r="K167" s="441">
        <f t="shared" si="23"/>
        <v>0</v>
      </c>
      <c r="L167" s="441">
        <f t="shared" si="23"/>
        <v>0</v>
      </c>
      <c r="M167" s="441">
        <f t="shared" si="23"/>
        <v>0</v>
      </c>
      <c r="N167" s="441">
        <f t="shared" si="23"/>
        <v>0</v>
      </c>
      <c r="O167" s="441">
        <f t="shared" si="23"/>
        <v>0</v>
      </c>
      <c r="P167" s="441">
        <f t="shared" si="23"/>
        <v>0</v>
      </c>
      <c r="Q167" s="441">
        <f t="shared" si="23"/>
        <v>0</v>
      </c>
      <c r="R167" s="441">
        <f t="shared" si="23"/>
        <v>0</v>
      </c>
    </row>
    <row r="168" spans="1:18" ht="12.75" customHeight="1">
      <c r="B168" s="266"/>
      <c r="E168" s="270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</row>
    <row r="169" spans="1:18" ht="12.75" customHeight="1">
      <c r="A169" s="188" t="s">
        <v>200</v>
      </c>
      <c r="B169" s="266"/>
      <c r="E169" s="188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</row>
    <row r="170" spans="1:18" ht="12.75" customHeight="1">
      <c r="C170" s="266" t="s">
        <v>71</v>
      </c>
      <c r="E170" s="188"/>
      <c r="F170" s="269">
        <f>SUM(G170:R170)</f>
        <v>0</v>
      </c>
      <c r="G170" s="269">
        <v>0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</row>
    <row r="171" spans="1:18" ht="12.75" customHeight="1">
      <c r="C171" s="266" t="s">
        <v>193</v>
      </c>
      <c r="E171" s="188"/>
      <c r="F171" s="269">
        <f>SUM(G171:R171)</f>
        <v>0</v>
      </c>
      <c r="G171" s="441">
        <v>0</v>
      </c>
      <c r="H171" s="441">
        <v>0</v>
      </c>
      <c r="I171" s="441">
        <v>0</v>
      </c>
      <c r="J171" s="441">
        <v>0</v>
      </c>
      <c r="K171" s="441">
        <v>0</v>
      </c>
      <c r="L171" s="441">
        <v>0</v>
      </c>
      <c r="M171" s="441">
        <v>0</v>
      </c>
      <c r="N171" s="441">
        <v>0</v>
      </c>
      <c r="O171" s="441">
        <v>0</v>
      </c>
      <c r="P171" s="441">
        <v>0</v>
      </c>
      <c r="Q171" s="441">
        <v>0</v>
      </c>
      <c r="R171" s="441">
        <v>0</v>
      </c>
    </row>
    <row r="172" spans="1:18" ht="12.75" customHeight="1">
      <c r="B172" s="266"/>
      <c r="E172" s="270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</row>
    <row r="173" spans="1:18" ht="12.75" customHeight="1">
      <c r="A173" s="188" t="s">
        <v>194</v>
      </c>
      <c r="B173" s="266"/>
      <c r="E173" s="230"/>
      <c r="F173" s="269">
        <f>SUM(G173:R173)</f>
        <v>0</v>
      </c>
      <c r="G173" s="269">
        <f t="shared" ref="G173:R173" si="24">SUM(G170:G172)</f>
        <v>0</v>
      </c>
      <c r="H173" s="269">
        <f t="shared" si="24"/>
        <v>0</v>
      </c>
      <c r="I173" s="269">
        <f t="shared" si="24"/>
        <v>0</v>
      </c>
      <c r="J173" s="269">
        <f t="shared" si="24"/>
        <v>0</v>
      </c>
      <c r="K173" s="269">
        <f t="shared" si="24"/>
        <v>0</v>
      </c>
      <c r="L173" s="269">
        <f t="shared" si="24"/>
        <v>0</v>
      </c>
      <c r="M173" s="269">
        <f t="shared" si="24"/>
        <v>0</v>
      </c>
      <c r="N173" s="269">
        <f t="shared" si="24"/>
        <v>0</v>
      </c>
      <c r="O173" s="269">
        <f t="shared" si="24"/>
        <v>0</v>
      </c>
      <c r="P173" s="269">
        <f t="shared" si="24"/>
        <v>0</v>
      </c>
      <c r="Q173" s="269">
        <f t="shared" si="24"/>
        <v>0</v>
      </c>
      <c r="R173" s="269">
        <f t="shared" si="24"/>
        <v>0</v>
      </c>
    </row>
    <row r="174" spans="1:18" ht="12.75" customHeight="1">
      <c r="B174" s="266"/>
      <c r="E174" s="188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</row>
    <row r="175" spans="1:18" ht="12.75" customHeight="1" thickBot="1">
      <c r="A175" s="234" t="s">
        <v>201</v>
      </c>
      <c r="B175" s="234"/>
      <c r="E175" s="270" t="s">
        <v>163</v>
      </c>
      <c r="F175" s="296">
        <f>SUM(G175:R175)</f>
        <v>2717302.3882534499</v>
      </c>
      <c r="G175" s="296">
        <f t="shared" ref="G175:R175" si="25">SUM(G173,G167,G156,G142,G136)-G31</f>
        <v>7305.0209922404129</v>
      </c>
      <c r="H175" s="296">
        <f t="shared" si="25"/>
        <v>12276.247785821764</v>
      </c>
      <c r="I175" s="296">
        <f t="shared" si="25"/>
        <v>22323.019613068915</v>
      </c>
      <c r="J175" s="296">
        <f t="shared" si="25"/>
        <v>11399.072351221463</v>
      </c>
      <c r="K175" s="296">
        <f t="shared" si="25"/>
        <v>11009.589464693641</v>
      </c>
      <c r="L175" s="296">
        <f t="shared" si="25"/>
        <v>5508969.2662196774</v>
      </c>
      <c r="M175" s="296">
        <f t="shared" si="25"/>
        <v>19430.1855138264</v>
      </c>
      <c r="N175" s="296">
        <f t="shared" si="25"/>
        <v>-2889422.2736517573</v>
      </c>
      <c r="O175" s="296">
        <f t="shared" si="25"/>
        <v>-7700.4211411816932</v>
      </c>
      <c r="P175" s="296">
        <f t="shared" si="25"/>
        <v>9362.0888665716902</v>
      </c>
      <c r="Q175" s="296">
        <f t="shared" si="25"/>
        <v>8439.9813344589329</v>
      </c>
      <c r="R175" s="296">
        <f t="shared" si="25"/>
        <v>3910.6109048083194</v>
      </c>
    </row>
    <row r="176" spans="1:18" ht="12.75" customHeight="1" thickTop="1">
      <c r="B176" s="266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</row>
    <row r="177" spans="1:18" ht="12.75" customHeight="1">
      <c r="D177" s="277" t="s">
        <v>149</v>
      </c>
      <c r="F177" s="386">
        <f>SUM(G177:R177)</f>
        <v>0</v>
      </c>
      <c r="G177" s="386">
        <v>0</v>
      </c>
      <c r="H177" s="386">
        <v>0</v>
      </c>
      <c r="I177" s="386">
        <v>0</v>
      </c>
      <c r="J177" s="386">
        <v>0</v>
      </c>
      <c r="K177" s="386">
        <v>0</v>
      </c>
      <c r="L177" s="386">
        <v>0</v>
      </c>
      <c r="M177" s="386">
        <v>0</v>
      </c>
      <c r="N177" s="386">
        <v>0</v>
      </c>
      <c r="O177" s="386">
        <v>0</v>
      </c>
      <c r="P177" s="386">
        <v>0</v>
      </c>
      <c r="Q177" s="386">
        <v>0</v>
      </c>
      <c r="R177" s="386">
        <v>0</v>
      </c>
    </row>
    <row r="178" spans="1:18" ht="12.75" customHeight="1">
      <c r="B178" s="266"/>
      <c r="F178" s="290"/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</row>
    <row r="179" spans="1:18" ht="12.75" customHeight="1">
      <c r="B179" s="266"/>
      <c r="E179" s="267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</row>
    <row r="180" spans="1:18" ht="12.75" customHeight="1">
      <c r="B180" s="266"/>
      <c r="E180" s="267"/>
      <c r="F180" s="264" t="s">
        <v>82</v>
      </c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</row>
    <row r="181" spans="1:18" ht="12.75" customHeight="1">
      <c r="B181" s="266"/>
      <c r="E181" s="267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</row>
    <row r="182" spans="1:18" s="293" customFormat="1" ht="12.75" customHeight="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</row>
    <row r="183" spans="1:18" ht="12.75" customHeight="1">
      <c r="A183" s="234" t="s">
        <v>286</v>
      </c>
      <c r="C183" s="188"/>
      <c r="D183" s="188"/>
      <c r="E183" s="267"/>
      <c r="F183" s="275">
        <f>SUM(G183:R183)</f>
        <v>0</v>
      </c>
      <c r="G183" s="297">
        <v>0</v>
      </c>
      <c r="H183" s="297">
        <v>0</v>
      </c>
      <c r="I183" s="297">
        <v>0</v>
      </c>
      <c r="J183" s="297">
        <v>0</v>
      </c>
      <c r="K183" s="297">
        <v>0</v>
      </c>
      <c r="L183" s="297">
        <v>0</v>
      </c>
      <c r="M183" s="297">
        <v>0</v>
      </c>
      <c r="N183" s="297">
        <v>0</v>
      </c>
      <c r="O183" s="297">
        <v>0</v>
      </c>
      <c r="P183" s="297">
        <v>0</v>
      </c>
      <c r="Q183" s="297">
        <v>0</v>
      </c>
      <c r="R183" s="297">
        <v>0</v>
      </c>
    </row>
    <row r="184" spans="1:18" ht="12.75" customHeight="1">
      <c r="B184" s="266"/>
      <c r="E184" s="267"/>
      <c r="F184" s="275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</row>
    <row r="185" spans="1:18" ht="12.75" customHeight="1">
      <c r="A185" s="188"/>
      <c r="B185" s="266"/>
      <c r="E185" s="267"/>
      <c r="F185" s="275"/>
      <c r="G185" s="279"/>
      <c r="H185" s="279"/>
      <c r="I185" s="279"/>
      <c r="J185" s="279"/>
      <c r="K185" s="279"/>
      <c r="L185" s="361"/>
      <c r="M185" s="360"/>
      <c r="N185" s="279"/>
      <c r="O185" s="279"/>
      <c r="P185" s="279"/>
      <c r="Q185" s="279"/>
      <c r="R185" s="279"/>
    </row>
    <row r="186" spans="1:18" ht="12.75" customHeight="1">
      <c r="A186" s="188" t="s">
        <v>4</v>
      </c>
      <c r="E186" s="270" t="s">
        <v>163</v>
      </c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</row>
    <row r="187" spans="1:18" ht="12.75" customHeight="1">
      <c r="A187" s="188"/>
      <c r="B187" s="217" t="s">
        <v>5</v>
      </c>
      <c r="E187" s="267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</row>
    <row r="188" spans="1:18" ht="12.75" customHeight="1">
      <c r="A188" s="280"/>
      <c r="C188" s="267" t="s">
        <v>6</v>
      </c>
      <c r="E188" s="267"/>
      <c r="F188" s="275">
        <f t="shared" ref="F188:F190" si="26">SUM(G188:R188)</f>
        <v>0</v>
      </c>
      <c r="G188" s="297">
        <v>0</v>
      </c>
      <c r="H188" s="297">
        <v>0</v>
      </c>
      <c r="I188" s="297">
        <v>0</v>
      </c>
      <c r="J188" s="297">
        <v>0</v>
      </c>
      <c r="K188" s="297">
        <v>0</v>
      </c>
      <c r="L188" s="297">
        <v>0</v>
      </c>
      <c r="M188" s="297">
        <v>0</v>
      </c>
      <c r="N188" s="297">
        <v>0</v>
      </c>
      <c r="O188" s="297">
        <v>0</v>
      </c>
      <c r="P188" s="297">
        <v>0</v>
      </c>
      <c r="Q188" s="297">
        <v>0</v>
      </c>
      <c r="R188" s="297">
        <v>0</v>
      </c>
    </row>
    <row r="189" spans="1:18" ht="12.75" customHeight="1">
      <c r="A189" s="280"/>
      <c r="C189" s="267" t="s">
        <v>156</v>
      </c>
      <c r="E189" s="267"/>
      <c r="F189" s="275">
        <f t="shared" si="26"/>
        <v>0</v>
      </c>
      <c r="G189" s="297">
        <v>0</v>
      </c>
      <c r="H189" s="297">
        <v>0</v>
      </c>
      <c r="I189" s="297">
        <v>0</v>
      </c>
      <c r="J189" s="297">
        <v>0</v>
      </c>
      <c r="K189" s="297">
        <v>0</v>
      </c>
      <c r="L189" s="297">
        <v>0</v>
      </c>
      <c r="M189" s="297">
        <v>0</v>
      </c>
      <c r="N189" s="297">
        <v>0</v>
      </c>
      <c r="O189" s="297">
        <v>0</v>
      </c>
      <c r="P189" s="297">
        <v>0</v>
      </c>
      <c r="Q189" s="297">
        <v>0</v>
      </c>
      <c r="R189" s="297">
        <v>0</v>
      </c>
    </row>
    <row r="190" spans="1:18" ht="12.75" customHeight="1">
      <c r="A190" s="280"/>
      <c r="C190" s="267" t="s">
        <v>7</v>
      </c>
      <c r="E190" s="267"/>
      <c r="F190" s="275">
        <f t="shared" si="26"/>
        <v>0</v>
      </c>
      <c r="G190" s="297">
        <v>0</v>
      </c>
      <c r="H190" s="297">
        <v>0</v>
      </c>
      <c r="I190" s="297">
        <v>0</v>
      </c>
      <c r="J190" s="297">
        <v>0</v>
      </c>
      <c r="K190" s="297">
        <v>0</v>
      </c>
      <c r="L190" s="297">
        <v>0</v>
      </c>
      <c r="M190" s="297">
        <v>0</v>
      </c>
      <c r="N190" s="297">
        <v>0</v>
      </c>
      <c r="O190" s="297">
        <v>0</v>
      </c>
      <c r="P190" s="297">
        <v>0</v>
      </c>
      <c r="Q190" s="297">
        <v>0</v>
      </c>
      <c r="R190" s="297">
        <v>0</v>
      </c>
    </row>
    <row r="191" spans="1:18" ht="12.75" customHeight="1">
      <c r="C191" s="267"/>
      <c r="E191" s="267"/>
      <c r="F191" s="275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</row>
    <row r="192" spans="1:18" ht="12.75" customHeight="1">
      <c r="B192" s="267" t="s">
        <v>157</v>
      </c>
      <c r="F192" s="275">
        <f>SUM(G192:R192)</f>
        <v>0</v>
      </c>
      <c r="G192" s="281">
        <f t="shared" ref="G192:R192" si="27">SUM(G188:G190)</f>
        <v>0</v>
      </c>
      <c r="H192" s="281">
        <f t="shared" si="27"/>
        <v>0</v>
      </c>
      <c r="I192" s="281">
        <f t="shared" si="27"/>
        <v>0</v>
      </c>
      <c r="J192" s="281">
        <f t="shared" si="27"/>
        <v>0</v>
      </c>
      <c r="K192" s="281">
        <f t="shared" si="27"/>
        <v>0</v>
      </c>
      <c r="L192" s="281">
        <f t="shared" si="27"/>
        <v>0</v>
      </c>
      <c r="M192" s="281">
        <f t="shared" si="27"/>
        <v>0</v>
      </c>
      <c r="N192" s="281">
        <f t="shared" si="27"/>
        <v>0</v>
      </c>
      <c r="O192" s="281">
        <f t="shared" si="27"/>
        <v>0</v>
      </c>
      <c r="P192" s="281">
        <f t="shared" si="27"/>
        <v>0</v>
      </c>
      <c r="Q192" s="281">
        <f t="shared" si="27"/>
        <v>0</v>
      </c>
      <c r="R192" s="281">
        <f t="shared" si="27"/>
        <v>0</v>
      </c>
    </row>
    <row r="193" spans="1:18" ht="12.75" customHeight="1">
      <c r="B193" s="267"/>
      <c r="F193" s="275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</row>
    <row r="194" spans="1:18" ht="12.75" customHeight="1">
      <c r="B194" s="267" t="s">
        <v>9</v>
      </c>
      <c r="F194" s="275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</row>
    <row r="195" spans="1:18" ht="12.75" customHeight="1">
      <c r="B195" s="267"/>
      <c r="C195" s="217" t="s">
        <v>10</v>
      </c>
      <c r="F195" s="275">
        <f t="shared" ref="F195" si="28">SUM(G195:R195)</f>
        <v>0</v>
      </c>
      <c r="G195" s="297">
        <v>0</v>
      </c>
      <c r="H195" s="297">
        <v>0</v>
      </c>
      <c r="I195" s="297">
        <v>0</v>
      </c>
      <c r="J195" s="297">
        <v>0</v>
      </c>
      <c r="K195" s="297">
        <v>0</v>
      </c>
      <c r="L195" s="297">
        <v>0</v>
      </c>
      <c r="M195" s="297">
        <v>0</v>
      </c>
      <c r="N195" s="297">
        <v>0</v>
      </c>
      <c r="O195" s="297">
        <v>0</v>
      </c>
      <c r="P195" s="297">
        <v>0</v>
      </c>
      <c r="Q195" s="297">
        <v>0</v>
      </c>
      <c r="R195" s="297">
        <v>0</v>
      </c>
    </row>
    <row r="196" spans="1:18" ht="12.75" customHeight="1">
      <c r="B196" s="267"/>
      <c r="C196" s="217" t="s">
        <v>264</v>
      </c>
      <c r="F196" s="275">
        <f t="shared" ref="F196:F201" si="29">SUM(G196:R196)</f>
        <v>0</v>
      </c>
      <c r="G196" s="297">
        <v>0</v>
      </c>
      <c r="H196" s="297">
        <v>0</v>
      </c>
      <c r="I196" s="297">
        <v>0</v>
      </c>
      <c r="J196" s="297">
        <v>0</v>
      </c>
      <c r="K196" s="297">
        <v>0</v>
      </c>
      <c r="L196" s="297">
        <v>0</v>
      </c>
      <c r="M196" s="297">
        <v>0</v>
      </c>
      <c r="N196" s="297">
        <v>0</v>
      </c>
      <c r="O196" s="297">
        <v>0</v>
      </c>
      <c r="P196" s="297">
        <v>0</v>
      </c>
      <c r="Q196" s="297">
        <v>0</v>
      </c>
      <c r="R196" s="297">
        <v>0</v>
      </c>
    </row>
    <row r="197" spans="1:18" ht="12.75" customHeight="1">
      <c r="B197" s="267"/>
      <c r="C197" s="217" t="s">
        <v>16</v>
      </c>
      <c r="F197" s="275">
        <f t="shared" si="29"/>
        <v>0</v>
      </c>
      <c r="G197" s="297">
        <v>0</v>
      </c>
      <c r="H197" s="297">
        <v>0</v>
      </c>
      <c r="I197" s="297">
        <v>0</v>
      </c>
      <c r="J197" s="297">
        <v>0</v>
      </c>
      <c r="K197" s="297">
        <v>0</v>
      </c>
      <c r="L197" s="297">
        <v>0</v>
      </c>
      <c r="M197" s="297">
        <v>0</v>
      </c>
      <c r="N197" s="297">
        <v>0</v>
      </c>
      <c r="O197" s="297">
        <v>0</v>
      </c>
      <c r="P197" s="297">
        <v>0</v>
      </c>
      <c r="Q197" s="297">
        <v>0</v>
      </c>
      <c r="R197" s="297">
        <v>0</v>
      </c>
    </row>
    <row r="198" spans="1:18" ht="12.75" customHeight="1">
      <c r="B198" s="267"/>
      <c r="C198" s="217" t="s">
        <v>11</v>
      </c>
      <c r="F198" s="275">
        <f t="shared" si="29"/>
        <v>0</v>
      </c>
      <c r="G198" s="297">
        <v>0</v>
      </c>
      <c r="H198" s="297">
        <v>0</v>
      </c>
      <c r="I198" s="297">
        <v>0</v>
      </c>
      <c r="J198" s="297">
        <v>0</v>
      </c>
      <c r="K198" s="297">
        <v>0</v>
      </c>
      <c r="L198" s="297">
        <v>0</v>
      </c>
      <c r="M198" s="297">
        <v>0</v>
      </c>
      <c r="N198" s="297">
        <v>0</v>
      </c>
      <c r="O198" s="297">
        <v>0</v>
      </c>
      <c r="P198" s="297">
        <v>0</v>
      </c>
      <c r="Q198" s="297">
        <v>0</v>
      </c>
      <c r="R198" s="297">
        <v>0</v>
      </c>
    </row>
    <row r="199" spans="1:18" ht="12.75" customHeight="1">
      <c r="B199" s="267"/>
      <c r="C199" s="217" t="s">
        <v>12</v>
      </c>
      <c r="F199" s="275">
        <f t="shared" si="29"/>
        <v>0</v>
      </c>
      <c r="G199" s="297">
        <v>0</v>
      </c>
      <c r="H199" s="297">
        <v>0</v>
      </c>
      <c r="I199" s="297">
        <v>0</v>
      </c>
      <c r="J199" s="297">
        <v>0</v>
      </c>
      <c r="K199" s="297">
        <v>0</v>
      </c>
      <c r="L199" s="297">
        <v>0</v>
      </c>
      <c r="M199" s="297">
        <v>0</v>
      </c>
      <c r="N199" s="297">
        <v>0</v>
      </c>
      <c r="O199" s="297">
        <v>0</v>
      </c>
      <c r="P199" s="297">
        <v>0</v>
      </c>
      <c r="Q199" s="297">
        <v>0</v>
      </c>
      <c r="R199" s="297">
        <v>0</v>
      </c>
    </row>
    <row r="200" spans="1:18" ht="12.75" customHeight="1">
      <c r="B200" s="267"/>
      <c r="C200" s="217" t="s">
        <v>15</v>
      </c>
      <c r="F200" s="275">
        <f t="shared" si="29"/>
        <v>0</v>
      </c>
      <c r="G200" s="297">
        <v>0</v>
      </c>
      <c r="H200" s="297">
        <v>0</v>
      </c>
      <c r="I200" s="297">
        <v>0</v>
      </c>
      <c r="J200" s="297">
        <v>0</v>
      </c>
      <c r="K200" s="297">
        <v>0</v>
      </c>
      <c r="L200" s="297">
        <v>0</v>
      </c>
      <c r="M200" s="297">
        <v>0</v>
      </c>
      <c r="N200" s="297">
        <v>0</v>
      </c>
      <c r="O200" s="297">
        <v>0</v>
      </c>
      <c r="P200" s="297">
        <v>0</v>
      </c>
      <c r="Q200" s="297">
        <v>0</v>
      </c>
      <c r="R200" s="297">
        <v>0</v>
      </c>
    </row>
    <row r="201" spans="1:18" ht="12.75" customHeight="1">
      <c r="B201" s="267"/>
      <c r="C201" s="217" t="s">
        <v>265</v>
      </c>
      <c r="F201" s="275">
        <f t="shared" si="29"/>
        <v>0</v>
      </c>
      <c r="G201" s="297">
        <v>0</v>
      </c>
      <c r="H201" s="297">
        <v>0</v>
      </c>
      <c r="I201" s="297">
        <v>0</v>
      </c>
      <c r="J201" s="297">
        <v>0</v>
      </c>
      <c r="K201" s="297">
        <v>0</v>
      </c>
      <c r="L201" s="297">
        <v>0</v>
      </c>
      <c r="M201" s="297">
        <v>0</v>
      </c>
      <c r="N201" s="297">
        <v>0</v>
      </c>
      <c r="O201" s="297">
        <v>0</v>
      </c>
      <c r="P201" s="297">
        <v>0</v>
      </c>
      <c r="Q201" s="297">
        <v>0</v>
      </c>
      <c r="R201" s="297">
        <v>0</v>
      </c>
    </row>
    <row r="202" spans="1:18" ht="12.75" customHeight="1">
      <c r="B202" s="267"/>
      <c r="F202" s="275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</row>
    <row r="203" spans="1:18" ht="12.75" customHeight="1">
      <c r="B203" s="217" t="s">
        <v>158</v>
      </c>
      <c r="F203" s="275">
        <f>SUM(G203:R203)</f>
        <v>0</v>
      </c>
      <c r="G203" s="297">
        <f>SUM(G195:G201)</f>
        <v>0</v>
      </c>
      <c r="H203" s="297">
        <f t="shared" ref="H203:R203" si="30">SUM(H195:H201)</f>
        <v>0</v>
      </c>
      <c r="I203" s="297">
        <f t="shared" si="30"/>
        <v>0</v>
      </c>
      <c r="J203" s="297">
        <f t="shared" si="30"/>
        <v>0</v>
      </c>
      <c r="K203" s="297">
        <f t="shared" si="30"/>
        <v>0</v>
      </c>
      <c r="L203" s="297">
        <f t="shared" si="30"/>
        <v>0</v>
      </c>
      <c r="M203" s="297">
        <f t="shared" si="30"/>
        <v>0</v>
      </c>
      <c r="N203" s="297">
        <f t="shared" si="30"/>
        <v>0</v>
      </c>
      <c r="O203" s="297">
        <f t="shared" si="30"/>
        <v>0</v>
      </c>
      <c r="P203" s="297">
        <f t="shared" si="30"/>
        <v>0</v>
      </c>
      <c r="Q203" s="297">
        <f t="shared" si="30"/>
        <v>0</v>
      </c>
      <c r="R203" s="297">
        <f t="shared" si="30"/>
        <v>0</v>
      </c>
    </row>
    <row r="204" spans="1:18" ht="12.75" customHeight="1">
      <c r="F204" s="275"/>
      <c r="G204" s="297"/>
      <c r="H204" s="297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</row>
    <row r="205" spans="1:18" ht="12.75" customHeight="1">
      <c r="B205" s="217" t="s">
        <v>159</v>
      </c>
      <c r="F205" s="275">
        <f>SUM(G205:R205)</f>
        <v>0</v>
      </c>
      <c r="G205" s="297">
        <v>0</v>
      </c>
      <c r="H205" s="297">
        <v>0</v>
      </c>
      <c r="I205" s="297">
        <v>0</v>
      </c>
      <c r="J205" s="297">
        <v>0</v>
      </c>
      <c r="K205" s="297">
        <v>0</v>
      </c>
      <c r="L205" s="297">
        <v>0</v>
      </c>
      <c r="M205" s="297">
        <v>0</v>
      </c>
      <c r="N205" s="297">
        <v>0</v>
      </c>
      <c r="O205" s="297">
        <v>0</v>
      </c>
      <c r="P205" s="297">
        <v>0</v>
      </c>
      <c r="Q205" s="297">
        <v>0</v>
      </c>
      <c r="R205" s="297">
        <v>0</v>
      </c>
    </row>
    <row r="206" spans="1:18" ht="12.75" customHeight="1"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</row>
    <row r="207" spans="1:18" ht="12.75" customHeight="1">
      <c r="A207" s="200" t="s">
        <v>160</v>
      </c>
      <c r="C207" s="188"/>
      <c r="D207" s="188"/>
      <c r="E207" s="270" t="s">
        <v>163</v>
      </c>
      <c r="F207" s="275">
        <f>SUM(G207:R207)</f>
        <v>0</v>
      </c>
      <c r="G207" s="281">
        <f>SUM(G192,G203:G205)</f>
        <v>0</v>
      </c>
      <c r="H207" s="281">
        <f t="shared" ref="H207:R207" si="31">SUM(H192,H203:H205)</f>
        <v>0</v>
      </c>
      <c r="I207" s="281">
        <f t="shared" si="31"/>
        <v>0</v>
      </c>
      <c r="J207" s="281">
        <f t="shared" si="31"/>
        <v>0</v>
      </c>
      <c r="K207" s="281">
        <f t="shared" si="31"/>
        <v>0</v>
      </c>
      <c r="L207" s="281">
        <f t="shared" si="31"/>
        <v>0</v>
      </c>
      <c r="M207" s="281">
        <f t="shared" si="31"/>
        <v>0</v>
      </c>
      <c r="N207" s="281">
        <f t="shared" si="31"/>
        <v>0</v>
      </c>
      <c r="O207" s="281">
        <f t="shared" si="31"/>
        <v>0</v>
      </c>
      <c r="P207" s="281">
        <f t="shared" si="31"/>
        <v>0</v>
      </c>
      <c r="Q207" s="281">
        <f t="shared" si="31"/>
        <v>0</v>
      </c>
      <c r="R207" s="281">
        <f t="shared" si="31"/>
        <v>0</v>
      </c>
    </row>
    <row r="208" spans="1:18" ht="12.75" customHeight="1">
      <c r="B208" s="266"/>
      <c r="F208" s="282" t="s">
        <v>81</v>
      </c>
      <c r="G208" s="282" t="s">
        <v>81</v>
      </c>
      <c r="H208" s="282" t="s">
        <v>81</v>
      </c>
      <c r="I208" s="282" t="s">
        <v>81</v>
      </c>
      <c r="J208" s="282" t="s">
        <v>81</v>
      </c>
      <c r="K208" s="282" t="s">
        <v>81</v>
      </c>
      <c r="L208" s="282" t="s">
        <v>81</v>
      </c>
      <c r="M208" s="282" t="s">
        <v>81</v>
      </c>
      <c r="N208" s="282" t="s">
        <v>81</v>
      </c>
      <c r="O208" s="282" t="s">
        <v>81</v>
      </c>
      <c r="P208" s="282" t="s">
        <v>81</v>
      </c>
      <c r="Q208" s="282" t="s">
        <v>81</v>
      </c>
      <c r="R208" s="282" t="s">
        <v>81</v>
      </c>
    </row>
    <row r="209" spans="1:18" ht="12.75" customHeight="1">
      <c r="A209" s="200" t="s">
        <v>83</v>
      </c>
      <c r="F209" s="275">
        <f>SUM(G209:R209)</f>
        <v>0</v>
      </c>
      <c r="G209" s="283">
        <f t="shared" ref="G209:R209" si="32">G207+G183</f>
        <v>0</v>
      </c>
      <c r="H209" s="283">
        <f t="shared" si="32"/>
        <v>0</v>
      </c>
      <c r="I209" s="283">
        <f t="shared" si="32"/>
        <v>0</v>
      </c>
      <c r="J209" s="283">
        <f t="shared" si="32"/>
        <v>0</v>
      </c>
      <c r="K209" s="283">
        <f t="shared" si="32"/>
        <v>0</v>
      </c>
      <c r="L209" s="283">
        <f t="shared" si="32"/>
        <v>0</v>
      </c>
      <c r="M209" s="283">
        <f t="shared" si="32"/>
        <v>0</v>
      </c>
      <c r="N209" s="283">
        <f t="shared" si="32"/>
        <v>0</v>
      </c>
      <c r="O209" s="283">
        <f t="shared" si="32"/>
        <v>0</v>
      </c>
      <c r="P209" s="283">
        <f t="shared" si="32"/>
        <v>0</v>
      </c>
      <c r="Q209" s="283">
        <f t="shared" si="32"/>
        <v>0</v>
      </c>
      <c r="R209" s="283">
        <f t="shared" si="32"/>
        <v>0</v>
      </c>
    </row>
    <row r="210" spans="1:18" ht="12.75" customHeight="1">
      <c r="B210" s="266"/>
      <c r="F210" s="282" t="s">
        <v>81</v>
      </c>
      <c r="G210" s="282" t="s">
        <v>81</v>
      </c>
      <c r="H210" s="282" t="s">
        <v>81</v>
      </c>
      <c r="I210" s="282" t="s">
        <v>81</v>
      </c>
      <c r="J210" s="282" t="s">
        <v>81</v>
      </c>
      <c r="K210" s="282" t="s">
        <v>81</v>
      </c>
      <c r="L210" s="282" t="s">
        <v>81</v>
      </c>
      <c r="M210" s="282" t="s">
        <v>81</v>
      </c>
      <c r="N210" s="282" t="s">
        <v>81</v>
      </c>
      <c r="O210" s="282" t="s">
        <v>81</v>
      </c>
      <c r="P210" s="282" t="s">
        <v>81</v>
      </c>
      <c r="Q210" s="282" t="s">
        <v>81</v>
      </c>
      <c r="R210" s="282" t="s">
        <v>81</v>
      </c>
    </row>
    <row r="211" spans="1:18" ht="12.75" customHeight="1">
      <c r="A211" s="188" t="s">
        <v>17</v>
      </c>
      <c r="F211" s="275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</row>
    <row r="212" spans="1:18" ht="12.75" customHeight="1">
      <c r="B212" s="217" t="s">
        <v>18</v>
      </c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</row>
    <row r="213" spans="1:18" ht="12.75" customHeight="1">
      <c r="C213" s="230" t="s">
        <v>161</v>
      </c>
      <c r="F213" s="275">
        <f t="shared" ref="F213:F232" si="33">SUM(G213:R213)</f>
        <v>0</v>
      </c>
      <c r="G213" s="297">
        <v>0</v>
      </c>
      <c r="H213" s="297">
        <v>0</v>
      </c>
      <c r="I213" s="297">
        <v>0</v>
      </c>
      <c r="J213" s="297">
        <v>0</v>
      </c>
      <c r="K213" s="297">
        <v>0</v>
      </c>
      <c r="L213" s="297">
        <v>0</v>
      </c>
      <c r="M213" s="297">
        <v>0</v>
      </c>
      <c r="N213" s="297">
        <v>0</v>
      </c>
      <c r="O213" s="297">
        <v>0</v>
      </c>
      <c r="P213" s="297">
        <v>0</v>
      </c>
      <c r="Q213" s="297">
        <v>0</v>
      </c>
      <c r="R213" s="297">
        <v>0</v>
      </c>
    </row>
    <row r="214" spans="1:18" ht="12.75" customHeight="1">
      <c r="C214" s="230" t="s">
        <v>162</v>
      </c>
      <c r="F214" s="275">
        <f t="shared" si="33"/>
        <v>0</v>
      </c>
      <c r="G214" s="297">
        <v>0</v>
      </c>
      <c r="H214" s="297">
        <v>0</v>
      </c>
      <c r="I214" s="297">
        <v>0</v>
      </c>
      <c r="J214" s="297">
        <v>0</v>
      </c>
      <c r="K214" s="297">
        <v>0</v>
      </c>
      <c r="L214" s="297">
        <v>0</v>
      </c>
      <c r="M214" s="297">
        <v>0</v>
      </c>
      <c r="N214" s="297">
        <v>0</v>
      </c>
      <c r="O214" s="297">
        <v>0</v>
      </c>
      <c r="P214" s="297">
        <v>0</v>
      </c>
      <c r="Q214" s="297">
        <v>0</v>
      </c>
      <c r="R214" s="297">
        <v>0</v>
      </c>
    </row>
    <row r="215" spans="1:18" ht="12.75" customHeight="1">
      <c r="C215" s="230" t="s">
        <v>21</v>
      </c>
      <c r="F215" s="275">
        <f t="shared" si="33"/>
        <v>0</v>
      </c>
      <c r="G215" s="297">
        <v>0</v>
      </c>
      <c r="H215" s="297">
        <v>0</v>
      </c>
      <c r="I215" s="297">
        <v>0</v>
      </c>
      <c r="J215" s="297">
        <v>0</v>
      </c>
      <c r="K215" s="297">
        <v>0</v>
      </c>
      <c r="L215" s="297">
        <v>0</v>
      </c>
      <c r="M215" s="297">
        <v>0</v>
      </c>
      <c r="N215" s="297">
        <v>0</v>
      </c>
      <c r="O215" s="297">
        <v>0</v>
      </c>
      <c r="P215" s="297">
        <v>0</v>
      </c>
      <c r="Q215" s="297">
        <v>0</v>
      </c>
      <c r="R215" s="297">
        <v>0</v>
      </c>
    </row>
    <row r="216" spans="1:18" ht="12.75" customHeight="1">
      <c r="C216" s="217" t="s">
        <v>283</v>
      </c>
      <c r="F216" s="275">
        <f t="shared" si="33"/>
        <v>0</v>
      </c>
      <c r="G216" s="297">
        <v>0</v>
      </c>
      <c r="H216" s="297">
        <v>0</v>
      </c>
      <c r="I216" s="297">
        <v>0</v>
      </c>
      <c r="J216" s="297">
        <v>0</v>
      </c>
      <c r="K216" s="297">
        <v>0</v>
      </c>
      <c r="L216" s="297">
        <v>0</v>
      </c>
      <c r="M216" s="297">
        <v>0</v>
      </c>
      <c r="N216" s="297">
        <v>0</v>
      </c>
      <c r="O216" s="297">
        <v>0</v>
      </c>
      <c r="P216" s="297">
        <v>0</v>
      </c>
      <c r="Q216" s="297">
        <v>0</v>
      </c>
      <c r="R216" s="297">
        <v>0</v>
      </c>
    </row>
    <row r="217" spans="1:18" ht="12.75" customHeight="1">
      <c r="C217" s="217" t="s">
        <v>164</v>
      </c>
      <c r="F217" s="275">
        <f t="shared" si="33"/>
        <v>0</v>
      </c>
      <c r="G217" s="297">
        <v>0</v>
      </c>
      <c r="H217" s="297">
        <v>0</v>
      </c>
      <c r="I217" s="297">
        <v>0</v>
      </c>
      <c r="J217" s="297">
        <v>0</v>
      </c>
      <c r="K217" s="297">
        <v>0</v>
      </c>
      <c r="L217" s="297">
        <v>0</v>
      </c>
      <c r="M217" s="297">
        <v>0</v>
      </c>
      <c r="N217" s="297">
        <v>0</v>
      </c>
      <c r="O217" s="297">
        <v>0</v>
      </c>
      <c r="P217" s="297">
        <v>0</v>
      </c>
      <c r="Q217" s="297">
        <v>0</v>
      </c>
      <c r="R217" s="297">
        <v>0</v>
      </c>
    </row>
    <row r="218" spans="1:18" ht="12.75" customHeight="1">
      <c r="C218" s="230" t="s">
        <v>165</v>
      </c>
      <c r="F218" s="275">
        <f t="shared" si="33"/>
        <v>0</v>
      </c>
      <c r="G218" s="297">
        <v>0</v>
      </c>
      <c r="H218" s="297">
        <v>0</v>
      </c>
      <c r="I218" s="297">
        <v>0</v>
      </c>
      <c r="J218" s="297">
        <v>0</v>
      </c>
      <c r="K218" s="297">
        <v>0</v>
      </c>
      <c r="L218" s="297">
        <v>0</v>
      </c>
      <c r="M218" s="297">
        <v>0</v>
      </c>
      <c r="N218" s="297">
        <v>0</v>
      </c>
      <c r="O218" s="297">
        <v>0</v>
      </c>
      <c r="P218" s="297">
        <v>0</v>
      </c>
      <c r="Q218" s="297">
        <v>0</v>
      </c>
      <c r="R218" s="297">
        <v>0</v>
      </c>
    </row>
    <row r="219" spans="1:18" ht="12.75" customHeight="1">
      <c r="C219" s="230" t="s">
        <v>22</v>
      </c>
      <c r="F219" s="275">
        <f t="shared" si="33"/>
        <v>0</v>
      </c>
      <c r="G219" s="297">
        <v>0</v>
      </c>
      <c r="H219" s="297">
        <v>0</v>
      </c>
      <c r="I219" s="297">
        <v>0</v>
      </c>
      <c r="J219" s="297">
        <v>0</v>
      </c>
      <c r="K219" s="297">
        <v>0</v>
      </c>
      <c r="L219" s="297">
        <v>0</v>
      </c>
      <c r="M219" s="297">
        <v>0</v>
      </c>
      <c r="N219" s="297">
        <v>0</v>
      </c>
      <c r="O219" s="297">
        <v>0</v>
      </c>
      <c r="P219" s="297">
        <v>0</v>
      </c>
      <c r="Q219" s="297">
        <v>0</v>
      </c>
      <c r="R219" s="297">
        <v>0</v>
      </c>
    </row>
    <row r="220" spans="1:18" ht="12.75" customHeight="1">
      <c r="C220" s="271" t="s">
        <v>166</v>
      </c>
      <c r="F220" s="275">
        <f t="shared" si="33"/>
        <v>0</v>
      </c>
      <c r="G220" s="297">
        <v>0</v>
      </c>
      <c r="H220" s="297">
        <v>0</v>
      </c>
      <c r="I220" s="297">
        <v>0</v>
      </c>
      <c r="J220" s="297">
        <v>0</v>
      </c>
      <c r="K220" s="297">
        <v>0</v>
      </c>
      <c r="L220" s="297">
        <v>0</v>
      </c>
      <c r="M220" s="297">
        <v>0</v>
      </c>
      <c r="N220" s="297">
        <v>0</v>
      </c>
      <c r="O220" s="297">
        <v>0</v>
      </c>
      <c r="P220" s="297">
        <v>0</v>
      </c>
      <c r="Q220" s="297">
        <v>0</v>
      </c>
      <c r="R220" s="297">
        <v>0</v>
      </c>
    </row>
    <row r="221" spans="1:18" ht="12.75" customHeight="1">
      <c r="C221" s="230" t="s">
        <v>268</v>
      </c>
      <c r="F221" s="275">
        <f>SUM(G221:R221)</f>
        <v>0</v>
      </c>
      <c r="G221" s="297">
        <v>0</v>
      </c>
      <c r="H221" s="297">
        <v>0</v>
      </c>
      <c r="I221" s="297">
        <v>0</v>
      </c>
      <c r="J221" s="297">
        <v>0</v>
      </c>
      <c r="K221" s="297">
        <v>0</v>
      </c>
      <c r="L221" s="297">
        <v>0</v>
      </c>
      <c r="M221" s="297">
        <v>0</v>
      </c>
      <c r="N221" s="297">
        <v>0</v>
      </c>
      <c r="O221" s="297">
        <v>0</v>
      </c>
      <c r="P221" s="297">
        <v>0</v>
      </c>
      <c r="Q221" s="297">
        <v>0</v>
      </c>
      <c r="R221" s="297">
        <v>0</v>
      </c>
    </row>
    <row r="222" spans="1:18" ht="12.75" customHeight="1">
      <c r="C222" s="230" t="s">
        <v>23</v>
      </c>
      <c r="F222" s="275">
        <f t="shared" si="33"/>
        <v>0</v>
      </c>
      <c r="G222" s="297">
        <v>0</v>
      </c>
      <c r="H222" s="297">
        <v>0</v>
      </c>
      <c r="I222" s="297">
        <v>0</v>
      </c>
      <c r="J222" s="297">
        <v>0</v>
      </c>
      <c r="K222" s="297">
        <v>0</v>
      </c>
      <c r="L222" s="297">
        <v>0</v>
      </c>
      <c r="M222" s="297">
        <v>0</v>
      </c>
      <c r="N222" s="297">
        <v>0</v>
      </c>
      <c r="O222" s="297">
        <v>0</v>
      </c>
      <c r="P222" s="297">
        <v>0</v>
      </c>
      <c r="Q222" s="297">
        <v>0</v>
      </c>
      <c r="R222" s="297">
        <v>0</v>
      </c>
    </row>
    <row r="223" spans="1:18" ht="12.75" customHeight="1">
      <c r="C223" s="230" t="s">
        <v>249</v>
      </c>
      <c r="F223" s="275">
        <f t="shared" si="33"/>
        <v>0</v>
      </c>
      <c r="G223" s="297">
        <v>0</v>
      </c>
      <c r="H223" s="297">
        <v>0</v>
      </c>
      <c r="I223" s="297">
        <v>0</v>
      </c>
      <c r="J223" s="297">
        <v>0</v>
      </c>
      <c r="K223" s="297">
        <v>0</v>
      </c>
      <c r="L223" s="297">
        <v>0</v>
      </c>
      <c r="M223" s="297">
        <v>0</v>
      </c>
      <c r="N223" s="297">
        <v>0</v>
      </c>
      <c r="O223" s="297">
        <v>0</v>
      </c>
      <c r="P223" s="297">
        <v>0</v>
      </c>
      <c r="Q223" s="297">
        <v>0</v>
      </c>
      <c r="R223" s="297">
        <v>0</v>
      </c>
    </row>
    <row r="224" spans="1:18" ht="12.75" customHeight="1">
      <c r="C224" s="230" t="s">
        <v>250</v>
      </c>
      <c r="F224" s="275">
        <f t="shared" si="33"/>
        <v>0</v>
      </c>
      <c r="G224" s="297">
        <v>0</v>
      </c>
      <c r="H224" s="297">
        <v>0</v>
      </c>
      <c r="I224" s="297">
        <v>0</v>
      </c>
      <c r="J224" s="297">
        <v>0</v>
      </c>
      <c r="K224" s="297">
        <v>0</v>
      </c>
      <c r="L224" s="297">
        <v>0</v>
      </c>
      <c r="M224" s="297">
        <v>0</v>
      </c>
      <c r="N224" s="297">
        <v>0</v>
      </c>
      <c r="O224" s="297">
        <v>0</v>
      </c>
      <c r="P224" s="297">
        <v>0</v>
      </c>
      <c r="Q224" s="297">
        <v>0</v>
      </c>
      <c r="R224" s="297">
        <v>0</v>
      </c>
    </row>
    <row r="225" spans="1:18" ht="12.75" customHeight="1">
      <c r="C225" s="230" t="s">
        <v>24</v>
      </c>
      <c r="D225" s="230"/>
      <c r="F225" s="275">
        <f t="shared" si="33"/>
        <v>0</v>
      </c>
      <c r="G225" s="297">
        <v>0</v>
      </c>
      <c r="H225" s="297">
        <v>0</v>
      </c>
      <c r="I225" s="297">
        <v>0</v>
      </c>
      <c r="J225" s="297">
        <v>0</v>
      </c>
      <c r="K225" s="297">
        <v>0</v>
      </c>
      <c r="L225" s="297">
        <v>0</v>
      </c>
      <c r="M225" s="297">
        <v>0</v>
      </c>
      <c r="N225" s="297">
        <v>0</v>
      </c>
      <c r="O225" s="297">
        <v>0</v>
      </c>
      <c r="P225" s="297">
        <v>0</v>
      </c>
      <c r="Q225" s="297">
        <v>0</v>
      </c>
      <c r="R225" s="297">
        <v>0</v>
      </c>
    </row>
    <row r="226" spans="1:18" ht="12.75" customHeight="1">
      <c r="C226" s="267" t="s">
        <v>167</v>
      </c>
      <c r="D226" s="230"/>
      <c r="F226" s="275">
        <f t="shared" si="33"/>
        <v>0</v>
      </c>
      <c r="G226" s="297">
        <v>0</v>
      </c>
      <c r="H226" s="297">
        <v>0</v>
      </c>
      <c r="I226" s="297">
        <v>0</v>
      </c>
      <c r="J226" s="297">
        <v>0</v>
      </c>
      <c r="K226" s="297">
        <v>0</v>
      </c>
      <c r="L226" s="297">
        <v>0</v>
      </c>
      <c r="M226" s="297">
        <v>0</v>
      </c>
      <c r="N226" s="297">
        <v>0</v>
      </c>
      <c r="O226" s="297">
        <v>0</v>
      </c>
      <c r="P226" s="297">
        <v>0</v>
      </c>
      <c r="Q226" s="297">
        <v>0</v>
      </c>
      <c r="R226" s="297">
        <v>0</v>
      </c>
    </row>
    <row r="227" spans="1:18" ht="12.75" customHeight="1">
      <c r="C227" s="230" t="s">
        <v>25</v>
      </c>
      <c r="D227" s="230"/>
      <c r="F227" s="275">
        <f t="shared" si="33"/>
        <v>0</v>
      </c>
      <c r="G227" s="297">
        <v>0</v>
      </c>
      <c r="H227" s="297">
        <v>0</v>
      </c>
      <c r="I227" s="297">
        <v>0</v>
      </c>
      <c r="J227" s="297">
        <v>0</v>
      </c>
      <c r="K227" s="297">
        <v>0</v>
      </c>
      <c r="L227" s="297">
        <v>0</v>
      </c>
      <c r="M227" s="297">
        <v>0</v>
      </c>
      <c r="N227" s="297">
        <v>0</v>
      </c>
      <c r="O227" s="297">
        <v>0</v>
      </c>
      <c r="P227" s="297">
        <v>0</v>
      </c>
      <c r="Q227" s="297">
        <v>0</v>
      </c>
      <c r="R227" s="297">
        <v>0</v>
      </c>
    </row>
    <row r="228" spans="1:18" ht="12.75" customHeight="1">
      <c r="C228" s="230" t="s">
        <v>26</v>
      </c>
      <c r="D228" s="230"/>
      <c r="F228" s="275">
        <f t="shared" si="33"/>
        <v>0</v>
      </c>
      <c r="G228" s="297">
        <v>0</v>
      </c>
      <c r="H228" s="297">
        <v>0</v>
      </c>
      <c r="I228" s="297">
        <v>0</v>
      </c>
      <c r="J228" s="297">
        <v>0</v>
      </c>
      <c r="K228" s="297">
        <v>0</v>
      </c>
      <c r="L228" s="297">
        <v>0</v>
      </c>
      <c r="M228" s="297">
        <v>0</v>
      </c>
      <c r="N228" s="297">
        <v>0</v>
      </c>
      <c r="O228" s="297">
        <v>0</v>
      </c>
      <c r="P228" s="297">
        <v>0</v>
      </c>
      <c r="Q228" s="297">
        <v>0</v>
      </c>
      <c r="R228" s="297">
        <v>0</v>
      </c>
    </row>
    <row r="229" spans="1:18" ht="12.75" customHeight="1">
      <c r="C229" s="230" t="s">
        <v>27</v>
      </c>
      <c r="D229" s="230"/>
      <c r="F229" s="275">
        <f t="shared" si="33"/>
        <v>0</v>
      </c>
      <c r="G229" s="297">
        <v>0</v>
      </c>
      <c r="H229" s="297">
        <v>0</v>
      </c>
      <c r="I229" s="297">
        <v>0</v>
      </c>
      <c r="J229" s="297">
        <v>0</v>
      </c>
      <c r="K229" s="297">
        <v>0</v>
      </c>
      <c r="L229" s="297">
        <v>0</v>
      </c>
      <c r="M229" s="297">
        <v>0</v>
      </c>
      <c r="N229" s="297">
        <v>0</v>
      </c>
      <c r="O229" s="297">
        <v>0</v>
      </c>
      <c r="P229" s="297">
        <v>0</v>
      </c>
      <c r="Q229" s="297">
        <v>0</v>
      </c>
      <c r="R229" s="297">
        <v>0</v>
      </c>
    </row>
    <row r="230" spans="1:18" ht="12.75" customHeight="1">
      <c r="C230" s="230" t="s">
        <v>168</v>
      </c>
      <c r="D230" s="230"/>
      <c r="F230" s="275">
        <f t="shared" si="33"/>
        <v>0</v>
      </c>
      <c r="G230" s="297">
        <v>0</v>
      </c>
      <c r="H230" s="297">
        <v>0</v>
      </c>
      <c r="I230" s="297">
        <v>0</v>
      </c>
      <c r="J230" s="297">
        <v>0</v>
      </c>
      <c r="K230" s="297">
        <v>0</v>
      </c>
      <c r="L230" s="297">
        <v>0</v>
      </c>
      <c r="M230" s="297">
        <v>0</v>
      </c>
      <c r="N230" s="297">
        <v>0</v>
      </c>
      <c r="O230" s="297">
        <v>0</v>
      </c>
      <c r="P230" s="297">
        <v>0</v>
      </c>
      <c r="Q230" s="297">
        <v>0</v>
      </c>
      <c r="R230" s="297">
        <v>0</v>
      </c>
    </row>
    <row r="231" spans="1:18" ht="12.75" customHeight="1">
      <c r="C231" s="230" t="s">
        <v>28</v>
      </c>
      <c r="D231" s="230"/>
      <c r="F231" s="275">
        <f t="shared" si="33"/>
        <v>0</v>
      </c>
      <c r="G231" s="297">
        <v>0</v>
      </c>
      <c r="H231" s="297">
        <v>0</v>
      </c>
      <c r="I231" s="297">
        <v>0</v>
      </c>
      <c r="J231" s="297">
        <v>0</v>
      </c>
      <c r="K231" s="297">
        <v>0</v>
      </c>
      <c r="L231" s="297">
        <v>0</v>
      </c>
      <c r="M231" s="297">
        <v>0</v>
      </c>
      <c r="N231" s="297">
        <v>0</v>
      </c>
      <c r="O231" s="297">
        <v>0</v>
      </c>
      <c r="P231" s="297">
        <v>0</v>
      </c>
      <c r="Q231" s="297">
        <v>0</v>
      </c>
      <c r="R231" s="297">
        <v>0</v>
      </c>
    </row>
    <row r="232" spans="1:18" ht="12.75" customHeight="1">
      <c r="C232" s="230" t="s">
        <v>169</v>
      </c>
      <c r="D232" s="230"/>
      <c r="F232" s="275">
        <f t="shared" si="33"/>
        <v>0</v>
      </c>
      <c r="G232" s="297">
        <v>0</v>
      </c>
      <c r="H232" s="297">
        <v>0</v>
      </c>
      <c r="I232" s="297">
        <v>0</v>
      </c>
      <c r="J232" s="297">
        <v>0</v>
      </c>
      <c r="K232" s="297">
        <v>0</v>
      </c>
      <c r="L232" s="297">
        <v>0</v>
      </c>
      <c r="M232" s="297">
        <v>0</v>
      </c>
      <c r="N232" s="297">
        <v>0</v>
      </c>
      <c r="O232" s="297">
        <v>0</v>
      </c>
      <c r="P232" s="297">
        <v>0</v>
      </c>
      <c r="Q232" s="297">
        <v>0</v>
      </c>
      <c r="R232" s="297">
        <v>0</v>
      </c>
    </row>
    <row r="233" spans="1:18" ht="12.75" customHeight="1">
      <c r="D233" s="230"/>
      <c r="F233" s="27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</row>
    <row r="234" spans="1:18" ht="12.75" customHeight="1">
      <c r="A234" s="200"/>
      <c r="B234" s="272" t="s">
        <v>196</v>
      </c>
      <c r="C234" s="188"/>
      <c r="D234" s="188"/>
      <c r="F234" s="275">
        <f>SUM(G234:R234)</f>
        <v>0</v>
      </c>
      <c r="G234" s="283">
        <f t="shared" ref="G234:R234" si="34">SUM(G213:G233)</f>
        <v>0</v>
      </c>
      <c r="H234" s="283">
        <f t="shared" si="34"/>
        <v>0</v>
      </c>
      <c r="I234" s="283">
        <f t="shared" si="34"/>
        <v>0</v>
      </c>
      <c r="J234" s="283">
        <f t="shared" si="34"/>
        <v>0</v>
      </c>
      <c r="K234" s="283">
        <f t="shared" si="34"/>
        <v>0</v>
      </c>
      <c r="L234" s="283">
        <f t="shared" si="34"/>
        <v>0</v>
      </c>
      <c r="M234" s="283">
        <f t="shared" si="34"/>
        <v>0</v>
      </c>
      <c r="N234" s="283">
        <f t="shared" si="34"/>
        <v>0</v>
      </c>
      <c r="O234" s="283">
        <f t="shared" si="34"/>
        <v>0</v>
      </c>
      <c r="P234" s="283">
        <f t="shared" si="34"/>
        <v>0</v>
      </c>
      <c r="Q234" s="283">
        <f t="shared" si="34"/>
        <v>0</v>
      </c>
      <c r="R234" s="283">
        <f t="shared" si="34"/>
        <v>0</v>
      </c>
    </row>
    <row r="235" spans="1:18" ht="12.75" customHeight="1">
      <c r="B235" s="188"/>
      <c r="C235" s="188"/>
      <c r="D235" s="188"/>
      <c r="F235" s="285"/>
      <c r="G235" s="275"/>
      <c r="H235" s="275"/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</row>
    <row r="236" spans="1:18" ht="12.75" customHeight="1">
      <c r="B236" s="266" t="s">
        <v>29</v>
      </c>
      <c r="C236" s="188"/>
      <c r="D236" s="188"/>
      <c r="E236" s="270" t="s">
        <v>163</v>
      </c>
      <c r="F236" s="285"/>
      <c r="G236" s="286"/>
      <c r="H236" s="286"/>
      <c r="I236" s="286"/>
      <c r="J236" s="286"/>
      <c r="K236" s="286"/>
      <c r="L236" s="286"/>
      <c r="M236" s="286"/>
      <c r="N236" s="286"/>
      <c r="O236" s="286"/>
      <c r="P236" s="286"/>
      <c r="Q236" s="286"/>
      <c r="R236" s="286"/>
    </row>
    <row r="237" spans="1:18" ht="12.75" customHeight="1">
      <c r="C237" s="230" t="s">
        <v>30</v>
      </c>
      <c r="D237" s="230"/>
      <c r="E237" s="270"/>
      <c r="F237" s="275">
        <f t="shared" ref="F237:F276" si="35">SUM(G237:R237)</f>
        <v>0</v>
      </c>
      <c r="G237" s="297">
        <v>0</v>
      </c>
      <c r="H237" s="297">
        <v>0</v>
      </c>
      <c r="I237" s="297">
        <v>0</v>
      </c>
      <c r="J237" s="297">
        <v>0</v>
      </c>
      <c r="K237" s="297">
        <v>0</v>
      </c>
      <c r="L237" s="297">
        <v>0</v>
      </c>
      <c r="M237" s="297">
        <v>0</v>
      </c>
      <c r="N237" s="297">
        <v>0</v>
      </c>
      <c r="O237" s="297">
        <v>0</v>
      </c>
      <c r="P237" s="297">
        <v>0</v>
      </c>
      <c r="Q237" s="297">
        <v>0</v>
      </c>
      <c r="R237" s="297">
        <v>0</v>
      </c>
    </row>
    <row r="238" spans="1:18" ht="12.75" customHeight="1">
      <c r="C238" s="230" t="s">
        <v>31</v>
      </c>
      <c r="D238" s="230"/>
      <c r="F238" s="275">
        <f t="shared" si="35"/>
        <v>0</v>
      </c>
      <c r="G238" s="297">
        <v>0</v>
      </c>
      <c r="H238" s="297">
        <v>0</v>
      </c>
      <c r="I238" s="297">
        <v>0</v>
      </c>
      <c r="J238" s="297">
        <v>0</v>
      </c>
      <c r="K238" s="297">
        <v>0</v>
      </c>
      <c r="L238" s="297">
        <v>0</v>
      </c>
      <c r="M238" s="297">
        <v>0</v>
      </c>
      <c r="N238" s="297">
        <v>0</v>
      </c>
      <c r="O238" s="297">
        <v>0</v>
      </c>
      <c r="P238" s="297">
        <v>0</v>
      </c>
      <c r="Q238" s="297">
        <v>0</v>
      </c>
      <c r="R238" s="297">
        <v>0</v>
      </c>
    </row>
    <row r="239" spans="1:18" ht="12.75" customHeight="1">
      <c r="C239" s="230" t="s">
        <v>32</v>
      </c>
      <c r="D239" s="230"/>
      <c r="F239" s="275">
        <f t="shared" si="35"/>
        <v>0</v>
      </c>
      <c r="G239" s="297">
        <v>0</v>
      </c>
      <c r="H239" s="297">
        <v>0</v>
      </c>
      <c r="I239" s="297">
        <v>0</v>
      </c>
      <c r="J239" s="297">
        <v>0</v>
      </c>
      <c r="K239" s="297">
        <v>0</v>
      </c>
      <c r="L239" s="297">
        <v>0</v>
      </c>
      <c r="M239" s="297">
        <v>0</v>
      </c>
      <c r="N239" s="297">
        <v>0</v>
      </c>
      <c r="O239" s="297">
        <v>0</v>
      </c>
      <c r="P239" s="297">
        <v>0</v>
      </c>
      <c r="Q239" s="297">
        <v>0</v>
      </c>
      <c r="R239" s="297">
        <v>0</v>
      </c>
    </row>
    <row r="240" spans="1:18" ht="12.75" customHeight="1">
      <c r="C240" s="230" t="s">
        <v>33</v>
      </c>
      <c r="D240" s="230"/>
      <c r="F240" s="275">
        <f t="shared" si="35"/>
        <v>0</v>
      </c>
      <c r="G240" s="297">
        <v>0</v>
      </c>
      <c r="H240" s="297">
        <v>0</v>
      </c>
      <c r="I240" s="297">
        <v>0</v>
      </c>
      <c r="J240" s="297">
        <v>0</v>
      </c>
      <c r="K240" s="297">
        <v>0</v>
      </c>
      <c r="L240" s="297">
        <v>0</v>
      </c>
      <c r="M240" s="297">
        <v>0</v>
      </c>
      <c r="N240" s="297">
        <v>0</v>
      </c>
      <c r="O240" s="297">
        <v>0</v>
      </c>
      <c r="P240" s="297">
        <v>0</v>
      </c>
      <c r="Q240" s="297">
        <v>0</v>
      </c>
      <c r="R240" s="297">
        <v>0</v>
      </c>
    </row>
    <row r="241" spans="2:18" ht="12.75" customHeight="1">
      <c r="C241" s="230" t="s">
        <v>34</v>
      </c>
      <c r="D241" s="230"/>
      <c r="F241" s="275">
        <f t="shared" si="35"/>
        <v>0</v>
      </c>
      <c r="G241" s="297">
        <v>0</v>
      </c>
      <c r="H241" s="297">
        <v>0</v>
      </c>
      <c r="I241" s="297">
        <v>0</v>
      </c>
      <c r="J241" s="297">
        <v>0</v>
      </c>
      <c r="K241" s="297">
        <v>0</v>
      </c>
      <c r="L241" s="297">
        <v>0</v>
      </c>
      <c r="M241" s="297">
        <v>0</v>
      </c>
      <c r="N241" s="297">
        <v>0</v>
      </c>
      <c r="O241" s="297">
        <v>0</v>
      </c>
      <c r="P241" s="297">
        <v>0</v>
      </c>
      <c r="Q241" s="297">
        <v>0</v>
      </c>
      <c r="R241" s="297">
        <v>0</v>
      </c>
    </row>
    <row r="242" spans="2:18" ht="12.75" customHeight="1">
      <c r="C242" s="230" t="s">
        <v>35</v>
      </c>
      <c r="D242" s="230"/>
      <c r="F242" s="275">
        <f t="shared" si="35"/>
        <v>0</v>
      </c>
      <c r="G242" s="297">
        <v>0</v>
      </c>
      <c r="H242" s="297">
        <v>0</v>
      </c>
      <c r="I242" s="297">
        <v>0</v>
      </c>
      <c r="J242" s="297">
        <v>0</v>
      </c>
      <c r="K242" s="297">
        <v>0</v>
      </c>
      <c r="L242" s="297">
        <v>0</v>
      </c>
      <c r="M242" s="297">
        <v>0</v>
      </c>
      <c r="N242" s="297">
        <v>0</v>
      </c>
      <c r="O242" s="297">
        <v>0</v>
      </c>
      <c r="P242" s="297">
        <v>0</v>
      </c>
      <c r="Q242" s="297">
        <v>0</v>
      </c>
      <c r="R242" s="297">
        <v>0</v>
      </c>
    </row>
    <row r="243" spans="2:18" ht="12.75" customHeight="1">
      <c r="C243" s="230" t="s">
        <v>36</v>
      </c>
      <c r="F243" s="275">
        <f t="shared" si="35"/>
        <v>0</v>
      </c>
      <c r="G243" s="297">
        <v>0</v>
      </c>
      <c r="H243" s="297">
        <v>0</v>
      </c>
      <c r="I243" s="297">
        <v>0</v>
      </c>
      <c r="J243" s="297">
        <v>0</v>
      </c>
      <c r="K243" s="297">
        <v>0</v>
      </c>
      <c r="L243" s="297">
        <v>0</v>
      </c>
      <c r="M243" s="297">
        <v>0</v>
      </c>
      <c r="N243" s="297">
        <v>0</v>
      </c>
      <c r="O243" s="297">
        <v>0</v>
      </c>
      <c r="P243" s="297">
        <v>0</v>
      </c>
      <c r="Q243" s="297">
        <v>0</v>
      </c>
      <c r="R243" s="297">
        <v>0</v>
      </c>
    </row>
    <row r="244" spans="2:18" ht="12.75" customHeight="1">
      <c r="C244" s="230" t="s">
        <v>284</v>
      </c>
      <c r="F244" s="275">
        <f t="shared" si="35"/>
        <v>0</v>
      </c>
      <c r="G244" s="297">
        <v>0</v>
      </c>
      <c r="H244" s="297">
        <v>0</v>
      </c>
      <c r="I244" s="297">
        <v>0</v>
      </c>
      <c r="J244" s="297">
        <v>0</v>
      </c>
      <c r="K244" s="297">
        <v>0</v>
      </c>
      <c r="L244" s="297">
        <v>0</v>
      </c>
      <c r="M244" s="297">
        <v>0</v>
      </c>
      <c r="N244" s="297">
        <v>0</v>
      </c>
      <c r="O244" s="297">
        <v>0</v>
      </c>
      <c r="P244" s="297">
        <v>0</v>
      </c>
      <c r="Q244" s="297">
        <v>0</v>
      </c>
      <c r="R244" s="297">
        <v>0</v>
      </c>
    </row>
    <row r="245" spans="2:18" ht="12.75" customHeight="1">
      <c r="C245" s="230" t="s">
        <v>251</v>
      </c>
      <c r="F245" s="275">
        <f t="shared" si="35"/>
        <v>0</v>
      </c>
      <c r="G245" s="297">
        <v>0</v>
      </c>
      <c r="H245" s="297">
        <v>0</v>
      </c>
      <c r="I245" s="297">
        <v>0</v>
      </c>
      <c r="J245" s="297">
        <v>0</v>
      </c>
      <c r="K245" s="297">
        <v>0</v>
      </c>
      <c r="L245" s="297">
        <v>0</v>
      </c>
      <c r="M245" s="297">
        <v>0</v>
      </c>
      <c r="N245" s="297">
        <v>0</v>
      </c>
      <c r="O245" s="297">
        <v>0</v>
      </c>
      <c r="P245" s="297">
        <v>0</v>
      </c>
      <c r="Q245" s="297">
        <v>0</v>
      </c>
      <c r="R245" s="297">
        <v>0</v>
      </c>
    </row>
    <row r="246" spans="2:18" ht="12.75" customHeight="1">
      <c r="C246" s="230" t="s">
        <v>172</v>
      </c>
      <c r="F246" s="275">
        <f t="shared" si="35"/>
        <v>0</v>
      </c>
      <c r="G246" s="297">
        <v>0</v>
      </c>
      <c r="H246" s="297">
        <v>0</v>
      </c>
      <c r="I246" s="297">
        <v>0</v>
      </c>
      <c r="J246" s="297">
        <v>0</v>
      </c>
      <c r="K246" s="297">
        <v>0</v>
      </c>
      <c r="L246" s="297">
        <v>0</v>
      </c>
      <c r="M246" s="297">
        <v>0</v>
      </c>
      <c r="N246" s="297">
        <v>0</v>
      </c>
      <c r="O246" s="297">
        <v>0</v>
      </c>
      <c r="P246" s="297">
        <v>0</v>
      </c>
      <c r="Q246" s="297">
        <v>0</v>
      </c>
      <c r="R246" s="297">
        <v>0</v>
      </c>
    </row>
    <row r="247" spans="2:18" ht="12.75" customHeight="1">
      <c r="C247" s="230" t="s">
        <v>252</v>
      </c>
      <c r="F247" s="275">
        <f t="shared" si="35"/>
        <v>0</v>
      </c>
      <c r="G247" s="297">
        <v>0</v>
      </c>
      <c r="H247" s="297">
        <v>0</v>
      </c>
      <c r="I247" s="297">
        <v>0</v>
      </c>
      <c r="J247" s="297">
        <v>0</v>
      </c>
      <c r="K247" s="297">
        <v>0</v>
      </c>
      <c r="L247" s="297">
        <v>0</v>
      </c>
      <c r="M247" s="297">
        <v>0</v>
      </c>
      <c r="N247" s="297">
        <v>0</v>
      </c>
      <c r="O247" s="297">
        <v>0</v>
      </c>
      <c r="P247" s="297">
        <v>0</v>
      </c>
      <c r="Q247" s="297">
        <v>0</v>
      </c>
      <c r="R247" s="297">
        <v>0</v>
      </c>
    </row>
    <row r="248" spans="2:18" ht="12.75" customHeight="1">
      <c r="C248" s="230" t="s">
        <v>253</v>
      </c>
      <c r="F248" s="275">
        <f t="shared" si="35"/>
        <v>0</v>
      </c>
      <c r="G248" s="297">
        <v>0</v>
      </c>
      <c r="H248" s="297">
        <v>0</v>
      </c>
      <c r="I248" s="297">
        <v>0</v>
      </c>
      <c r="J248" s="297">
        <v>0</v>
      </c>
      <c r="K248" s="297">
        <v>0</v>
      </c>
      <c r="L248" s="297">
        <v>0</v>
      </c>
      <c r="M248" s="297">
        <v>0</v>
      </c>
      <c r="N248" s="297">
        <v>0</v>
      </c>
      <c r="O248" s="297">
        <v>0</v>
      </c>
      <c r="P248" s="297">
        <v>0</v>
      </c>
      <c r="Q248" s="297">
        <v>0</v>
      </c>
      <c r="R248" s="297">
        <v>0</v>
      </c>
    </row>
    <row r="249" spans="2:18" ht="12.75" customHeight="1">
      <c r="C249" s="230" t="s">
        <v>254</v>
      </c>
      <c r="F249" s="275">
        <f t="shared" si="35"/>
        <v>0</v>
      </c>
      <c r="G249" s="297">
        <v>0</v>
      </c>
      <c r="H249" s="297">
        <v>0</v>
      </c>
      <c r="I249" s="297">
        <v>0</v>
      </c>
      <c r="J249" s="297">
        <v>0</v>
      </c>
      <c r="K249" s="297">
        <v>0</v>
      </c>
      <c r="L249" s="297">
        <v>0</v>
      </c>
      <c r="M249" s="297">
        <v>0</v>
      </c>
      <c r="N249" s="297">
        <v>0</v>
      </c>
      <c r="O249" s="297">
        <v>0</v>
      </c>
      <c r="P249" s="297">
        <v>0</v>
      </c>
      <c r="Q249" s="297">
        <v>0</v>
      </c>
      <c r="R249" s="297">
        <v>0</v>
      </c>
    </row>
    <row r="250" spans="2:18" ht="12.75" customHeight="1">
      <c r="C250" s="230" t="s">
        <v>255</v>
      </c>
      <c r="F250" s="275">
        <f t="shared" si="35"/>
        <v>0</v>
      </c>
      <c r="G250" s="297">
        <v>0</v>
      </c>
      <c r="H250" s="297">
        <v>0</v>
      </c>
      <c r="I250" s="297">
        <v>0</v>
      </c>
      <c r="J250" s="297">
        <v>0</v>
      </c>
      <c r="K250" s="297">
        <v>0</v>
      </c>
      <c r="L250" s="297">
        <v>0</v>
      </c>
      <c r="M250" s="297">
        <v>0</v>
      </c>
      <c r="N250" s="297">
        <v>0</v>
      </c>
      <c r="O250" s="297">
        <v>0</v>
      </c>
      <c r="P250" s="297">
        <v>0</v>
      </c>
      <c r="Q250" s="297">
        <v>0</v>
      </c>
      <c r="R250" s="297">
        <v>0</v>
      </c>
    </row>
    <row r="251" spans="2:18" ht="12.75" customHeight="1">
      <c r="B251" s="230"/>
      <c r="C251" s="230" t="s">
        <v>37</v>
      </c>
      <c r="F251" s="275">
        <f t="shared" si="35"/>
        <v>0</v>
      </c>
      <c r="G251" s="297">
        <v>0</v>
      </c>
      <c r="H251" s="297">
        <v>0</v>
      </c>
      <c r="I251" s="297">
        <v>0</v>
      </c>
      <c r="J251" s="297">
        <v>0</v>
      </c>
      <c r="K251" s="297">
        <v>0</v>
      </c>
      <c r="L251" s="297">
        <v>0</v>
      </c>
      <c r="M251" s="297">
        <v>0</v>
      </c>
      <c r="N251" s="297">
        <v>0</v>
      </c>
      <c r="O251" s="297">
        <v>0</v>
      </c>
      <c r="P251" s="297">
        <v>0</v>
      </c>
      <c r="Q251" s="297">
        <v>0</v>
      </c>
      <c r="R251" s="297">
        <v>0</v>
      </c>
    </row>
    <row r="252" spans="2:18" ht="12.75" customHeight="1">
      <c r="B252" s="230"/>
      <c r="C252" s="230" t="s">
        <v>38</v>
      </c>
      <c r="F252" s="275">
        <f t="shared" si="35"/>
        <v>0</v>
      </c>
      <c r="G252" s="297">
        <v>0</v>
      </c>
      <c r="H252" s="297">
        <v>0</v>
      </c>
      <c r="I252" s="297">
        <v>0</v>
      </c>
      <c r="J252" s="297">
        <v>0</v>
      </c>
      <c r="K252" s="297">
        <v>0</v>
      </c>
      <c r="L252" s="297">
        <v>0</v>
      </c>
      <c r="M252" s="297">
        <v>0</v>
      </c>
      <c r="N252" s="297">
        <v>0</v>
      </c>
      <c r="O252" s="297">
        <v>0</v>
      </c>
      <c r="P252" s="297">
        <v>0</v>
      </c>
      <c r="Q252" s="297">
        <v>0</v>
      </c>
      <c r="R252" s="297">
        <v>0</v>
      </c>
    </row>
    <row r="253" spans="2:18" ht="12.75" customHeight="1">
      <c r="B253" s="230"/>
      <c r="C253" s="230" t="s">
        <v>173</v>
      </c>
      <c r="F253" s="275">
        <f t="shared" si="35"/>
        <v>0</v>
      </c>
      <c r="G253" s="297">
        <v>0</v>
      </c>
      <c r="H253" s="297">
        <v>0</v>
      </c>
      <c r="I253" s="297">
        <v>0</v>
      </c>
      <c r="J253" s="297">
        <v>0</v>
      </c>
      <c r="K253" s="297">
        <v>0</v>
      </c>
      <c r="L253" s="297">
        <v>0</v>
      </c>
      <c r="M253" s="297">
        <v>0</v>
      </c>
      <c r="N253" s="297">
        <v>0</v>
      </c>
      <c r="O253" s="297">
        <v>0</v>
      </c>
      <c r="P253" s="297">
        <v>0</v>
      </c>
      <c r="Q253" s="297">
        <v>0</v>
      </c>
      <c r="R253" s="297">
        <v>0</v>
      </c>
    </row>
    <row r="254" spans="2:18" ht="12.75" customHeight="1">
      <c r="B254" s="230"/>
      <c r="C254" s="230" t="s">
        <v>256</v>
      </c>
      <c r="F254" s="275">
        <f t="shared" si="35"/>
        <v>0</v>
      </c>
      <c r="G254" s="297">
        <v>0</v>
      </c>
      <c r="H254" s="297">
        <v>0</v>
      </c>
      <c r="I254" s="297">
        <v>0</v>
      </c>
      <c r="J254" s="297">
        <v>0</v>
      </c>
      <c r="K254" s="297">
        <v>0</v>
      </c>
      <c r="L254" s="297">
        <v>0</v>
      </c>
      <c r="M254" s="297">
        <v>0</v>
      </c>
      <c r="N254" s="297">
        <v>0</v>
      </c>
      <c r="O254" s="297">
        <v>0</v>
      </c>
      <c r="P254" s="297">
        <v>0</v>
      </c>
      <c r="Q254" s="297">
        <v>0</v>
      </c>
      <c r="R254" s="297">
        <v>0</v>
      </c>
    </row>
    <row r="255" spans="2:18" ht="12.75" customHeight="1">
      <c r="B255" s="230"/>
      <c r="C255" s="230" t="s">
        <v>257</v>
      </c>
      <c r="F255" s="275">
        <f t="shared" si="35"/>
        <v>0</v>
      </c>
      <c r="G255" s="297">
        <v>0</v>
      </c>
      <c r="H255" s="297">
        <v>0</v>
      </c>
      <c r="I255" s="297">
        <v>0</v>
      </c>
      <c r="J255" s="297">
        <v>0</v>
      </c>
      <c r="K255" s="297">
        <v>0</v>
      </c>
      <c r="L255" s="297">
        <v>0</v>
      </c>
      <c r="M255" s="297">
        <v>0</v>
      </c>
      <c r="N255" s="297">
        <v>0</v>
      </c>
      <c r="O255" s="297">
        <v>0</v>
      </c>
      <c r="P255" s="297">
        <v>0</v>
      </c>
      <c r="Q255" s="297">
        <v>0</v>
      </c>
      <c r="R255" s="297">
        <v>0</v>
      </c>
    </row>
    <row r="256" spans="2:18" ht="12.75" customHeight="1">
      <c r="B256" s="230"/>
      <c r="C256" s="230" t="s">
        <v>258</v>
      </c>
      <c r="F256" s="275">
        <f t="shared" si="35"/>
        <v>0</v>
      </c>
      <c r="G256" s="297">
        <v>0</v>
      </c>
      <c r="H256" s="297">
        <v>0</v>
      </c>
      <c r="I256" s="297">
        <v>0</v>
      </c>
      <c r="J256" s="297">
        <v>0</v>
      </c>
      <c r="K256" s="297">
        <v>0</v>
      </c>
      <c r="L256" s="297">
        <v>0</v>
      </c>
      <c r="M256" s="297">
        <v>0</v>
      </c>
      <c r="N256" s="297">
        <v>0</v>
      </c>
      <c r="O256" s="297">
        <v>0</v>
      </c>
      <c r="P256" s="297">
        <v>0</v>
      </c>
      <c r="Q256" s="297">
        <v>0</v>
      </c>
      <c r="R256" s="297">
        <v>0</v>
      </c>
    </row>
    <row r="257" spans="2:18" ht="12.75" customHeight="1">
      <c r="B257" s="230"/>
      <c r="C257" s="230" t="s">
        <v>39</v>
      </c>
      <c r="F257" s="275">
        <f t="shared" si="35"/>
        <v>0</v>
      </c>
      <c r="G257" s="297">
        <v>0</v>
      </c>
      <c r="H257" s="297">
        <v>0</v>
      </c>
      <c r="I257" s="297">
        <v>0</v>
      </c>
      <c r="J257" s="297">
        <v>0</v>
      </c>
      <c r="K257" s="297">
        <v>0</v>
      </c>
      <c r="L257" s="297">
        <v>0</v>
      </c>
      <c r="M257" s="297">
        <v>0</v>
      </c>
      <c r="N257" s="297">
        <v>0</v>
      </c>
      <c r="O257" s="297">
        <v>0</v>
      </c>
      <c r="P257" s="297">
        <v>0</v>
      </c>
      <c r="Q257" s="297">
        <v>0</v>
      </c>
      <c r="R257" s="297">
        <v>0</v>
      </c>
    </row>
    <row r="258" spans="2:18" ht="12.75" customHeight="1">
      <c r="C258" s="230" t="s">
        <v>40</v>
      </c>
      <c r="E258" s="273"/>
      <c r="F258" s="275">
        <f t="shared" si="35"/>
        <v>0</v>
      </c>
      <c r="G258" s="297">
        <v>0</v>
      </c>
      <c r="H258" s="297">
        <v>0</v>
      </c>
      <c r="I258" s="297">
        <v>0</v>
      </c>
      <c r="J258" s="297">
        <v>0</v>
      </c>
      <c r="K258" s="297">
        <v>0</v>
      </c>
      <c r="L258" s="297">
        <v>0</v>
      </c>
      <c r="M258" s="297">
        <v>0</v>
      </c>
      <c r="N258" s="297">
        <v>0</v>
      </c>
      <c r="O258" s="297">
        <v>0</v>
      </c>
      <c r="P258" s="297">
        <v>0</v>
      </c>
      <c r="Q258" s="297">
        <v>0</v>
      </c>
      <c r="R258" s="297">
        <v>0</v>
      </c>
    </row>
    <row r="259" spans="2:18" ht="12.75" customHeight="1">
      <c r="C259" s="230" t="s">
        <v>259</v>
      </c>
      <c r="E259" s="273"/>
      <c r="F259" s="275">
        <f t="shared" si="35"/>
        <v>0</v>
      </c>
      <c r="G259" s="297">
        <v>0</v>
      </c>
      <c r="H259" s="297">
        <v>0</v>
      </c>
      <c r="I259" s="297">
        <v>0</v>
      </c>
      <c r="J259" s="297">
        <v>0</v>
      </c>
      <c r="K259" s="297">
        <v>0</v>
      </c>
      <c r="L259" s="297">
        <v>0</v>
      </c>
      <c r="M259" s="297">
        <v>0</v>
      </c>
      <c r="N259" s="297">
        <v>0</v>
      </c>
      <c r="O259" s="297">
        <v>0</v>
      </c>
      <c r="P259" s="297">
        <v>0</v>
      </c>
      <c r="Q259" s="297">
        <v>0</v>
      </c>
      <c r="R259" s="297">
        <v>0</v>
      </c>
    </row>
    <row r="260" spans="2:18" ht="12.75" customHeight="1">
      <c r="B260" s="188"/>
      <c r="C260" s="287" t="s">
        <v>174</v>
      </c>
      <c r="D260" s="188"/>
      <c r="E260" s="273"/>
      <c r="F260" s="275">
        <f t="shared" si="35"/>
        <v>0</v>
      </c>
      <c r="G260" s="297">
        <v>0</v>
      </c>
      <c r="H260" s="297">
        <v>0</v>
      </c>
      <c r="I260" s="297">
        <v>0</v>
      </c>
      <c r="J260" s="297">
        <v>0</v>
      </c>
      <c r="K260" s="297">
        <v>0</v>
      </c>
      <c r="L260" s="297">
        <v>0</v>
      </c>
      <c r="M260" s="297">
        <v>0</v>
      </c>
      <c r="N260" s="297">
        <v>0</v>
      </c>
      <c r="O260" s="297">
        <v>0</v>
      </c>
      <c r="P260" s="297">
        <v>0</v>
      </c>
      <c r="Q260" s="297">
        <v>0</v>
      </c>
      <c r="R260" s="297">
        <v>0</v>
      </c>
    </row>
    <row r="261" spans="2:18" ht="12.75" customHeight="1">
      <c r="B261" s="188"/>
      <c r="C261" s="287" t="s">
        <v>175</v>
      </c>
      <c r="D261" s="188"/>
      <c r="E261" s="273"/>
      <c r="F261" s="275">
        <f t="shared" si="35"/>
        <v>0</v>
      </c>
      <c r="G261" s="297">
        <v>0</v>
      </c>
      <c r="H261" s="297">
        <v>0</v>
      </c>
      <c r="I261" s="297">
        <v>0</v>
      </c>
      <c r="J261" s="297">
        <v>0</v>
      </c>
      <c r="K261" s="297">
        <v>0</v>
      </c>
      <c r="L261" s="297">
        <v>0</v>
      </c>
      <c r="M261" s="297">
        <v>0</v>
      </c>
      <c r="N261" s="297">
        <v>0</v>
      </c>
      <c r="O261" s="297">
        <v>0</v>
      </c>
      <c r="P261" s="297">
        <v>0</v>
      </c>
      <c r="Q261" s="297">
        <v>0</v>
      </c>
      <c r="R261" s="297">
        <v>0</v>
      </c>
    </row>
    <row r="262" spans="2:18" ht="12.75" customHeight="1">
      <c r="B262" s="188"/>
      <c r="C262" s="287" t="s">
        <v>41</v>
      </c>
      <c r="D262" s="188"/>
      <c r="E262" s="273"/>
      <c r="F262" s="275">
        <f t="shared" si="35"/>
        <v>0</v>
      </c>
      <c r="G262" s="297">
        <v>0</v>
      </c>
      <c r="H262" s="297">
        <v>0</v>
      </c>
      <c r="I262" s="297">
        <v>0</v>
      </c>
      <c r="J262" s="297">
        <v>0</v>
      </c>
      <c r="K262" s="297">
        <v>0</v>
      </c>
      <c r="L262" s="297">
        <v>0</v>
      </c>
      <c r="M262" s="297">
        <v>0</v>
      </c>
      <c r="N262" s="297">
        <v>0</v>
      </c>
      <c r="O262" s="297">
        <v>0</v>
      </c>
      <c r="P262" s="297">
        <v>0</v>
      </c>
      <c r="Q262" s="297">
        <v>0</v>
      </c>
      <c r="R262" s="297">
        <v>0</v>
      </c>
    </row>
    <row r="263" spans="2:18" ht="12.75" customHeight="1">
      <c r="B263" s="188"/>
      <c r="C263" s="287" t="s">
        <v>42</v>
      </c>
      <c r="D263" s="188"/>
      <c r="E263" s="273"/>
      <c r="F263" s="275">
        <f t="shared" si="35"/>
        <v>0</v>
      </c>
      <c r="G263" s="297">
        <v>0</v>
      </c>
      <c r="H263" s="297">
        <v>0</v>
      </c>
      <c r="I263" s="297">
        <v>0</v>
      </c>
      <c r="J263" s="297">
        <v>0</v>
      </c>
      <c r="K263" s="297">
        <v>0</v>
      </c>
      <c r="L263" s="297">
        <v>0</v>
      </c>
      <c r="M263" s="297">
        <v>0</v>
      </c>
      <c r="N263" s="297">
        <v>0</v>
      </c>
      <c r="O263" s="297">
        <v>0</v>
      </c>
      <c r="P263" s="297">
        <v>0</v>
      </c>
      <c r="Q263" s="297">
        <v>0</v>
      </c>
      <c r="R263" s="297">
        <v>0</v>
      </c>
    </row>
    <row r="264" spans="2:18" ht="12.75" customHeight="1">
      <c r="B264" s="188"/>
      <c r="C264" s="287" t="s">
        <v>260</v>
      </c>
      <c r="D264" s="188"/>
      <c r="E264" s="273"/>
      <c r="F264" s="275">
        <f t="shared" si="35"/>
        <v>0</v>
      </c>
      <c r="G264" s="297">
        <v>0</v>
      </c>
      <c r="H264" s="297">
        <v>0</v>
      </c>
      <c r="I264" s="297">
        <v>0</v>
      </c>
      <c r="J264" s="297">
        <v>0</v>
      </c>
      <c r="K264" s="297">
        <v>0</v>
      </c>
      <c r="L264" s="297">
        <v>0</v>
      </c>
      <c r="M264" s="297">
        <v>0</v>
      </c>
      <c r="N264" s="297">
        <v>0</v>
      </c>
      <c r="O264" s="297">
        <v>0</v>
      </c>
      <c r="P264" s="297">
        <v>0</v>
      </c>
      <c r="Q264" s="297">
        <v>0</v>
      </c>
      <c r="R264" s="297">
        <v>0</v>
      </c>
    </row>
    <row r="265" spans="2:18" ht="12.75" customHeight="1">
      <c r="B265" s="188"/>
      <c r="C265" s="287" t="s">
        <v>261</v>
      </c>
      <c r="D265" s="188"/>
      <c r="E265" s="273"/>
      <c r="F265" s="275">
        <f t="shared" si="35"/>
        <v>0</v>
      </c>
      <c r="G265" s="297">
        <v>0</v>
      </c>
      <c r="H265" s="297">
        <v>0</v>
      </c>
      <c r="I265" s="297">
        <v>0</v>
      </c>
      <c r="J265" s="297">
        <v>0</v>
      </c>
      <c r="K265" s="297">
        <v>0</v>
      </c>
      <c r="L265" s="297">
        <v>0</v>
      </c>
      <c r="M265" s="297">
        <v>0</v>
      </c>
      <c r="N265" s="297">
        <v>0</v>
      </c>
      <c r="O265" s="297">
        <v>0</v>
      </c>
      <c r="P265" s="297">
        <v>0</v>
      </c>
      <c r="Q265" s="297">
        <v>0</v>
      </c>
      <c r="R265" s="297">
        <v>0</v>
      </c>
    </row>
    <row r="266" spans="2:18" ht="12.75" customHeight="1">
      <c r="B266" s="188"/>
      <c r="C266" s="232" t="s">
        <v>176</v>
      </c>
      <c r="D266" s="188"/>
      <c r="E266" s="273"/>
      <c r="F266" s="275">
        <f t="shared" si="35"/>
        <v>0</v>
      </c>
      <c r="G266" s="297">
        <v>0</v>
      </c>
      <c r="H266" s="297">
        <v>0</v>
      </c>
      <c r="I266" s="297">
        <v>0</v>
      </c>
      <c r="J266" s="297">
        <v>0</v>
      </c>
      <c r="K266" s="297">
        <v>0</v>
      </c>
      <c r="L266" s="297">
        <v>0</v>
      </c>
      <c r="M266" s="297">
        <v>0</v>
      </c>
      <c r="N266" s="297">
        <v>0</v>
      </c>
      <c r="O266" s="297">
        <v>0</v>
      </c>
      <c r="P266" s="297">
        <v>0</v>
      </c>
      <c r="Q266" s="297">
        <v>0</v>
      </c>
      <c r="R266" s="297">
        <v>0</v>
      </c>
    </row>
    <row r="267" spans="2:18" ht="12.75" customHeight="1">
      <c r="B267" s="188"/>
      <c r="C267" s="232" t="s">
        <v>177</v>
      </c>
      <c r="D267" s="188"/>
      <c r="E267" s="273"/>
      <c r="F267" s="275">
        <f t="shared" si="35"/>
        <v>0</v>
      </c>
      <c r="G267" s="297">
        <v>0</v>
      </c>
      <c r="H267" s="297">
        <v>0</v>
      </c>
      <c r="I267" s="297">
        <v>0</v>
      </c>
      <c r="J267" s="297">
        <v>0</v>
      </c>
      <c r="K267" s="297">
        <v>0</v>
      </c>
      <c r="L267" s="297">
        <v>0</v>
      </c>
      <c r="M267" s="297">
        <v>0</v>
      </c>
      <c r="N267" s="297">
        <v>0</v>
      </c>
      <c r="O267" s="297">
        <v>0</v>
      </c>
      <c r="P267" s="297">
        <v>0</v>
      </c>
      <c r="Q267" s="297">
        <v>0</v>
      </c>
      <c r="R267" s="297">
        <v>0</v>
      </c>
    </row>
    <row r="268" spans="2:18" ht="12.75" customHeight="1">
      <c r="B268" s="188"/>
      <c r="C268" s="232" t="s">
        <v>43</v>
      </c>
      <c r="D268" s="188"/>
      <c r="E268" s="273"/>
      <c r="F268" s="275">
        <f t="shared" si="35"/>
        <v>0</v>
      </c>
      <c r="G268" s="297">
        <v>0</v>
      </c>
      <c r="H268" s="297">
        <v>0</v>
      </c>
      <c r="I268" s="297">
        <v>0</v>
      </c>
      <c r="J268" s="297">
        <v>0</v>
      </c>
      <c r="K268" s="297">
        <v>0</v>
      </c>
      <c r="L268" s="297">
        <v>0</v>
      </c>
      <c r="M268" s="297">
        <v>0</v>
      </c>
      <c r="N268" s="297">
        <v>0</v>
      </c>
      <c r="O268" s="297">
        <v>0</v>
      </c>
      <c r="P268" s="297">
        <v>0</v>
      </c>
      <c r="Q268" s="297">
        <v>0</v>
      </c>
      <c r="R268" s="297">
        <v>0</v>
      </c>
    </row>
    <row r="269" spans="2:18" ht="12.75" customHeight="1">
      <c r="B269" s="188"/>
      <c r="C269" s="287" t="s">
        <v>44</v>
      </c>
      <c r="D269" s="188"/>
      <c r="F269" s="275">
        <f t="shared" si="35"/>
        <v>0</v>
      </c>
      <c r="G269" s="297">
        <v>0</v>
      </c>
      <c r="H269" s="297">
        <v>0</v>
      </c>
      <c r="I269" s="297">
        <v>0</v>
      </c>
      <c r="J269" s="297">
        <v>0</v>
      </c>
      <c r="K269" s="297">
        <v>0</v>
      </c>
      <c r="L269" s="297">
        <v>0</v>
      </c>
      <c r="M269" s="297">
        <v>0</v>
      </c>
      <c r="N269" s="297">
        <v>0</v>
      </c>
      <c r="O269" s="297">
        <v>0</v>
      </c>
      <c r="P269" s="297">
        <v>0</v>
      </c>
      <c r="Q269" s="297">
        <v>0</v>
      </c>
      <c r="R269" s="297">
        <v>0</v>
      </c>
    </row>
    <row r="270" spans="2:18" ht="12.75" customHeight="1">
      <c r="B270" s="188"/>
      <c r="C270" s="230" t="s">
        <v>178</v>
      </c>
      <c r="D270" s="188"/>
      <c r="F270" s="275">
        <f t="shared" si="35"/>
        <v>0</v>
      </c>
      <c r="G270" s="297">
        <v>0</v>
      </c>
      <c r="H270" s="297">
        <v>0</v>
      </c>
      <c r="I270" s="297">
        <v>0</v>
      </c>
      <c r="J270" s="297">
        <v>0</v>
      </c>
      <c r="K270" s="297">
        <v>0</v>
      </c>
      <c r="L270" s="297">
        <v>0</v>
      </c>
      <c r="M270" s="297">
        <v>0</v>
      </c>
      <c r="N270" s="297">
        <v>0</v>
      </c>
      <c r="O270" s="297">
        <v>0</v>
      </c>
      <c r="P270" s="297">
        <v>0</v>
      </c>
      <c r="Q270" s="297">
        <v>0</v>
      </c>
      <c r="R270" s="297">
        <v>0</v>
      </c>
    </row>
    <row r="271" spans="2:18" ht="12.75" customHeight="1">
      <c r="B271" s="188"/>
      <c r="C271" s="230" t="s">
        <v>274</v>
      </c>
      <c r="D271" s="188"/>
      <c r="F271" s="275">
        <f t="shared" si="35"/>
        <v>0</v>
      </c>
      <c r="G271" s="297">
        <v>0</v>
      </c>
      <c r="H271" s="297">
        <v>0</v>
      </c>
      <c r="I271" s="297">
        <v>0</v>
      </c>
      <c r="J271" s="297">
        <v>0</v>
      </c>
      <c r="K271" s="297">
        <v>0</v>
      </c>
      <c r="L271" s="297">
        <v>0</v>
      </c>
      <c r="M271" s="297">
        <v>0</v>
      </c>
      <c r="N271" s="297">
        <v>0</v>
      </c>
      <c r="O271" s="297">
        <v>0</v>
      </c>
      <c r="P271" s="297">
        <v>0</v>
      </c>
      <c r="Q271" s="297">
        <v>0</v>
      </c>
      <c r="R271" s="297">
        <v>0</v>
      </c>
    </row>
    <row r="272" spans="2:18" ht="12.75" customHeight="1">
      <c r="B272" s="188"/>
      <c r="C272" s="230" t="s">
        <v>45</v>
      </c>
      <c r="D272" s="188"/>
      <c r="F272" s="275">
        <f t="shared" si="35"/>
        <v>0</v>
      </c>
      <c r="G272" s="297">
        <v>0</v>
      </c>
      <c r="H272" s="297">
        <v>0</v>
      </c>
      <c r="I272" s="297">
        <v>0</v>
      </c>
      <c r="J272" s="297">
        <v>0</v>
      </c>
      <c r="K272" s="297">
        <v>0</v>
      </c>
      <c r="L272" s="297">
        <v>0</v>
      </c>
      <c r="M272" s="297">
        <v>0</v>
      </c>
      <c r="N272" s="297">
        <v>0</v>
      </c>
      <c r="O272" s="297">
        <v>0</v>
      </c>
      <c r="P272" s="297">
        <v>0</v>
      </c>
      <c r="Q272" s="297">
        <v>0</v>
      </c>
      <c r="R272" s="297">
        <v>0</v>
      </c>
    </row>
    <row r="273" spans="1:18" ht="12.75" customHeight="1">
      <c r="B273" s="188"/>
      <c r="C273" s="230" t="s">
        <v>262</v>
      </c>
      <c r="D273" s="188"/>
      <c r="F273" s="275">
        <f t="shared" si="35"/>
        <v>0</v>
      </c>
      <c r="G273" s="297">
        <v>0</v>
      </c>
      <c r="H273" s="297">
        <v>0</v>
      </c>
      <c r="I273" s="297">
        <v>0</v>
      </c>
      <c r="J273" s="297">
        <v>0</v>
      </c>
      <c r="K273" s="297">
        <v>0</v>
      </c>
      <c r="L273" s="297">
        <v>0</v>
      </c>
      <c r="M273" s="297">
        <v>0</v>
      </c>
      <c r="N273" s="297">
        <v>0</v>
      </c>
      <c r="O273" s="297">
        <v>0</v>
      </c>
      <c r="P273" s="297">
        <v>0</v>
      </c>
      <c r="Q273" s="297">
        <v>0</v>
      </c>
      <c r="R273" s="297">
        <v>0</v>
      </c>
    </row>
    <row r="274" spans="1:18" ht="12.75" customHeight="1">
      <c r="B274" s="188"/>
      <c r="C274" s="230" t="s">
        <v>179</v>
      </c>
      <c r="D274" s="188"/>
      <c r="F274" s="275">
        <f t="shared" si="35"/>
        <v>0</v>
      </c>
      <c r="G274" s="297">
        <v>0</v>
      </c>
      <c r="H274" s="297">
        <v>0</v>
      </c>
      <c r="I274" s="297">
        <v>0</v>
      </c>
      <c r="J274" s="297">
        <v>0</v>
      </c>
      <c r="K274" s="297">
        <v>0</v>
      </c>
      <c r="L274" s="297">
        <v>0</v>
      </c>
      <c r="M274" s="297">
        <v>0</v>
      </c>
      <c r="N274" s="297">
        <v>0</v>
      </c>
      <c r="O274" s="297">
        <v>0</v>
      </c>
      <c r="P274" s="297">
        <v>0</v>
      </c>
      <c r="Q274" s="297">
        <v>0</v>
      </c>
      <c r="R274" s="297">
        <v>0</v>
      </c>
    </row>
    <row r="275" spans="1:18" ht="12.75" customHeight="1">
      <c r="B275" s="188"/>
      <c r="C275" s="230" t="s">
        <v>269</v>
      </c>
      <c r="D275" s="188"/>
      <c r="F275" s="275">
        <f t="shared" si="35"/>
        <v>0</v>
      </c>
      <c r="G275" s="297">
        <v>0</v>
      </c>
      <c r="H275" s="297">
        <v>0</v>
      </c>
      <c r="I275" s="297">
        <v>0</v>
      </c>
      <c r="J275" s="297">
        <v>0</v>
      </c>
      <c r="K275" s="297">
        <v>0</v>
      </c>
      <c r="L275" s="297">
        <v>0</v>
      </c>
      <c r="M275" s="297">
        <v>0</v>
      </c>
      <c r="N275" s="297">
        <v>0</v>
      </c>
      <c r="O275" s="297">
        <v>0</v>
      </c>
      <c r="P275" s="297">
        <v>0</v>
      </c>
      <c r="Q275" s="297">
        <v>0</v>
      </c>
      <c r="R275" s="297">
        <v>0</v>
      </c>
    </row>
    <row r="276" spans="1:18" ht="12.75" customHeight="1">
      <c r="B276" s="188"/>
      <c r="C276" s="230" t="s">
        <v>270</v>
      </c>
      <c r="D276" s="188"/>
      <c r="F276" s="275">
        <f t="shared" si="35"/>
        <v>0</v>
      </c>
      <c r="G276" s="297">
        <v>0</v>
      </c>
      <c r="H276" s="297">
        <v>0</v>
      </c>
      <c r="I276" s="297">
        <v>0</v>
      </c>
      <c r="J276" s="297">
        <v>0</v>
      </c>
      <c r="K276" s="297">
        <v>0</v>
      </c>
      <c r="L276" s="297">
        <v>0</v>
      </c>
      <c r="M276" s="297">
        <v>0</v>
      </c>
      <c r="N276" s="297">
        <v>0</v>
      </c>
      <c r="O276" s="297">
        <v>0</v>
      </c>
      <c r="P276" s="297">
        <v>0</v>
      </c>
      <c r="Q276" s="297">
        <v>0</v>
      </c>
      <c r="R276" s="297">
        <v>0</v>
      </c>
    </row>
    <row r="277" spans="1:18" ht="12.75" customHeight="1">
      <c r="B277" s="188"/>
      <c r="C277" s="188"/>
      <c r="D277" s="188"/>
      <c r="F277" s="285"/>
      <c r="G277" s="275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</row>
    <row r="278" spans="1:18" ht="12.75" customHeight="1">
      <c r="B278" s="266" t="s">
        <v>197</v>
      </c>
      <c r="C278" s="188"/>
      <c r="D278" s="188"/>
      <c r="F278" s="275">
        <f>SUM(G278:R278)</f>
        <v>0</v>
      </c>
      <c r="G278" s="283">
        <f t="shared" ref="G278:R278" si="36">SUM(G237:G277)</f>
        <v>0</v>
      </c>
      <c r="H278" s="283">
        <f t="shared" si="36"/>
        <v>0</v>
      </c>
      <c r="I278" s="283">
        <f t="shared" si="36"/>
        <v>0</v>
      </c>
      <c r="J278" s="283">
        <f t="shared" si="36"/>
        <v>0</v>
      </c>
      <c r="K278" s="283">
        <f t="shared" si="36"/>
        <v>0</v>
      </c>
      <c r="L278" s="283">
        <f t="shared" si="36"/>
        <v>0</v>
      </c>
      <c r="M278" s="283">
        <f t="shared" si="36"/>
        <v>0</v>
      </c>
      <c r="N278" s="283">
        <f t="shared" si="36"/>
        <v>0</v>
      </c>
      <c r="O278" s="283">
        <f t="shared" si="36"/>
        <v>0</v>
      </c>
      <c r="P278" s="283">
        <f t="shared" si="36"/>
        <v>0</v>
      </c>
      <c r="Q278" s="283">
        <f t="shared" si="36"/>
        <v>0</v>
      </c>
      <c r="R278" s="283">
        <f t="shared" si="36"/>
        <v>0</v>
      </c>
    </row>
    <row r="279" spans="1:18" ht="12.75" customHeight="1">
      <c r="B279" s="188"/>
      <c r="C279" s="188"/>
      <c r="D279" s="188"/>
      <c r="F279" s="28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</row>
    <row r="280" spans="1:18" ht="12.75" customHeight="1">
      <c r="A280" s="266"/>
      <c r="B280" s="266" t="s">
        <v>46</v>
      </c>
      <c r="C280" s="188"/>
      <c r="D280" s="188"/>
      <c r="F280" s="28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</row>
    <row r="281" spans="1:18" ht="12.75" customHeight="1">
      <c r="A281" s="266"/>
      <c r="B281" s="266"/>
      <c r="C281" s="230" t="s">
        <v>285</v>
      </c>
      <c r="D281" s="230"/>
      <c r="F281" s="275">
        <f>SUM(G281:R281)</f>
        <v>0</v>
      </c>
      <c r="G281" s="297">
        <v>0</v>
      </c>
      <c r="H281" s="297">
        <v>0</v>
      </c>
      <c r="I281" s="297">
        <v>0</v>
      </c>
      <c r="J281" s="297">
        <v>0</v>
      </c>
      <c r="K281" s="297">
        <v>0</v>
      </c>
      <c r="L281" s="297">
        <v>0</v>
      </c>
      <c r="M281" s="297">
        <v>0</v>
      </c>
      <c r="N281" s="297">
        <v>0</v>
      </c>
      <c r="O281" s="297">
        <v>0</v>
      </c>
      <c r="P281" s="297">
        <v>0</v>
      </c>
      <c r="Q281" s="297">
        <v>0</v>
      </c>
      <c r="R281" s="297">
        <v>0</v>
      </c>
    </row>
    <row r="282" spans="1:18" ht="12.75" customHeight="1">
      <c r="A282" s="266"/>
      <c r="B282" s="266"/>
      <c r="C282" s="230" t="s">
        <v>181</v>
      </c>
      <c r="D282" s="230"/>
      <c r="F282" s="275">
        <f>SUM(G282:R282)</f>
        <v>0</v>
      </c>
      <c r="G282" s="297">
        <v>0</v>
      </c>
      <c r="H282" s="297">
        <v>0</v>
      </c>
      <c r="I282" s="297">
        <v>0</v>
      </c>
      <c r="J282" s="297">
        <v>0</v>
      </c>
      <c r="K282" s="297">
        <v>0</v>
      </c>
      <c r="L282" s="297">
        <v>0</v>
      </c>
      <c r="M282" s="297">
        <v>0</v>
      </c>
      <c r="N282" s="297">
        <v>0</v>
      </c>
      <c r="O282" s="297">
        <v>0</v>
      </c>
      <c r="P282" s="297">
        <v>0</v>
      </c>
      <c r="Q282" s="297">
        <v>0</v>
      </c>
      <c r="R282" s="297">
        <v>0</v>
      </c>
    </row>
    <row r="283" spans="1:18" ht="12.75" customHeight="1">
      <c r="A283" s="266"/>
      <c r="B283" s="266"/>
      <c r="C283" s="230" t="s">
        <v>47</v>
      </c>
      <c r="D283" s="230"/>
      <c r="F283" s="275">
        <f>SUM(G283:R283)</f>
        <v>0</v>
      </c>
      <c r="G283" s="297">
        <v>0</v>
      </c>
      <c r="H283" s="297">
        <v>0</v>
      </c>
      <c r="I283" s="297">
        <v>0</v>
      </c>
      <c r="J283" s="297">
        <v>0</v>
      </c>
      <c r="K283" s="297">
        <v>0</v>
      </c>
      <c r="L283" s="297">
        <v>0</v>
      </c>
      <c r="M283" s="297">
        <v>0</v>
      </c>
      <c r="N283" s="297">
        <v>0</v>
      </c>
      <c r="O283" s="297">
        <v>0</v>
      </c>
      <c r="P283" s="297">
        <v>0</v>
      </c>
      <c r="Q283" s="297">
        <v>0</v>
      </c>
      <c r="R283" s="297">
        <v>0</v>
      </c>
    </row>
    <row r="284" spans="1:18" ht="12.75" customHeight="1">
      <c r="A284" s="266"/>
      <c r="B284" s="266"/>
      <c r="D284" s="230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</row>
    <row r="285" spans="1:18" ht="12.75" customHeight="1">
      <c r="A285" s="266"/>
      <c r="B285" s="266" t="s">
        <v>198</v>
      </c>
      <c r="C285" s="230"/>
      <c r="D285" s="230"/>
      <c r="F285" s="275">
        <f>SUM(G285:R285)</f>
        <v>0</v>
      </c>
      <c r="G285" s="283">
        <f t="shared" ref="G285:R285" si="37">SUM(G281:G284)</f>
        <v>0</v>
      </c>
      <c r="H285" s="283">
        <f t="shared" si="37"/>
        <v>0</v>
      </c>
      <c r="I285" s="283">
        <f t="shared" si="37"/>
        <v>0</v>
      </c>
      <c r="J285" s="283">
        <f t="shared" si="37"/>
        <v>0</v>
      </c>
      <c r="K285" s="283">
        <f t="shared" si="37"/>
        <v>0</v>
      </c>
      <c r="L285" s="283">
        <f t="shared" si="37"/>
        <v>0</v>
      </c>
      <c r="M285" s="283">
        <f t="shared" si="37"/>
        <v>0</v>
      </c>
      <c r="N285" s="283">
        <f t="shared" si="37"/>
        <v>0</v>
      </c>
      <c r="O285" s="283">
        <f t="shared" si="37"/>
        <v>0</v>
      </c>
      <c r="P285" s="283">
        <f t="shared" si="37"/>
        <v>0</v>
      </c>
      <c r="Q285" s="283">
        <f t="shared" si="37"/>
        <v>0</v>
      </c>
      <c r="R285" s="283">
        <f t="shared" si="37"/>
        <v>0</v>
      </c>
    </row>
    <row r="286" spans="1:18" ht="12.75" customHeight="1">
      <c r="A286" s="266"/>
      <c r="B286" s="266"/>
      <c r="C286" s="230"/>
      <c r="D286" s="230"/>
      <c r="F286" s="275"/>
      <c r="G286" s="275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</row>
    <row r="287" spans="1:18" ht="12.75" customHeight="1">
      <c r="A287" s="266"/>
      <c r="B287" s="266" t="s">
        <v>48</v>
      </c>
      <c r="C287" s="230"/>
      <c r="D287" s="230"/>
      <c r="F287" s="275">
        <f>SUM(G287:R287)</f>
        <v>0</v>
      </c>
      <c r="G287" s="283">
        <f t="shared" ref="G287:R287" si="38">SUM(G285,G278,G234)</f>
        <v>0</v>
      </c>
      <c r="H287" s="283">
        <f t="shared" si="38"/>
        <v>0</v>
      </c>
      <c r="I287" s="283">
        <f t="shared" si="38"/>
        <v>0</v>
      </c>
      <c r="J287" s="283">
        <f t="shared" si="38"/>
        <v>0</v>
      </c>
      <c r="K287" s="283">
        <f t="shared" si="38"/>
        <v>0</v>
      </c>
      <c r="L287" s="283">
        <f t="shared" si="38"/>
        <v>0</v>
      </c>
      <c r="M287" s="283">
        <f t="shared" si="38"/>
        <v>0</v>
      </c>
      <c r="N287" s="283">
        <f t="shared" si="38"/>
        <v>0</v>
      </c>
      <c r="O287" s="283">
        <f t="shared" si="38"/>
        <v>0</v>
      </c>
      <c r="P287" s="283">
        <f t="shared" si="38"/>
        <v>0</v>
      </c>
      <c r="Q287" s="283">
        <f t="shared" si="38"/>
        <v>0</v>
      </c>
      <c r="R287" s="283">
        <f t="shared" si="38"/>
        <v>0</v>
      </c>
    </row>
    <row r="288" spans="1:18" ht="12.75" customHeight="1">
      <c r="A288" s="266"/>
      <c r="B288" s="266"/>
      <c r="C288" s="188"/>
      <c r="D288" s="188"/>
      <c r="F288" s="285"/>
      <c r="G288" s="275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</row>
    <row r="289" spans="1:18" ht="12.75" customHeight="1">
      <c r="A289" s="266"/>
      <c r="B289" s="266" t="s">
        <v>49</v>
      </c>
      <c r="C289" s="188"/>
      <c r="D289" s="188"/>
      <c r="F289" s="285"/>
      <c r="G289" s="275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</row>
    <row r="290" spans="1:18" ht="12.75" customHeight="1">
      <c r="A290" s="266"/>
      <c r="B290" s="266"/>
      <c r="C290" s="230" t="s">
        <v>50</v>
      </c>
      <c r="D290" s="188"/>
      <c r="F290" s="275">
        <f t="shared" ref="F290:F295" si="39">SUM(G290:R290)</f>
        <v>0</v>
      </c>
      <c r="G290" s="297">
        <v>0</v>
      </c>
      <c r="H290" s="297">
        <v>0</v>
      </c>
      <c r="I290" s="297">
        <v>0</v>
      </c>
      <c r="J290" s="297">
        <v>0</v>
      </c>
      <c r="K290" s="297">
        <v>0</v>
      </c>
      <c r="L290" s="297">
        <v>0</v>
      </c>
      <c r="M290" s="297">
        <v>0</v>
      </c>
      <c r="N290" s="297">
        <v>0</v>
      </c>
      <c r="O290" s="297">
        <v>0</v>
      </c>
      <c r="P290" s="297">
        <v>0</v>
      </c>
      <c r="Q290" s="297">
        <v>0</v>
      </c>
      <c r="R290" s="297">
        <v>0</v>
      </c>
    </row>
    <row r="291" spans="1:18" ht="12.75" customHeight="1">
      <c r="A291" s="266"/>
      <c r="C291" s="230" t="s">
        <v>183</v>
      </c>
      <c r="D291" s="188"/>
      <c r="F291" s="275">
        <f t="shared" si="39"/>
        <v>0</v>
      </c>
      <c r="G291" s="297">
        <v>0</v>
      </c>
      <c r="H291" s="297">
        <v>0</v>
      </c>
      <c r="I291" s="297">
        <v>0</v>
      </c>
      <c r="J291" s="297">
        <v>0</v>
      </c>
      <c r="K291" s="297">
        <v>0</v>
      </c>
      <c r="L291" s="297">
        <v>0</v>
      </c>
      <c r="M291" s="297">
        <v>0</v>
      </c>
      <c r="N291" s="297">
        <v>0</v>
      </c>
      <c r="O291" s="297">
        <v>0</v>
      </c>
      <c r="P291" s="297">
        <v>0</v>
      </c>
      <c r="Q291" s="297">
        <v>0</v>
      </c>
      <c r="R291" s="297">
        <v>0</v>
      </c>
    </row>
    <row r="292" spans="1:18" ht="12.75" customHeight="1">
      <c r="A292" s="266"/>
      <c r="B292" s="266"/>
      <c r="C292" s="230" t="s">
        <v>184</v>
      </c>
      <c r="D292" s="188"/>
      <c r="F292" s="275">
        <f t="shared" si="39"/>
        <v>0</v>
      </c>
      <c r="G292" s="297">
        <v>0</v>
      </c>
      <c r="H292" s="297">
        <v>0</v>
      </c>
      <c r="I292" s="297">
        <v>0</v>
      </c>
      <c r="J292" s="297">
        <v>0</v>
      </c>
      <c r="K292" s="297">
        <v>0</v>
      </c>
      <c r="L292" s="297">
        <v>0</v>
      </c>
      <c r="M292" s="297">
        <v>0</v>
      </c>
      <c r="N292" s="297">
        <v>0</v>
      </c>
      <c r="O292" s="297">
        <v>0</v>
      </c>
      <c r="P292" s="297">
        <v>0</v>
      </c>
      <c r="Q292" s="297">
        <v>0</v>
      </c>
      <c r="R292" s="297">
        <v>0</v>
      </c>
    </row>
    <row r="293" spans="1:18" ht="12.75" customHeight="1">
      <c r="A293" s="266"/>
      <c r="B293" s="266"/>
      <c r="C293" s="230" t="s">
        <v>185</v>
      </c>
      <c r="D293" s="188"/>
      <c r="E293" s="270" t="s">
        <v>163</v>
      </c>
      <c r="F293" s="275">
        <f t="shared" si="39"/>
        <v>0</v>
      </c>
      <c r="G293" s="297">
        <v>0</v>
      </c>
      <c r="H293" s="297">
        <v>0</v>
      </c>
      <c r="I293" s="297">
        <v>0</v>
      </c>
      <c r="J293" s="297">
        <v>0</v>
      </c>
      <c r="K293" s="297">
        <v>0</v>
      </c>
      <c r="L293" s="297">
        <v>0</v>
      </c>
      <c r="M293" s="297">
        <v>0</v>
      </c>
      <c r="N293" s="297">
        <v>0</v>
      </c>
      <c r="O293" s="297">
        <v>0</v>
      </c>
      <c r="P293" s="297">
        <v>0</v>
      </c>
      <c r="Q293" s="297">
        <v>0</v>
      </c>
      <c r="R293" s="297">
        <v>0</v>
      </c>
    </row>
    <row r="294" spans="1:18" ht="12.75" customHeight="1">
      <c r="A294" s="266"/>
      <c r="B294" s="266"/>
      <c r="C294" s="230" t="s">
        <v>51</v>
      </c>
      <c r="D294" s="188"/>
      <c r="F294" s="275">
        <f t="shared" si="39"/>
        <v>0</v>
      </c>
      <c r="G294" s="297">
        <v>0</v>
      </c>
      <c r="H294" s="297">
        <v>0</v>
      </c>
      <c r="I294" s="297">
        <v>0</v>
      </c>
      <c r="J294" s="297">
        <v>0</v>
      </c>
      <c r="K294" s="297">
        <v>0</v>
      </c>
      <c r="L294" s="297">
        <v>0</v>
      </c>
      <c r="M294" s="297">
        <v>0</v>
      </c>
      <c r="N294" s="297">
        <v>0</v>
      </c>
      <c r="O294" s="297">
        <v>0</v>
      </c>
      <c r="P294" s="297">
        <v>0</v>
      </c>
      <c r="Q294" s="297">
        <v>0</v>
      </c>
      <c r="R294" s="297">
        <v>0</v>
      </c>
    </row>
    <row r="295" spans="1:18" ht="12.75" customHeight="1">
      <c r="A295" s="266"/>
      <c r="B295" s="266"/>
      <c r="C295" s="230" t="s">
        <v>90</v>
      </c>
      <c r="D295" s="188"/>
      <c r="F295" s="275">
        <f t="shared" si="39"/>
        <v>0</v>
      </c>
      <c r="G295" s="297">
        <v>0</v>
      </c>
      <c r="H295" s="297">
        <v>0</v>
      </c>
      <c r="I295" s="297">
        <v>0</v>
      </c>
      <c r="J295" s="297">
        <v>0</v>
      </c>
      <c r="K295" s="297">
        <v>0</v>
      </c>
      <c r="L295" s="297">
        <v>0</v>
      </c>
      <c r="M295" s="297">
        <v>0</v>
      </c>
      <c r="N295" s="297">
        <v>0</v>
      </c>
      <c r="O295" s="297">
        <v>0</v>
      </c>
      <c r="P295" s="297">
        <v>0</v>
      </c>
      <c r="Q295" s="297">
        <v>0</v>
      </c>
      <c r="R295" s="297">
        <v>0</v>
      </c>
    </row>
    <row r="296" spans="1:18" ht="12.75" customHeight="1">
      <c r="A296" s="266"/>
      <c r="B296" s="266"/>
      <c r="C296" s="188"/>
      <c r="D296" s="188"/>
      <c r="F296" s="28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</row>
    <row r="297" spans="1:18" ht="12.75" customHeight="1">
      <c r="A297" s="266"/>
      <c r="B297" s="266" t="s">
        <v>186</v>
      </c>
      <c r="C297" s="188"/>
      <c r="D297" s="188"/>
      <c r="F297" s="275">
        <f>SUM(G297:R297)</f>
        <v>0</v>
      </c>
      <c r="G297" s="281">
        <f t="shared" ref="G297:R297" si="40">SUM(G290:G296)</f>
        <v>0</v>
      </c>
      <c r="H297" s="281">
        <f t="shared" si="40"/>
        <v>0</v>
      </c>
      <c r="I297" s="281">
        <f t="shared" si="40"/>
        <v>0</v>
      </c>
      <c r="J297" s="281">
        <f t="shared" si="40"/>
        <v>0</v>
      </c>
      <c r="K297" s="281">
        <f t="shared" si="40"/>
        <v>0</v>
      </c>
      <c r="L297" s="281">
        <f t="shared" si="40"/>
        <v>0</v>
      </c>
      <c r="M297" s="281">
        <f t="shared" si="40"/>
        <v>0</v>
      </c>
      <c r="N297" s="281">
        <f t="shared" si="40"/>
        <v>0</v>
      </c>
      <c r="O297" s="281">
        <f t="shared" si="40"/>
        <v>0</v>
      </c>
      <c r="P297" s="281">
        <f t="shared" si="40"/>
        <v>0</v>
      </c>
      <c r="Q297" s="281">
        <f t="shared" si="40"/>
        <v>0</v>
      </c>
      <c r="R297" s="281">
        <f t="shared" si="40"/>
        <v>0</v>
      </c>
    </row>
    <row r="298" spans="1:18" ht="12.75" customHeight="1">
      <c r="A298" s="266"/>
      <c r="B298" s="266"/>
      <c r="C298" s="188"/>
      <c r="D298" s="188"/>
      <c r="F298" s="285"/>
      <c r="G298" s="275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</row>
    <row r="299" spans="1:18" ht="12.75" customHeight="1">
      <c r="A299" s="266"/>
      <c r="B299" s="266" t="s">
        <v>52</v>
      </c>
      <c r="C299" s="188"/>
      <c r="D299" s="188"/>
      <c r="F299" s="285"/>
      <c r="G299" s="275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</row>
    <row r="300" spans="1:18" ht="12.75" customHeight="1">
      <c r="A300" s="266"/>
      <c r="B300" s="266"/>
      <c r="C300" s="217" t="s">
        <v>10</v>
      </c>
      <c r="D300" s="188"/>
      <c r="F300" s="275">
        <f t="shared" ref="F300" si="41">SUM(G300:R300)</f>
        <v>0</v>
      </c>
      <c r="G300" s="297">
        <v>0</v>
      </c>
      <c r="H300" s="297">
        <v>0</v>
      </c>
      <c r="I300" s="297">
        <v>0</v>
      </c>
      <c r="J300" s="297">
        <v>0</v>
      </c>
      <c r="K300" s="297">
        <v>0</v>
      </c>
      <c r="L300" s="297">
        <v>0</v>
      </c>
      <c r="M300" s="297">
        <v>0</v>
      </c>
      <c r="N300" s="297">
        <v>0</v>
      </c>
      <c r="O300" s="297">
        <v>0</v>
      </c>
      <c r="P300" s="297">
        <v>0</v>
      </c>
      <c r="Q300" s="297">
        <v>0</v>
      </c>
      <c r="R300" s="297">
        <v>0</v>
      </c>
    </row>
    <row r="301" spans="1:18" ht="12.75" customHeight="1">
      <c r="A301" s="266"/>
      <c r="B301" s="266"/>
      <c r="C301" s="217" t="s">
        <v>264</v>
      </c>
      <c r="D301" s="188"/>
      <c r="F301" s="275">
        <f t="shared" ref="F301:F307" si="42">SUM(G301:R301)</f>
        <v>0</v>
      </c>
      <c r="G301" s="297">
        <v>0</v>
      </c>
      <c r="H301" s="297">
        <v>0</v>
      </c>
      <c r="I301" s="297">
        <v>0</v>
      </c>
      <c r="J301" s="297">
        <v>0</v>
      </c>
      <c r="K301" s="297">
        <v>0</v>
      </c>
      <c r="L301" s="297">
        <v>0</v>
      </c>
      <c r="M301" s="297">
        <v>0</v>
      </c>
      <c r="N301" s="297">
        <v>0</v>
      </c>
      <c r="O301" s="297">
        <v>0</v>
      </c>
      <c r="P301" s="297">
        <v>0</v>
      </c>
      <c r="Q301" s="297">
        <v>0</v>
      </c>
      <c r="R301" s="297">
        <v>0</v>
      </c>
    </row>
    <row r="302" spans="1:18" ht="12.75" customHeight="1">
      <c r="A302" s="266"/>
      <c r="B302" s="266"/>
      <c r="C302" s="217" t="s">
        <v>16</v>
      </c>
      <c r="D302" s="188"/>
      <c r="F302" s="275">
        <f t="shared" si="42"/>
        <v>0</v>
      </c>
      <c r="G302" s="297">
        <v>0</v>
      </c>
      <c r="H302" s="297">
        <v>0</v>
      </c>
      <c r="I302" s="297">
        <v>0</v>
      </c>
      <c r="J302" s="297">
        <v>0</v>
      </c>
      <c r="K302" s="297">
        <v>0</v>
      </c>
      <c r="L302" s="297">
        <v>0</v>
      </c>
      <c r="M302" s="297">
        <v>0</v>
      </c>
      <c r="N302" s="297">
        <v>0</v>
      </c>
      <c r="O302" s="297">
        <v>0</v>
      </c>
      <c r="P302" s="297">
        <v>0</v>
      </c>
      <c r="Q302" s="297">
        <v>0</v>
      </c>
      <c r="R302" s="297">
        <v>0</v>
      </c>
    </row>
    <row r="303" spans="1:18" ht="12.75" customHeight="1">
      <c r="A303" s="266"/>
      <c r="B303" s="266"/>
      <c r="C303" s="217" t="s">
        <v>11</v>
      </c>
      <c r="D303" s="188"/>
      <c r="F303" s="275">
        <f t="shared" si="42"/>
        <v>0</v>
      </c>
      <c r="G303" s="297">
        <v>0</v>
      </c>
      <c r="H303" s="297">
        <v>0</v>
      </c>
      <c r="I303" s="297">
        <v>0</v>
      </c>
      <c r="J303" s="297">
        <v>0</v>
      </c>
      <c r="K303" s="297">
        <v>0</v>
      </c>
      <c r="L303" s="297">
        <v>0</v>
      </c>
      <c r="M303" s="297">
        <v>0</v>
      </c>
      <c r="N303" s="297">
        <v>0</v>
      </c>
      <c r="O303" s="297">
        <v>0</v>
      </c>
      <c r="P303" s="297">
        <v>0</v>
      </c>
      <c r="Q303" s="297">
        <v>0</v>
      </c>
      <c r="R303" s="297">
        <v>0</v>
      </c>
    </row>
    <row r="304" spans="1:18" ht="12.75" customHeight="1">
      <c r="A304" s="266"/>
      <c r="B304" s="266"/>
      <c r="C304" s="217" t="s">
        <v>12</v>
      </c>
      <c r="D304" s="188"/>
      <c r="F304" s="275">
        <f t="shared" si="42"/>
        <v>0</v>
      </c>
      <c r="G304" s="297">
        <v>0</v>
      </c>
      <c r="H304" s="297">
        <v>0</v>
      </c>
      <c r="I304" s="297">
        <v>0</v>
      </c>
      <c r="J304" s="297">
        <v>0</v>
      </c>
      <c r="K304" s="297">
        <v>0</v>
      </c>
      <c r="L304" s="297">
        <v>0</v>
      </c>
      <c r="M304" s="297">
        <v>0</v>
      </c>
      <c r="N304" s="297">
        <v>0</v>
      </c>
      <c r="O304" s="297">
        <v>0</v>
      </c>
      <c r="P304" s="297">
        <v>0</v>
      </c>
      <c r="Q304" s="297">
        <v>0</v>
      </c>
      <c r="R304" s="297">
        <v>0</v>
      </c>
    </row>
    <row r="305" spans="1:18" ht="12.75" customHeight="1">
      <c r="A305" s="266"/>
      <c r="B305" s="266"/>
      <c r="C305" s="217" t="s">
        <v>15</v>
      </c>
      <c r="D305" s="188"/>
      <c r="F305" s="275">
        <f t="shared" si="42"/>
        <v>0</v>
      </c>
      <c r="G305" s="297">
        <v>0</v>
      </c>
      <c r="H305" s="297">
        <v>0</v>
      </c>
      <c r="I305" s="297">
        <v>0</v>
      </c>
      <c r="J305" s="297">
        <v>0</v>
      </c>
      <c r="K305" s="297">
        <v>0</v>
      </c>
      <c r="L305" s="297">
        <v>0</v>
      </c>
      <c r="M305" s="297">
        <v>0</v>
      </c>
      <c r="N305" s="297">
        <v>0</v>
      </c>
      <c r="O305" s="297">
        <v>0</v>
      </c>
      <c r="P305" s="297">
        <v>0</v>
      </c>
      <c r="Q305" s="297">
        <v>0</v>
      </c>
      <c r="R305" s="297">
        <v>0</v>
      </c>
    </row>
    <row r="306" spans="1:18" ht="12.75" customHeight="1">
      <c r="A306" s="266"/>
      <c r="B306" s="266"/>
      <c r="C306" s="217" t="s">
        <v>266</v>
      </c>
      <c r="D306" s="188"/>
      <c r="F306" s="275">
        <f t="shared" si="42"/>
        <v>0</v>
      </c>
      <c r="G306" s="297">
        <v>0</v>
      </c>
      <c r="H306" s="297">
        <v>0</v>
      </c>
      <c r="I306" s="297">
        <v>0</v>
      </c>
      <c r="J306" s="297">
        <v>0</v>
      </c>
      <c r="K306" s="297">
        <v>0</v>
      </c>
      <c r="L306" s="297">
        <v>0</v>
      </c>
      <c r="M306" s="297">
        <v>0</v>
      </c>
      <c r="N306" s="297">
        <v>0</v>
      </c>
      <c r="O306" s="297">
        <v>0</v>
      </c>
      <c r="P306" s="297">
        <v>0</v>
      </c>
      <c r="Q306" s="297">
        <v>0</v>
      </c>
      <c r="R306" s="297">
        <v>0</v>
      </c>
    </row>
    <row r="307" spans="1:18" ht="12.75" customHeight="1">
      <c r="A307" s="266"/>
      <c r="B307" s="266"/>
      <c r="C307" s="217" t="s">
        <v>267</v>
      </c>
      <c r="D307" s="188"/>
      <c r="F307" s="275">
        <f t="shared" si="42"/>
        <v>0</v>
      </c>
      <c r="G307" s="297">
        <v>0</v>
      </c>
      <c r="H307" s="297">
        <v>0</v>
      </c>
      <c r="I307" s="297">
        <v>0</v>
      </c>
      <c r="J307" s="297">
        <v>0</v>
      </c>
      <c r="K307" s="297">
        <v>0</v>
      </c>
      <c r="L307" s="297">
        <v>0</v>
      </c>
      <c r="M307" s="297">
        <v>0</v>
      </c>
      <c r="N307" s="297">
        <v>0</v>
      </c>
      <c r="O307" s="297">
        <v>0</v>
      </c>
      <c r="P307" s="297">
        <v>0</v>
      </c>
      <c r="Q307" s="297">
        <v>0</v>
      </c>
      <c r="R307" s="297">
        <v>0</v>
      </c>
    </row>
    <row r="308" spans="1:18" ht="12.75" customHeight="1">
      <c r="A308" s="266"/>
      <c r="B308" s="266"/>
      <c r="D308" s="188"/>
      <c r="F308" s="28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</row>
    <row r="309" spans="1:18" ht="12.75" customHeight="1">
      <c r="B309" s="266" t="s">
        <v>187</v>
      </c>
      <c r="C309" s="188"/>
      <c r="F309" s="275">
        <f>SUM(G309:R309)</f>
        <v>0</v>
      </c>
      <c r="G309" s="297">
        <f>SUM(G300:G307)</f>
        <v>0</v>
      </c>
      <c r="H309" s="297">
        <f t="shared" ref="H309:R309" si="43">SUM(H300:H307)</f>
        <v>0</v>
      </c>
      <c r="I309" s="297">
        <f t="shared" si="43"/>
        <v>0</v>
      </c>
      <c r="J309" s="297">
        <f t="shared" si="43"/>
        <v>0</v>
      </c>
      <c r="K309" s="297">
        <f t="shared" si="43"/>
        <v>0</v>
      </c>
      <c r="L309" s="297">
        <f t="shared" si="43"/>
        <v>0</v>
      </c>
      <c r="M309" s="297">
        <f t="shared" si="43"/>
        <v>0</v>
      </c>
      <c r="N309" s="297">
        <f t="shared" si="43"/>
        <v>0</v>
      </c>
      <c r="O309" s="297">
        <f t="shared" si="43"/>
        <v>0</v>
      </c>
      <c r="P309" s="297">
        <f t="shared" si="43"/>
        <v>0</v>
      </c>
      <c r="Q309" s="297">
        <f t="shared" si="43"/>
        <v>0</v>
      </c>
      <c r="R309" s="297">
        <f t="shared" si="43"/>
        <v>0</v>
      </c>
    </row>
    <row r="310" spans="1:18" ht="12.75" customHeight="1">
      <c r="B310" s="266"/>
      <c r="C310" s="188"/>
      <c r="F310" s="275"/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</row>
    <row r="311" spans="1:18" ht="12.75" customHeight="1">
      <c r="B311" s="266" t="s">
        <v>188</v>
      </c>
      <c r="C311" s="188"/>
      <c r="F311" s="275">
        <f>SUM(G311:R311)</f>
        <v>0</v>
      </c>
      <c r="G311" s="297">
        <v>0</v>
      </c>
      <c r="H311" s="297">
        <v>0</v>
      </c>
      <c r="I311" s="297">
        <v>0</v>
      </c>
      <c r="J311" s="297">
        <v>0</v>
      </c>
      <c r="K311" s="297">
        <v>0</v>
      </c>
      <c r="L311" s="297">
        <v>0</v>
      </c>
      <c r="M311" s="297">
        <v>0</v>
      </c>
      <c r="N311" s="297">
        <v>0</v>
      </c>
      <c r="O311" s="297">
        <v>0</v>
      </c>
      <c r="P311" s="297">
        <v>0</v>
      </c>
      <c r="Q311" s="297">
        <v>0</v>
      </c>
      <c r="R311" s="297">
        <v>0</v>
      </c>
    </row>
    <row r="312" spans="1:18" ht="12.75" customHeight="1">
      <c r="A312" s="266"/>
      <c r="B312" s="266"/>
      <c r="C312" s="188"/>
      <c r="D312" s="188"/>
      <c r="F312" s="285"/>
      <c r="G312" s="269"/>
      <c r="H312" s="275"/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</row>
    <row r="313" spans="1:18" ht="12.75" customHeight="1">
      <c r="A313" s="200" t="s">
        <v>189</v>
      </c>
      <c r="B313" s="266"/>
      <c r="C313" s="188"/>
      <c r="D313" s="188"/>
      <c r="F313" s="275">
        <f>SUM(G313:R313)</f>
        <v>0</v>
      </c>
      <c r="G313" s="281">
        <f>SUM(G287,G297,G309:G311)</f>
        <v>0</v>
      </c>
      <c r="H313" s="281">
        <f t="shared" ref="H313:R313" si="44">SUM(H287,H297,H309:H311)</f>
        <v>0</v>
      </c>
      <c r="I313" s="281">
        <f t="shared" si="44"/>
        <v>0</v>
      </c>
      <c r="J313" s="281">
        <f t="shared" si="44"/>
        <v>0</v>
      </c>
      <c r="K313" s="281">
        <f t="shared" si="44"/>
        <v>0</v>
      </c>
      <c r="L313" s="281">
        <f t="shared" si="44"/>
        <v>0</v>
      </c>
      <c r="M313" s="281">
        <f t="shared" si="44"/>
        <v>0</v>
      </c>
      <c r="N313" s="281">
        <f t="shared" si="44"/>
        <v>0</v>
      </c>
      <c r="O313" s="281">
        <f t="shared" si="44"/>
        <v>0</v>
      </c>
      <c r="P313" s="281">
        <f t="shared" si="44"/>
        <v>0</v>
      </c>
      <c r="Q313" s="281">
        <f t="shared" si="44"/>
        <v>0</v>
      </c>
      <c r="R313" s="281">
        <f t="shared" si="44"/>
        <v>0</v>
      </c>
    </row>
    <row r="314" spans="1:18" ht="12.75" customHeight="1">
      <c r="A314" s="266"/>
      <c r="B314" s="266"/>
      <c r="C314" s="188"/>
      <c r="D314" s="188"/>
      <c r="F314" s="275"/>
      <c r="G314" s="275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</row>
    <row r="315" spans="1:18" ht="12.75" customHeight="1">
      <c r="A315" s="234" t="s">
        <v>84</v>
      </c>
      <c r="B315" s="266"/>
      <c r="C315" s="188"/>
      <c r="D315" s="188"/>
      <c r="F315" s="285"/>
      <c r="G315" s="275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</row>
    <row r="316" spans="1:18" ht="12.75" customHeight="1">
      <c r="A316" s="266"/>
      <c r="C316" s="266" t="s">
        <v>13</v>
      </c>
      <c r="D316" s="188"/>
      <c r="F316" s="275">
        <f t="shared" ref="F316:F325" si="45">SUM(G316:R316)</f>
        <v>0</v>
      </c>
      <c r="G316" s="297">
        <v>0</v>
      </c>
      <c r="H316" s="297">
        <v>0</v>
      </c>
      <c r="I316" s="297">
        <v>0</v>
      </c>
      <c r="J316" s="297">
        <v>0</v>
      </c>
      <c r="K316" s="297">
        <v>0</v>
      </c>
      <c r="L316" s="297">
        <v>0</v>
      </c>
      <c r="M316" s="297">
        <v>0</v>
      </c>
      <c r="N316" s="297">
        <v>0</v>
      </c>
      <c r="O316" s="297">
        <v>0</v>
      </c>
      <c r="P316" s="297">
        <v>0</v>
      </c>
      <c r="Q316" s="297">
        <v>0</v>
      </c>
      <c r="R316" s="297">
        <v>0</v>
      </c>
    </row>
    <row r="317" spans="1:18" ht="12.75" customHeight="1">
      <c r="A317" s="266"/>
      <c r="C317" s="266" t="s">
        <v>56</v>
      </c>
      <c r="D317" s="188"/>
      <c r="F317" s="275">
        <f t="shared" si="45"/>
        <v>0</v>
      </c>
      <c r="G317" s="297">
        <v>0</v>
      </c>
      <c r="H317" s="297">
        <v>0</v>
      </c>
      <c r="I317" s="297">
        <v>0</v>
      </c>
      <c r="J317" s="297">
        <v>0</v>
      </c>
      <c r="K317" s="297">
        <v>0</v>
      </c>
      <c r="L317" s="297">
        <v>0</v>
      </c>
      <c r="M317" s="297">
        <v>0</v>
      </c>
      <c r="N317" s="297">
        <v>0</v>
      </c>
      <c r="O317" s="297">
        <v>0</v>
      </c>
      <c r="P317" s="297">
        <v>0</v>
      </c>
      <c r="Q317" s="297">
        <v>0</v>
      </c>
      <c r="R317" s="297">
        <v>0</v>
      </c>
    </row>
    <row r="318" spans="1:18" ht="12.75" customHeight="1">
      <c r="A318" s="266"/>
      <c r="C318" s="266" t="s">
        <v>57</v>
      </c>
      <c r="D318" s="188"/>
      <c r="F318" s="275">
        <f t="shared" si="45"/>
        <v>0</v>
      </c>
      <c r="G318" s="297">
        <v>0</v>
      </c>
      <c r="H318" s="297">
        <v>0</v>
      </c>
      <c r="I318" s="297">
        <v>0</v>
      </c>
      <c r="J318" s="297">
        <v>0</v>
      </c>
      <c r="K318" s="297">
        <v>0</v>
      </c>
      <c r="L318" s="297">
        <v>0</v>
      </c>
      <c r="M318" s="297">
        <v>0</v>
      </c>
      <c r="N318" s="297">
        <v>0</v>
      </c>
      <c r="O318" s="297">
        <v>0</v>
      </c>
      <c r="P318" s="297">
        <v>0</v>
      </c>
      <c r="Q318" s="297">
        <v>0</v>
      </c>
      <c r="R318" s="297">
        <v>0</v>
      </c>
    </row>
    <row r="319" spans="1:18" ht="12.75" customHeight="1">
      <c r="A319" s="266"/>
      <c r="C319" s="266" t="s">
        <v>58</v>
      </c>
      <c r="D319" s="188"/>
      <c r="F319" s="275">
        <f t="shared" si="45"/>
        <v>0</v>
      </c>
      <c r="G319" s="297">
        <v>0</v>
      </c>
      <c r="H319" s="297">
        <v>0</v>
      </c>
      <c r="I319" s="297">
        <v>0</v>
      </c>
      <c r="J319" s="297">
        <v>0</v>
      </c>
      <c r="K319" s="297">
        <v>0</v>
      </c>
      <c r="L319" s="297">
        <v>0</v>
      </c>
      <c r="M319" s="297">
        <v>0</v>
      </c>
      <c r="N319" s="297">
        <v>0</v>
      </c>
      <c r="O319" s="297">
        <v>0</v>
      </c>
      <c r="P319" s="297">
        <v>0</v>
      </c>
      <c r="Q319" s="297">
        <v>0</v>
      </c>
      <c r="R319" s="297">
        <v>0</v>
      </c>
    </row>
    <row r="320" spans="1:18" ht="12.75" customHeight="1">
      <c r="A320" s="266"/>
      <c r="C320" s="266" t="s">
        <v>59</v>
      </c>
      <c r="D320" s="188"/>
      <c r="F320" s="275">
        <f t="shared" si="45"/>
        <v>0</v>
      </c>
      <c r="G320" s="297">
        <v>0</v>
      </c>
      <c r="H320" s="297">
        <v>0</v>
      </c>
      <c r="I320" s="297">
        <v>0</v>
      </c>
      <c r="J320" s="297">
        <v>0</v>
      </c>
      <c r="K320" s="297">
        <v>0</v>
      </c>
      <c r="L320" s="297">
        <v>0</v>
      </c>
      <c r="M320" s="297">
        <v>0</v>
      </c>
      <c r="N320" s="297">
        <v>0</v>
      </c>
      <c r="O320" s="297">
        <v>0</v>
      </c>
      <c r="P320" s="297">
        <v>0</v>
      </c>
      <c r="Q320" s="297">
        <v>0</v>
      </c>
      <c r="R320" s="297">
        <v>0</v>
      </c>
    </row>
    <row r="321" spans="1:18" ht="12.75" customHeight="1">
      <c r="A321" s="266"/>
      <c r="C321" s="266" t="s">
        <v>60</v>
      </c>
      <c r="D321" s="188"/>
      <c r="F321" s="275">
        <f t="shared" si="45"/>
        <v>0</v>
      </c>
      <c r="G321" s="297">
        <v>0</v>
      </c>
      <c r="H321" s="297">
        <v>0</v>
      </c>
      <c r="I321" s="297">
        <v>0</v>
      </c>
      <c r="J321" s="297">
        <v>0</v>
      </c>
      <c r="K321" s="297">
        <v>0</v>
      </c>
      <c r="L321" s="297">
        <v>0</v>
      </c>
      <c r="M321" s="297">
        <v>0</v>
      </c>
      <c r="N321" s="297">
        <v>0</v>
      </c>
      <c r="O321" s="297">
        <v>0</v>
      </c>
      <c r="P321" s="297">
        <v>0</v>
      </c>
      <c r="Q321" s="297">
        <v>0</v>
      </c>
      <c r="R321" s="297">
        <v>0</v>
      </c>
    </row>
    <row r="322" spans="1:18" ht="12.75" customHeight="1">
      <c r="A322" s="266"/>
      <c r="C322" s="266" t="s">
        <v>61</v>
      </c>
      <c r="D322" s="188"/>
      <c r="F322" s="275">
        <f t="shared" si="45"/>
        <v>0</v>
      </c>
      <c r="G322" s="297">
        <v>0</v>
      </c>
      <c r="H322" s="297">
        <v>0</v>
      </c>
      <c r="I322" s="297">
        <v>0</v>
      </c>
      <c r="J322" s="297">
        <v>0</v>
      </c>
      <c r="K322" s="297">
        <v>0</v>
      </c>
      <c r="L322" s="297">
        <v>0</v>
      </c>
      <c r="M322" s="297">
        <v>0</v>
      </c>
      <c r="N322" s="297">
        <v>0</v>
      </c>
      <c r="O322" s="297">
        <v>0</v>
      </c>
      <c r="P322" s="297">
        <v>0</v>
      </c>
      <c r="Q322" s="297">
        <v>0</v>
      </c>
      <c r="R322" s="297">
        <v>0</v>
      </c>
    </row>
    <row r="323" spans="1:18" ht="12.75" customHeight="1">
      <c r="A323" s="266"/>
      <c r="C323" s="266" t="s">
        <v>16</v>
      </c>
      <c r="D323" s="188"/>
      <c r="E323" s="270" t="s">
        <v>163</v>
      </c>
      <c r="F323" s="275">
        <f t="shared" si="45"/>
        <v>0</v>
      </c>
      <c r="G323" s="297">
        <v>0</v>
      </c>
      <c r="H323" s="297">
        <v>0</v>
      </c>
      <c r="I323" s="297">
        <v>0</v>
      </c>
      <c r="J323" s="297">
        <v>0</v>
      </c>
      <c r="K323" s="297">
        <v>0</v>
      </c>
      <c r="L323" s="297">
        <v>0</v>
      </c>
      <c r="M323" s="297">
        <v>0</v>
      </c>
      <c r="N323" s="297">
        <v>0</v>
      </c>
      <c r="O323" s="297">
        <v>0</v>
      </c>
      <c r="P323" s="297">
        <v>0</v>
      </c>
      <c r="Q323" s="297">
        <v>0</v>
      </c>
      <c r="R323" s="297">
        <v>0</v>
      </c>
    </row>
    <row r="324" spans="1:18" ht="12.75" customHeight="1">
      <c r="A324" s="266"/>
      <c r="C324" s="266" t="s">
        <v>62</v>
      </c>
      <c r="D324" s="188"/>
      <c r="F324" s="275">
        <f t="shared" si="45"/>
        <v>0</v>
      </c>
      <c r="G324" s="297">
        <v>0</v>
      </c>
      <c r="H324" s="297">
        <v>0</v>
      </c>
      <c r="I324" s="297">
        <v>0</v>
      </c>
      <c r="J324" s="297">
        <v>0</v>
      </c>
      <c r="K324" s="297">
        <v>0</v>
      </c>
      <c r="L324" s="297">
        <v>0</v>
      </c>
      <c r="M324" s="297">
        <v>0</v>
      </c>
      <c r="N324" s="297">
        <v>0</v>
      </c>
      <c r="O324" s="297">
        <v>0</v>
      </c>
      <c r="P324" s="297">
        <v>0</v>
      </c>
      <c r="Q324" s="297">
        <v>0</v>
      </c>
      <c r="R324" s="297">
        <v>0</v>
      </c>
    </row>
    <row r="325" spans="1:18" ht="12.75" customHeight="1">
      <c r="A325" s="266"/>
      <c r="C325" s="266" t="s">
        <v>63</v>
      </c>
      <c r="F325" s="275">
        <f t="shared" si="45"/>
        <v>0</v>
      </c>
      <c r="G325" s="297">
        <v>0</v>
      </c>
      <c r="H325" s="297">
        <v>0</v>
      </c>
      <c r="I325" s="297">
        <v>0</v>
      </c>
      <c r="J325" s="297">
        <v>0</v>
      </c>
      <c r="K325" s="297">
        <v>0</v>
      </c>
      <c r="L325" s="297">
        <v>0</v>
      </c>
      <c r="M325" s="297">
        <v>0</v>
      </c>
      <c r="N325" s="297">
        <v>0</v>
      </c>
      <c r="O325" s="297">
        <v>0</v>
      </c>
      <c r="P325" s="297">
        <v>0</v>
      </c>
      <c r="Q325" s="297">
        <v>0</v>
      </c>
      <c r="R325" s="297">
        <v>0</v>
      </c>
    </row>
    <row r="326" spans="1:18" ht="12.75" customHeight="1">
      <c r="A326" s="266"/>
      <c r="B326" s="266"/>
      <c r="F326" s="275"/>
      <c r="G326" s="275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</row>
    <row r="327" spans="1:18" ht="12.75" customHeight="1">
      <c r="A327" s="188" t="s">
        <v>203</v>
      </c>
      <c r="B327" s="188"/>
      <c r="C327" s="188"/>
      <c r="D327" s="188"/>
      <c r="F327" s="275">
        <f>SUM(G327:R327)</f>
        <v>0</v>
      </c>
      <c r="G327" s="283">
        <f>SUM(G316:G325)</f>
        <v>0</v>
      </c>
      <c r="H327" s="283">
        <f t="shared" ref="H327:R327" si="46">SUM(H316:H325)</f>
        <v>0</v>
      </c>
      <c r="I327" s="283">
        <f t="shared" si="46"/>
        <v>0</v>
      </c>
      <c r="J327" s="283">
        <f t="shared" si="46"/>
        <v>0</v>
      </c>
      <c r="K327" s="283">
        <f t="shared" si="46"/>
        <v>0</v>
      </c>
      <c r="L327" s="283">
        <f t="shared" si="46"/>
        <v>0</v>
      </c>
      <c r="M327" s="283">
        <f t="shared" si="46"/>
        <v>0</v>
      </c>
      <c r="N327" s="283">
        <f t="shared" si="46"/>
        <v>0</v>
      </c>
      <c r="O327" s="283">
        <f t="shared" si="46"/>
        <v>0</v>
      </c>
      <c r="P327" s="283">
        <f t="shared" si="46"/>
        <v>0</v>
      </c>
      <c r="Q327" s="283">
        <f t="shared" si="46"/>
        <v>0</v>
      </c>
      <c r="R327" s="283">
        <f t="shared" si="46"/>
        <v>0</v>
      </c>
    </row>
    <row r="328" spans="1:18" ht="12.75" customHeight="1">
      <c r="F328" s="275"/>
      <c r="G328" s="275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</row>
    <row r="329" spans="1:18" ht="12.75" customHeight="1">
      <c r="A329" s="188" t="s">
        <v>85</v>
      </c>
      <c r="B329" s="188"/>
      <c r="F329" s="275"/>
      <c r="G329" s="275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</row>
    <row r="330" spans="1:18" ht="12.75" customHeight="1">
      <c r="A330" s="188"/>
      <c r="B330" s="188"/>
      <c r="C330" s="217" t="s">
        <v>14</v>
      </c>
      <c r="F330" s="275">
        <f t="shared" ref="F330:F336" si="47">SUM(G330:R330)</f>
        <v>0</v>
      </c>
      <c r="G330" s="297">
        <v>0</v>
      </c>
      <c r="H330" s="297">
        <v>0</v>
      </c>
      <c r="I330" s="297">
        <v>0</v>
      </c>
      <c r="J330" s="297">
        <v>0</v>
      </c>
      <c r="K330" s="297">
        <v>0</v>
      </c>
      <c r="L330" s="297">
        <v>0</v>
      </c>
      <c r="M330" s="297">
        <v>0</v>
      </c>
      <c r="N330" s="297">
        <v>0</v>
      </c>
      <c r="O330" s="297">
        <v>0</v>
      </c>
      <c r="P330" s="297">
        <v>0</v>
      </c>
      <c r="Q330" s="297">
        <v>0</v>
      </c>
      <c r="R330" s="297">
        <v>0</v>
      </c>
    </row>
    <row r="331" spans="1:18" ht="12.75" customHeight="1">
      <c r="A331" s="188"/>
      <c r="B331" s="188"/>
      <c r="C331" s="217" t="s">
        <v>65</v>
      </c>
      <c r="F331" s="275">
        <f t="shared" si="47"/>
        <v>0</v>
      </c>
      <c r="G331" s="297">
        <v>0</v>
      </c>
      <c r="H331" s="297">
        <v>0</v>
      </c>
      <c r="I331" s="297">
        <v>0</v>
      </c>
      <c r="J331" s="297">
        <v>0</v>
      </c>
      <c r="K331" s="297">
        <v>0</v>
      </c>
      <c r="L331" s="297">
        <v>0</v>
      </c>
      <c r="M331" s="297">
        <v>0</v>
      </c>
      <c r="N331" s="297">
        <v>0</v>
      </c>
      <c r="O331" s="297">
        <v>0</v>
      </c>
      <c r="P331" s="297">
        <v>0</v>
      </c>
      <c r="Q331" s="297">
        <v>0</v>
      </c>
      <c r="R331" s="297">
        <v>0</v>
      </c>
    </row>
    <row r="332" spans="1:18" ht="12.75" customHeight="1">
      <c r="C332" s="266" t="s">
        <v>66</v>
      </c>
      <c r="F332" s="275">
        <f t="shared" si="47"/>
        <v>0</v>
      </c>
      <c r="G332" s="297">
        <v>0</v>
      </c>
      <c r="H332" s="297">
        <v>0</v>
      </c>
      <c r="I332" s="297">
        <v>0</v>
      </c>
      <c r="J332" s="297">
        <v>0</v>
      </c>
      <c r="K332" s="297">
        <v>0</v>
      </c>
      <c r="L332" s="297">
        <v>0</v>
      </c>
      <c r="M332" s="297">
        <v>0</v>
      </c>
      <c r="N332" s="297">
        <v>0</v>
      </c>
      <c r="O332" s="297">
        <v>0</v>
      </c>
      <c r="P332" s="297">
        <v>0</v>
      </c>
      <c r="Q332" s="297">
        <v>0</v>
      </c>
      <c r="R332" s="297">
        <v>0</v>
      </c>
    </row>
    <row r="333" spans="1:18" ht="12.75" customHeight="1">
      <c r="C333" s="266" t="s">
        <v>67</v>
      </c>
      <c r="F333" s="275">
        <f t="shared" si="47"/>
        <v>0</v>
      </c>
      <c r="G333" s="297">
        <v>0</v>
      </c>
      <c r="H333" s="297">
        <v>0</v>
      </c>
      <c r="I333" s="297">
        <v>0</v>
      </c>
      <c r="J333" s="297">
        <v>0</v>
      </c>
      <c r="K333" s="297">
        <v>0</v>
      </c>
      <c r="L333" s="297">
        <v>0</v>
      </c>
      <c r="M333" s="297">
        <v>0</v>
      </c>
      <c r="N333" s="297">
        <v>0</v>
      </c>
      <c r="O333" s="297">
        <v>0</v>
      </c>
      <c r="P333" s="297">
        <v>0</v>
      </c>
      <c r="Q333" s="297">
        <v>0</v>
      </c>
      <c r="R333" s="297">
        <v>0</v>
      </c>
    </row>
    <row r="334" spans="1:18" ht="12.75" customHeight="1">
      <c r="C334" s="266" t="s">
        <v>68</v>
      </c>
      <c r="E334" s="270" t="s">
        <v>163</v>
      </c>
      <c r="F334" s="275">
        <f t="shared" si="47"/>
        <v>0</v>
      </c>
      <c r="G334" s="297">
        <v>0</v>
      </c>
      <c r="H334" s="297">
        <v>0</v>
      </c>
      <c r="I334" s="297">
        <v>0</v>
      </c>
      <c r="J334" s="297">
        <v>0</v>
      </c>
      <c r="K334" s="297">
        <v>0</v>
      </c>
      <c r="L334" s="297">
        <v>0</v>
      </c>
      <c r="M334" s="297">
        <v>0</v>
      </c>
      <c r="N334" s="297">
        <v>0</v>
      </c>
      <c r="O334" s="297">
        <v>0</v>
      </c>
      <c r="P334" s="297">
        <v>0</v>
      </c>
      <c r="Q334" s="297">
        <v>0</v>
      </c>
      <c r="R334" s="297">
        <v>0</v>
      </c>
    </row>
    <row r="335" spans="1:18" ht="12.75" customHeight="1">
      <c r="C335" s="266" t="s">
        <v>69</v>
      </c>
      <c r="F335" s="275">
        <f t="shared" si="47"/>
        <v>0</v>
      </c>
      <c r="G335" s="297">
        <v>0</v>
      </c>
      <c r="H335" s="297">
        <v>0</v>
      </c>
      <c r="I335" s="297">
        <v>0</v>
      </c>
      <c r="J335" s="297">
        <v>0</v>
      </c>
      <c r="K335" s="297">
        <v>0</v>
      </c>
      <c r="L335" s="297">
        <v>0</v>
      </c>
      <c r="M335" s="297">
        <v>0</v>
      </c>
      <c r="N335" s="297">
        <v>0</v>
      </c>
      <c r="O335" s="297">
        <v>0</v>
      </c>
      <c r="P335" s="297">
        <v>0</v>
      </c>
      <c r="Q335" s="297">
        <v>0</v>
      </c>
      <c r="R335" s="297">
        <v>0</v>
      </c>
    </row>
    <row r="336" spans="1:18" ht="12.75" customHeight="1">
      <c r="C336" s="266" t="s">
        <v>91</v>
      </c>
      <c r="E336" s="270" t="s">
        <v>163</v>
      </c>
      <c r="F336" s="275">
        <f t="shared" si="47"/>
        <v>0</v>
      </c>
      <c r="G336" s="297">
        <v>0</v>
      </c>
      <c r="H336" s="297">
        <v>0</v>
      </c>
      <c r="I336" s="297">
        <v>0</v>
      </c>
      <c r="J336" s="297">
        <v>0</v>
      </c>
      <c r="K336" s="297">
        <v>0</v>
      </c>
      <c r="L336" s="297">
        <v>0</v>
      </c>
      <c r="M336" s="297">
        <v>0</v>
      </c>
      <c r="N336" s="297">
        <v>0</v>
      </c>
      <c r="O336" s="297">
        <v>0</v>
      </c>
      <c r="P336" s="297">
        <v>0</v>
      </c>
      <c r="Q336" s="297">
        <v>0</v>
      </c>
      <c r="R336" s="297">
        <v>0</v>
      </c>
    </row>
    <row r="337" spans="1:19" ht="12.75" customHeight="1">
      <c r="B337" s="266"/>
      <c r="F337" s="275"/>
      <c r="G337" s="275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</row>
    <row r="338" spans="1:19" ht="12.75" customHeight="1">
      <c r="A338" s="188" t="s">
        <v>204</v>
      </c>
      <c r="B338" s="266"/>
      <c r="F338" s="275">
        <f>SUM(G338:R338)</f>
        <v>0</v>
      </c>
      <c r="G338" s="283">
        <f t="shared" ref="G338:R338" si="48">SUM(G330:G337)</f>
        <v>0</v>
      </c>
      <c r="H338" s="283">
        <f t="shared" si="48"/>
        <v>0</v>
      </c>
      <c r="I338" s="283">
        <f t="shared" si="48"/>
        <v>0</v>
      </c>
      <c r="J338" s="283">
        <f t="shared" si="48"/>
        <v>0</v>
      </c>
      <c r="K338" s="283">
        <f t="shared" si="48"/>
        <v>0</v>
      </c>
      <c r="L338" s="283">
        <f t="shared" si="48"/>
        <v>0</v>
      </c>
      <c r="M338" s="283">
        <f t="shared" si="48"/>
        <v>0</v>
      </c>
      <c r="N338" s="283">
        <f t="shared" si="48"/>
        <v>0</v>
      </c>
      <c r="O338" s="283">
        <f t="shared" si="48"/>
        <v>0</v>
      </c>
      <c r="P338" s="283">
        <f t="shared" si="48"/>
        <v>0</v>
      </c>
      <c r="Q338" s="283">
        <f t="shared" si="48"/>
        <v>0</v>
      </c>
      <c r="R338" s="283">
        <f t="shared" si="48"/>
        <v>0</v>
      </c>
    </row>
    <row r="339" spans="1:19" ht="12.75" customHeight="1">
      <c r="B339" s="266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</row>
    <row r="340" spans="1:19" ht="12.75" customHeight="1">
      <c r="A340" s="188" t="s">
        <v>86</v>
      </c>
      <c r="B340" s="266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</row>
    <row r="341" spans="1:19" ht="12.75" customHeight="1">
      <c r="C341" s="266" t="s">
        <v>87</v>
      </c>
      <c r="F341" s="275">
        <f>SUM(G341:R341)</f>
        <v>0</v>
      </c>
      <c r="G341" s="297">
        <v>0</v>
      </c>
      <c r="H341" s="297">
        <v>0</v>
      </c>
      <c r="I341" s="297">
        <v>0</v>
      </c>
      <c r="J341" s="297">
        <v>0</v>
      </c>
      <c r="K341" s="297">
        <v>0</v>
      </c>
      <c r="L341" s="297">
        <v>0</v>
      </c>
      <c r="M341" s="297">
        <v>0</v>
      </c>
      <c r="N341" s="297">
        <v>0</v>
      </c>
      <c r="O341" s="297">
        <v>0</v>
      </c>
      <c r="P341" s="297">
        <v>0</v>
      </c>
      <c r="Q341" s="297">
        <v>0</v>
      </c>
      <c r="R341" s="297">
        <v>0</v>
      </c>
      <c r="S341" s="269"/>
    </row>
    <row r="342" spans="1:19" ht="12.75" customHeight="1">
      <c r="C342" s="266" t="s">
        <v>88</v>
      </c>
      <c r="F342" s="275">
        <f>SUM(G342:R342)</f>
        <v>0</v>
      </c>
      <c r="G342" s="297">
        <v>0</v>
      </c>
      <c r="H342" s="297">
        <v>0</v>
      </c>
      <c r="I342" s="297">
        <v>0</v>
      </c>
      <c r="J342" s="297">
        <v>0</v>
      </c>
      <c r="K342" s="297">
        <v>0</v>
      </c>
      <c r="L342" s="297">
        <v>0</v>
      </c>
      <c r="M342" s="297">
        <v>0</v>
      </c>
      <c r="N342" s="297">
        <v>0</v>
      </c>
      <c r="O342" s="297">
        <v>0</v>
      </c>
      <c r="P342" s="297">
        <v>0</v>
      </c>
      <c r="Q342" s="297">
        <v>0</v>
      </c>
      <c r="R342" s="297">
        <v>0</v>
      </c>
      <c r="S342" s="269"/>
    </row>
    <row r="343" spans="1:19" ht="12.75" customHeight="1">
      <c r="C343" s="266"/>
      <c r="F343" s="275"/>
      <c r="G343" s="275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</row>
    <row r="344" spans="1:19" ht="12.75" customHeight="1">
      <c r="A344" s="188" t="s">
        <v>205</v>
      </c>
      <c r="B344" s="266"/>
      <c r="F344" s="275">
        <f>SUM(G344:R344)</f>
        <v>0</v>
      </c>
      <c r="G344" s="283">
        <f t="shared" ref="G344:R344" si="49">SUM(G341:G343)</f>
        <v>0</v>
      </c>
      <c r="H344" s="283">
        <f t="shared" si="49"/>
        <v>0</v>
      </c>
      <c r="I344" s="283">
        <f t="shared" si="49"/>
        <v>0</v>
      </c>
      <c r="J344" s="283">
        <f t="shared" si="49"/>
        <v>0</v>
      </c>
      <c r="K344" s="283">
        <f t="shared" si="49"/>
        <v>0</v>
      </c>
      <c r="L344" s="283">
        <f t="shared" si="49"/>
        <v>0</v>
      </c>
      <c r="M344" s="283">
        <f t="shared" si="49"/>
        <v>0</v>
      </c>
      <c r="N344" s="283">
        <f t="shared" si="49"/>
        <v>0</v>
      </c>
      <c r="O344" s="283">
        <f t="shared" si="49"/>
        <v>0</v>
      </c>
      <c r="P344" s="283">
        <f t="shared" si="49"/>
        <v>0</v>
      </c>
      <c r="Q344" s="283">
        <f t="shared" si="49"/>
        <v>0</v>
      </c>
      <c r="R344" s="283">
        <f t="shared" si="49"/>
        <v>0</v>
      </c>
    </row>
    <row r="345" spans="1:19" ht="12.75" customHeight="1">
      <c r="B345" s="266"/>
      <c r="F345" s="275"/>
      <c r="G345" s="275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</row>
    <row r="346" spans="1:19" ht="12.75" customHeight="1">
      <c r="A346" s="188" t="s">
        <v>70</v>
      </c>
      <c r="B346" s="266"/>
      <c r="F346" s="275"/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</row>
    <row r="347" spans="1:19" ht="12.75" customHeight="1">
      <c r="C347" s="266" t="s">
        <v>71</v>
      </c>
      <c r="F347" s="275">
        <f t="shared" ref="F347:F361" si="50">SUM(G347:R347)</f>
        <v>0</v>
      </c>
      <c r="G347" s="297">
        <v>0</v>
      </c>
      <c r="H347" s="297">
        <v>0</v>
      </c>
      <c r="I347" s="297">
        <v>0</v>
      </c>
      <c r="J347" s="297">
        <v>0</v>
      </c>
      <c r="K347" s="297">
        <v>0</v>
      </c>
      <c r="L347" s="297">
        <v>0</v>
      </c>
      <c r="M347" s="297">
        <v>0</v>
      </c>
      <c r="N347" s="297">
        <v>0</v>
      </c>
      <c r="O347" s="297">
        <v>0</v>
      </c>
      <c r="P347" s="297">
        <v>0</v>
      </c>
      <c r="Q347" s="297">
        <v>0</v>
      </c>
      <c r="R347" s="297">
        <v>0</v>
      </c>
    </row>
    <row r="348" spans="1:19" ht="12.75" customHeight="1">
      <c r="C348" s="266" t="s">
        <v>193</v>
      </c>
      <c r="F348" s="275">
        <f t="shared" si="50"/>
        <v>0</v>
      </c>
      <c r="G348" s="297">
        <v>0</v>
      </c>
      <c r="H348" s="297">
        <v>0</v>
      </c>
      <c r="I348" s="297">
        <v>0</v>
      </c>
      <c r="J348" s="297">
        <v>0</v>
      </c>
      <c r="K348" s="297">
        <v>0</v>
      </c>
      <c r="L348" s="297">
        <v>0</v>
      </c>
      <c r="M348" s="297">
        <v>0</v>
      </c>
      <c r="N348" s="297">
        <v>0</v>
      </c>
      <c r="O348" s="297">
        <v>0</v>
      </c>
      <c r="P348" s="297">
        <v>0</v>
      </c>
      <c r="Q348" s="297">
        <v>0</v>
      </c>
      <c r="R348" s="297">
        <v>0</v>
      </c>
    </row>
    <row r="349" spans="1:19" ht="12.75" customHeight="1">
      <c r="C349" s="266" t="s">
        <v>72</v>
      </c>
      <c r="F349" s="275">
        <f t="shared" si="50"/>
        <v>0</v>
      </c>
      <c r="G349" s="297">
        <v>0</v>
      </c>
      <c r="H349" s="297">
        <v>0</v>
      </c>
      <c r="I349" s="297">
        <v>0</v>
      </c>
      <c r="J349" s="297">
        <v>0</v>
      </c>
      <c r="K349" s="297">
        <v>0</v>
      </c>
      <c r="L349" s="297">
        <v>0</v>
      </c>
      <c r="M349" s="297">
        <v>0</v>
      </c>
      <c r="N349" s="297">
        <v>0</v>
      </c>
      <c r="O349" s="297">
        <v>0</v>
      </c>
      <c r="P349" s="297">
        <v>0</v>
      </c>
      <c r="Q349" s="297">
        <v>0</v>
      </c>
      <c r="R349" s="297">
        <v>0</v>
      </c>
    </row>
    <row r="350" spans="1:19" ht="12.75" customHeight="1">
      <c r="C350" s="266" t="s">
        <v>73</v>
      </c>
      <c r="F350" s="275">
        <f t="shared" si="50"/>
        <v>0</v>
      </c>
      <c r="G350" s="297">
        <v>0</v>
      </c>
      <c r="H350" s="297">
        <v>0</v>
      </c>
      <c r="I350" s="297">
        <v>0</v>
      </c>
      <c r="J350" s="297">
        <v>0</v>
      </c>
      <c r="K350" s="297">
        <v>0</v>
      </c>
      <c r="L350" s="297">
        <v>0</v>
      </c>
      <c r="M350" s="297">
        <v>0</v>
      </c>
      <c r="N350" s="297">
        <v>0</v>
      </c>
      <c r="O350" s="297">
        <v>0</v>
      </c>
      <c r="P350" s="297">
        <v>0</v>
      </c>
      <c r="Q350" s="297">
        <v>0</v>
      </c>
      <c r="R350" s="297">
        <v>0</v>
      </c>
    </row>
    <row r="351" spans="1:19" ht="12.75" customHeight="1">
      <c r="C351" s="266" t="s">
        <v>74</v>
      </c>
      <c r="F351" s="275">
        <f t="shared" si="50"/>
        <v>0</v>
      </c>
      <c r="G351" s="297">
        <v>0</v>
      </c>
      <c r="H351" s="297">
        <v>0</v>
      </c>
      <c r="I351" s="297">
        <v>0</v>
      </c>
      <c r="J351" s="297">
        <v>0</v>
      </c>
      <c r="K351" s="297">
        <v>0</v>
      </c>
      <c r="L351" s="297">
        <v>0</v>
      </c>
      <c r="M351" s="297">
        <v>0</v>
      </c>
      <c r="N351" s="297">
        <v>0</v>
      </c>
      <c r="O351" s="297">
        <v>0</v>
      </c>
      <c r="P351" s="297">
        <v>0</v>
      </c>
      <c r="Q351" s="297">
        <v>0</v>
      </c>
      <c r="R351" s="297">
        <v>0</v>
      </c>
    </row>
    <row r="352" spans="1:19" ht="12.75" customHeight="1">
      <c r="C352" s="266" t="s">
        <v>75</v>
      </c>
      <c r="F352" s="275">
        <f t="shared" si="50"/>
        <v>0</v>
      </c>
      <c r="G352" s="297">
        <v>0</v>
      </c>
      <c r="H352" s="297">
        <v>0</v>
      </c>
      <c r="I352" s="297">
        <v>0</v>
      </c>
      <c r="J352" s="297">
        <v>0</v>
      </c>
      <c r="K352" s="297">
        <v>0</v>
      </c>
      <c r="L352" s="297">
        <v>0</v>
      </c>
      <c r="M352" s="297">
        <v>0</v>
      </c>
      <c r="N352" s="297">
        <v>0</v>
      </c>
      <c r="O352" s="297">
        <v>0</v>
      </c>
      <c r="P352" s="297">
        <v>0</v>
      </c>
      <c r="Q352" s="297">
        <v>0</v>
      </c>
      <c r="R352" s="297">
        <v>0</v>
      </c>
    </row>
    <row r="353" spans="1:18" ht="12.75" customHeight="1">
      <c r="C353" s="266" t="s">
        <v>20</v>
      </c>
      <c r="F353" s="275">
        <f t="shared" si="50"/>
        <v>0</v>
      </c>
      <c r="G353" s="297">
        <v>0</v>
      </c>
      <c r="H353" s="297">
        <v>0</v>
      </c>
      <c r="I353" s="297">
        <v>0</v>
      </c>
      <c r="J353" s="297">
        <v>0</v>
      </c>
      <c r="K353" s="297">
        <v>0</v>
      </c>
      <c r="L353" s="297">
        <v>0</v>
      </c>
      <c r="M353" s="297">
        <v>0</v>
      </c>
      <c r="N353" s="297">
        <v>0</v>
      </c>
      <c r="O353" s="297">
        <v>0</v>
      </c>
      <c r="P353" s="297">
        <v>0</v>
      </c>
      <c r="Q353" s="297">
        <v>0</v>
      </c>
      <c r="R353" s="297">
        <v>0</v>
      </c>
    </row>
    <row r="354" spans="1:18" ht="12.75" customHeight="1">
      <c r="C354" s="266" t="s">
        <v>76</v>
      </c>
      <c r="F354" s="275">
        <f t="shared" si="50"/>
        <v>0</v>
      </c>
      <c r="G354" s="297">
        <v>0</v>
      </c>
      <c r="H354" s="297">
        <v>0</v>
      </c>
      <c r="I354" s="297">
        <v>0</v>
      </c>
      <c r="J354" s="297">
        <v>0</v>
      </c>
      <c r="K354" s="297">
        <v>0</v>
      </c>
      <c r="L354" s="297">
        <v>0</v>
      </c>
      <c r="M354" s="297">
        <v>0</v>
      </c>
      <c r="N354" s="297">
        <v>0</v>
      </c>
      <c r="O354" s="297">
        <v>0</v>
      </c>
      <c r="P354" s="297">
        <v>0</v>
      </c>
      <c r="Q354" s="297">
        <v>0</v>
      </c>
      <c r="R354" s="297">
        <v>0</v>
      </c>
    </row>
    <row r="355" spans="1:18" ht="12.75" customHeight="1">
      <c r="C355" s="288" t="s">
        <v>19</v>
      </c>
      <c r="F355" s="275">
        <f t="shared" si="50"/>
        <v>0</v>
      </c>
      <c r="G355" s="297">
        <v>0</v>
      </c>
      <c r="H355" s="297">
        <v>0</v>
      </c>
      <c r="I355" s="297">
        <v>0</v>
      </c>
      <c r="J355" s="297">
        <v>0</v>
      </c>
      <c r="K355" s="297">
        <v>0</v>
      </c>
      <c r="L355" s="297">
        <v>0</v>
      </c>
      <c r="M355" s="297">
        <v>0</v>
      </c>
      <c r="N355" s="297">
        <v>0</v>
      </c>
      <c r="O355" s="297">
        <v>0</v>
      </c>
      <c r="P355" s="297">
        <v>0</v>
      </c>
      <c r="Q355" s="297">
        <v>0</v>
      </c>
      <c r="R355" s="297">
        <v>0</v>
      </c>
    </row>
    <row r="356" spans="1:18" ht="12.75" customHeight="1">
      <c r="C356" s="288" t="s">
        <v>206</v>
      </c>
      <c r="F356" s="275">
        <f t="shared" si="50"/>
        <v>0</v>
      </c>
      <c r="G356" s="297">
        <v>0</v>
      </c>
      <c r="H356" s="297">
        <v>0</v>
      </c>
      <c r="I356" s="297">
        <v>0</v>
      </c>
      <c r="J356" s="297">
        <v>0</v>
      </c>
      <c r="K356" s="297">
        <v>0</v>
      </c>
      <c r="L356" s="297">
        <v>0</v>
      </c>
      <c r="M356" s="297">
        <v>0</v>
      </c>
      <c r="N356" s="297">
        <v>0</v>
      </c>
      <c r="O356" s="297">
        <v>0</v>
      </c>
      <c r="P356" s="297">
        <v>0</v>
      </c>
      <c r="Q356" s="297">
        <v>0</v>
      </c>
      <c r="R356" s="297">
        <v>0</v>
      </c>
    </row>
    <row r="357" spans="1:18" ht="12.75" customHeight="1">
      <c r="C357" s="288" t="s">
        <v>207</v>
      </c>
      <c r="E357" s="270" t="s">
        <v>163</v>
      </c>
      <c r="F357" s="275">
        <f t="shared" si="50"/>
        <v>0</v>
      </c>
      <c r="G357" s="297">
        <v>0</v>
      </c>
      <c r="H357" s="297">
        <v>0</v>
      </c>
      <c r="I357" s="297">
        <v>0</v>
      </c>
      <c r="J357" s="297">
        <v>0</v>
      </c>
      <c r="K357" s="297">
        <v>0</v>
      </c>
      <c r="L357" s="297">
        <v>0</v>
      </c>
      <c r="M357" s="297">
        <v>0</v>
      </c>
      <c r="N357" s="297">
        <v>0</v>
      </c>
      <c r="O357" s="297">
        <v>0</v>
      </c>
      <c r="P357" s="297">
        <v>0</v>
      </c>
      <c r="Q357" s="297">
        <v>0</v>
      </c>
      <c r="R357" s="297">
        <v>0</v>
      </c>
    </row>
    <row r="358" spans="1:18" ht="12.75" customHeight="1">
      <c r="B358" s="266"/>
      <c r="C358" s="217" t="s">
        <v>77</v>
      </c>
      <c r="F358" s="275">
        <f t="shared" si="50"/>
        <v>0</v>
      </c>
      <c r="G358" s="297">
        <v>0</v>
      </c>
      <c r="H358" s="297">
        <v>0</v>
      </c>
      <c r="I358" s="297">
        <v>0</v>
      </c>
      <c r="J358" s="297">
        <v>0</v>
      </c>
      <c r="K358" s="297">
        <v>0</v>
      </c>
      <c r="L358" s="297">
        <v>0</v>
      </c>
      <c r="M358" s="297">
        <v>0</v>
      </c>
      <c r="N358" s="297">
        <v>0</v>
      </c>
      <c r="O358" s="297">
        <v>0</v>
      </c>
      <c r="P358" s="297">
        <v>0</v>
      </c>
      <c r="Q358" s="297">
        <v>0</v>
      </c>
      <c r="R358" s="297">
        <v>0</v>
      </c>
    </row>
    <row r="359" spans="1:18" ht="12.75" customHeight="1">
      <c r="C359" s="266" t="s">
        <v>78</v>
      </c>
      <c r="F359" s="275">
        <f t="shared" si="50"/>
        <v>0</v>
      </c>
      <c r="G359" s="297">
        <v>0</v>
      </c>
      <c r="H359" s="297">
        <v>0</v>
      </c>
      <c r="I359" s="297">
        <v>0</v>
      </c>
      <c r="J359" s="297">
        <v>0</v>
      </c>
      <c r="K359" s="297">
        <v>0</v>
      </c>
      <c r="L359" s="297">
        <v>0</v>
      </c>
      <c r="M359" s="297">
        <v>0</v>
      </c>
      <c r="N359" s="297">
        <v>0</v>
      </c>
      <c r="O359" s="297">
        <v>0</v>
      </c>
      <c r="P359" s="297">
        <v>0</v>
      </c>
      <c r="Q359" s="297">
        <v>0</v>
      </c>
      <c r="R359" s="297">
        <v>0</v>
      </c>
    </row>
    <row r="360" spans="1:18" ht="12.75" customHeight="1">
      <c r="B360" s="266"/>
      <c r="C360" s="217" t="s">
        <v>79</v>
      </c>
      <c r="F360" s="275">
        <f t="shared" si="50"/>
        <v>0</v>
      </c>
      <c r="G360" s="297">
        <v>0</v>
      </c>
      <c r="H360" s="297">
        <v>0</v>
      </c>
      <c r="I360" s="297">
        <v>0</v>
      </c>
      <c r="J360" s="297">
        <v>0</v>
      </c>
      <c r="K360" s="297">
        <v>0</v>
      </c>
      <c r="L360" s="297">
        <v>0</v>
      </c>
      <c r="M360" s="297">
        <v>0</v>
      </c>
      <c r="N360" s="297">
        <v>0</v>
      </c>
      <c r="O360" s="297">
        <v>0</v>
      </c>
      <c r="P360" s="297">
        <v>0</v>
      </c>
      <c r="Q360" s="297">
        <v>0</v>
      </c>
      <c r="R360" s="297">
        <v>0</v>
      </c>
    </row>
    <row r="361" spans="1:18" ht="12.75" customHeight="1">
      <c r="B361" s="266"/>
      <c r="C361" s="217" t="s">
        <v>80</v>
      </c>
      <c r="F361" s="275">
        <f t="shared" si="50"/>
        <v>0</v>
      </c>
      <c r="G361" s="297">
        <v>0</v>
      </c>
      <c r="H361" s="297">
        <v>0</v>
      </c>
      <c r="I361" s="297">
        <v>0</v>
      </c>
      <c r="J361" s="297">
        <v>0</v>
      </c>
      <c r="K361" s="297">
        <v>0</v>
      </c>
      <c r="L361" s="297">
        <v>0</v>
      </c>
      <c r="M361" s="297">
        <v>0</v>
      </c>
      <c r="N361" s="297">
        <v>0</v>
      </c>
      <c r="O361" s="297">
        <v>0</v>
      </c>
      <c r="P361" s="297">
        <v>0</v>
      </c>
      <c r="Q361" s="297">
        <v>0</v>
      </c>
      <c r="R361" s="297">
        <v>0</v>
      </c>
    </row>
    <row r="362" spans="1:18" ht="12.75" customHeight="1">
      <c r="B362" s="266"/>
      <c r="F362" s="275"/>
      <c r="G362" s="275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</row>
    <row r="363" spans="1:18" ht="12.75" customHeight="1">
      <c r="A363" s="188" t="s">
        <v>208</v>
      </c>
      <c r="B363" s="266"/>
      <c r="E363" s="270" t="s">
        <v>163</v>
      </c>
      <c r="F363" s="275">
        <f>SUM(G363:R363)</f>
        <v>0</v>
      </c>
      <c r="G363" s="283">
        <f t="shared" ref="G363:R363" si="51">SUM(G347:G362)</f>
        <v>0</v>
      </c>
      <c r="H363" s="283">
        <f t="shared" si="51"/>
        <v>0</v>
      </c>
      <c r="I363" s="283">
        <f t="shared" si="51"/>
        <v>0</v>
      </c>
      <c r="J363" s="283">
        <f t="shared" si="51"/>
        <v>0</v>
      </c>
      <c r="K363" s="283">
        <f t="shared" si="51"/>
        <v>0</v>
      </c>
      <c r="L363" s="283">
        <f t="shared" si="51"/>
        <v>0</v>
      </c>
      <c r="M363" s="283">
        <f t="shared" si="51"/>
        <v>0</v>
      </c>
      <c r="N363" s="283">
        <f t="shared" si="51"/>
        <v>0</v>
      </c>
      <c r="O363" s="283">
        <f t="shared" si="51"/>
        <v>0</v>
      </c>
      <c r="P363" s="283">
        <f t="shared" si="51"/>
        <v>0</v>
      </c>
      <c r="Q363" s="283">
        <f t="shared" si="51"/>
        <v>0</v>
      </c>
      <c r="R363" s="283">
        <f t="shared" si="51"/>
        <v>0</v>
      </c>
    </row>
    <row r="364" spans="1:18" ht="12.75" customHeight="1">
      <c r="B364" s="266"/>
      <c r="F364" s="282" t="s">
        <v>81</v>
      </c>
      <c r="G364" s="282" t="s">
        <v>81</v>
      </c>
      <c r="H364" s="282" t="s">
        <v>81</v>
      </c>
      <c r="I364" s="282" t="s">
        <v>81</v>
      </c>
      <c r="J364" s="282" t="s">
        <v>81</v>
      </c>
      <c r="K364" s="282" t="s">
        <v>81</v>
      </c>
      <c r="L364" s="282" t="s">
        <v>81</v>
      </c>
      <c r="M364" s="282" t="s">
        <v>81</v>
      </c>
      <c r="N364" s="282" t="s">
        <v>81</v>
      </c>
      <c r="O364" s="282" t="s">
        <v>81</v>
      </c>
      <c r="P364" s="282" t="s">
        <v>81</v>
      </c>
      <c r="Q364" s="282" t="s">
        <v>81</v>
      </c>
      <c r="R364" s="282" t="s">
        <v>81</v>
      </c>
    </row>
    <row r="365" spans="1:18" ht="12.75" customHeight="1">
      <c r="A365" s="188" t="s">
        <v>89</v>
      </c>
      <c r="E365" s="270"/>
      <c r="F365" s="275">
        <f>SUM(G365:R365)</f>
        <v>0</v>
      </c>
      <c r="G365" s="283">
        <f t="shared" ref="G365:R365" si="52">SUM(G363,G344,G338,G327,G313)</f>
        <v>0</v>
      </c>
      <c r="H365" s="283">
        <f t="shared" si="52"/>
        <v>0</v>
      </c>
      <c r="I365" s="283">
        <f t="shared" si="52"/>
        <v>0</v>
      </c>
      <c r="J365" s="283">
        <f t="shared" si="52"/>
        <v>0</v>
      </c>
      <c r="K365" s="283">
        <f t="shared" si="52"/>
        <v>0</v>
      </c>
      <c r="L365" s="283">
        <f t="shared" si="52"/>
        <v>0</v>
      </c>
      <c r="M365" s="283">
        <f t="shared" si="52"/>
        <v>0</v>
      </c>
      <c r="N365" s="283">
        <f t="shared" si="52"/>
        <v>0</v>
      </c>
      <c r="O365" s="283">
        <f t="shared" si="52"/>
        <v>0</v>
      </c>
      <c r="P365" s="283">
        <f t="shared" si="52"/>
        <v>0</v>
      </c>
      <c r="Q365" s="283">
        <f t="shared" si="52"/>
        <v>0</v>
      </c>
      <c r="R365" s="283">
        <f t="shared" si="52"/>
        <v>0</v>
      </c>
    </row>
    <row r="366" spans="1:18" ht="12.75" customHeight="1">
      <c r="B366" s="266"/>
      <c r="F366" s="282" t="s">
        <v>81</v>
      </c>
      <c r="G366" s="282" t="s">
        <v>81</v>
      </c>
      <c r="H366" s="282" t="s">
        <v>81</v>
      </c>
      <c r="I366" s="282" t="s">
        <v>81</v>
      </c>
      <c r="J366" s="282" t="s">
        <v>81</v>
      </c>
      <c r="K366" s="282" t="s">
        <v>81</v>
      </c>
      <c r="L366" s="282" t="s">
        <v>81</v>
      </c>
      <c r="M366" s="282" t="s">
        <v>81</v>
      </c>
      <c r="N366" s="282" t="s">
        <v>81</v>
      </c>
      <c r="O366" s="282" t="s">
        <v>81</v>
      </c>
      <c r="P366" s="282" t="s">
        <v>81</v>
      </c>
      <c r="Q366" s="282" t="s">
        <v>81</v>
      </c>
      <c r="R366" s="282" t="s">
        <v>81</v>
      </c>
    </row>
    <row r="368" spans="1:18" ht="12.75" customHeight="1">
      <c r="D368" s="277" t="s">
        <v>149</v>
      </c>
      <c r="F368" s="386">
        <f t="shared" ref="F368:R368" si="53">F365-F209</f>
        <v>0</v>
      </c>
      <c r="G368" s="386">
        <f t="shared" si="53"/>
        <v>0</v>
      </c>
      <c r="H368" s="386">
        <f t="shared" si="53"/>
        <v>0</v>
      </c>
      <c r="I368" s="386">
        <f t="shared" si="53"/>
        <v>0</v>
      </c>
      <c r="J368" s="386">
        <f t="shared" si="53"/>
        <v>0</v>
      </c>
      <c r="K368" s="386">
        <f t="shared" si="53"/>
        <v>0</v>
      </c>
      <c r="L368" s="386">
        <f t="shared" si="53"/>
        <v>0</v>
      </c>
      <c r="M368" s="386">
        <f t="shared" si="53"/>
        <v>0</v>
      </c>
      <c r="N368" s="386">
        <f t="shared" si="53"/>
        <v>0</v>
      </c>
      <c r="O368" s="386">
        <f t="shared" si="53"/>
        <v>0</v>
      </c>
      <c r="P368" s="386">
        <f t="shared" si="53"/>
        <v>0</v>
      </c>
      <c r="Q368" s="386">
        <f t="shared" si="53"/>
        <v>0</v>
      </c>
      <c r="R368" s="386">
        <f t="shared" si="53"/>
        <v>0</v>
      </c>
    </row>
    <row r="369" spans="4:18" ht="12.75" customHeight="1">
      <c r="D369" s="277" t="s">
        <v>149</v>
      </c>
      <c r="F369" s="386">
        <v>0</v>
      </c>
      <c r="G369" s="386">
        <v>0</v>
      </c>
      <c r="H369" s="386">
        <v>0</v>
      </c>
      <c r="I369" s="386">
        <v>0</v>
      </c>
      <c r="J369" s="386">
        <v>0</v>
      </c>
      <c r="K369" s="386">
        <v>0</v>
      </c>
      <c r="L369" s="386">
        <v>0</v>
      </c>
      <c r="M369" s="386">
        <v>0</v>
      </c>
      <c r="N369" s="386">
        <v>0</v>
      </c>
      <c r="O369" s="386">
        <v>0</v>
      </c>
      <c r="P369" s="386">
        <v>0</v>
      </c>
      <c r="Q369" s="386">
        <v>0</v>
      </c>
      <c r="R369" s="386">
        <v>0</v>
      </c>
    </row>
  </sheetData>
  <conditionalFormatting sqref="F368:R368">
    <cfRule type="cellIs" dxfId="4" priority="2" operator="notBetween">
      <formula>-1</formula>
      <formula>1</formula>
    </cfRule>
  </conditionalFormatting>
  <conditionalFormatting sqref="F369:R369">
    <cfRule type="cellIs" dxfId="3" priority="1" operator="notBetween">
      <formula>-1</formula>
      <formula>1</formula>
    </cfRule>
  </conditionalFormatting>
  <conditionalFormatting sqref="F177:R177">
    <cfRule type="cellIs" dxfId="2" priority="3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7" max="16383" man="1"/>
    <brk id="141" max="16383" man="1"/>
    <brk id="178" max="16383" man="1"/>
    <brk id="210" max="16383" man="1"/>
    <brk id="279" max="16383" man="1"/>
    <brk id="314" max="16383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3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17" customWidth="1"/>
    <col min="4" max="4" width="46.5703125" style="217" customWidth="1"/>
    <col min="5" max="5" width="1.42578125" style="217" customWidth="1"/>
    <col min="6" max="6" width="14.85546875" style="217" customWidth="1"/>
    <col min="7" max="18" width="14.42578125" style="217" customWidth="1"/>
    <col min="19" max="16384" width="9.42578125" style="217"/>
  </cols>
  <sheetData>
    <row r="1" spans="1:18" s="173" customFormat="1" ht="12.75" customHeight="1">
      <c r="A1" s="1" t="str">
        <f>+'Workpaper Index'!$C$4</f>
        <v>Washington Power Cost Adjustment Mechanism</v>
      </c>
    </row>
    <row r="2" spans="1:18" s="173" customFormat="1" ht="12.75" customHeight="1">
      <c r="A2" s="1" t="str">
        <f>+'Workpaper Index'!$B$5&amp;" "&amp;'Workpaper Index'!$C$5</f>
        <v>Deferral Period: January 1, 2019 - December 31, 2019</v>
      </c>
    </row>
    <row r="3" spans="1:18" s="173" customFormat="1" ht="12.75" customHeight="1">
      <c r="A3" s="1" t="str">
        <f>+'Workpaper Index'!$B$16&amp;": "&amp;'Workpaper Index'!$C$16</f>
        <v>(3.5): Actual West Control Area Net Power Costs</v>
      </c>
    </row>
    <row r="4" spans="1:18" s="255" customFormat="1" ht="12.75" customHeight="1">
      <c r="A4" s="254"/>
    </row>
    <row r="5" spans="1:18" s="256" customFormat="1" ht="12.75" customHeight="1">
      <c r="B5" s="257"/>
      <c r="C5" s="258"/>
      <c r="D5" s="259"/>
      <c r="F5" s="260" t="s">
        <v>0</v>
      </c>
      <c r="G5" s="261">
        <v>43466</v>
      </c>
      <c r="H5" s="261">
        <f t="shared" ref="H5:R5" si="0">+EDATE(G5,1)</f>
        <v>43497</v>
      </c>
      <c r="I5" s="261">
        <f t="shared" si="0"/>
        <v>43525</v>
      </c>
      <c r="J5" s="261">
        <f t="shared" si="0"/>
        <v>43556</v>
      </c>
      <c r="K5" s="261">
        <f t="shared" si="0"/>
        <v>43586</v>
      </c>
      <c r="L5" s="261">
        <f t="shared" si="0"/>
        <v>43617</v>
      </c>
      <c r="M5" s="261">
        <f t="shared" si="0"/>
        <v>43647</v>
      </c>
      <c r="N5" s="261">
        <f t="shared" si="0"/>
        <v>43678</v>
      </c>
      <c r="O5" s="261">
        <f t="shared" si="0"/>
        <v>43709</v>
      </c>
      <c r="P5" s="261">
        <f t="shared" si="0"/>
        <v>43739</v>
      </c>
      <c r="Q5" s="261">
        <f t="shared" si="0"/>
        <v>43770</v>
      </c>
      <c r="R5" s="261">
        <f t="shared" si="0"/>
        <v>43800</v>
      </c>
    </row>
    <row r="6" spans="1:18" ht="12.75" customHeight="1">
      <c r="D6" s="186"/>
      <c r="E6" s="230"/>
      <c r="F6" s="186"/>
    </row>
    <row r="7" spans="1:18" ht="12.75" customHeight="1">
      <c r="B7" s="262"/>
      <c r="C7" s="263"/>
      <c r="D7" s="186"/>
      <c r="E7" s="190">
        <v>7</v>
      </c>
      <c r="F7" s="264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s="256" customFormat="1" ht="12.75" customHeight="1">
      <c r="A8" s="217"/>
      <c r="B8" s="266"/>
      <c r="C8" s="217"/>
      <c r="D8" s="217"/>
      <c r="E8" s="259"/>
      <c r="F8" s="264" t="s">
        <v>276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ht="12.75" customHeight="1">
      <c r="A9" s="188" t="s">
        <v>4</v>
      </c>
    </row>
    <row r="10" spans="1:18" ht="12.75" customHeight="1">
      <c r="A10" s="188"/>
      <c r="B10" s="217" t="s">
        <v>5</v>
      </c>
    </row>
    <row r="11" spans="1:18" ht="12.75" customHeight="1">
      <c r="C11" s="267" t="s">
        <v>6</v>
      </c>
      <c r="F11" s="268">
        <f t="shared" ref="F11:F14" si="1">SUM(G11:R11)</f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</row>
    <row r="12" spans="1:18" ht="12.75" customHeight="1">
      <c r="C12" s="267" t="s">
        <v>156</v>
      </c>
      <c r="F12" s="269">
        <f t="shared" si="1"/>
        <v>0</v>
      </c>
      <c r="G12" s="439">
        <v>0</v>
      </c>
      <c r="H12" s="439">
        <v>0</v>
      </c>
      <c r="I12" s="439">
        <v>0</v>
      </c>
      <c r="J12" s="439">
        <v>0</v>
      </c>
      <c r="K12" s="439">
        <v>0</v>
      </c>
      <c r="L12" s="439">
        <v>0</v>
      </c>
      <c r="M12" s="439">
        <v>0</v>
      </c>
      <c r="N12" s="439">
        <v>0</v>
      </c>
      <c r="O12" s="439">
        <v>0</v>
      </c>
      <c r="P12" s="439">
        <v>0</v>
      </c>
      <c r="Q12" s="439">
        <v>0</v>
      </c>
      <c r="R12" s="439">
        <v>0</v>
      </c>
    </row>
    <row r="13" spans="1:18" ht="12.75" customHeight="1">
      <c r="C13" s="267" t="s">
        <v>7</v>
      </c>
      <c r="F13" s="269">
        <f t="shared" si="1"/>
        <v>0</v>
      </c>
      <c r="G13" s="439">
        <v>0</v>
      </c>
      <c r="H13" s="439">
        <v>0</v>
      </c>
      <c r="I13" s="439">
        <v>0</v>
      </c>
      <c r="J13" s="439">
        <v>0</v>
      </c>
      <c r="K13" s="439">
        <v>0</v>
      </c>
      <c r="L13" s="439">
        <v>0</v>
      </c>
      <c r="M13" s="439">
        <v>0</v>
      </c>
      <c r="N13" s="439">
        <v>0</v>
      </c>
      <c r="O13" s="439">
        <v>0</v>
      </c>
      <c r="P13" s="439">
        <v>0</v>
      </c>
      <c r="Q13" s="439">
        <v>0</v>
      </c>
      <c r="R13" s="439">
        <v>0</v>
      </c>
    </row>
    <row r="14" spans="1:18" ht="12.75" customHeight="1">
      <c r="C14" s="267" t="s">
        <v>8</v>
      </c>
      <c r="F14" s="269">
        <f t="shared" si="1"/>
        <v>0</v>
      </c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</row>
    <row r="15" spans="1:18" ht="12.75" customHeight="1">
      <c r="C15" s="267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</row>
    <row r="16" spans="1:18" ht="12.75" customHeight="1">
      <c r="B16" s="267" t="s">
        <v>157</v>
      </c>
      <c r="F16" s="269">
        <f>SUM(G16:R16)</f>
        <v>0</v>
      </c>
      <c r="G16" s="269">
        <f t="shared" ref="G16:R16" si="2">SUM(G11:G15)</f>
        <v>0</v>
      </c>
      <c r="H16" s="269">
        <f t="shared" si="2"/>
        <v>0</v>
      </c>
      <c r="I16" s="269">
        <f t="shared" si="2"/>
        <v>0</v>
      </c>
      <c r="J16" s="269">
        <f t="shared" si="2"/>
        <v>0</v>
      </c>
      <c r="K16" s="269">
        <f t="shared" si="2"/>
        <v>0</v>
      </c>
      <c r="L16" s="269">
        <f t="shared" si="2"/>
        <v>0</v>
      </c>
      <c r="M16" s="269">
        <f t="shared" si="2"/>
        <v>0</v>
      </c>
      <c r="N16" s="269">
        <f t="shared" si="2"/>
        <v>0</v>
      </c>
      <c r="O16" s="269">
        <f t="shared" si="2"/>
        <v>0</v>
      </c>
      <c r="P16" s="269">
        <f t="shared" si="2"/>
        <v>0</v>
      </c>
      <c r="Q16" s="269">
        <f t="shared" si="2"/>
        <v>0</v>
      </c>
      <c r="R16" s="269">
        <f t="shared" si="2"/>
        <v>0</v>
      </c>
    </row>
    <row r="17" spans="1:18" ht="12.75" customHeight="1">
      <c r="B17" s="267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</row>
    <row r="18" spans="1:18" ht="12.75" customHeight="1">
      <c r="B18" s="267" t="s">
        <v>9</v>
      </c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:18" ht="12.75" customHeight="1">
      <c r="B19" s="267"/>
      <c r="C19" s="217" t="s">
        <v>10</v>
      </c>
      <c r="F19" s="269">
        <f t="shared" ref="F19" si="3">SUM(G19:R19)</f>
        <v>26666105.80664853</v>
      </c>
      <c r="G19" s="439">
        <v>2902224.25</v>
      </c>
      <c r="H19" s="439">
        <v>-5.9075653553009033E-5</v>
      </c>
      <c r="I19" s="439">
        <v>4017289.0799999996</v>
      </c>
      <c r="J19" s="439">
        <v>1026294.1499999999</v>
      </c>
      <c r="K19" s="439">
        <v>519576.47879002069</v>
      </c>
      <c r="L19" s="439">
        <v>1771245.8</v>
      </c>
      <c r="M19" s="439">
        <v>429448.62</v>
      </c>
      <c r="N19" s="439">
        <v>2183153.46</v>
      </c>
      <c r="O19" s="439">
        <v>1284574.5</v>
      </c>
      <c r="P19" s="439">
        <v>4905766.13</v>
      </c>
      <c r="Q19" s="439">
        <v>5202846.2200000007</v>
      </c>
      <c r="R19" s="439">
        <v>2423687.1179175843</v>
      </c>
    </row>
    <row r="20" spans="1:18" ht="12.75" customHeight="1">
      <c r="B20" s="267"/>
      <c r="C20" s="217" t="s">
        <v>264</v>
      </c>
      <c r="F20" s="269">
        <f t="shared" ref="F20:F25" si="4">SUM(G20:R20)</f>
        <v>345059.99999925599</v>
      </c>
      <c r="G20" s="439">
        <v>-7.4399940785951912E-7</v>
      </c>
      <c r="H20" s="439">
        <v>0</v>
      </c>
      <c r="I20" s="439">
        <v>0</v>
      </c>
      <c r="J20" s="439">
        <v>22100</v>
      </c>
      <c r="K20" s="439">
        <v>0</v>
      </c>
      <c r="L20" s="439">
        <v>0</v>
      </c>
      <c r="M20" s="439">
        <v>0</v>
      </c>
      <c r="N20" s="439">
        <v>0</v>
      </c>
      <c r="O20" s="439">
        <v>0</v>
      </c>
      <c r="P20" s="439">
        <v>322960</v>
      </c>
      <c r="Q20" s="439">
        <v>0</v>
      </c>
      <c r="R20" s="439">
        <v>0</v>
      </c>
    </row>
    <row r="21" spans="1:18" ht="12.75" customHeight="1">
      <c r="B21" s="267"/>
      <c r="C21" s="217" t="s">
        <v>16</v>
      </c>
      <c r="F21" s="269">
        <f t="shared" si="4"/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0</v>
      </c>
      <c r="N21" s="439">
        <v>0</v>
      </c>
      <c r="O21" s="439">
        <v>0</v>
      </c>
      <c r="P21" s="439">
        <v>0</v>
      </c>
      <c r="Q21" s="439">
        <v>0</v>
      </c>
      <c r="R21" s="439">
        <v>0</v>
      </c>
    </row>
    <row r="22" spans="1:18" ht="12.75" customHeight="1">
      <c r="B22" s="267"/>
      <c r="C22" s="217" t="s">
        <v>11</v>
      </c>
      <c r="F22" s="269">
        <f t="shared" si="4"/>
        <v>31189889.36500863</v>
      </c>
      <c r="G22" s="439">
        <v>6288410.4658922721</v>
      </c>
      <c r="H22" s="439">
        <v>1690964.2791659264</v>
      </c>
      <c r="I22" s="439">
        <v>5305045.7200000007</v>
      </c>
      <c r="J22" s="439">
        <v>1572833.0899999999</v>
      </c>
      <c r="K22" s="439">
        <v>-4.9572001444175839E-5</v>
      </c>
      <c r="L22" s="439">
        <v>254036</v>
      </c>
      <c r="M22" s="439">
        <v>1328575</v>
      </c>
      <c r="N22" s="439">
        <v>1801722</v>
      </c>
      <c r="O22" s="439">
        <v>5693765.6399999997</v>
      </c>
      <c r="P22" s="439">
        <v>2601004</v>
      </c>
      <c r="Q22" s="439">
        <v>1618155.17</v>
      </c>
      <c r="R22" s="439">
        <v>3035378</v>
      </c>
    </row>
    <row r="23" spans="1:18" ht="12.75" customHeight="1">
      <c r="B23" s="267"/>
      <c r="C23" s="217" t="s">
        <v>12</v>
      </c>
      <c r="F23" s="269">
        <f t="shared" si="4"/>
        <v>0</v>
      </c>
      <c r="G23" s="439">
        <v>0</v>
      </c>
      <c r="H23" s="439">
        <v>0</v>
      </c>
      <c r="I23" s="439">
        <v>0</v>
      </c>
      <c r="J23" s="439">
        <v>0</v>
      </c>
      <c r="K23" s="439">
        <v>0</v>
      </c>
      <c r="L23" s="439">
        <v>0</v>
      </c>
      <c r="M23" s="439">
        <v>0</v>
      </c>
      <c r="N23" s="439">
        <v>0</v>
      </c>
      <c r="O23" s="439">
        <v>0</v>
      </c>
      <c r="P23" s="439">
        <v>0</v>
      </c>
      <c r="Q23" s="439">
        <v>0</v>
      </c>
      <c r="R23" s="439">
        <v>0</v>
      </c>
    </row>
    <row r="24" spans="1:18" ht="12.75" customHeight="1">
      <c r="B24" s="267"/>
      <c r="C24" s="217" t="s">
        <v>15</v>
      </c>
      <c r="F24" s="269">
        <f t="shared" si="4"/>
        <v>3105056.1399677377</v>
      </c>
      <c r="G24" s="439">
        <v>883643.92999999993</v>
      </c>
      <c r="H24" s="439">
        <v>696343.95000000007</v>
      </c>
      <c r="I24" s="439">
        <v>517083.53</v>
      </c>
      <c r="J24" s="439">
        <v>41621.81</v>
      </c>
      <c r="K24" s="439">
        <v>30480.510000000002</v>
      </c>
      <c r="L24" s="439">
        <v>45957.979999999996</v>
      </c>
      <c r="M24" s="439">
        <v>164449.23000000001</v>
      </c>
      <c r="N24" s="439">
        <v>167507.39000000001</v>
      </c>
      <c r="O24" s="439">
        <v>148558.37</v>
      </c>
      <c r="P24" s="439">
        <v>194603.94</v>
      </c>
      <c r="Q24" s="439">
        <v>214805.5</v>
      </c>
      <c r="R24" s="439">
        <v>-3.2262003514915705E-5</v>
      </c>
    </row>
    <row r="25" spans="1:18" ht="12.75" customHeight="1">
      <c r="B25" s="267"/>
      <c r="C25" s="217" t="s">
        <v>265</v>
      </c>
      <c r="F25" s="269">
        <f t="shared" si="4"/>
        <v>1614858.4951432268</v>
      </c>
      <c r="G25" s="439">
        <v>348504.76</v>
      </c>
      <c r="H25" s="439">
        <v>1022257.8300000001</v>
      </c>
      <c r="I25" s="439">
        <v>319040.83999999997</v>
      </c>
      <c r="J25" s="439">
        <v>142257.66</v>
      </c>
      <c r="K25" s="439">
        <v>145307.4</v>
      </c>
      <c r="L25" s="439">
        <v>200785.55000000002</v>
      </c>
      <c r="M25" s="439">
        <v>46837.21000000005</v>
      </c>
      <c r="N25" s="439">
        <v>-985213.6</v>
      </c>
      <c r="O25" s="439">
        <v>17696.739999999991</v>
      </c>
      <c r="P25" s="439">
        <v>251306.63999999998</v>
      </c>
      <c r="Q25" s="439">
        <v>182744.6698172965</v>
      </c>
      <c r="R25" s="439">
        <v>-76667.204674069595</v>
      </c>
    </row>
    <row r="26" spans="1:18" ht="12.75" customHeight="1">
      <c r="B26" s="267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</row>
    <row r="27" spans="1:18" ht="12.75" customHeight="1">
      <c r="B27" s="217" t="s">
        <v>158</v>
      </c>
      <c r="F27" s="269">
        <f>SUM(G27:R27)</f>
        <v>62920969.806767374</v>
      </c>
      <c r="G27" s="439">
        <f>SUM(G19:G25)</f>
        <v>10422783.405891528</v>
      </c>
      <c r="H27" s="439">
        <f t="shared" ref="H27:R27" si="5">SUM(H19:H25)</f>
        <v>3409566.059106851</v>
      </c>
      <c r="I27" s="439">
        <f t="shared" si="5"/>
        <v>10158459.17</v>
      </c>
      <c r="J27" s="439">
        <f t="shared" si="5"/>
        <v>2805106.71</v>
      </c>
      <c r="K27" s="439">
        <f t="shared" si="5"/>
        <v>695364.38874044875</v>
      </c>
      <c r="L27" s="439">
        <f t="shared" si="5"/>
        <v>2272025.33</v>
      </c>
      <c r="M27" s="439">
        <f t="shared" si="5"/>
        <v>1969310.06</v>
      </c>
      <c r="N27" s="439">
        <f t="shared" si="5"/>
        <v>3167169.25</v>
      </c>
      <c r="O27" s="439">
        <f t="shared" si="5"/>
        <v>7144595.25</v>
      </c>
      <c r="P27" s="439">
        <f t="shared" si="5"/>
        <v>8275640.71</v>
      </c>
      <c r="Q27" s="439">
        <f t="shared" si="5"/>
        <v>7218551.5598172974</v>
      </c>
      <c r="R27" s="439">
        <f t="shared" si="5"/>
        <v>5382397.9132112525</v>
      </c>
    </row>
    <row r="28" spans="1:18" ht="12.75" customHeight="1">
      <c r="F28" s="26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</row>
    <row r="29" spans="1:18" ht="12.75" customHeight="1">
      <c r="B29" s="217" t="s">
        <v>159</v>
      </c>
      <c r="F29" s="269">
        <f>SUM(G29:R29)</f>
        <v>0</v>
      </c>
      <c r="G29" s="439">
        <v>0</v>
      </c>
      <c r="H29" s="439">
        <v>0</v>
      </c>
      <c r="I29" s="439">
        <v>0</v>
      </c>
      <c r="J29" s="439">
        <v>0</v>
      </c>
      <c r="K29" s="439">
        <v>0</v>
      </c>
      <c r="L29" s="439">
        <v>0</v>
      </c>
      <c r="M29" s="439">
        <v>0</v>
      </c>
      <c r="N29" s="439">
        <v>0</v>
      </c>
      <c r="O29" s="439">
        <v>0</v>
      </c>
      <c r="P29" s="439">
        <v>0</v>
      </c>
      <c r="Q29" s="439">
        <v>0</v>
      </c>
      <c r="R29" s="439">
        <v>0</v>
      </c>
    </row>
    <row r="30" spans="1:18" ht="12.75" customHeight="1"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</row>
    <row r="31" spans="1:18" ht="12.75" customHeight="1">
      <c r="A31" s="200" t="s">
        <v>160</v>
      </c>
      <c r="C31" s="188"/>
      <c r="D31" s="188"/>
      <c r="F31" s="269">
        <f>SUM(G31:R31)</f>
        <v>62920969.806767374</v>
      </c>
      <c r="G31" s="439">
        <f>SUM(G16,G27:G29)</f>
        <v>10422783.405891528</v>
      </c>
      <c r="H31" s="439">
        <f t="shared" ref="H31:R31" si="6">SUM(H16,H27:H29)</f>
        <v>3409566.059106851</v>
      </c>
      <c r="I31" s="439">
        <f t="shared" si="6"/>
        <v>10158459.17</v>
      </c>
      <c r="J31" s="439">
        <f t="shared" si="6"/>
        <v>2805106.71</v>
      </c>
      <c r="K31" s="439">
        <f t="shared" si="6"/>
        <v>695364.38874044875</v>
      </c>
      <c r="L31" s="439">
        <f t="shared" si="6"/>
        <v>2272025.33</v>
      </c>
      <c r="M31" s="439">
        <f t="shared" si="6"/>
        <v>1969310.06</v>
      </c>
      <c r="N31" s="439">
        <f t="shared" si="6"/>
        <v>3167169.25</v>
      </c>
      <c r="O31" s="439">
        <f t="shared" si="6"/>
        <v>7144595.25</v>
      </c>
      <c r="P31" s="439">
        <f t="shared" si="6"/>
        <v>8275640.71</v>
      </c>
      <c r="Q31" s="439">
        <f t="shared" si="6"/>
        <v>7218551.5598172974</v>
      </c>
      <c r="R31" s="439">
        <f t="shared" si="6"/>
        <v>5382397.9132112525</v>
      </c>
    </row>
    <row r="32" spans="1:18" ht="12.75" customHeight="1">
      <c r="F32" s="275"/>
      <c r="G32" s="275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</row>
    <row r="33" spans="1:18" ht="12.75" customHeight="1">
      <c r="F33" s="275"/>
      <c r="G33" s="275"/>
      <c r="H33" s="440"/>
      <c r="I33" s="440"/>
      <c r="J33" s="440"/>
      <c r="K33" s="440"/>
      <c r="L33" s="440"/>
      <c r="M33" s="440"/>
      <c r="N33" s="440"/>
      <c r="O33" s="440"/>
      <c r="P33" s="440"/>
      <c r="Q33" s="440"/>
      <c r="R33" s="440"/>
    </row>
    <row r="34" spans="1:18" ht="12.75" customHeight="1">
      <c r="A34" s="188" t="s">
        <v>17</v>
      </c>
      <c r="F34" s="275"/>
      <c r="G34" s="275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</row>
    <row r="35" spans="1:18" ht="12.75" customHeight="1">
      <c r="B35" s="217" t="s">
        <v>18</v>
      </c>
      <c r="F35" s="275"/>
      <c r="G35" s="275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</row>
    <row r="36" spans="1:18" ht="12.75" customHeight="1">
      <c r="C36" s="230" t="s">
        <v>161</v>
      </c>
      <c r="F36" s="269">
        <f t="shared" ref="F36:F55" si="7">SUM(G36:R36)</f>
        <v>0</v>
      </c>
      <c r="G36" s="269">
        <v>0</v>
      </c>
      <c r="H36" s="269">
        <v>0</v>
      </c>
      <c r="I36" s="269">
        <v>0</v>
      </c>
      <c r="J36" s="269">
        <v>0</v>
      </c>
      <c r="K36" s="269">
        <v>0</v>
      </c>
      <c r="L36" s="269">
        <v>0</v>
      </c>
      <c r="M36" s="269">
        <v>0</v>
      </c>
      <c r="N36" s="269">
        <v>0</v>
      </c>
      <c r="O36" s="269">
        <v>0</v>
      </c>
      <c r="P36" s="269">
        <v>0</v>
      </c>
      <c r="Q36" s="269">
        <v>0</v>
      </c>
      <c r="R36" s="269">
        <v>0</v>
      </c>
    </row>
    <row r="37" spans="1:18" ht="12.75" customHeight="1">
      <c r="C37" s="230" t="s">
        <v>162</v>
      </c>
      <c r="F37" s="269">
        <f t="shared" si="7"/>
        <v>4399841.5</v>
      </c>
      <c r="G37" s="439">
        <v>311460.09999999998</v>
      </c>
      <c r="H37" s="439">
        <v>165008.85</v>
      </c>
      <c r="I37" s="439">
        <v>212695.51</v>
      </c>
      <c r="J37" s="439">
        <v>547421.79</v>
      </c>
      <c r="K37" s="439">
        <v>392971.97</v>
      </c>
      <c r="L37" s="439">
        <v>557816.53</v>
      </c>
      <c r="M37" s="439">
        <v>482243.60000000003</v>
      </c>
      <c r="N37" s="439">
        <v>434231.47</v>
      </c>
      <c r="O37" s="439">
        <v>448704.11</v>
      </c>
      <c r="P37" s="439">
        <v>430423.39</v>
      </c>
      <c r="Q37" s="439">
        <v>177412.17</v>
      </c>
      <c r="R37" s="439">
        <v>239452.01</v>
      </c>
    </row>
    <row r="38" spans="1:18" ht="12.75" customHeight="1">
      <c r="C38" s="230" t="s">
        <v>21</v>
      </c>
      <c r="E38" s="270" t="s">
        <v>163</v>
      </c>
      <c r="F38" s="269">
        <f t="shared" si="7"/>
        <v>0</v>
      </c>
      <c r="G38" s="439">
        <v>0</v>
      </c>
      <c r="H38" s="439">
        <v>0</v>
      </c>
      <c r="I38" s="439">
        <v>0</v>
      </c>
      <c r="J38" s="439">
        <v>0</v>
      </c>
      <c r="K38" s="439">
        <v>0</v>
      </c>
      <c r="L38" s="439">
        <v>0</v>
      </c>
      <c r="M38" s="439">
        <v>0</v>
      </c>
      <c r="N38" s="439">
        <v>0</v>
      </c>
      <c r="O38" s="439">
        <v>0</v>
      </c>
      <c r="P38" s="439">
        <v>0</v>
      </c>
      <c r="Q38" s="439">
        <v>0</v>
      </c>
      <c r="R38" s="439">
        <v>0</v>
      </c>
    </row>
    <row r="39" spans="1:18" ht="12.75" customHeight="1">
      <c r="C39" s="217" t="s">
        <v>164</v>
      </c>
      <c r="F39" s="269">
        <f t="shared" si="7"/>
        <v>0</v>
      </c>
      <c r="G39" s="439">
        <v>0</v>
      </c>
      <c r="H39" s="439">
        <v>0</v>
      </c>
      <c r="I39" s="439">
        <v>0</v>
      </c>
      <c r="J39" s="439">
        <v>0</v>
      </c>
      <c r="K39" s="439">
        <v>0</v>
      </c>
      <c r="L39" s="439">
        <v>0</v>
      </c>
      <c r="M39" s="439">
        <v>0</v>
      </c>
      <c r="N39" s="439">
        <v>0</v>
      </c>
      <c r="O39" s="439">
        <v>0</v>
      </c>
      <c r="P39" s="439">
        <v>0</v>
      </c>
      <c r="Q39" s="439">
        <v>0</v>
      </c>
      <c r="R39" s="439">
        <v>0</v>
      </c>
    </row>
    <row r="40" spans="1:18" ht="12.75" customHeight="1">
      <c r="C40" s="230" t="s">
        <v>165</v>
      </c>
      <c r="F40" s="269">
        <f t="shared" si="7"/>
        <v>0</v>
      </c>
      <c r="G40" s="439">
        <v>0</v>
      </c>
      <c r="H40" s="439">
        <v>0</v>
      </c>
      <c r="I40" s="439">
        <v>0</v>
      </c>
      <c r="J40" s="439">
        <v>0</v>
      </c>
      <c r="K40" s="439">
        <v>0</v>
      </c>
      <c r="L40" s="439">
        <v>0</v>
      </c>
      <c r="M40" s="439">
        <v>0</v>
      </c>
      <c r="N40" s="439">
        <v>0</v>
      </c>
      <c r="O40" s="439">
        <v>0</v>
      </c>
      <c r="P40" s="439">
        <v>0</v>
      </c>
      <c r="Q40" s="439">
        <v>0</v>
      </c>
      <c r="R40" s="439">
        <v>0</v>
      </c>
    </row>
    <row r="41" spans="1:18" ht="12.75" customHeight="1">
      <c r="C41" s="230" t="s">
        <v>22</v>
      </c>
      <c r="F41" s="269">
        <f t="shared" si="7"/>
        <v>0</v>
      </c>
      <c r="G41" s="439">
        <v>0</v>
      </c>
      <c r="H41" s="439">
        <v>0</v>
      </c>
      <c r="I41" s="439">
        <v>0</v>
      </c>
      <c r="J41" s="439">
        <v>0</v>
      </c>
      <c r="K41" s="439">
        <v>0</v>
      </c>
      <c r="L41" s="439">
        <v>0</v>
      </c>
      <c r="M41" s="439">
        <v>0</v>
      </c>
      <c r="N41" s="439">
        <v>0</v>
      </c>
      <c r="O41" s="439">
        <v>0</v>
      </c>
      <c r="P41" s="439">
        <v>0</v>
      </c>
      <c r="Q41" s="439">
        <v>0</v>
      </c>
      <c r="R41" s="439">
        <v>0</v>
      </c>
    </row>
    <row r="42" spans="1:18" ht="12.75" customHeight="1">
      <c r="C42" s="271" t="s">
        <v>166</v>
      </c>
      <c r="F42" s="269">
        <f t="shared" si="7"/>
        <v>0</v>
      </c>
      <c r="G42" s="439">
        <v>0</v>
      </c>
      <c r="H42" s="439">
        <v>0</v>
      </c>
      <c r="I42" s="439">
        <v>0</v>
      </c>
      <c r="J42" s="439">
        <v>0</v>
      </c>
      <c r="K42" s="439">
        <v>0</v>
      </c>
      <c r="L42" s="439">
        <v>0</v>
      </c>
      <c r="M42" s="439">
        <v>0</v>
      </c>
      <c r="N42" s="439">
        <v>0</v>
      </c>
      <c r="O42" s="439">
        <v>0</v>
      </c>
      <c r="P42" s="439">
        <v>0</v>
      </c>
      <c r="Q42" s="439">
        <v>0</v>
      </c>
      <c r="R42" s="439">
        <v>0</v>
      </c>
    </row>
    <row r="43" spans="1:18" ht="12.75" customHeight="1">
      <c r="C43" s="230" t="s">
        <v>268</v>
      </c>
      <c r="F43" s="269">
        <f>SUM(G43:R43)</f>
        <v>0</v>
      </c>
      <c r="G43" s="439">
        <v>0</v>
      </c>
      <c r="H43" s="439">
        <v>0</v>
      </c>
      <c r="I43" s="439">
        <v>0</v>
      </c>
      <c r="J43" s="439">
        <v>0</v>
      </c>
      <c r="K43" s="439">
        <v>0</v>
      </c>
      <c r="L43" s="439">
        <v>0</v>
      </c>
      <c r="M43" s="439">
        <v>0</v>
      </c>
      <c r="N43" s="439">
        <v>0</v>
      </c>
      <c r="O43" s="439">
        <v>0</v>
      </c>
      <c r="P43" s="439">
        <v>0</v>
      </c>
      <c r="Q43" s="439">
        <v>0</v>
      </c>
      <c r="R43" s="439">
        <v>0</v>
      </c>
    </row>
    <row r="44" spans="1:18" ht="12.75" customHeight="1">
      <c r="C44" s="230" t="s">
        <v>23</v>
      </c>
      <c r="F44" s="269">
        <f t="shared" si="7"/>
        <v>0</v>
      </c>
      <c r="G44" s="439">
        <v>0</v>
      </c>
      <c r="H44" s="439">
        <v>0</v>
      </c>
      <c r="I44" s="439">
        <v>0</v>
      </c>
      <c r="J44" s="439">
        <v>0</v>
      </c>
      <c r="K44" s="439">
        <v>0</v>
      </c>
      <c r="L44" s="439">
        <v>0</v>
      </c>
      <c r="M44" s="439">
        <v>0</v>
      </c>
      <c r="N44" s="439">
        <v>0</v>
      </c>
      <c r="O44" s="439">
        <v>0</v>
      </c>
      <c r="P44" s="439">
        <v>0</v>
      </c>
      <c r="Q44" s="439">
        <v>0</v>
      </c>
      <c r="R44" s="439">
        <v>0</v>
      </c>
    </row>
    <row r="45" spans="1:18" ht="12.75" customHeight="1">
      <c r="C45" s="230" t="s">
        <v>249</v>
      </c>
      <c r="F45" s="269">
        <f t="shared" si="7"/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</row>
    <row r="46" spans="1:18" ht="12.75" customHeight="1">
      <c r="C46" s="230" t="s">
        <v>250</v>
      </c>
      <c r="F46" s="269">
        <f t="shared" si="7"/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39">
        <v>0</v>
      </c>
      <c r="N46" s="439">
        <v>0</v>
      </c>
      <c r="O46" s="439">
        <v>0</v>
      </c>
      <c r="P46" s="439">
        <v>0</v>
      </c>
      <c r="Q46" s="439">
        <v>0</v>
      </c>
      <c r="R46" s="439">
        <v>0</v>
      </c>
    </row>
    <row r="47" spans="1:18" ht="12.75" customHeight="1">
      <c r="C47" s="230" t="s">
        <v>24</v>
      </c>
      <c r="D47" s="230"/>
      <c r="F47" s="269">
        <f t="shared" si="7"/>
        <v>10449.670000000006</v>
      </c>
      <c r="G47" s="439">
        <v>8595.44</v>
      </c>
      <c r="H47" s="439">
        <v>8595.44</v>
      </c>
      <c r="I47" s="439">
        <v>-80729.12000000001</v>
      </c>
      <c r="J47" s="439">
        <v>7471.76</v>
      </c>
      <c r="K47" s="439">
        <v>8314.51</v>
      </c>
      <c r="L47" s="439">
        <v>8314.52</v>
      </c>
      <c r="M47" s="439">
        <v>8314.52</v>
      </c>
      <c r="N47" s="439">
        <v>8314.52</v>
      </c>
      <c r="O47" s="439">
        <v>8314.52</v>
      </c>
      <c r="P47" s="439">
        <v>8314.52</v>
      </c>
      <c r="Q47" s="439">
        <v>8314.52</v>
      </c>
      <c r="R47" s="439">
        <v>8314.52</v>
      </c>
    </row>
    <row r="48" spans="1:18" ht="12.75" customHeight="1">
      <c r="C48" s="267" t="s">
        <v>167</v>
      </c>
      <c r="D48" s="230"/>
      <c r="F48" s="269">
        <f t="shared" si="7"/>
        <v>0</v>
      </c>
      <c r="G48" s="439">
        <v>0</v>
      </c>
      <c r="H48" s="439">
        <v>0</v>
      </c>
      <c r="I48" s="439">
        <v>0</v>
      </c>
      <c r="J48" s="439">
        <v>0</v>
      </c>
      <c r="K48" s="439">
        <v>0</v>
      </c>
      <c r="L48" s="439">
        <v>0</v>
      </c>
      <c r="M48" s="439">
        <v>0</v>
      </c>
      <c r="N48" s="439">
        <v>0</v>
      </c>
      <c r="O48" s="439">
        <v>0</v>
      </c>
      <c r="P48" s="439">
        <v>0</v>
      </c>
      <c r="Q48" s="439">
        <v>0</v>
      </c>
      <c r="R48" s="439">
        <v>0</v>
      </c>
    </row>
    <row r="49" spans="1:18" ht="12.75" customHeight="1">
      <c r="C49" s="230" t="s">
        <v>25</v>
      </c>
      <c r="D49" s="230"/>
      <c r="F49" s="269">
        <f t="shared" si="7"/>
        <v>0</v>
      </c>
      <c r="G49" s="439">
        <v>0</v>
      </c>
      <c r="H49" s="439">
        <v>0</v>
      </c>
      <c r="I49" s="439">
        <v>0</v>
      </c>
      <c r="J49" s="439">
        <v>0</v>
      </c>
      <c r="K49" s="439">
        <v>0</v>
      </c>
      <c r="L49" s="439">
        <v>0</v>
      </c>
      <c r="M49" s="439">
        <v>0</v>
      </c>
      <c r="N49" s="439">
        <v>0</v>
      </c>
      <c r="O49" s="439">
        <v>0</v>
      </c>
      <c r="P49" s="439">
        <v>0</v>
      </c>
      <c r="Q49" s="439">
        <v>0</v>
      </c>
      <c r="R49" s="439">
        <v>0</v>
      </c>
    </row>
    <row r="50" spans="1:18" ht="12.75" customHeight="1">
      <c r="C50" s="230" t="s">
        <v>26</v>
      </c>
      <c r="D50" s="230"/>
      <c r="F50" s="269">
        <f t="shared" si="7"/>
        <v>0</v>
      </c>
      <c r="G50" s="439">
        <v>0</v>
      </c>
      <c r="H50" s="439">
        <v>0</v>
      </c>
      <c r="I50" s="439">
        <v>0</v>
      </c>
      <c r="J50" s="439">
        <v>0</v>
      </c>
      <c r="K50" s="439">
        <v>0</v>
      </c>
      <c r="L50" s="439">
        <v>0</v>
      </c>
      <c r="M50" s="439">
        <v>0</v>
      </c>
      <c r="N50" s="439">
        <v>0</v>
      </c>
      <c r="O50" s="439">
        <v>0</v>
      </c>
      <c r="P50" s="439">
        <v>0</v>
      </c>
      <c r="Q50" s="439">
        <v>0</v>
      </c>
      <c r="R50" s="439">
        <v>0</v>
      </c>
    </row>
    <row r="51" spans="1:18" ht="12.75" customHeight="1">
      <c r="C51" s="267" t="s">
        <v>278</v>
      </c>
      <c r="D51" s="230"/>
      <c r="F51" s="269">
        <f t="shared" ref="F51" si="8">SUM(G51:R51)</f>
        <v>0</v>
      </c>
      <c r="G51" s="439">
        <v>0</v>
      </c>
      <c r="H51" s="439">
        <v>0</v>
      </c>
      <c r="I51" s="439">
        <v>0</v>
      </c>
      <c r="J51" s="439">
        <v>0</v>
      </c>
      <c r="K51" s="439">
        <v>0</v>
      </c>
      <c r="L51" s="439">
        <v>0</v>
      </c>
      <c r="M51" s="439">
        <v>0</v>
      </c>
      <c r="N51" s="439">
        <v>0</v>
      </c>
      <c r="O51" s="439">
        <v>0</v>
      </c>
      <c r="P51" s="439">
        <v>0</v>
      </c>
      <c r="Q51" s="439">
        <v>0</v>
      </c>
      <c r="R51" s="439">
        <v>0</v>
      </c>
    </row>
    <row r="52" spans="1:18" ht="12.75" customHeight="1">
      <c r="C52" s="230" t="s">
        <v>27</v>
      </c>
      <c r="D52" s="230"/>
      <c r="F52" s="269">
        <f t="shared" si="7"/>
        <v>0</v>
      </c>
      <c r="G52" s="439">
        <v>0</v>
      </c>
      <c r="H52" s="439">
        <v>0</v>
      </c>
      <c r="I52" s="439">
        <v>0</v>
      </c>
      <c r="J52" s="439">
        <v>0</v>
      </c>
      <c r="K52" s="439">
        <v>0</v>
      </c>
      <c r="L52" s="439">
        <v>0</v>
      </c>
      <c r="M52" s="439">
        <v>0</v>
      </c>
      <c r="N52" s="439">
        <v>0</v>
      </c>
      <c r="O52" s="439">
        <v>0</v>
      </c>
      <c r="P52" s="439">
        <v>0</v>
      </c>
      <c r="Q52" s="439">
        <v>0</v>
      </c>
      <c r="R52" s="439">
        <v>0</v>
      </c>
    </row>
    <row r="53" spans="1:18" ht="12.75" customHeight="1">
      <c r="C53" s="230" t="s">
        <v>168</v>
      </c>
      <c r="D53" s="230"/>
      <c r="F53" s="269">
        <f t="shared" si="7"/>
        <v>0</v>
      </c>
      <c r="G53" s="439">
        <v>0</v>
      </c>
      <c r="H53" s="439">
        <v>0</v>
      </c>
      <c r="I53" s="439">
        <v>0</v>
      </c>
      <c r="J53" s="439">
        <v>0</v>
      </c>
      <c r="K53" s="439">
        <v>0</v>
      </c>
      <c r="L53" s="439">
        <v>0</v>
      </c>
      <c r="M53" s="439">
        <v>0</v>
      </c>
      <c r="N53" s="439">
        <v>0</v>
      </c>
      <c r="O53" s="439">
        <v>0</v>
      </c>
      <c r="P53" s="439">
        <v>0</v>
      </c>
      <c r="Q53" s="439">
        <v>0</v>
      </c>
      <c r="R53" s="439">
        <v>0</v>
      </c>
    </row>
    <row r="54" spans="1:18" ht="12.75" customHeight="1">
      <c r="C54" s="230" t="s">
        <v>28</v>
      </c>
      <c r="D54" s="230"/>
      <c r="F54" s="269">
        <f t="shared" si="7"/>
        <v>0</v>
      </c>
      <c r="G54" s="439">
        <v>0</v>
      </c>
      <c r="H54" s="439">
        <v>0</v>
      </c>
      <c r="I54" s="439">
        <v>0</v>
      </c>
      <c r="J54" s="439">
        <v>0</v>
      </c>
      <c r="K54" s="439">
        <v>0</v>
      </c>
      <c r="L54" s="439">
        <v>0</v>
      </c>
      <c r="M54" s="439">
        <v>0</v>
      </c>
      <c r="N54" s="439">
        <v>0</v>
      </c>
      <c r="O54" s="439">
        <v>0</v>
      </c>
      <c r="P54" s="439">
        <v>0</v>
      </c>
      <c r="Q54" s="439">
        <v>0</v>
      </c>
      <c r="R54" s="439">
        <v>0</v>
      </c>
    </row>
    <row r="55" spans="1:18" ht="12.75" customHeight="1">
      <c r="C55" s="230" t="s">
        <v>169</v>
      </c>
      <c r="D55" s="230"/>
      <c r="F55" s="269">
        <f t="shared" si="7"/>
        <v>0</v>
      </c>
      <c r="G55" s="439">
        <v>0</v>
      </c>
      <c r="H55" s="439">
        <v>0</v>
      </c>
      <c r="I55" s="439">
        <v>0</v>
      </c>
      <c r="J55" s="439">
        <v>0</v>
      </c>
      <c r="K55" s="439">
        <v>0</v>
      </c>
      <c r="L55" s="439">
        <v>0</v>
      </c>
      <c r="M55" s="439">
        <v>0</v>
      </c>
      <c r="N55" s="439">
        <v>0</v>
      </c>
      <c r="O55" s="439">
        <v>0</v>
      </c>
      <c r="P55" s="439">
        <v>0</v>
      </c>
      <c r="Q55" s="439">
        <v>0</v>
      </c>
      <c r="R55" s="439">
        <v>0</v>
      </c>
    </row>
    <row r="56" spans="1:18" ht="12.75" customHeight="1">
      <c r="D56" s="230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</row>
    <row r="57" spans="1:18" ht="12.75" customHeight="1">
      <c r="A57" s="200"/>
      <c r="B57" s="272" t="s">
        <v>196</v>
      </c>
      <c r="C57" s="188"/>
      <c r="D57" s="188"/>
      <c r="F57" s="269">
        <f>SUM(G57:R57)</f>
        <v>4410291.17</v>
      </c>
      <c r="G57" s="439">
        <f t="shared" ref="G57:R57" si="9">SUM(G36:G56)</f>
        <v>320055.53999999998</v>
      </c>
      <c r="H57" s="439">
        <f t="shared" si="9"/>
        <v>173604.29</v>
      </c>
      <c r="I57" s="439">
        <f t="shared" si="9"/>
        <v>131966.39000000001</v>
      </c>
      <c r="J57" s="439">
        <f t="shared" si="9"/>
        <v>554893.55000000005</v>
      </c>
      <c r="K57" s="439">
        <f t="shared" si="9"/>
        <v>401286.48</v>
      </c>
      <c r="L57" s="439">
        <f t="shared" si="9"/>
        <v>566131.05000000005</v>
      </c>
      <c r="M57" s="439">
        <f t="shared" si="9"/>
        <v>490558.12000000005</v>
      </c>
      <c r="N57" s="439">
        <f t="shared" si="9"/>
        <v>442545.99</v>
      </c>
      <c r="O57" s="439">
        <f t="shared" si="9"/>
        <v>457018.63</v>
      </c>
      <c r="P57" s="439">
        <f t="shared" si="9"/>
        <v>438737.91000000003</v>
      </c>
      <c r="Q57" s="439">
        <f t="shared" si="9"/>
        <v>185726.69</v>
      </c>
      <c r="R57" s="439">
        <f t="shared" si="9"/>
        <v>247766.53</v>
      </c>
    </row>
    <row r="58" spans="1:18" ht="12.75" customHeight="1">
      <c r="B58" s="188"/>
      <c r="C58" s="188"/>
      <c r="D58" s="188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</row>
    <row r="59" spans="1:18" ht="12.75" customHeight="1">
      <c r="B59" s="266" t="s">
        <v>29</v>
      </c>
      <c r="C59" s="188"/>
      <c r="D59" s="188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</row>
    <row r="60" spans="1:18" ht="12.75" customHeight="1">
      <c r="C60" s="230" t="s">
        <v>30</v>
      </c>
      <c r="D60" s="230"/>
      <c r="E60" s="273"/>
      <c r="F60" s="269">
        <f t="shared" ref="F60:F99" si="10">SUM(G60:R60)</f>
        <v>0</v>
      </c>
      <c r="G60" s="269">
        <v>0</v>
      </c>
      <c r="H60" s="269">
        <v>0</v>
      </c>
      <c r="I60" s="269">
        <v>0</v>
      </c>
      <c r="J60" s="269">
        <v>0</v>
      </c>
      <c r="K60" s="269">
        <v>0</v>
      </c>
      <c r="L60" s="269">
        <v>0</v>
      </c>
      <c r="M60" s="269">
        <v>0</v>
      </c>
      <c r="N60" s="269">
        <v>0</v>
      </c>
      <c r="O60" s="269">
        <v>0</v>
      </c>
      <c r="P60" s="269">
        <v>0</v>
      </c>
      <c r="Q60" s="269">
        <v>0</v>
      </c>
      <c r="R60" s="269">
        <v>0</v>
      </c>
    </row>
    <row r="61" spans="1:18" ht="12.75" customHeight="1">
      <c r="C61" s="230" t="s">
        <v>31</v>
      </c>
      <c r="D61" s="230"/>
      <c r="E61" s="273"/>
      <c r="F61" s="269">
        <f t="shared" si="10"/>
        <v>0</v>
      </c>
      <c r="G61" s="439">
        <v>0</v>
      </c>
      <c r="H61" s="439">
        <v>0</v>
      </c>
      <c r="I61" s="439">
        <v>0</v>
      </c>
      <c r="J61" s="439">
        <v>0</v>
      </c>
      <c r="K61" s="439">
        <v>0</v>
      </c>
      <c r="L61" s="439">
        <v>0</v>
      </c>
      <c r="M61" s="439">
        <v>0</v>
      </c>
      <c r="N61" s="439">
        <v>0</v>
      </c>
      <c r="O61" s="439">
        <v>0</v>
      </c>
      <c r="P61" s="439">
        <v>0</v>
      </c>
      <c r="Q61" s="439">
        <v>0</v>
      </c>
      <c r="R61" s="439">
        <v>0</v>
      </c>
    </row>
    <row r="62" spans="1:18" ht="12.75" customHeight="1">
      <c r="C62" s="230" t="s">
        <v>32</v>
      </c>
      <c r="D62" s="230"/>
      <c r="F62" s="269">
        <f t="shared" si="10"/>
        <v>0</v>
      </c>
      <c r="G62" s="439">
        <v>0</v>
      </c>
      <c r="H62" s="439">
        <v>0</v>
      </c>
      <c r="I62" s="439">
        <v>0</v>
      </c>
      <c r="J62" s="439">
        <v>0</v>
      </c>
      <c r="K62" s="439">
        <v>0</v>
      </c>
      <c r="L62" s="439">
        <v>0</v>
      </c>
      <c r="M62" s="439">
        <v>0</v>
      </c>
      <c r="N62" s="439">
        <v>0</v>
      </c>
      <c r="O62" s="439">
        <v>0</v>
      </c>
      <c r="P62" s="439">
        <v>0</v>
      </c>
      <c r="Q62" s="439">
        <v>0</v>
      </c>
      <c r="R62" s="439">
        <v>0</v>
      </c>
    </row>
    <row r="63" spans="1:18" ht="12.75" customHeight="1">
      <c r="C63" s="230" t="s">
        <v>33</v>
      </c>
      <c r="D63" s="230"/>
      <c r="F63" s="269">
        <f t="shared" si="10"/>
        <v>0</v>
      </c>
      <c r="G63" s="439">
        <v>0</v>
      </c>
      <c r="H63" s="439">
        <v>0</v>
      </c>
      <c r="I63" s="439">
        <v>0</v>
      </c>
      <c r="J63" s="439">
        <v>0</v>
      </c>
      <c r="K63" s="439">
        <v>0</v>
      </c>
      <c r="L63" s="439">
        <v>0</v>
      </c>
      <c r="M63" s="439">
        <v>0</v>
      </c>
      <c r="N63" s="439">
        <v>0</v>
      </c>
      <c r="O63" s="439">
        <v>0</v>
      </c>
      <c r="P63" s="439">
        <v>0</v>
      </c>
      <c r="Q63" s="439">
        <v>0</v>
      </c>
      <c r="R63" s="439">
        <v>0</v>
      </c>
    </row>
    <row r="64" spans="1:18" ht="12.75" customHeight="1">
      <c r="C64" s="230" t="s">
        <v>34</v>
      </c>
      <c r="D64" s="230"/>
      <c r="F64" s="269">
        <f t="shared" si="10"/>
        <v>209315.77000000002</v>
      </c>
      <c r="G64" s="439">
        <v>0</v>
      </c>
      <c r="H64" s="439">
        <v>0</v>
      </c>
      <c r="I64" s="439">
        <v>0</v>
      </c>
      <c r="J64" s="439">
        <v>530.17999999999995</v>
      </c>
      <c r="K64" s="439">
        <v>35349.660000000003</v>
      </c>
      <c r="L64" s="439">
        <v>41873.800000000003</v>
      </c>
      <c r="M64" s="439">
        <v>56591.95</v>
      </c>
      <c r="N64" s="439">
        <v>54717.52</v>
      </c>
      <c r="O64" s="439">
        <v>20052.88</v>
      </c>
      <c r="P64" s="439">
        <v>199.77999999999997</v>
      </c>
      <c r="Q64" s="439">
        <v>0</v>
      </c>
      <c r="R64" s="439">
        <v>0</v>
      </c>
    </row>
    <row r="65" spans="2:18" ht="12.75" customHeight="1">
      <c r="C65" s="230" t="s">
        <v>35</v>
      </c>
      <c r="D65" s="230"/>
      <c r="F65" s="269">
        <f t="shared" si="10"/>
        <v>0</v>
      </c>
      <c r="G65" s="439">
        <v>0</v>
      </c>
      <c r="H65" s="439">
        <v>0</v>
      </c>
      <c r="I65" s="439">
        <v>0</v>
      </c>
      <c r="J65" s="439">
        <v>0</v>
      </c>
      <c r="K65" s="439">
        <v>0</v>
      </c>
      <c r="L65" s="439">
        <v>0</v>
      </c>
      <c r="M65" s="439">
        <v>0</v>
      </c>
      <c r="N65" s="439">
        <v>0</v>
      </c>
      <c r="O65" s="439">
        <v>0</v>
      </c>
      <c r="P65" s="439">
        <v>0</v>
      </c>
      <c r="Q65" s="439">
        <v>0</v>
      </c>
      <c r="R65" s="439">
        <v>0</v>
      </c>
    </row>
    <row r="66" spans="2:18" ht="12.75" customHeight="1">
      <c r="C66" s="230" t="s">
        <v>36</v>
      </c>
      <c r="F66" s="269">
        <f t="shared" si="10"/>
        <v>0</v>
      </c>
      <c r="G66" s="439">
        <v>0</v>
      </c>
      <c r="H66" s="439">
        <v>0</v>
      </c>
      <c r="I66" s="439">
        <v>0</v>
      </c>
      <c r="J66" s="439">
        <v>0</v>
      </c>
      <c r="K66" s="439">
        <v>0</v>
      </c>
      <c r="L66" s="439">
        <v>0</v>
      </c>
      <c r="M66" s="439">
        <v>0</v>
      </c>
      <c r="N66" s="439">
        <v>0</v>
      </c>
      <c r="O66" s="439">
        <v>0</v>
      </c>
      <c r="P66" s="439">
        <v>0</v>
      </c>
      <c r="Q66" s="439">
        <v>0</v>
      </c>
      <c r="R66" s="439">
        <v>0</v>
      </c>
    </row>
    <row r="67" spans="2:18" ht="12.75" customHeight="1">
      <c r="C67" s="230" t="s">
        <v>251</v>
      </c>
      <c r="F67" s="269">
        <f t="shared" si="10"/>
        <v>0</v>
      </c>
      <c r="G67" s="439">
        <v>0</v>
      </c>
      <c r="H67" s="439">
        <v>0</v>
      </c>
      <c r="I67" s="439">
        <v>0</v>
      </c>
      <c r="J67" s="439">
        <v>0</v>
      </c>
      <c r="K67" s="439">
        <v>0</v>
      </c>
      <c r="L67" s="439">
        <v>0</v>
      </c>
      <c r="M67" s="439">
        <v>0</v>
      </c>
      <c r="N67" s="439">
        <v>0</v>
      </c>
      <c r="O67" s="439">
        <v>0</v>
      </c>
      <c r="P67" s="439">
        <v>0</v>
      </c>
      <c r="Q67" s="439">
        <v>0</v>
      </c>
      <c r="R67" s="439">
        <v>0</v>
      </c>
    </row>
    <row r="68" spans="2:18" ht="12.75" customHeight="1">
      <c r="C68" s="230" t="s">
        <v>172</v>
      </c>
      <c r="F68" s="269">
        <f t="shared" si="10"/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</row>
    <row r="69" spans="2:18" ht="12.75" customHeight="1">
      <c r="C69" s="230" t="s">
        <v>252</v>
      </c>
      <c r="F69" s="269">
        <f t="shared" si="10"/>
        <v>0</v>
      </c>
      <c r="G69" s="439">
        <v>0</v>
      </c>
      <c r="H69" s="439">
        <v>0</v>
      </c>
      <c r="I69" s="439">
        <v>0</v>
      </c>
      <c r="J69" s="439">
        <v>0</v>
      </c>
      <c r="K69" s="439">
        <v>0</v>
      </c>
      <c r="L69" s="439">
        <v>0</v>
      </c>
      <c r="M69" s="439">
        <v>0</v>
      </c>
      <c r="N69" s="439">
        <v>0</v>
      </c>
      <c r="O69" s="439">
        <v>0</v>
      </c>
      <c r="P69" s="439">
        <v>0</v>
      </c>
      <c r="Q69" s="439">
        <v>0</v>
      </c>
      <c r="R69" s="439">
        <v>0</v>
      </c>
    </row>
    <row r="70" spans="2:18" ht="12.75" customHeight="1">
      <c r="C70" s="230" t="s">
        <v>253</v>
      </c>
      <c r="F70" s="269">
        <f t="shared" si="10"/>
        <v>0</v>
      </c>
      <c r="G70" s="439">
        <v>0</v>
      </c>
      <c r="H70" s="439">
        <v>0</v>
      </c>
      <c r="I70" s="439">
        <v>0</v>
      </c>
      <c r="J70" s="439">
        <v>0</v>
      </c>
      <c r="K70" s="439">
        <v>0</v>
      </c>
      <c r="L70" s="439">
        <v>0</v>
      </c>
      <c r="M70" s="439">
        <v>0</v>
      </c>
      <c r="N70" s="439">
        <v>0</v>
      </c>
      <c r="O70" s="439">
        <v>0</v>
      </c>
      <c r="P70" s="439">
        <v>0</v>
      </c>
      <c r="Q70" s="439">
        <v>0</v>
      </c>
      <c r="R70" s="439">
        <v>0</v>
      </c>
    </row>
    <row r="71" spans="2:18" ht="12.75" customHeight="1">
      <c r="C71" s="230" t="s">
        <v>254</v>
      </c>
      <c r="F71" s="269">
        <f t="shared" si="10"/>
        <v>0</v>
      </c>
      <c r="G71" s="439">
        <v>0</v>
      </c>
      <c r="H71" s="439">
        <v>0</v>
      </c>
      <c r="I71" s="439">
        <v>0</v>
      </c>
      <c r="J71" s="439">
        <v>0</v>
      </c>
      <c r="K71" s="439">
        <v>0</v>
      </c>
      <c r="L71" s="439">
        <v>0</v>
      </c>
      <c r="M71" s="439">
        <v>0</v>
      </c>
      <c r="N71" s="439">
        <v>0</v>
      </c>
      <c r="O71" s="439">
        <v>0</v>
      </c>
      <c r="P71" s="439">
        <v>0</v>
      </c>
      <c r="Q71" s="439">
        <v>0</v>
      </c>
      <c r="R71" s="439">
        <v>0</v>
      </c>
    </row>
    <row r="72" spans="2:18" ht="12.75" customHeight="1">
      <c r="C72" s="230" t="s">
        <v>255</v>
      </c>
      <c r="F72" s="269">
        <f t="shared" si="10"/>
        <v>0</v>
      </c>
      <c r="G72" s="439">
        <v>0</v>
      </c>
      <c r="H72" s="439">
        <v>0</v>
      </c>
      <c r="I72" s="439">
        <v>0</v>
      </c>
      <c r="J72" s="439">
        <v>0</v>
      </c>
      <c r="K72" s="439">
        <v>0</v>
      </c>
      <c r="L72" s="439">
        <v>0</v>
      </c>
      <c r="M72" s="439">
        <v>0</v>
      </c>
      <c r="N72" s="439">
        <v>0</v>
      </c>
      <c r="O72" s="439">
        <v>0</v>
      </c>
      <c r="P72" s="439">
        <v>0</v>
      </c>
      <c r="Q72" s="439">
        <v>0</v>
      </c>
      <c r="R72" s="439">
        <v>0</v>
      </c>
    </row>
    <row r="73" spans="2:18" ht="12.75" customHeight="1">
      <c r="C73" s="230" t="s">
        <v>37</v>
      </c>
      <c r="D73" s="230"/>
      <c r="F73" s="269">
        <f t="shared" si="10"/>
        <v>0</v>
      </c>
      <c r="G73" s="439">
        <v>0</v>
      </c>
      <c r="H73" s="439">
        <v>0</v>
      </c>
      <c r="I73" s="439">
        <v>0</v>
      </c>
      <c r="J73" s="439">
        <v>0</v>
      </c>
      <c r="K73" s="439">
        <v>0</v>
      </c>
      <c r="L73" s="439">
        <v>0</v>
      </c>
      <c r="M73" s="439">
        <v>0</v>
      </c>
      <c r="N73" s="439">
        <v>0</v>
      </c>
      <c r="O73" s="439">
        <v>0</v>
      </c>
      <c r="P73" s="439">
        <v>0</v>
      </c>
      <c r="Q73" s="439">
        <v>0</v>
      </c>
      <c r="R73" s="439">
        <v>0</v>
      </c>
    </row>
    <row r="74" spans="2:18" ht="12.75" customHeight="1">
      <c r="C74" s="294" t="s">
        <v>38</v>
      </c>
      <c r="D74" s="230"/>
      <c r="F74" s="269">
        <f t="shared" si="10"/>
        <v>0</v>
      </c>
      <c r="G74" s="439">
        <v>0</v>
      </c>
      <c r="H74" s="439">
        <v>0</v>
      </c>
      <c r="I74" s="439">
        <v>0</v>
      </c>
      <c r="J74" s="439">
        <v>0</v>
      </c>
      <c r="K74" s="439">
        <v>0</v>
      </c>
      <c r="L74" s="439">
        <v>0</v>
      </c>
      <c r="M74" s="439">
        <v>0</v>
      </c>
      <c r="N74" s="439">
        <v>0</v>
      </c>
      <c r="O74" s="439">
        <v>0</v>
      </c>
      <c r="P74" s="439">
        <v>0</v>
      </c>
      <c r="Q74" s="439">
        <v>0</v>
      </c>
      <c r="R74" s="439">
        <v>0</v>
      </c>
    </row>
    <row r="75" spans="2:18" ht="12.75" customHeight="1">
      <c r="C75" s="230" t="s">
        <v>173</v>
      </c>
      <c r="D75" s="230"/>
      <c r="F75" s="269">
        <f t="shared" si="10"/>
        <v>0</v>
      </c>
      <c r="G75" s="439">
        <v>0</v>
      </c>
      <c r="H75" s="439">
        <v>0</v>
      </c>
      <c r="I75" s="439">
        <v>0</v>
      </c>
      <c r="J75" s="439">
        <v>0</v>
      </c>
      <c r="K75" s="439">
        <v>0</v>
      </c>
      <c r="L75" s="439">
        <v>0</v>
      </c>
      <c r="M75" s="439">
        <v>0</v>
      </c>
      <c r="N75" s="439">
        <v>0</v>
      </c>
      <c r="O75" s="439">
        <v>0</v>
      </c>
      <c r="P75" s="439">
        <v>0</v>
      </c>
      <c r="Q75" s="439">
        <v>0</v>
      </c>
      <c r="R75" s="439">
        <v>0</v>
      </c>
    </row>
    <row r="76" spans="2:18" ht="12.75" customHeight="1">
      <c r="C76" s="230" t="s">
        <v>256</v>
      </c>
      <c r="D76" s="230"/>
      <c r="F76" s="269">
        <f t="shared" si="10"/>
        <v>0</v>
      </c>
      <c r="G76" s="439">
        <v>0</v>
      </c>
      <c r="H76" s="439">
        <v>0</v>
      </c>
      <c r="I76" s="439">
        <v>0</v>
      </c>
      <c r="J76" s="439">
        <v>0</v>
      </c>
      <c r="K76" s="439">
        <v>0</v>
      </c>
      <c r="L76" s="439">
        <v>0</v>
      </c>
      <c r="M76" s="439">
        <v>0</v>
      </c>
      <c r="N76" s="439">
        <v>0</v>
      </c>
      <c r="O76" s="439">
        <v>0</v>
      </c>
      <c r="P76" s="439">
        <v>0</v>
      </c>
      <c r="Q76" s="439">
        <v>0</v>
      </c>
      <c r="R76" s="439">
        <v>0</v>
      </c>
    </row>
    <row r="77" spans="2:18" ht="12.75" customHeight="1">
      <c r="C77" s="230" t="s">
        <v>257</v>
      </c>
      <c r="D77" s="230"/>
      <c r="F77" s="269">
        <f t="shared" si="10"/>
        <v>0</v>
      </c>
      <c r="G77" s="439">
        <v>0</v>
      </c>
      <c r="H77" s="439">
        <v>0</v>
      </c>
      <c r="I77" s="439">
        <v>0</v>
      </c>
      <c r="J77" s="439">
        <v>0</v>
      </c>
      <c r="K77" s="439">
        <v>0</v>
      </c>
      <c r="L77" s="439">
        <v>0</v>
      </c>
      <c r="M77" s="439">
        <v>0</v>
      </c>
      <c r="N77" s="439">
        <v>0</v>
      </c>
      <c r="O77" s="439">
        <v>0</v>
      </c>
      <c r="P77" s="439">
        <v>0</v>
      </c>
      <c r="Q77" s="439">
        <v>0</v>
      </c>
      <c r="R77" s="439">
        <v>0</v>
      </c>
    </row>
    <row r="78" spans="2:18" ht="12.75" customHeight="1">
      <c r="C78" s="230" t="s">
        <v>258</v>
      </c>
      <c r="D78" s="230"/>
      <c r="F78" s="269">
        <f t="shared" si="10"/>
        <v>0</v>
      </c>
      <c r="G78" s="439">
        <v>0</v>
      </c>
      <c r="H78" s="439">
        <v>0</v>
      </c>
      <c r="I78" s="439">
        <v>0</v>
      </c>
      <c r="J78" s="439">
        <v>0</v>
      </c>
      <c r="K78" s="439">
        <v>0</v>
      </c>
      <c r="L78" s="439">
        <v>0</v>
      </c>
      <c r="M78" s="439">
        <v>0</v>
      </c>
      <c r="N78" s="439">
        <v>0</v>
      </c>
      <c r="O78" s="439">
        <v>0</v>
      </c>
      <c r="P78" s="439">
        <v>0</v>
      </c>
      <c r="Q78" s="439">
        <v>0</v>
      </c>
      <c r="R78" s="439">
        <v>0</v>
      </c>
    </row>
    <row r="79" spans="2:18" ht="12.75" customHeight="1">
      <c r="C79" s="230" t="s">
        <v>259</v>
      </c>
      <c r="F79" s="269">
        <f t="shared" si="10"/>
        <v>0</v>
      </c>
      <c r="G79" s="439">
        <v>0</v>
      </c>
      <c r="H79" s="439">
        <v>0</v>
      </c>
      <c r="I79" s="439">
        <v>0</v>
      </c>
      <c r="J79" s="439">
        <v>0</v>
      </c>
      <c r="K79" s="439">
        <v>0</v>
      </c>
      <c r="L79" s="439">
        <v>0</v>
      </c>
      <c r="M79" s="439">
        <v>0</v>
      </c>
      <c r="N79" s="439">
        <v>0</v>
      </c>
      <c r="O79" s="439">
        <v>0</v>
      </c>
      <c r="P79" s="439">
        <v>0</v>
      </c>
      <c r="Q79" s="439">
        <v>0</v>
      </c>
      <c r="R79" s="439">
        <v>0</v>
      </c>
    </row>
    <row r="80" spans="2:18" ht="12.75" customHeight="1">
      <c r="B80" s="188"/>
      <c r="C80" s="274" t="s">
        <v>174</v>
      </c>
      <c r="D80" s="188"/>
      <c r="F80" s="269">
        <f t="shared" si="10"/>
        <v>0</v>
      </c>
      <c r="G80" s="439">
        <v>0</v>
      </c>
      <c r="H80" s="439">
        <v>0</v>
      </c>
      <c r="I80" s="439">
        <v>0</v>
      </c>
      <c r="J80" s="439">
        <v>0</v>
      </c>
      <c r="K80" s="439">
        <v>0</v>
      </c>
      <c r="L80" s="439">
        <v>0</v>
      </c>
      <c r="M80" s="439">
        <v>0</v>
      </c>
      <c r="N80" s="439">
        <v>0</v>
      </c>
      <c r="O80" s="439">
        <v>0</v>
      </c>
      <c r="P80" s="439">
        <v>0</v>
      </c>
      <c r="Q80" s="439">
        <v>0</v>
      </c>
      <c r="R80" s="439">
        <v>0</v>
      </c>
    </row>
    <row r="81" spans="2:18" ht="12.75" customHeight="1">
      <c r="B81" s="188"/>
      <c r="C81" s="274" t="s">
        <v>175</v>
      </c>
      <c r="D81" s="188"/>
      <c r="F81" s="269">
        <f t="shared" si="10"/>
        <v>0</v>
      </c>
      <c r="G81" s="439">
        <v>0</v>
      </c>
      <c r="H81" s="439">
        <v>0</v>
      </c>
      <c r="I81" s="439">
        <v>0</v>
      </c>
      <c r="J81" s="439">
        <v>0</v>
      </c>
      <c r="K81" s="439">
        <v>0</v>
      </c>
      <c r="L81" s="439">
        <v>0</v>
      </c>
      <c r="M81" s="439">
        <v>0</v>
      </c>
      <c r="N81" s="439">
        <v>0</v>
      </c>
      <c r="O81" s="439">
        <v>0</v>
      </c>
      <c r="P81" s="439">
        <v>0</v>
      </c>
      <c r="Q81" s="439">
        <v>0</v>
      </c>
      <c r="R81" s="439">
        <v>0</v>
      </c>
    </row>
    <row r="82" spans="2:18" ht="12.75" customHeight="1">
      <c r="B82" s="188"/>
      <c r="C82" s="274" t="s">
        <v>41</v>
      </c>
      <c r="D82" s="188"/>
      <c r="F82" s="269">
        <f t="shared" si="10"/>
        <v>0</v>
      </c>
      <c r="G82" s="439">
        <v>0</v>
      </c>
      <c r="H82" s="439">
        <v>0</v>
      </c>
      <c r="I82" s="439">
        <v>0</v>
      </c>
      <c r="J82" s="439">
        <v>0</v>
      </c>
      <c r="K82" s="439">
        <v>0</v>
      </c>
      <c r="L82" s="439">
        <v>0</v>
      </c>
      <c r="M82" s="439">
        <v>0</v>
      </c>
      <c r="N82" s="439">
        <v>0</v>
      </c>
      <c r="O82" s="439">
        <v>0</v>
      </c>
      <c r="P82" s="439">
        <v>0</v>
      </c>
      <c r="Q82" s="439">
        <v>0</v>
      </c>
      <c r="R82" s="439">
        <v>0</v>
      </c>
    </row>
    <row r="83" spans="2:18" ht="12.75" customHeight="1">
      <c r="B83" s="188"/>
      <c r="C83" s="274" t="s">
        <v>42</v>
      </c>
      <c r="D83" s="188"/>
      <c r="F83" s="269">
        <f t="shared" si="10"/>
        <v>0</v>
      </c>
      <c r="G83" s="439">
        <v>0</v>
      </c>
      <c r="H83" s="439">
        <v>0</v>
      </c>
      <c r="I83" s="439">
        <v>0</v>
      </c>
      <c r="J83" s="439">
        <v>0</v>
      </c>
      <c r="K83" s="439">
        <v>0</v>
      </c>
      <c r="L83" s="439">
        <v>0</v>
      </c>
      <c r="M83" s="439">
        <v>0</v>
      </c>
      <c r="N83" s="439">
        <v>0</v>
      </c>
      <c r="O83" s="439">
        <v>0</v>
      </c>
      <c r="P83" s="439">
        <v>0</v>
      </c>
      <c r="Q83" s="439">
        <v>0</v>
      </c>
      <c r="R83" s="439">
        <v>0</v>
      </c>
    </row>
    <row r="84" spans="2:18" ht="12.75" customHeight="1">
      <c r="B84" s="188"/>
      <c r="C84" s="274" t="s">
        <v>260</v>
      </c>
      <c r="D84" s="188"/>
      <c r="F84" s="269">
        <f t="shared" si="10"/>
        <v>0</v>
      </c>
      <c r="G84" s="439">
        <v>0</v>
      </c>
      <c r="H84" s="439">
        <v>0</v>
      </c>
      <c r="I84" s="439">
        <v>0</v>
      </c>
      <c r="J84" s="439">
        <v>0</v>
      </c>
      <c r="K84" s="439">
        <v>0</v>
      </c>
      <c r="L84" s="439">
        <v>0</v>
      </c>
      <c r="M84" s="439">
        <v>0</v>
      </c>
      <c r="N84" s="439">
        <v>0</v>
      </c>
      <c r="O84" s="439">
        <v>0</v>
      </c>
      <c r="P84" s="439">
        <v>0</v>
      </c>
      <c r="Q84" s="439">
        <v>0</v>
      </c>
      <c r="R84" s="439">
        <v>0</v>
      </c>
    </row>
    <row r="85" spans="2:18" ht="12.75" customHeight="1">
      <c r="B85" s="188"/>
      <c r="C85" s="274" t="s">
        <v>261</v>
      </c>
      <c r="D85" s="188"/>
      <c r="F85" s="269">
        <f t="shared" si="10"/>
        <v>0</v>
      </c>
      <c r="G85" s="439">
        <v>0</v>
      </c>
      <c r="H85" s="439">
        <v>0</v>
      </c>
      <c r="I85" s="439">
        <v>0</v>
      </c>
      <c r="J85" s="439">
        <v>0</v>
      </c>
      <c r="K85" s="439">
        <v>0</v>
      </c>
      <c r="L85" s="439">
        <v>0</v>
      </c>
      <c r="M85" s="439">
        <v>0</v>
      </c>
      <c r="N85" s="439">
        <v>0</v>
      </c>
      <c r="O85" s="439">
        <v>0</v>
      </c>
      <c r="P85" s="439">
        <v>0</v>
      </c>
      <c r="Q85" s="439">
        <v>0</v>
      </c>
      <c r="R85" s="439">
        <v>0</v>
      </c>
    </row>
    <row r="86" spans="2:18" ht="12.75" customHeight="1">
      <c r="B86" s="188"/>
      <c r="C86" s="232" t="s">
        <v>176</v>
      </c>
      <c r="D86" s="188"/>
      <c r="F86" s="269">
        <f t="shared" si="10"/>
        <v>0</v>
      </c>
      <c r="G86" s="439">
        <v>0</v>
      </c>
      <c r="H86" s="439">
        <v>0</v>
      </c>
      <c r="I86" s="439">
        <v>0</v>
      </c>
      <c r="J86" s="439">
        <v>0</v>
      </c>
      <c r="K86" s="439">
        <v>0</v>
      </c>
      <c r="L86" s="439">
        <v>0</v>
      </c>
      <c r="M86" s="439">
        <v>0</v>
      </c>
      <c r="N86" s="439">
        <v>0</v>
      </c>
      <c r="O86" s="439">
        <v>0</v>
      </c>
      <c r="P86" s="439">
        <v>0</v>
      </c>
      <c r="Q86" s="439">
        <v>0</v>
      </c>
      <c r="R86" s="439">
        <v>0</v>
      </c>
    </row>
    <row r="87" spans="2:18" ht="12.75" customHeight="1">
      <c r="B87" s="188"/>
      <c r="C87" s="232" t="s">
        <v>177</v>
      </c>
      <c r="D87" s="188"/>
      <c r="F87" s="269">
        <f t="shared" si="10"/>
        <v>0</v>
      </c>
      <c r="G87" s="439">
        <v>0</v>
      </c>
      <c r="H87" s="439">
        <v>0</v>
      </c>
      <c r="I87" s="439">
        <v>0</v>
      </c>
      <c r="J87" s="439">
        <v>0</v>
      </c>
      <c r="K87" s="439">
        <v>0</v>
      </c>
      <c r="L87" s="439">
        <v>0</v>
      </c>
      <c r="M87" s="439">
        <v>0</v>
      </c>
      <c r="N87" s="439">
        <v>0</v>
      </c>
      <c r="O87" s="439">
        <v>0</v>
      </c>
      <c r="P87" s="439">
        <v>0</v>
      </c>
      <c r="Q87" s="439">
        <v>0</v>
      </c>
      <c r="R87" s="439">
        <v>0</v>
      </c>
    </row>
    <row r="88" spans="2:18" ht="12.75" customHeight="1">
      <c r="B88" s="188"/>
      <c r="C88" s="232" t="s">
        <v>43</v>
      </c>
      <c r="D88" s="188"/>
      <c r="F88" s="269">
        <f t="shared" si="10"/>
        <v>0</v>
      </c>
      <c r="G88" s="439">
        <v>0</v>
      </c>
      <c r="H88" s="439">
        <v>0</v>
      </c>
      <c r="I88" s="439">
        <v>0</v>
      </c>
      <c r="J88" s="439">
        <v>0</v>
      </c>
      <c r="K88" s="439">
        <v>0</v>
      </c>
      <c r="L88" s="439">
        <v>0</v>
      </c>
      <c r="M88" s="439">
        <v>0</v>
      </c>
      <c r="N88" s="439">
        <v>0</v>
      </c>
      <c r="O88" s="439">
        <v>0</v>
      </c>
      <c r="P88" s="439">
        <v>0</v>
      </c>
      <c r="Q88" s="439">
        <v>0</v>
      </c>
      <c r="R88" s="439">
        <v>0</v>
      </c>
    </row>
    <row r="89" spans="2:18" ht="12.75" customHeight="1">
      <c r="B89" s="188"/>
      <c r="C89" s="443" t="s">
        <v>279</v>
      </c>
      <c r="D89" s="188"/>
      <c r="F89" s="269">
        <f t="shared" ref="F89:F91" si="11">SUM(G89:R89)</f>
        <v>0</v>
      </c>
      <c r="G89" s="439">
        <v>0</v>
      </c>
      <c r="H89" s="439">
        <v>0</v>
      </c>
      <c r="I89" s="439">
        <v>0</v>
      </c>
      <c r="J89" s="439">
        <v>0</v>
      </c>
      <c r="K89" s="439">
        <v>0</v>
      </c>
      <c r="L89" s="439">
        <v>0</v>
      </c>
      <c r="M89" s="439">
        <v>0</v>
      </c>
      <c r="N89" s="439">
        <v>0</v>
      </c>
      <c r="O89" s="439">
        <v>0</v>
      </c>
      <c r="P89" s="439">
        <v>0</v>
      </c>
      <c r="Q89" s="439">
        <v>0</v>
      </c>
      <c r="R89" s="439">
        <v>0</v>
      </c>
    </row>
    <row r="90" spans="2:18" ht="12.75" customHeight="1">
      <c r="B90" s="188"/>
      <c r="C90" s="443" t="s">
        <v>280</v>
      </c>
      <c r="D90" s="188"/>
      <c r="F90" s="269">
        <f t="shared" si="11"/>
        <v>0</v>
      </c>
      <c r="G90" s="439">
        <v>0</v>
      </c>
      <c r="H90" s="439">
        <v>0</v>
      </c>
      <c r="I90" s="439">
        <v>0</v>
      </c>
      <c r="J90" s="439">
        <v>0</v>
      </c>
      <c r="K90" s="439">
        <v>0</v>
      </c>
      <c r="L90" s="439">
        <v>0</v>
      </c>
      <c r="M90" s="439">
        <v>0</v>
      </c>
      <c r="N90" s="439">
        <v>0</v>
      </c>
      <c r="O90" s="439">
        <v>0</v>
      </c>
      <c r="P90" s="439">
        <v>0</v>
      </c>
      <c r="Q90" s="439">
        <v>0</v>
      </c>
      <c r="R90" s="439">
        <v>0</v>
      </c>
    </row>
    <row r="91" spans="2:18" ht="12.75" customHeight="1">
      <c r="B91" s="188"/>
      <c r="C91" s="443" t="s">
        <v>281</v>
      </c>
      <c r="D91" s="188"/>
      <c r="F91" s="269">
        <f t="shared" si="11"/>
        <v>0</v>
      </c>
      <c r="G91" s="439">
        <v>0</v>
      </c>
      <c r="H91" s="439">
        <v>0</v>
      </c>
      <c r="I91" s="439">
        <v>0</v>
      </c>
      <c r="J91" s="439">
        <v>0</v>
      </c>
      <c r="K91" s="439">
        <v>0</v>
      </c>
      <c r="L91" s="439">
        <v>0</v>
      </c>
      <c r="M91" s="439">
        <v>0</v>
      </c>
      <c r="N91" s="439">
        <v>0</v>
      </c>
      <c r="O91" s="439">
        <v>0</v>
      </c>
      <c r="P91" s="439">
        <v>0</v>
      </c>
      <c r="Q91" s="439">
        <v>0</v>
      </c>
      <c r="R91" s="439">
        <v>0</v>
      </c>
    </row>
    <row r="92" spans="2:18" ht="12.75" customHeight="1">
      <c r="B92" s="188"/>
      <c r="C92" s="274" t="s">
        <v>44</v>
      </c>
      <c r="D92" s="188"/>
      <c r="F92" s="269">
        <f t="shared" si="10"/>
        <v>0</v>
      </c>
      <c r="G92" s="439">
        <v>0</v>
      </c>
      <c r="H92" s="439">
        <v>0</v>
      </c>
      <c r="I92" s="439">
        <v>0</v>
      </c>
      <c r="J92" s="439">
        <v>0</v>
      </c>
      <c r="K92" s="439">
        <v>0</v>
      </c>
      <c r="L92" s="439">
        <v>0</v>
      </c>
      <c r="M92" s="439">
        <v>0</v>
      </c>
      <c r="N92" s="439">
        <v>0</v>
      </c>
      <c r="O92" s="439">
        <v>0</v>
      </c>
      <c r="P92" s="439">
        <v>0</v>
      </c>
      <c r="Q92" s="439">
        <v>0</v>
      </c>
      <c r="R92" s="439">
        <v>0</v>
      </c>
    </row>
    <row r="93" spans="2:18" ht="12.75" customHeight="1">
      <c r="B93" s="188"/>
      <c r="C93" s="230" t="s">
        <v>178</v>
      </c>
      <c r="D93" s="188"/>
      <c r="F93" s="269">
        <f t="shared" si="10"/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39">
        <v>0</v>
      </c>
      <c r="M93" s="439">
        <v>0</v>
      </c>
      <c r="N93" s="439">
        <v>0</v>
      </c>
      <c r="O93" s="439">
        <v>0</v>
      </c>
      <c r="P93" s="439">
        <v>0</v>
      </c>
      <c r="Q93" s="439">
        <v>0</v>
      </c>
      <c r="R93" s="439">
        <v>0</v>
      </c>
    </row>
    <row r="94" spans="2:18" ht="12.75" customHeight="1">
      <c r="B94" s="188"/>
      <c r="C94" s="230" t="s">
        <v>274</v>
      </c>
      <c r="D94" s="188"/>
      <c r="F94" s="269">
        <f t="shared" si="10"/>
        <v>0</v>
      </c>
      <c r="G94" s="439">
        <v>0</v>
      </c>
      <c r="H94" s="439">
        <v>0</v>
      </c>
      <c r="I94" s="439">
        <v>0</v>
      </c>
      <c r="J94" s="439">
        <v>0</v>
      </c>
      <c r="K94" s="439">
        <v>0</v>
      </c>
      <c r="L94" s="439">
        <v>0</v>
      </c>
      <c r="M94" s="439">
        <v>0</v>
      </c>
      <c r="N94" s="439">
        <v>0</v>
      </c>
      <c r="O94" s="439">
        <v>0</v>
      </c>
      <c r="P94" s="439">
        <v>0</v>
      </c>
      <c r="Q94" s="439">
        <v>0</v>
      </c>
      <c r="R94" s="439">
        <v>0</v>
      </c>
    </row>
    <row r="95" spans="2:18" ht="12.75" customHeight="1">
      <c r="B95" s="188"/>
      <c r="C95" s="230" t="s">
        <v>45</v>
      </c>
      <c r="D95" s="188"/>
      <c r="F95" s="269">
        <f t="shared" si="10"/>
        <v>0</v>
      </c>
      <c r="G95" s="439">
        <v>0</v>
      </c>
      <c r="H95" s="439">
        <v>0</v>
      </c>
      <c r="I95" s="439">
        <v>0</v>
      </c>
      <c r="J95" s="439">
        <v>0</v>
      </c>
      <c r="K95" s="439">
        <v>0</v>
      </c>
      <c r="L95" s="439">
        <v>0</v>
      </c>
      <c r="M95" s="439">
        <v>0</v>
      </c>
      <c r="N95" s="439">
        <v>0</v>
      </c>
      <c r="O95" s="439">
        <v>0</v>
      </c>
      <c r="P95" s="439">
        <v>0</v>
      </c>
      <c r="Q95" s="439">
        <v>0</v>
      </c>
      <c r="R95" s="439">
        <v>0</v>
      </c>
    </row>
    <row r="96" spans="2:18" ht="12.75" customHeight="1">
      <c r="B96" s="188"/>
      <c r="C96" s="230" t="s">
        <v>262</v>
      </c>
      <c r="D96" s="188"/>
      <c r="F96" s="269">
        <f t="shared" si="10"/>
        <v>0</v>
      </c>
      <c r="G96" s="439">
        <v>0</v>
      </c>
      <c r="H96" s="439">
        <v>0</v>
      </c>
      <c r="I96" s="439">
        <v>0</v>
      </c>
      <c r="J96" s="439">
        <v>0</v>
      </c>
      <c r="K96" s="439">
        <v>0</v>
      </c>
      <c r="L96" s="439">
        <v>0</v>
      </c>
      <c r="M96" s="439">
        <v>0</v>
      </c>
      <c r="N96" s="439">
        <v>0</v>
      </c>
      <c r="O96" s="439">
        <v>0</v>
      </c>
      <c r="P96" s="439">
        <v>0</v>
      </c>
      <c r="Q96" s="439">
        <v>0</v>
      </c>
      <c r="R96" s="439">
        <v>0</v>
      </c>
    </row>
    <row r="97" spans="1:18" ht="12.75" customHeight="1">
      <c r="B97" s="188"/>
      <c r="C97" s="230" t="s">
        <v>179</v>
      </c>
      <c r="D97" s="188"/>
      <c r="F97" s="269">
        <f t="shared" si="10"/>
        <v>0</v>
      </c>
      <c r="G97" s="439">
        <v>0</v>
      </c>
      <c r="H97" s="439">
        <v>0</v>
      </c>
      <c r="I97" s="439">
        <v>0</v>
      </c>
      <c r="J97" s="439">
        <v>0</v>
      </c>
      <c r="K97" s="439">
        <v>0</v>
      </c>
      <c r="L97" s="439">
        <v>0</v>
      </c>
      <c r="M97" s="439">
        <v>0</v>
      </c>
      <c r="N97" s="439">
        <v>0</v>
      </c>
      <c r="O97" s="439">
        <v>0</v>
      </c>
      <c r="P97" s="439">
        <v>0</v>
      </c>
      <c r="Q97" s="439">
        <v>0</v>
      </c>
      <c r="R97" s="439">
        <v>0</v>
      </c>
    </row>
    <row r="98" spans="1:18" ht="12.75" customHeight="1">
      <c r="B98" s="188"/>
      <c r="C98" s="230" t="s">
        <v>270</v>
      </c>
      <c r="D98" s="188"/>
      <c r="F98" s="269">
        <f>SUM(G98:R98)</f>
        <v>0</v>
      </c>
      <c r="G98" s="439">
        <v>0</v>
      </c>
      <c r="H98" s="439">
        <v>0</v>
      </c>
      <c r="I98" s="439">
        <v>0</v>
      </c>
      <c r="J98" s="439">
        <v>0</v>
      </c>
      <c r="K98" s="439">
        <v>0</v>
      </c>
      <c r="L98" s="439">
        <v>0</v>
      </c>
      <c r="M98" s="439">
        <v>0</v>
      </c>
      <c r="N98" s="439">
        <v>0</v>
      </c>
      <c r="O98" s="439">
        <v>0</v>
      </c>
      <c r="P98" s="439">
        <v>0</v>
      </c>
      <c r="Q98" s="439">
        <v>0</v>
      </c>
      <c r="R98" s="439">
        <v>0</v>
      </c>
    </row>
    <row r="99" spans="1:18" ht="12.75" customHeight="1">
      <c r="B99" s="188"/>
      <c r="C99" s="230" t="s">
        <v>269</v>
      </c>
      <c r="D99" s="188"/>
      <c r="F99" s="269">
        <f t="shared" si="10"/>
        <v>0</v>
      </c>
      <c r="G99" s="439">
        <v>0</v>
      </c>
      <c r="H99" s="439">
        <v>0</v>
      </c>
      <c r="I99" s="439">
        <v>0</v>
      </c>
      <c r="J99" s="439">
        <v>0</v>
      </c>
      <c r="K99" s="439">
        <v>0</v>
      </c>
      <c r="L99" s="439">
        <v>0</v>
      </c>
      <c r="M99" s="439">
        <v>0</v>
      </c>
      <c r="N99" s="439">
        <v>0</v>
      </c>
      <c r="O99" s="439">
        <v>0</v>
      </c>
      <c r="P99" s="439">
        <v>0</v>
      </c>
      <c r="Q99" s="439">
        <v>0</v>
      </c>
      <c r="R99" s="439">
        <v>0</v>
      </c>
    </row>
    <row r="100" spans="1:18" ht="12.75" customHeight="1">
      <c r="B100" s="188"/>
      <c r="C100" s="188"/>
      <c r="D100" s="188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</row>
    <row r="101" spans="1:18" ht="12.75" customHeight="1">
      <c r="B101" s="266" t="s">
        <v>197</v>
      </c>
      <c r="C101" s="188"/>
      <c r="D101" s="188"/>
      <c r="F101" s="269">
        <f>SUM(G101:R101)</f>
        <v>209315.77000000002</v>
      </c>
      <c r="G101" s="439">
        <f t="shared" ref="G101:R101" si="12">SUM(G60:G99)</f>
        <v>0</v>
      </c>
      <c r="H101" s="439">
        <f t="shared" si="12"/>
        <v>0</v>
      </c>
      <c r="I101" s="439">
        <f t="shared" si="12"/>
        <v>0</v>
      </c>
      <c r="J101" s="439">
        <f t="shared" si="12"/>
        <v>530.17999999999995</v>
      </c>
      <c r="K101" s="439">
        <f t="shared" si="12"/>
        <v>35349.660000000003</v>
      </c>
      <c r="L101" s="439">
        <f t="shared" si="12"/>
        <v>41873.800000000003</v>
      </c>
      <c r="M101" s="439">
        <f t="shared" si="12"/>
        <v>56591.95</v>
      </c>
      <c r="N101" s="439">
        <f t="shared" si="12"/>
        <v>54717.52</v>
      </c>
      <c r="O101" s="439">
        <f t="shared" si="12"/>
        <v>20052.88</v>
      </c>
      <c r="P101" s="439">
        <f t="shared" si="12"/>
        <v>199.77999999999997</v>
      </c>
      <c r="Q101" s="439">
        <f t="shared" si="12"/>
        <v>0</v>
      </c>
      <c r="R101" s="439">
        <f t="shared" si="12"/>
        <v>0</v>
      </c>
    </row>
    <row r="102" spans="1:18" ht="12.75" customHeight="1">
      <c r="B102" s="188"/>
      <c r="C102" s="188"/>
      <c r="D102" s="188"/>
      <c r="E102" s="188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</row>
    <row r="103" spans="1:18" ht="12.75" customHeight="1">
      <c r="A103" s="266"/>
      <c r="B103" s="266" t="s">
        <v>46</v>
      </c>
      <c r="C103" s="188"/>
      <c r="D103" s="188"/>
      <c r="E103" s="270" t="s">
        <v>163</v>
      </c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</row>
    <row r="104" spans="1:18" ht="12.75" customHeight="1">
      <c r="A104" s="266"/>
      <c r="B104" s="266"/>
      <c r="C104" s="230" t="s">
        <v>181</v>
      </c>
      <c r="D104" s="230"/>
      <c r="F104" s="269">
        <f>SUM(G104:R104)</f>
        <v>2283148.6799999997</v>
      </c>
      <c r="G104" s="439">
        <v>183983.44</v>
      </c>
      <c r="H104" s="439">
        <v>183983.44</v>
      </c>
      <c r="I104" s="439">
        <v>259330.84000000014</v>
      </c>
      <c r="J104" s="439">
        <v>183983.44</v>
      </c>
      <c r="K104" s="439">
        <v>183983.44</v>
      </c>
      <c r="L104" s="439">
        <v>183983.44</v>
      </c>
      <c r="M104" s="439">
        <v>183983.44</v>
      </c>
      <c r="N104" s="439">
        <v>183983.44</v>
      </c>
      <c r="O104" s="439">
        <v>183983.44</v>
      </c>
      <c r="P104" s="439">
        <v>183983.44</v>
      </c>
      <c r="Q104" s="439">
        <v>183983.44</v>
      </c>
      <c r="R104" s="439">
        <v>183983.44</v>
      </c>
    </row>
    <row r="105" spans="1:18" ht="12.75" customHeight="1">
      <c r="A105" s="266"/>
      <c r="B105" s="266"/>
      <c r="C105" s="230" t="s">
        <v>47</v>
      </c>
      <c r="D105" s="230"/>
      <c r="E105" s="273"/>
      <c r="F105" s="269">
        <f>SUM(G105:R105)</f>
        <v>-1887801.8399999999</v>
      </c>
      <c r="G105" s="439">
        <v>-173786.92</v>
      </c>
      <c r="H105" s="439">
        <v>-173786.92</v>
      </c>
      <c r="I105" s="439">
        <v>23854.280000000013</v>
      </c>
      <c r="J105" s="439">
        <v>-173786.92</v>
      </c>
      <c r="K105" s="439">
        <v>-173786.92</v>
      </c>
      <c r="L105" s="439">
        <v>-173786.92</v>
      </c>
      <c r="M105" s="439">
        <v>-173786.92</v>
      </c>
      <c r="N105" s="439">
        <v>-173786.92</v>
      </c>
      <c r="O105" s="439">
        <v>-173786.92</v>
      </c>
      <c r="P105" s="439">
        <v>-173786.92</v>
      </c>
      <c r="Q105" s="439">
        <v>-173786.92</v>
      </c>
      <c r="R105" s="439">
        <v>-173786.92</v>
      </c>
    </row>
    <row r="106" spans="1:18" ht="12.75" customHeight="1">
      <c r="A106" s="266"/>
      <c r="B106" s="266"/>
      <c r="D106" s="230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</row>
    <row r="107" spans="1:18" ht="12.75" customHeight="1">
      <c r="A107" s="266"/>
      <c r="B107" s="266" t="s">
        <v>198</v>
      </c>
      <c r="C107" s="230"/>
      <c r="D107" s="230"/>
      <c r="F107" s="269">
        <f>SUM(G107:R107)</f>
        <v>395346.84000000032</v>
      </c>
      <c r="G107" s="439">
        <f t="shared" ref="G107:R107" si="13">SUM(G104:G105)</f>
        <v>10196.51999999999</v>
      </c>
      <c r="H107" s="439">
        <f t="shared" si="13"/>
        <v>10196.51999999999</v>
      </c>
      <c r="I107" s="439">
        <f t="shared" si="13"/>
        <v>283185.12000000017</v>
      </c>
      <c r="J107" s="439">
        <f t="shared" si="13"/>
        <v>10196.51999999999</v>
      </c>
      <c r="K107" s="439">
        <f t="shared" si="13"/>
        <v>10196.51999999999</v>
      </c>
      <c r="L107" s="439">
        <f t="shared" si="13"/>
        <v>10196.51999999999</v>
      </c>
      <c r="M107" s="439">
        <f t="shared" si="13"/>
        <v>10196.51999999999</v>
      </c>
      <c r="N107" s="439">
        <f t="shared" si="13"/>
        <v>10196.51999999999</v>
      </c>
      <c r="O107" s="439">
        <f t="shared" si="13"/>
        <v>10196.51999999999</v>
      </c>
      <c r="P107" s="439">
        <f t="shared" si="13"/>
        <v>10196.51999999999</v>
      </c>
      <c r="Q107" s="439">
        <f t="shared" si="13"/>
        <v>10196.51999999999</v>
      </c>
      <c r="R107" s="439">
        <f t="shared" si="13"/>
        <v>10196.51999999999</v>
      </c>
    </row>
    <row r="108" spans="1:18" ht="12.75" customHeight="1">
      <c r="A108" s="266"/>
      <c r="B108" s="266"/>
      <c r="C108" s="230"/>
      <c r="D108" s="230"/>
      <c r="F108" s="26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</row>
    <row r="109" spans="1:18" ht="12.75" customHeight="1">
      <c r="A109" s="266"/>
      <c r="B109" s="266" t="s">
        <v>48</v>
      </c>
      <c r="C109" s="230"/>
      <c r="D109" s="230"/>
      <c r="F109" s="269">
        <f>SUM(G109:R109)</f>
        <v>5014953.7799999993</v>
      </c>
      <c r="G109" s="439">
        <f t="shared" ref="G109:R109" si="14">G107+G101+G57</f>
        <v>330252.05999999994</v>
      </c>
      <c r="H109" s="439">
        <f t="shared" si="14"/>
        <v>183800.81</v>
      </c>
      <c r="I109" s="439">
        <f t="shared" si="14"/>
        <v>415151.51000000018</v>
      </c>
      <c r="J109" s="439">
        <f t="shared" si="14"/>
        <v>565620.25</v>
      </c>
      <c r="K109" s="439">
        <f t="shared" si="14"/>
        <v>446832.66</v>
      </c>
      <c r="L109" s="439">
        <f t="shared" si="14"/>
        <v>618201.37</v>
      </c>
      <c r="M109" s="439">
        <f t="shared" si="14"/>
        <v>557346.59000000008</v>
      </c>
      <c r="N109" s="439">
        <f t="shared" si="14"/>
        <v>507460.02999999997</v>
      </c>
      <c r="O109" s="439">
        <f t="shared" si="14"/>
        <v>487268.02999999997</v>
      </c>
      <c r="P109" s="439">
        <f t="shared" si="14"/>
        <v>449134.21</v>
      </c>
      <c r="Q109" s="439">
        <f t="shared" si="14"/>
        <v>195923.21</v>
      </c>
      <c r="R109" s="439">
        <f t="shared" si="14"/>
        <v>257963.05</v>
      </c>
    </row>
    <row r="110" spans="1:18" ht="12.75" customHeight="1">
      <c r="A110" s="266"/>
      <c r="B110" s="266"/>
      <c r="C110" s="188"/>
      <c r="D110" s="188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</row>
    <row r="111" spans="1:18" ht="12.75" customHeight="1">
      <c r="A111" s="266"/>
      <c r="B111" s="266" t="s">
        <v>49</v>
      </c>
      <c r="C111" s="188"/>
      <c r="D111" s="188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</row>
    <row r="112" spans="1:18" ht="12.75" customHeight="1">
      <c r="A112" s="266"/>
      <c r="B112" s="266"/>
      <c r="C112" s="230" t="s">
        <v>50</v>
      </c>
      <c r="D112" s="188"/>
      <c r="F112" s="438">
        <f t="shared" ref="F112:F117" si="15">SUM(G112:R112)</f>
        <v>0</v>
      </c>
      <c r="G112" s="269">
        <v>0</v>
      </c>
      <c r="H112" s="269">
        <v>0</v>
      </c>
      <c r="I112" s="269">
        <v>0</v>
      </c>
      <c r="J112" s="269">
        <v>0</v>
      </c>
      <c r="K112" s="269">
        <v>0</v>
      </c>
      <c r="L112" s="269">
        <v>0</v>
      </c>
      <c r="M112" s="269">
        <v>0</v>
      </c>
      <c r="N112" s="269">
        <v>0</v>
      </c>
      <c r="O112" s="269">
        <v>0</v>
      </c>
      <c r="P112" s="269">
        <v>0</v>
      </c>
      <c r="Q112" s="269">
        <v>0</v>
      </c>
      <c r="R112" s="269">
        <v>0</v>
      </c>
    </row>
    <row r="113" spans="1:18" ht="12.75" customHeight="1">
      <c r="A113" s="266"/>
      <c r="B113" s="266"/>
      <c r="C113" s="230" t="s">
        <v>183</v>
      </c>
      <c r="D113" s="188"/>
      <c r="E113" s="188"/>
      <c r="F113" s="269">
        <f t="shared" si="15"/>
        <v>0</v>
      </c>
      <c r="G113" s="439">
        <v>0</v>
      </c>
      <c r="H113" s="439">
        <v>0</v>
      </c>
      <c r="I113" s="439">
        <v>0</v>
      </c>
      <c r="J113" s="439">
        <v>0</v>
      </c>
      <c r="K113" s="439">
        <v>0</v>
      </c>
      <c r="L113" s="439">
        <v>0</v>
      </c>
      <c r="M113" s="439">
        <v>0</v>
      </c>
      <c r="N113" s="439">
        <v>0</v>
      </c>
      <c r="O113" s="439">
        <v>0</v>
      </c>
      <c r="P113" s="439">
        <v>0</v>
      </c>
      <c r="Q113" s="439">
        <v>0</v>
      </c>
      <c r="R113" s="439">
        <v>0</v>
      </c>
    </row>
    <row r="114" spans="1:18" ht="12.75" customHeight="1">
      <c r="A114" s="266"/>
      <c r="B114" s="266"/>
      <c r="C114" s="230" t="s">
        <v>184</v>
      </c>
      <c r="D114" s="188"/>
      <c r="E114" s="188"/>
      <c r="F114" s="269">
        <f t="shared" si="15"/>
        <v>0</v>
      </c>
      <c r="G114" s="439">
        <v>0</v>
      </c>
      <c r="H114" s="439">
        <v>0</v>
      </c>
      <c r="I114" s="439">
        <v>0</v>
      </c>
      <c r="J114" s="439">
        <v>0</v>
      </c>
      <c r="K114" s="439">
        <v>0</v>
      </c>
      <c r="L114" s="439">
        <v>0</v>
      </c>
      <c r="M114" s="439">
        <v>0</v>
      </c>
      <c r="N114" s="439">
        <v>0</v>
      </c>
      <c r="O114" s="439">
        <v>0</v>
      </c>
      <c r="P114" s="439">
        <v>0</v>
      </c>
      <c r="Q114" s="439">
        <v>0</v>
      </c>
      <c r="R114" s="439">
        <v>0</v>
      </c>
    </row>
    <row r="115" spans="1:18" ht="12.75" customHeight="1">
      <c r="A115" s="266"/>
      <c r="B115" s="266"/>
      <c r="C115" s="230" t="s">
        <v>185</v>
      </c>
      <c r="D115" s="188"/>
      <c r="E115" s="188"/>
      <c r="F115" s="269">
        <f t="shared" si="15"/>
        <v>0</v>
      </c>
      <c r="G115" s="439">
        <v>0</v>
      </c>
      <c r="H115" s="439">
        <v>0</v>
      </c>
      <c r="I115" s="439">
        <v>0</v>
      </c>
      <c r="J115" s="439">
        <v>0</v>
      </c>
      <c r="K115" s="439">
        <v>0</v>
      </c>
      <c r="L115" s="439">
        <v>0</v>
      </c>
      <c r="M115" s="439">
        <v>0</v>
      </c>
      <c r="N115" s="439">
        <v>0</v>
      </c>
      <c r="O115" s="439">
        <v>0</v>
      </c>
      <c r="P115" s="439">
        <v>0</v>
      </c>
      <c r="Q115" s="439">
        <v>0</v>
      </c>
      <c r="R115" s="439">
        <v>0</v>
      </c>
    </row>
    <row r="116" spans="1:18" ht="12.75" customHeight="1">
      <c r="A116" s="266"/>
      <c r="B116" s="266"/>
      <c r="C116" s="230" t="s">
        <v>51</v>
      </c>
      <c r="D116" s="188"/>
      <c r="E116" s="188"/>
      <c r="F116" s="269">
        <f t="shared" si="15"/>
        <v>0</v>
      </c>
      <c r="G116" s="439">
        <v>0</v>
      </c>
      <c r="H116" s="439">
        <v>0</v>
      </c>
      <c r="I116" s="439">
        <v>0</v>
      </c>
      <c r="J116" s="439">
        <v>0</v>
      </c>
      <c r="K116" s="439">
        <v>0</v>
      </c>
      <c r="L116" s="439">
        <v>0</v>
      </c>
      <c r="M116" s="439">
        <v>0</v>
      </c>
      <c r="N116" s="439">
        <v>0</v>
      </c>
      <c r="O116" s="439">
        <v>0</v>
      </c>
      <c r="P116" s="439">
        <v>0</v>
      </c>
      <c r="Q116" s="439">
        <v>0</v>
      </c>
      <c r="R116" s="439">
        <v>0</v>
      </c>
    </row>
    <row r="117" spans="1:18" ht="12.75" customHeight="1">
      <c r="A117" s="266"/>
      <c r="B117" s="266"/>
      <c r="C117" s="230" t="s">
        <v>90</v>
      </c>
      <c r="D117" s="188"/>
      <c r="E117" s="188"/>
      <c r="F117" s="269">
        <f t="shared" si="15"/>
        <v>0</v>
      </c>
      <c r="G117" s="439">
        <v>0</v>
      </c>
      <c r="H117" s="439">
        <v>0</v>
      </c>
      <c r="I117" s="439">
        <v>0</v>
      </c>
      <c r="J117" s="439">
        <v>0</v>
      </c>
      <c r="K117" s="439">
        <v>0</v>
      </c>
      <c r="L117" s="439">
        <v>0</v>
      </c>
      <c r="M117" s="439">
        <v>0</v>
      </c>
      <c r="N117" s="439">
        <v>0</v>
      </c>
      <c r="O117" s="439">
        <v>0</v>
      </c>
      <c r="P117" s="439">
        <v>0</v>
      </c>
      <c r="Q117" s="439">
        <v>0</v>
      </c>
      <c r="R117" s="439">
        <v>0</v>
      </c>
    </row>
    <row r="118" spans="1:18" ht="12.75" customHeight="1">
      <c r="A118" s="266"/>
      <c r="B118" s="266"/>
      <c r="C118" s="188"/>
      <c r="D118" s="188"/>
      <c r="E118" s="188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</row>
    <row r="119" spans="1:18" ht="12.75" customHeight="1">
      <c r="A119" s="266"/>
      <c r="B119" s="266" t="s">
        <v>186</v>
      </c>
      <c r="C119" s="188"/>
      <c r="D119" s="188"/>
      <c r="E119" s="188"/>
      <c r="F119" s="269">
        <f>SUM(G119:R119)</f>
        <v>0</v>
      </c>
      <c r="G119" s="269">
        <f t="shared" ref="G119:R119" si="16">SUM(G113:G118)</f>
        <v>0</v>
      </c>
      <c r="H119" s="269">
        <f t="shared" si="16"/>
        <v>0</v>
      </c>
      <c r="I119" s="269">
        <f t="shared" si="16"/>
        <v>0</v>
      </c>
      <c r="J119" s="269">
        <f t="shared" si="16"/>
        <v>0</v>
      </c>
      <c r="K119" s="269">
        <f t="shared" si="16"/>
        <v>0</v>
      </c>
      <c r="L119" s="269">
        <f t="shared" si="16"/>
        <v>0</v>
      </c>
      <c r="M119" s="269">
        <f t="shared" si="16"/>
        <v>0</v>
      </c>
      <c r="N119" s="269">
        <f t="shared" si="16"/>
        <v>0</v>
      </c>
      <c r="O119" s="269">
        <f t="shared" si="16"/>
        <v>0</v>
      </c>
      <c r="P119" s="269">
        <f t="shared" si="16"/>
        <v>0</v>
      </c>
      <c r="Q119" s="269">
        <f t="shared" si="16"/>
        <v>0</v>
      </c>
      <c r="R119" s="269">
        <f t="shared" si="16"/>
        <v>0</v>
      </c>
    </row>
    <row r="120" spans="1:18" ht="12.75" customHeight="1">
      <c r="A120" s="266"/>
      <c r="B120" s="266"/>
      <c r="C120" s="188"/>
      <c r="D120" s="188"/>
      <c r="E120" s="188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</row>
    <row r="121" spans="1:18" ht="12.75" customHeight="1">
      <c r="A121" s="266"/>
      <c r="B121" s="266" t="s">
        <v>52</v>
      </c>
      <c r="C121" s="188"/>
      <c r="D121" s="188"/>
      <c r="E121" s="188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</row>
    <row r="122" spans="1:18" ht="12.75" customHeight="1">
      <c r="A122" s="266"/>
      <c r="B122" s="266"/>
      <c r="C122" s="217" t="s">
        <v>10</v>
      </c>
      <c r="D122" s="188"/>
      <c r="E122" s="188"/>
      <c r="F122" s="269">
        <f t="shared" ref="F122" si="17">SUM(G122:R122)</f>
        <v>3732955.699583781</v>
      </c>
      <c r="G122" s="439">
        <v>137154.47999999998</v>
      </c>
      <c r="H122" s="439">
        <v>2337057.2400000002</v>
      </c>
      <c r="I122" s="439">
        <v>-3.8513448089361191E-5</v>
      </c>
      <c r="J122" s="439">
        <v>-3.1999952625483274E-6</v>
      </c>
      <c r="K122" s="439">
        <v>4887.9799999999996</v>
      </c>
      <c r="L122" s="439">
        <v>-1.9229992176406085E-6</v>
      </c>
      <c r="M122" s="439">
        <v>-8.4590166807174683E-5</v>
      </c>
      <c r="N122" s="439">
        <v>-8.6410902440547943E-5</v>
      </c>
      <c r="O122" s="439">
        <v>-7.6876021921634674E-5</v>
      </c>
      <c r="P122" s="439">
        <v>-6.2624923884868622E-5</v>
      </c>
      <c r="Q122" s="439">
        <v>-6.2080565840005875E-5</v>
      </c>
      <c r="R122" s="439">
        <v>1253856</v>
      </c>
    </row>
    <row r="123" spans="1:18" ht="12.75" customHeight="1">
      <c r="A123" s="266"/>
      <c r="B123" s="266"/>
      <c r="C123" s="217" t="s">
        <v>264</v>
      </c>
      <c r="D123" s="188"/>
      <c r="E123" s="188"/>
      <c r="F123" s="269">
        <f t="shared" ref="F123:F129" si="18">SUM(G123:R123)</f>
        <v>414617.99998741597</v>
      </c>
      <c r="G123" s="439">
        <v>0</v>
      </c>
      <c r="H123" s="439">
        <v>3330</v>
      </c>
      <c r="I123" s="439">
        <v>245670</v>
      </c>
      <c r="J123" s="439">
        <v>37945</v>
      </c>
      <c r="K123" s="439">
        <v>66653</v>
      </c>
      <c r="L123" s="439">
        <v>61020</v>
      </c>
      <c r="M123" s="439">
        <v>-3.9820006350055337E-6</v>
      </c>
      <c r="N123" s="439">
        <v>-3.8919970393180847E-6</v>
      </c>
      <c r="O123" s="439">
        <v>-1.1499942047521472E-6</v>
      </c>
      <c r="P123" s="439">
        <v>-1.8599967006593943E-6</v>
      </c>
      <c r="Q123" s="439">
        <v>-1.6999983927235007E-6</v>
      </c>
      <c r="R123" s="439">
        <v>0</v>
      </c>
    </row>
    <row r="124" spans="1:18" ht="12.75" customHeight="1">
      <c r="A124" s="266"/>
      <c r="B124" s="266"/>
      <c r="C124" s="217" t="s">
        <v>16</v>
      </c>
      <c r="D124" s="188"/>
      <c r="E124" s="188"/>
      <c r="F124" s="269">
        <f t="shared" si="18"/>
        <v>0</v>
      </c>
      <c r="G124" s="439">
        <v>0</v>
      </c>
      <c r="H124" s="439">
        <v>0</v>
      </c>
      <c r="I124" s="439">
        <v>0</v>
      </c>
      <c r="J124" s="439">
        <v>0</v>
      </c>
      <c r="K124" s="439">
        <v>0</v>
      </c>
      <c r="L124" s="439">
        <v>0</v>
      </c>
      <c r="M124" s="439">
        <v>0</v>
      </c>
      <c r="N124" s="439">
        <v>0</v>
      </c>
      <c r="O124" s="439">
        <v>0</v>
      </c>
      <c r="P124" s="439">
        <v>0</v>
      </c>
      <c r="Q124" s="439">
        <v>0</v>
      </c>
      <c r="R124" s="439">
        <v>0</v>
      </c>
    </row>
    <row r="125" spans="1:18" ht="12.75" customHeight="1">
      <c r="A125" s="266"/>
      <c r="B125" s="266"/>
      <c r="C125" s="217" t="s">
        <v>11</v>
      </c>
      <c r="D125" s="188"/>
      <c r="E125" s="188"/>
      <c r="F125" s="269">
        <f t="shared" si="18"/>
        <v>133393450.14952688</v>
      </c>
      <c r="G125" s="439">
        <v>14060822</v>
      </c>
      <c r="H125" s="439">
        <v>19038402.699999999</v>
      </c>
      <c r="I125" s="439">
        <v>26640985.052218117</v>
      </c>
      <c r="J125" s="439">
        <v>530378.70790707693</v>
      </c>
      <c r="K125" s="439">
        <v>5669496.0800000001</v>
      </c>
      <c r="L125" s="439">
        <v>5309725.670416275</v>
      </c>
      <c r="M125" s="439">
        <v>8720137.9106642734</v>
      </c>
      <c r="N125" s="439">
        <v>10751873.193614364</v>
      </c>
      <c r="O125" s="439">
        <v>13067083.251941036</v>
      </c>
      <c r="P125" s="439">
        <v>7590261.0937224869</v>
      </c>
      <c r="Q125" s="439">
        <v>10386084.48904324</v>
      </c>
      <c r="R125" s="439">
        <v>11628200</v>
      </c>
    </row>
    <row r="126" spans="1:18" ht="12.75" customHeight="1">
      <c r="A126" s="266"/>
      <c r="B126" s="266"/>
      <c r="C126" s="217" t="s">
        <v>12</v>
      </c>
      <c r="D126" s="188"/>
      <c r="E126" s="188"/>
      <c r="F126" s="269">
        <f t="shared" si="18"/>
        <v>45000</v>
      </c>
      <c r="G126" s="439">
        <v>0</v>
      </c>
      <c r="H126" s="439">
        <v>45000</v>
      </c>
      <c r="I126" s="439">
        <v>0</v>
      </c>
      <c r="J126" s="439">
        <v>0</v>
      </c>
      <c r="K126" s="439">
        <v>0</v>
      </c>
      <c r="L126" s="439">
        <v>0</v>
      </c>
      <c r="M126" s="439">
        <v>0</v>
      </c>
      <c r="N126" s="439">
        <v>0</v>
      </c>
      <c r="O126" s="439">
        <v>0</v>
      </c>
      <c r="P126" s="439">
        <v>0</v>
      </c>
      <c r="Q126" s="439">
        <v>0</v>
      </c>
      <c r="R126" s="439">
        <v>0</v>
      </c>
    </row>
    <row r="127" spans="1:18" ht="12.75" customHeight="1">
      <c r="A127" s="266"/>
      <c r="B127" s="266"/>
      <c r="C127" s="217" t="s">
        <v>15</v>
      </c>
      <c r="D127" s="188"/>
      <c r="E127" s="188"/>
      <c r="F127" s="269">
        <f t="shared" si="18"/>
        <v>3443359.6686953302</v>
      </c>
      <c r="G127" s="439">
        <v>225147</v>
      </c>
      <c r="H127" s="439">
        <v>954857.48000000021</v>
      </c>
      <c r="I127" s="439">
        <v>-1.3634981587529182E-4</v>
      </c>
      <c r="J127" s="439">
        <v>862258</v>
      </c>
      <c r="K127" s="439">
        <v>476102.86999999988</v>
      </c>
      <c r="L127" s="439">
        <v>408991.55</v>
      </c>
      <c r="M127" s="439">
        <v>-3.2434193417429924E-4</v>
      </c>
      <c r="N127" s="439">
        <v>-4.0852790698409081E-4</v>
      </c>
      <c r="O127" s="439">
        <v>-3.016260452568531E-4</v>
      </c>
      <c r="P127" s="439">
        <v>-5.767203401774168E-5</v>
      </c>
      <c r="Q127" s="439">
        <v>-7.6152035035192966E-5</v>
      </c>
      <c r="R127" s="439">
        <v>516002.77000000008</v>
      </c>
    </row>
    <row r="128" spans="1:18" ht="12.75" customHeight="1">
      <c r="A128" s="266"/>
      <c r="B128" s="266"/>
      <c r="C128" s="217" t="s">
        <v>266</v>
      </c>
      <c r="D128" s="188"/>
      <c r="E128" s="188"/>
      <c r="F128" s="269">
        <f t="shared" si="18"/>
        <v>-9964702.1400000025</v>
      </c>
      <c r="G128" s="439">
        <v>-3460768.3599999994</v>
      </c>
      <c r="H128" s="439">
        <v>-4183878.24</v>
      </c>
      <c r="I128" s="439">
        <v>-765991.44999999972</v>
      </c>
      <c r="J128" s="439">
        <v>3542828.8399999989</v>
      </c>
      <c r="K128" s="439">
        <v>3897817.8200000008</v>
      </c>
      <c r="L128" s="439">
        <v>1764142.8400000003</v>
      </c>
      <c r="M128" s="439">
        <v>-1556307.6200000003</v>
      </c>
      <c r="N128" s="439">
        <v>-390048.88000000146</v>
      </c>
      <c r="O128" s="439">
        <v>-2576433.2499999991</v>
      </c>
      <c r="P128" s="439">
        <v>986596.28999999759</v>
      </c>
      <c r="Q128" s="439">
        <v>-3480966.1799999997</v>
      </c>
      <c r="R128" s="439">
        <v>-3741693.9500000007</v>
      </c>
    </row>
    <row r="129" spans="1:18" ht="12.75" customHeight="1">
      <c r="A129" s="266"/>
      <c r="B129" s="266"/>
      <c r="C129" s="217" t="s">
        <v>267</v>
      </c>
      <c r="D129" s="188"/>
      <c r="E129" s="188"/>
      <c r="F129" s="269">
        <f t="shared" si="18"/>
        <v>13158158.389999997</v>
      </c>
      <c r="G129" s="439">
        <v>1291275.1499999999</v>
      </c>
      <c r="H129" s="439">
        <v>1244472.7500000005</v>
      </c>
      <c r="I129" s="439">
        <v>1104829.5900000003</v>
      </c>
      <c r="J129" s="439">
        <v>726555.78999999946</v>
      </c>
      <c r="K129" s="439">
        <v>456349.80999999994</v>
      </c>
      <c r="L129" s="439">
        <v>926574.76999999955</v>
      </c>
      <c r="M129" s="439">
        <v>886770.59000000055</v>
      </c>
      <c r="N129" s="439">
        <v>581656.65000000014</v>
      </c>
      <c r="O129" s="439">
        <v>2252955.4999999981</v>
      </c>
      <c r="P129" s="439">
        <v>1256693.2</v>
      </c>
      <c r="Q129" s="439">
        <v>1506602.5199999996</v>
      </c>
      <c r="R129" s="439">
        <v>923422.06999999983</v>
      </c>
    </row>
    <row r="130" spans="1:18" ht="12.75" customHeight="1">
      <c r="A130" s="266"/>
      <c r="B130" s="266"/>
      <c r="D130" s="188"/>
      <c r="E130" s="188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</row>
    <row r="131" spans="1:18" ht="12.75" customHeight="1">
      <c r="A131" s="266"/>
      <c r="B131" s="266" t="s">
        <v>187</v>
      </c>
      <c r="C131" s="188"/>
      <c r="D131" s="188"/>
      <c r="E131" s="188"/>
      <c r="F131" s="269">
        <f>SUM(G131:R131)</f>
        <v>144222839.76779339</v>
      </c>
      <c r="G131" s="439">
        <f>SUM(G122:G129)</f>
        <v>12253630.270000001</v>
      </c>
      <c r="H131" s="439">
        <f t="shared" ref="H131:R131" si="19">SUM(H122:H129)</f>
        <v>19439241.93</v>
      </c>
      <c r="I131" s="439">
        <f t="shared" si="19"/>
        <v>27225493.192043256</v>
      </c>
      <c r="J131" s="439">
        <f t="shared" si="19"/>
        <v>5699966.3379038749</v>
      </c>
      <c r="K131" s="439">
        <f t="shared" si="19"/>
        <v>10571307.560000002</v>
      </c>
      <c r="L131" s="439">
        <f t="shared" si="19"/>
        <v>8470454.8304143511</v>
      </c>
      <c r="M131" s="439">
        <f t="shared" si="19"/>
        <v>8050600.8802513592</v>
      </c>
      <c r="N131" s="439">
        <f t="shared" si="19"/>
        <v>10943480.963115532</v>
      </c>
      <c r="O131" s="439">
        <f t="shared" si="19"/>
        <v>12743605.501561383</v>
      </c>
      <c r="P131" s="439">
        <f t="shared" si="19"/>
        <v>9833550.5836003274</v>
      </c>
      <c r="Q131" s="439">
        <f t="shared" si="19"/>
        <v>8411720.8289033063</v>
      </c>
      <c r="R131" s="439">
        <f t="shared" si="19"/>
        <v>10579786.889999999</v>
      </c>
    </row>
    <row r="132" spans="1:18" ht="12.75" customHeight="1">
      <c r="A132" s="266"/>
      <c r="B132" s="266"/>
      <c r="C132" s="188"/>
      <c r="D132" s="188"/>
      <c r="E132" s="188"/>
      <c r="F132" s="26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</row>
    <row r="133" spans="1:18" ht="12.75" customHeight="1">
      <c r="A133" s="266"/>
      <c r="B133" s="266" t="s">
        <v>188</v>
      </c>
      <c r="C133" s="188"/>
      <c r="D133" s="188"/>
      <c r="E133" s="188"/>
      <c r="F133" s="269">
        <f>SUM(G133:R133)</f>
        <v>0</v>
      </c>
      <c r="G133" s="439">
        <v>0</v>
      </c>
      <c r="H133" s="439">
        <v>0</v>
      </c>
      <c r="I133" s="439">
        <v>0</v>
      </c>
      <c r="J133" s="439">
        <v>0</v>
      </c>
      <c r="K133" s="439">
        <v>0</v>
      </c>
      <c r="L133" s="439">
        <v>0</v>
      </c>
      <c r="M133" s="439">
        <v>0</v>
      </c>
      <c r="N133" s="439">
        <v>0</v>
      </c>
      <c r="O133" s="439">
        <v>0</v>
      </c>
      <c r="P133" s="439">
        <v>0</v>
      </c>
      <c r="Q133" s="439">
        <v>0</v>
      </c>
      <c r="R133" s="439">
        <v>0</v>
      </c>
    </row>
    <row r="134" spans="1:18" ht="12.75" customHeight="1">
      <c r="A134" s="266"/>
      <c r="B134" s="266"/>
      <c r="C134" s="188"/>
      <c r="D134" s="188"/>
      <c r="E134" s="188"/>
      <c r="F134" s="26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</row>
    <row r="135" spans="1:18" ht="12.75" customHeight="1">
      <c r="A135" s="200" t="s">
        <v>189</v>
      </c>
      <c r="B135" s="266"/>
      <c r="C135" s="188"/>
      <c r="D135" s="188"/>
      <c r="E135" s="270" t="s">
        <v>163</v>
      </c>
      <c r="F135" s="269">
        <f>SUM(G135:R135)</f>
        <v>149237793.54779336</v>
      </c>
      <c r="G135" s="439">
        <f>SUM(G109,G119,G131:G133)</f>
        <v>12583882.330000002</v>
      </c>
      <c r="H135" s="439">
        <f t="shared" ref="H135:R135" si="20">SUM(H109,H119,H131:H133)</f>
        <v>19623042.739999998</v>
      </c>
      <c r="I135" s="439">
        <f t="shared" si="20"/>
        <v>27640644.702043258</v>
      </c>
      <c r="J135" s="439">
        <f t="shared" si="20"/>
        <v>6265586.5879038749</v>
      </c>
      <c r="K135" s="439">
        <f t="shared" si="20"/>
        <v>11018140.220000003</v>
      </c>
      <c r="L135" s="439">
        <f t="shared" si="20"/>
        <v>9088656.2004143503</v>
      </c>
      <c r="M135" s="439">
        <f t="shared" si="20"/>
        <v>8607947.470251359</v>
      </c>
      <c r="N135" s="439">
        <f t="shared" si="20"/>
        <v>11450940.993115531</v>
      </c>
      <c r="O135" s="439">
        <f t="shared" si="20"/>
        <v>13230873.531561382</v>
      </c>
      <c r="P135" s="439">
        <f t="shared" si="20"/>
        <v>10282684.793600328</v>
      </c>
      <c r="Q135" s="439">
        <f t="shared" si="20"/>
        <v>8607644.0389033072</v>
      </c>
      <c r="R135" s="439">
        <f t="shared" si="20"/>
        <v>10837749.939999999</v>
      </c>
    </row>
    <row r="136" spans="1:18" ht="12.75" customHeight="1">
      <c r="A136" s="266"/>
      <c r="B136" s="266"/>
      <c r="C136" s="188"/>
      <c r="D136" s="188"/>
      <c r="E136" s="188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</row>
    <row r="137" spans="1:18" ht="12.75" customHeight="1">
      <c r="A137" s="234" t="s">
        <v>53</v>
      </c>
      <c r="B137" s="266"/>
      <c r="C137" s="188"/>
      <c r="D137" s="188"/>
      <c r="E137" s="270" t="s">
        <v>163</v>
      </c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</row>
    <row r="138" spans="1:18" ht="12.75" customHeight="1">
      <c r="A138" s="266"/>
      <c r="C138" s="266" t="s">
        <v>54</v>
      </c>
      <c r="D138" s="188"/>
      <c r="E138" s="270"/>
      <c r="F138" s="269">
        <f>SUM(G138:R138)</f>
        <v>126835666.61451998</v>
      </c>
      <c r="G138" s="269">
        <v>10527535.767499998</v>
      </c>
      <c r="H138" s="269">
        <v>10300020.120000001</v>
      </c>
      <c r="I138" s="269">
        <v>10613808.935000002</v>
      </c>
      <c r="J138" s="269">
        <v>9336777.8549999967</v>
      </c>
      <c r="K138" s="269">
        <v>9198738.5524999984</v>
      </c>
      <c r="L138" s="269">
        <v>15391708.05952001</v>
      </c>
      <c r="M138" s="269">
        <v>9893576.6750000007</v>
      </c>
      <c r="N138" s="269">
        <v>10143320.1</v>
      </c>
      <c r="O138" s="269">
        <v>10325368.109999999</v>
      </c>
      <c r="P138" s="269">
        <v>9871991.5599999968</v>
      </c>
      <c r="Q138" s="269">
        <v>10174937.184999999</v>
      </c>
      <c r="R138" s="269">
        <v>11057883.695</v>
      </c>
    </row>
    <row r="139" spans="1:18" ht="12.75" customHeight="1">
      <c r="A139" s="266"/>
      <c r="C139" s="266" t="s">
        <v>199</v>
      </c>
      <c r="D139" s="188"/>
      <c r="E139" s="270"/>
      <c r="F139" s="269">
        <f>SUM(G139:R139)</f>
        <v>0</v>
      </c>
      <c r="G139" s="439">
        <v>0</v>
      </c>
      <c r="H139" s="439">
        <v>0</v>
      </c>
      <c r="I139" s="439">
        <v>0</v>
      </c>
      <c r="J139" s="439">
        <v>0</v>
      </c>
      <c r="K139" s="439">
        <v>0</v>
      </c>
      <c r="L139" s="439">
        <v>0</v>
      </c>
      <c r="M139" s="439">
        <v>0</v>
      </c>
      <c r="N139" s="439">
        <v>0</v>
      </c>
      <c r="O139" s="439">
        <v>0</v>
      </c>
      <c r="P139" s="439">
        <v>0</v>
      </c>
      <c r="Q139" s="439">
        <v>0</v>
      </c>
      <c r="R139" s="439">
        <v>0</v>
      </c>
    </row>
    <row r="140" spans="1:18" ht="12.75" customHeight="1">
      <c r="A140" s="266"/>
      <c r="B140" s="266"/>
      <c r="C140" s="188"/>
      <c r="D140" s="188"/>
      <c r="E140" s="270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</row>
    <row r="141" spans="1:18" ht="12.75" customHeight="1">
      <c r="A141" s="234" t="s">
        <v>190</v>
      </c>
      <c r="B141" s="266"/>
      <c r="C141" s="188"/>
      <c r="D141" s="188"/>
      <c r="E141" s="270"/>
      <c r="F141" s="269">
        <f>SUM(G141:R141)</f>
        <v>126835666.61451998</v>
      </c>
      <c r="G141" s="439">
        <f t="shared" ref="G141:I141" si="21">SUM(G138:G139)</f>
        <v>10527535.767499998</v>
      </c>
      <c r="H141" s="439">
        <f t="shared" si="21"/>
        <v>10300020.120000001</v>
      </c>
      <c r="I141" s="439">
        <f t="shared" si="21"/>
        <v>10613808.935000002</v>
      </c>
      <c r="J141" s="439">
        <f t="shared" ref="J141:R141" si="22">SUM(J138:J139)</f>
        <v>9336777.8549999967</v>
      </c>
      <c r="K141" s="439">
        <f t="shared" si="22"/>
        <v>9198738.5524999984</v>
      </c>
      <c r="L141" s="439">
        <f t="shared" si="22"/>
        <v>15391708.05952001</v>
      </c>
      <c r="M141" s="439">
        <f t="shared" si="22"/>
        <v>9893576.6750000007</v>
      </c>
      <c r="N141" s="439">
        <f t="shared" si="22"/>
        <v>10143320.1</v>
      </c>
      <c r="O141" s="439">
        <f t="shared" si="22"/>
        <v>10325368.109999999</v>
      </c>
      <c r="P141" s="439">
        <f t="shared" si="22"/>
        <v>9871991.5599999968</v>
      </c>
      <c r="Q141" s="439">
        <f t="shared" si="22"/>
        <v>10174937.184999999</v>
      </c>
      <c r="R141" s="439">
        <f t="shared" si="22"/>
        <v>11057883.695</v>
      </c>
    </row>
    <row r="142" spans="1:18" ht="12.75" customHeight="1">
      <c r="A142" s="266"/>
      <c r="B142" s="266"/>
      <c r="C142" s="188"/>
      <c r="D142" s="188"/>
      <c r="E142" s="270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</row>
    <row r="143" spans="1:18" ht="12.75" customHeight="1">
      <c r="A143" s="234" t="s">
        <v>55</v>
      </c>
      <c r="B143" s="266"/>
      <c r="C143" s="188"/>
      <c r="D143" s="188"/>
      <c r="E143" s="270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</row>
    <row r="144" spans="1:18" ht="12.75" customHeight="1">
      <c r="A144" s="266"/>
      <c r="C144" s="266" t="s">
        <v>13</v>
      </c>
      <c r="D144" s="188"/>
      <c r="E144" s="270"/>
      <c r="F144" s="438">
        <f t="shared" ref="F144:F153" si="23">SUM(G144:R144)</f>
        <v>0</v>
      </c>
      <c r="G144" s="269">
        <v>0</v>
      </c>
      <c r="H144" s="269">
        <v>0</v>
      </c>
      <c r="I144" s="269">
        <v>0</v>
      </c>
      <c r="J144" s="269">
        <v>0</v>
      </c>
      <c r="K144" s="269">
        <v>0</v>
      </c>
      <c r="L144" s="269">
        <v>0</v>
      </c>
      <c r="M144" s="269">
        <v>0</v>
      </c>
      <c r="N144" s="269">
        <v>0</v>
      </c>
      <c r="O144" s="269">
        <v>0</v>
      </c>
      <c r="P144" s="269">
        <v>0</v>
      </c>
      <c r="Q144" s="269">
        <v>0</v>
      </c>
      <c r="R144" s="269">
        <v>0</v>
      </c>
    </row>
    <row r="145" spans="1:18" ht="12.75" customHeight="1">
      <c r="A145" s="266"/>
      <c r="C145" s="266" t="s">
        <v>56</v>
      </c>
      <c r="D145" s="188"/>
      <c r="E145" s="270"/>
      <c r="F145" s="269">
        <f t="shared" si="23"/>
        <v>7574264.3809536044</v>
      </c>
      <c r="G145" s="439">
        <v>494440.01011278044</v>
      </c>
      <c r="H145" s="439">
        <v>443534.97480156727</v>
      </c>
      <c r="I145" s="439">
        <v>595037.89270975499</v>
      </c>
      <c r="J145" s="439">
        <v>595215.44167500711</v>
      </c>
      <c r="K145" s="439">
        <v>506230.0068083097</v>
      </c>
      <c r="L145" s="439">
        <v>652310.25465011585</v>
      </c>
      <c r="M145" s="439">
        <v>598530.73570538603</v>
      </c>
      <c r="N145" s="439">
        <v>1178024.9781189389</v>
      </c>
      <c r="O145" s="439">
        <v>628716.72483424656</v>
      </c>
      <c r="P145" s="439">
        <v>549330.88461617567</v>
      </c>
      <c r="Q145" s="439">
        <v>707208.97014409851</v>
      </c>
      <c r="R145" s="439">
        <v>625683.5067772232</v>
      </c>
    </row>
    <row r="146" spans="1:18" ht="12.75" customHeight="1">
      <c r="A146" s="266"/>
      <c r="C146" s="266" t="s">
        <v>57</v>
      </c>
      <c r="D146" s="188"/>
      <c r="E146" s="270"/>
      <c r="F146" s="269">
        <f t="shared" si="23"/>
        <v>0</v>
      </c>
      <c r="G146" s="439">
        <v>0</v>
      </c>
      <c r="H146" s="439">
        <v>0</v>
      </c>
      <c r="I146" s="439">
        <v>0</v>
      </c>
      <c r="J146" s="439">
        <v>0</v>
      </c>
      <c r="K146" s="439">
        <v>0</v>
      </c>
      <c r="L146" s="439">
        <v>0</v>
      </c>
      <c r="M146" s="439">
        <v>0</v>
      </c>
      <c r="N146" s="439">
        <v>0</v>
      </c>
      <c r="O146" s="439">
        <v>0</v>
      </c>
      <c r="P146" s="439">
        <v>0</v>
      </c>
      <c r="Q146" s="439">
        <v>0</v>
      </c>
      <c r="R146" s="439">
        <v>0</v>
      </c>
    </row>
    <row r="147" spans="1:18" ht="12.75" customHeight="1">
      <c r="A147" s="266"/>
      <c r="C147" s="266" t="s">
        <v>58</v>
      </c>
      <c r="D147" s="188"/>
      <c r="E147" s="270"/>
      <c r="F147" s="269">
        <f t="shared" si="23"/>
        <v>0</v>
      </c>
      <c r="G147" s="439">
        <v>0</v>
      </c>
      <c r="H147" s="439">
        <v>0</v>
      </c>
      <c r="I147" s="439">
        <v>0</v>
      </c>
      <c r="J147" s="439">
        <v>0</v>
      </c>
      <c r="K147" s="439">
        <v>0</v>
      </c>
      <c r="L147" s="439">
        <v>0</v>
      </c>
      <c r="M147" s="439">
        <v>0</v>
      </c>
      <c r="N147" s="439">
        <v>0</v>
      </c>
      <c r="O147" s="439">
        <v>0</v>
      </c>
      <c r="P147" s="439">
        <v>0</v>
      </c>
      <c r="Q147" s="439">
        <v>0</v>
      </c>
      <c r="R147" s="439">
        <v>0</v>
      </c>
    </row>
    <row r="148" spans="1:18" ht="12.75" customHeight="1">
      <c r="A148" s="266"/>
      <c r="C148" s="266" t="s">
        <v>59</v>
      </c>
      <c r="D148" s="188"/>
      <c r="E148" s="270"/>
      <c r="F148" s="269">
        <f t="shared" si="23"/>
        <v>0</v>
      </c>
      <c r="G148" s="439">
        <v>0</v>
      </c>
      <c r="H148" s="439">
        <v>0</v>
      </c>
      <c r="I148" s="439">
        <v>0</v>
      </c>
      <c r="J148" s="439">
        <v>0</v>
      </c>
      <c r="K148" s="439">
        <v>0</v>
      </c>
      <c r="L148" s="439">
        <v>0</v>
      </c>
      <c r="M148" s="439">
        <v>0</v>
      </c>
      <c r="N148" s="439">
        <v>0</v>
      </c>
      <c r="O148" s="439">
        <v>0</v>
      </c>
      <c r="P148" s="439">
        <v>0</v>
      </c>
      <c r="Q148" s="439">
        <v>0</v>
      </c>
      <c r="R148" s="439">
        <v>0</v>
      </c>
    </row>
    <row r="149" spans="1:18" ht="12.75" customHeight="1">
      <c r="A149" s="266"/>
      <c r="C149" s="266" t="s">
        <v>60</v>
      </c>
      <c r="D149" s="188"/>
      <c r="E149" s="270"/>
      <c r="F149" s="269">
        <f t="shared" si="23"/>
        <v>0</v>
      </c>
      <c r="G149" s="439">
        <v>0</v>
      </c>
      <c r="H149" s="439">
        <v>0</v>
      </c>
      <c r="I149" s="439">
        <v>0</v>
      </c>
      <c r="J149" s="439">
        <v>0</v>
      </c>
      <c r="K149" s="439">
        <v>0</v>
      </c>
      <c r="L149" s="439">
        <v>0</v>
      </c>
      <c r="M149" s="439">
        <v>0</v>
      </c>
      <c r="N149" s="439">
        <v>0</v>
      </c>
      <c r="O149" s="439">
        <v>0</v>
      </c>
      <c r="P149" s="439">
        <v>0</v>
      </c>
      <c r="Q149" s="439">
        <v>0</v>
      </c>
      <c r="R149" s="439">
        <v>0</v>
      </c>
    </row>
    <row r="150" spans="1:18" ht="12.75" customHeight="1">
      <c r="A150" s="266"/>
      <c r="C150" s="266" t="s">
        <v>61</v>
      </c>
      <c r="D150" s="188"/>
      <c r="E150" s="270"/>
      <c r="F150" s="269">
        <f t="shared" si="23"/>
        <v>0</v>
      </c>
      <c r="G150" s="439">
        <v>0</v>
      </c>
      <c r="H150" s="439">
        <v>0</v>
      </c>
      <c r="I150" s="439">
        <v>0</v>
      </c>
      <c r="J150" s="439">
        <v>0</v>
      </c>
      <c r="K150" s="439">
        <v>0</v>
      </c>
      <c r="L150" s="439">
        <v>0</v>
      </c>
      <c r="M150" s="439">
        <v>0</v>
      </c>
      <c r="N150" s="439">
        <v>0</v>
      </c>
      <c r="O150" s="439">
        <v>0</v>
      </c>
      <c r="P150" s="439">
        <v>0</v>
      </c>
      <c r="Q150" s="439">
        <v>0</v>
      </c>
      <c r="R150" s="439">
        <v>0</v>
      </c>
    </row>
    <row r="151" spans="1:18" ht="12.75" customHeight="1">
      <c r="A151" s="266"/>
      <c r="C151" s="266" t="s">
        <v>16</v>
      </c>
      <c r="D151" s="188"/>
      <c r="E151" s="270"/>
      <c r="F151" s="269">
        <f t="shared" si="23"/>
        <v>228576204.38895109</v>
      </c>
      <c r="G151" s="439">
        <v>21657429.08499705</v>
      </c>
      <c r="H151" s="439">
        <v>22897344.206936799</v>
      </c>
      <c r="I151" s="439">
        <v>21467752.759073682</v>
      </c>
      <c r="J151" s="439">
        <v>14824752.966551553</v>
      </c>
      <c r="K151" s="439">
        <v>10418661.411894387</v>
      </c>
      <c r="L151" s="439">
        <v>15100318.693042234</v>
      </c>
      <c r="M151" s="439">
        <v>19984613.808575492</v>
      </c>
      <c r="N151" s="439">
        <v>20338804.865802627</v>
      </c>
      <c r="O151" s="439">
        <v>19737442.251157109</v>
      </c>
      <c r="P151" s="439">
        <v>19468224.97244224</v>
      </c>
      <c r="Q151" s="439">
        <v>20839571.176530033</v>
      </c>
      <c r="R151" s="439">
        <v>21841288.1919479</v>
      </c>
    </row>
    <row r="152" spans="1:18" ht="12.75" customHeight="1">
      <c r="A152" s="266"/>
      <c r="C152" s="266" t="s">
        <v>62</v>
      </c>
      <c r="D152" s="188"/>
      <c r="E152" s="270" t="s">
        <v>163</v>
      </c>
      <c r="F152" s="269">
        <f t="shared" si="23"/>
        <v>0</v>
      </c>
      <c r="G152" s="439">
        <v>0</v>
      </c>
      <c r="H152" s="439">
        <v>0</v>
      </c>
      <c r="I152" s="439">
        <v>0</v>
      </c>
      <c r="J152" s="439">
        <v>0</v>
      </c>
      <c r="K152" s="439">
        <v>0</v>
      </c>
      <c r="L152" s="439">
        <v>0</v>
      </c>
      <c r="M152" s="439">
        <v>0</v>
      </c>
      <c r="N152" s="439">
        <v>0</v>
      </c>
      <c r="O152" s="439">
        <v>0</v>
      </c>
      <c r="P152" s="439">
        <v>0</v>
      </c>
      <c r="Q152" s="439">
        <v>0</v>
      </c>
      <c r="R152" s="439">
        <v>0</v>
      </c>
    </row>
    <row r="153" spans="1:18" ht="12.75" customHeight="1">
      <c r="A153" s="266"/>
      <c r="C153" s="266" t="s">
        <v>63</v>
      </c>
      <c r="E153" s="270"/>
      <c r="F153" s="269">
        <f t="shared" si="23"/>
        <v>0</v>
      </c>
      <c r="G153" s="439">
        <v>0</v>
      </c>
      <c r="H153" s="439">
        <v>0</v>
      </c>
      <c r="I153" s="439">
        <v>0</v>
      </c>
      <c r="J153" s="439">
        <v>0</v>
      </c>
      <c r="K153" s="439">
        <v>0</v>
      </c>
      <c r="L153" s="439">
        <v>0</v>
      </c>
      <c r="M153" s="439">
        <v>0</v>
      </c>
      <c r="N153" s="439">
        <v>0</v>
      </c>
      <c r="O153" s="439">
        <v>0</v>
      </c>
      <c r="P153" s="439">
        <v>0</v>
      </c>
      <c r="Q153" s="439">
        <v>0</v>
      </c>
      <c r="R153" s="439">
        <v>0</v>
      </c>
    </row>
    <row r="154" spans="1:18" ht="12.75" customHeight="1">
      <c r="A154" s="266"/>
      <c r="B154" s="266"/>
      <c r="E154" s="270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</row>
    <row r="155" spans="1:18" ht="12.75" customHeight="1">
      <c r="A155" s="188" t="s">
        <v>191</v>
      </c>
      <c r="B155" s="188"/>
      <c r="C155" s="188"/>
      <c r="D155" s="188"/>
      <c r="E155" s="270"/>
      <c r="F155" s="269">
        <f>SUM(G155:R155)</f>
        <v>236150468.76990473</v>
      </c>
      <c r="G155" s="439">
        <f t="shared" ref="G155:R155" si="24">SUM(G144:G154)</f>
        <v>22151869.095109832</v>
      </c>
      <c r="H155" s="439">
        <f t="shared" si="24"/>
        <v>23340879.181738365</v>
      </c>
      <c r="I155" s="439">
        <f t="shared" si="24"/>
        <v>22062790.651783437</v>
      </c>
      <c r="J155" s="439">
        <f t="shared" si="24"/>
        <v>15419968.408226561</v>
      </c>
      <c r="K155" s="439">
        <f t="shared" si="24"/>
        <v>10924891.418702696</v>
      </c>
      <c r="L155" s="439">
        <f t="shared" si="24"/>
        <v>15752628.94769235</v>
      </c>
      <c r="M155" s="439">
        <f t="shared" si="24"/>
        <v>20583144.544280879</v>
      </c>
      <c r="N155" s="439">
        <f t="shared" si="24"/>
        <v>21516829.843921565</v>
      </c>
      <c r="O155" s="439">
        <f t="shared" si="24"/>
        <v>20366158.975991353</v>
      </c>
      <c r="P155" s="439">
        <f t="shared" si="24"/>
        <v>20017555.857058413</v>
      </c>
      <c r="Q155" s="439">
        <f t="shared" si="24"/>
        <v>21546780.14667413</v>
      </c>
      <c r="R155" s="439">
        <f t="shared" si="24"/>
        <v>22466971.698725123</v>
      </c>
    </row>
    <row r="156" spans="1:18" ht="12.75" customHeight="1">
      <c r="E156" s="270"/>
      <c r="F156" s="269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</row>
    <row r="157" spans="1:18" ht="12.75" customHeight="1">
      <c r="A157" s="188" t="s">
        <v>64</v>
      </c>
      <c r="B157" s="188"/>
      <c r="E157" s="270"/>
      <c r="F157" s="269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</row>
    <row r="158" spans="1:18" ht="12.75" customHeight="1">
      <c r="A158" s="188"/>
      <c r="B158" s="188"/>
      <c r="C158" s="217" t="s">
        <v>14</v>
      </c>
      <c r="E158" s="270" t="s">
        <v>163</v>
      </c>
      <c r="F158" s="269">
        <f t="shared" ref="F158:F163" si="25">SUM(G158:R158)</f>
        <v>64982880.31000001</v>
      </c>
      <c r="G158" s="269">
        <v>6220418.5800000001</v>
      </c>
      <c r="H158" s="269">
        <v>9545148.5</v>
      </c>
      <c r="I158" s="269">
        <v>-4655133</v>
      </c>
      <c r="J158" s="269">
        <v>2372200.39</v>
      </c>
      <c r="K158" s="269">
        <v>2451931.35</v>
      </c>
      <c r="L158" s="269">
        <v>3637197</v>
      </c>
      <c r="M158" s="269">
        <v>7121463.7300000004</v>
      </c>
      <c r="N158" s="269">
        <v>7524396.3099999996</v>
      </c>
      <c r="O158" s="269">
        <v>6466412.7300000004</v>
      </c>
      <c r="P158" s="269">
        <v>7863297.8799999999</v>
      </c>
      <c r="Q158" s="269">
        <v>8642678.1600000001</v>
      </c>
      <c r="R158" s="269">
        <v>7792868.6799999997</v>
      </c>
    </row>
    <row r="159" spans="1:18" ht="12.75" customHeight="1">
      <c r="A159" s="188"/>
      <c r="B159" s="188"/>
      <c r="C159" s="217" t="s">
        <v>65</v>
      </c>
      <c r="E159" s="270"/>
      <c r="F159" s="269">
        <f t="shared" si="25"/>
        <v>0</v>
      </c>
      <c r="G159" s="439">
        <v>0</v>
      </c>
      <c r="H159" s="439">
        <v>0</v>
      </c>
      <c r="I159" s="439">
        <v>0</v>
      </c>
      <c r="J159" s="439">
        <v>0</v>
      </c>
      <c r="K159" s="439">
        <v>0</v>
      </c>
      <c r="L159" s="439">
        <v>0</v>
      </c>
      <c r="M159" s="439">
        <v>0</v>
      </c>
      <c r="N159" s="439">
        <v>0</v>
      </c>
      <c r="O159" s="439">
        <v>0</v>
      </c>
      <c r="P159" s="439">
        <v>0</v>
      </c>
      <c r="Q159" s="439">
        <v>0</v>
      </c>
      <c r="R159" s="439">
        <v>0</v>
      </c>
    </row>
    <row r="160" spans="1:18" ht="12.75" customHeight="1">
      <c r="C160" s="266" t="s">
        <v>66</v>
      </c>
      <c r="E160" s="270"/>
      <c r="F160" s="269">
        <f t="shared" si="25"/>
        <v>0</v>
      </c>
      <c r="G160" s="439">
        <v>0</v>
      </c>
      <c r="H160" s="439">
        <v>0</v>
      </c>
      <c r="I160" s="439">
        <v>0</v>
      </c>
      <c r="J160" s="439">
        <v>0</v>
      </c>
      <c r="K160" s="439">
        <v>0</v>
      </c>
      <c r="L160" s="439">
        <v>0</v>
      </c>
      <c r="M160" s="439">
        <v>0</v>
      </c>
      <c r="N160" s="439">
        <v>0</v>
      </c>
      <c r="O160" s="439">
        <v>0</v>
      </c>
      <c r="P160" s="439">
        <v>0</v>
      </c>
      <c r="Q160" s="439">
        <v>0</v>
      </c>
      <c r="R160" s="439">
        <v>0</v>
      </c>
    </row>
    <row r="161" spans="1:18" ht="12.75" customHeight="1">
      <c r="C161" s="266" t="s">
        <v>67</v>
      </c>
      <c r="E161" s="270"/>
      <c r="F161" s="269">
        <f t="shared" si="25"/>
        <v>0</v>
      </c>
      <c r="G161" s="439">
        <v>0</v>
      </c>
      <c r="H161" s="439">
        <v>0</v>
      </c>
      <c r="I161" s="439">
        <v>0</v>
      </c>
      <c r="J161" s="439">
        <v>0</v>
      </c>
      <c r="K161" s="439">
        <v>0</v>
      </c>
      <c r="L161" s="439">
        <v>0</v>
      </c>
      <c r="M161" s="439">
        <v>0</v>
      </c>
      <c r="N161" s="439">
        <v>0</v>
      </c>
      <c r="O161" s="439">
        <v>0</v>
      </c>
      <c r="P161" s="439">
        <v>0</v>
      </c>
      <c r="Q161" s="439">
        <v>0</v>
      </c>
      <c r="R161" s="439">
        <v>0</v>
      </c>
    </row>
    <row r="162" spans="1:18" ht="12.75" customHeight="1">
      <c r="C162" s="266" t="s">
        <v>68</v>
      </c>
      <c r="E162" s="270"/>
      <c r="F162" s="269">
        <f t="shared" si="25"/>
        <v>29285582.060000002</v>
      </c>
      <c r="G162" s="439">
        <v>3325805.33</v>
      </c>
      <c r="H162" s="439">
        <v>6055835.8600000003</v>
      </c>
      <c r="I162" s="439">
        <v>2521356.42</v>
      </c>
      <c r="J162" s="439">
        <v>1277023.97</v>
      </c>
      <c r="K162" s="439">
        <v>860757.53</v>
      </c>
      <c r="L162" s="439">
        <v>931971.5</v>
      </c>
      <c r="M162" s="439">
        <v>2058512.3</v>
      </c>
      <c r="N162" s="439">
        <v>1774008.05</v>
      </c>
      <c r="O162" s="439">
        <v>1798765.14</v>
      </c>
      <c r="P162" s="439">
        <v>2454859.83</v>
      </c>
      <c r="Q162" s="439">
        <v>3171854.05</v>
      </c>
      <c r="R162" s="439">
        <v>3054832.08</v>
      </c>
    </row>
    <row r="163" spans="1:18" ht="12.75" customHeight="1">
      <c r="C163" s="189" t="s">
        <v>69</v>
      </c>
      <c r="E163" s="270"/>
      <c r="F163" s="269">
        <f t="shared" si="25"/>
        <v>0</v>
      </c>
      <c r="G163" s="439">
        <v>0</v>
      </c>
      <c r="H163" s="439">
        <v>0</v>
      </c>
      <c r="I163" s="439">
        <v>0</v>
      </c>
      <c r="J163" s="439">
        <v>0</v>
      </c>
      <c r="K163" s="439">
        <v>0</v>
      </c>
      <c r="L163" s="439">
        <v>0</v>
      </c>
      <c r="M163" s="439">
        <v>0</v>
      </c>
      <c r="N163" s="439">
        <v>0</v>
      </c>
      <c r="O163" s="439">
        <v>0</v>
      </c>
      <c r="P163" s="439">
        <v>0</v>
      </c>
      <c r="Q163" s="439">
        <v>0</v>
      </c>
      <c r="R163" s="439">
        <v>0</v>
      </c>
    </row>
    <row r="164" spans="1:18" ht="12.75" customHeight="1">
      <c r="C164" s="189" t="s">
        <v>91</v>
      </c>
      <c r="E164" s="270"/>
      <c r="F164" s="269">
        <v>0</v>
      </c>
      <c r="G164" s="439">
        <v>0</v>
      </c>
      <c r="H164" s="439">
        <v>0</v>
      </c>
      <c r="I164" s="439">
        <v>0</v>
      </c>
      <c r="J164" s="439">
        <v>0</v>
      </c>
      <c r="K164" s="439">
        <v>0</v>
      </c>
      <c r="L164" s="439">
        <v>0</v>
      </c>
      <c r="M164" s="439">
        <v>0</v>
      </c>
      <c r="N164" s="439">
        <v>0</v>
      </c>
      <c r="O164" s="439">
        <v>0</v>
      </c>
      <c r="P164" s="439">
        <v>0</v>
      </c>
      <c r="Q164" s="439">
        <v>0</v>
      </c>
      <c r="R164" s="439">
        <v>0</v>
      </c>
    </row>
    <row r="165" spans="1:18" ht="12.75" customHeight="1">
      <c r="B165" s="266"/>
      <c r="E165" s="270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</row>
    <row r="166" spans="1:18" ht="12.75" customHeight="1">
      <c r="A166" s="234" t="s">
        <v>192</v>
      </c>
      <c r="B166" s="266"/>
      <c r="C166" s="188"/>
      <c r="D166" s="188"/>
      <c r="E166" s="270"/>
      <c r="F166" s="269">
        <f>SUM(G166:R166)</f>
        <v>94268462.36999999</v>
      </c>
      <c r="G166" s="439">
        <f t="shared" ref="G166:I166" si="26">SUM(G158:G165)</f>
        <v>9546223.9100000001</v>
      </c>
      <c r="H166" s="439">
        <f t="shared" si="26"/>
        <v>15600984.359999999</v>
      </c>
      <c r="I166" s="439">
        <f t="shared" si="26"/>
        <v>-2133776.58</v>
      </c>
      <c r="J166" s="439">
        <f t="shared" ref="J166:R166" si="27">SUM(J158:J165)</f>
        <v>3649224.3600000003</v>
      </c>
      <c r="K166" s="439">
        <f t="shared" si="27"/>
        <v>3312688.88</v>
      </c>
      <c r="L166" s="439">
        <f t="shared" si="27"/>
        <v>4569168.5</v>
      </c>
      <c r="M166" s="439">
        <f t="shared" si="27"/>
        <v>9179976.0300000012</v>
      </c>
      <c r="N166" s="439">
        <f t="shared" si="27"/>
        <v>9298404.3599999994</v>
      </c>
      <c r="O166" s="439">
        <f t="shared" si="27"/>
        <v>8265177.8700000001</v>
      </c>
      <c r="P166" s="439">
        <f t="shared" si="27"/>
        <v>10318157.710000001</v>
      </c>
      <c r="Q166" s="439">
        <f t="shared" si="27"/>
        <v>11814532.210000001</v>
      </c>
      <c r="R166" s="439">
        <f t="shared" si="27"/>
        <v>10847700.76</v>
      </c>
    </row>
    <row r="167" spans="1:18" ht="12.75" customHeight="1">
      <c r="B167" s="266"/>
      <c r="E167" s="270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</row>
    <row r="168" spans="1:18" ht="12.75" customHeight="1">
      <c r="A168" s="188" t="s">
        <v>200</v>
      </c>
      <c r="B168" s="266"/>
      <c r="E168" s="188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</row>
    <row r="169" spans="1:18" ht="12.75" customHeight="1">
      <c r="C169" s="266" t="s">
        <v>71</v>
      </c>
      <c r="E169" s="188"/>
      <c r="F169" s="269">
        <f>SUM(G169:R169)</f>
        <v>0</v>
      </c>
      <c r="G169" s="269">
        <v>0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</row>
    <row r="170" spans="1:18" ht="12.75" customHeight="1">
      <c r="C170" s="266" t="s">
        <v>193</v>
      </c>
      <c r="E170" s="188"/>
      <c r="F170" s="269">
        <v>0</v>
      </c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</row>
    <row r="171" spans="1:18" ht="12.75" customHeight="1">
      <c r="B171" s="266"/>
      <c r="E171" s="270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</row>
    <row r="172" spans="1:18" ht="12.75" customHeight="1">
      <c r="A172" s="188" t="s">
        <v>194</v>
      </c>
      <c r="B172" s="266"/>
      <c r="E172" s="230"/>
      <c r="F172" s="269">
        <f>SUM(G172:R172)</f>
        <v>0</v>
      </c>
      <c r="G172" s="269">
        <f t="shared" ref="G172:I172" si="28">SUM(G169:G171)</f>
        <v>0</v>
      </c>
      <c r="H172" s="269">
        <f t="shared" si="28"/>
        <v>0</v>
      </c>
      <c r="I172" s="269">
        <f t="shared" si="28"/>
        <v>0</v>
      </c>
      <c r="J172" s="269">
        <f t="shared" ref="J172:R172" si="29">SUM(J169:J171)</f>
        <v>0</v>
      </c>
      <c r="K172" s="269">
        <f t="shared" si="29"/>
        <v>0</v>
      </c>
      <c r="L172" s="269">
        <f t="shared" si="29"/>
        <v>0</v>
      </c>
      <c r="M172" s="269">
        <f t="shared" si="29"/>
        <v>0</v>
      </c>
      <c r="N172" s="269">
        <f t="shared" si="29"/>
        <v>0</v>
      </c>
      <c r="O172" s="269">
        <f t="shared" si="29"/>
        <v>0</v>
      </c>
      <c r="P172" s="269">
        <f t="shared" si="29"/>
        <v>0</v>
      </c>
      <c r="Q172" s="269">
        <f t="shared" si="29"/>
        <v>0</v>
      </c>
      <c r="R172" s="269">
        <f t="shared" si="29"/>
        <v>0</v>
      </c>
    </row>
    <row r="173" spans="1:18" ht="12.75" customHeight="1">
      <c r="B173" s="266"/>
      <c r="E173" s="188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</row>
    <row r="174" spans="1:18" ht="12.75" customHeight="1" thickBot="1">
      <c r="A174" s="234" t="s">
        <v>201</v>
      </c>
      <c r="B174" s="234"/>
      <c r="E174" s="270" t="s">
        <v>163</v>
      </c>
      <c r="F174" s="359">
        <f>SUM(G174:R174)</f>
        <v>543571421.49545074</v>
      </c>
      <c r="G174" s="359">
        <f t="shared" ref="G174:R174" si="30">SUM(G172,G166,G155,G141,G135)-G31</f>
        <v>44386727.696718298</v>
      </c>
      <c r="H174" s="359">
        <f t="shared" si="30"/>
        <v>65455360.342631511</v>
      </c>
      <c r="I174" s="359">
        <f t="shared" si="30"/>
        <v>48025008.538826697</v>
      </c>
      <c r="J174" s="359">
        <f t="shared" si="30"/>
        <v>31866450.501130432</v>
      </c>
      <c r="K174" s="359">
        <f t="shared" si="30"/>
        <v>33759094.682462245</v>
      </c>
      <c r="L174" s="359">
        <f t="shared" si="30"/>
        <v>42530136.37762671</v>
      </c>
      <c r="M174" s="359">
        <f t="shared" si="30"/>
        <v>46295334.659532242</v>
      </c>
      <c r="N174" s="359">
        <f t="shared" si="30"/>
        <v>49242326.047037095</v>
      </c>
      <c r="O174" s="359">
        <f t="shared" si="30"/>
        <v>45042983.23755274</v>
      </c>
      <c r="P174" s="359">
        <f t="shared" si="30"/>
        <v>42214749.210658737</v>
      </c>
      <c r="Q174" s="359">
        <f t="shared" si="30"/>
        <v>44925342.020760134</v>
      </c>
      <c r="R174" s="359">
        <f t="shared" si="30"/>
        <v>49827908.180513874</v>
      </c>
    </row>
    <row r="175" spans="1:18" ht="12.75" customHeight="1" thickTop="1">
      <c r="B175" s="266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</row>
    <row r="176" spans="1:18" ht="12.75" customHeight="1">
      <c r="D176" s="277" t="s">
        <v>149</v>
      </c>
      <c r="F176" s="386">
        <f>SUM(G176:R176)</f>
        <v>0</v>
      </c>
      <c r="G176" s="386">
        <v>0</v>
      </c>
      <c r="H176" s="386">
        <v>0</v>
      </c>
      <c r="I176" s="386">
        <v>0</v>
      </c>
      <c r="J176" s="386">
        <v>0</v>
      </c>
      <c r="K176" s="386">
        <v>0</v>
      </c>
      <c r="L176" s="386">
        <v>0</v>
      </c>
      <c r="M176" s="386">
        <v>0</v>
      </c>
      <c r="N176" s="386">
        <v>0</v>
      </c>
      <c r="O176" s="386">
        <v>0</v>
      </c>
      <c r="P176" s="386">
        <v>0</v>
      </c>
      <c r="Q176" s="386">
        <v>0</v>
      </c>
      <c r="R176" s="386">
        <v>0</v>
      </c>
    </row>
    <row r="177" spans="1:18" ht="12.75" customHeight="1">
      <c r="B177" s="266"/>
      <c r="F177" s="290"/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</row>
    <row r="178" spans="1:18" ht="12.75" customHeight="1">
      <c r="B178" s="266"/>
      <c r="E178" s="267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</row>
    <row r="179" spans="1:18" ht="12.75" customHeight="1">
      <c r="B179" s="266"/>
      <c r="E179" s="267"/>
      <c r="F179" s="264" t="s">
        <v>82</v>
      </c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</row>
    <row r="180" spans="1:18" ht="12.75" customHeight="1">
      <c r="B180" s="266"/>
      <c r="E180" s="267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</row>
    <row r="182" spans="1:18" ht="12.75" customHeight="1">
      <c r="A182" s="234" t="s">
        <v>202</v>
      </c>
      <c r="C182" s="188"/>
      <c r="D182" s="188"/>
      <c r="E182" s="267"/>
      <c r="F182" s="275">
        <f>SUM(G182:R182)</f>
        <v>19728374.155923001</v>
      </c>
      <c r="G182" s="295">
        <v>1844026.9201459989</v>
      </c>
      <c r="H182" s="295">
        <v>1815615.9002880002</v>
      </c>
      <c r="I182" s="295">
        <v>1733483.1394669998</v>
      </c>
      <c r="J182" s="295">
        <v>1419060.0919199998</v>
      </c>
      <c r="K182" s="295">
        <v>1434137.0957149991</v>
      </c>
      <c r="L182" s="295">
        <v>1520083.0531549999</v>
      </c>
      <c r="M182" s="295">
        <v>1661311.7089210013</v>
      </c>
      <c r="N182" s="295">
        <v>1715304.6333420002</v>
      </c>
      <c r="O182" s="295">
        <v>1479640.1533519994</v>
      </c>
      <c r="P182" s="295">
        <v>1584425.3243029995</v>
      </c>
      <c r="Q182" s="295">
        <v>1668884.1124790001</v>
      </c>
      <c r="R182" s="295">
        <v>1852402.022835</v>
      </c>
    </row>
    <row r="183" spans="1:18" ht="12.75" customHeight="1">
      <c r="B183" s="266"/>
      <c r="E183" s="267"/>
      <c r="F183" s="275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</row>
    <row r="184" spans="1:18" ht="12.75" customHeight="1">
      <c r="B184" s="266"/>
      <c r="E184" s="267"/>
      <c r="F184" s="275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</row>
    <row r="185" spans="1:18" ht="12.75" customHeight="1">
      <c r="A185" s="188" t="s">
        <v>4</v>
      </c>
      <c r="E185" s="270" t="s">
        <v>163</v>
      </c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</row>
    <row r="186" spans="1:18" ht="12.75" customHeight="1">
      <c r="A186" s="188"/>
      <c r="B186" s="217" t="s">
        <v>5</v>
      </c>
      <c r="E186" s="267"/>
      <c r="F186" s="275"/>
      <c r="G186" s="275"/>
      <c r="H186" s="275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</row>
    <row r="187" spans="1:18" ht="12.75" customHeight="1">
      <c r="A187" s="280"/>
      <c r="C187" s="267" t="s">
        <v>6</v>
      </c>
      <c r="E187" s="267"/>
      <c r="F187" s="275">
        <f t="shared" ref="F187:F189" si="31">SUM(G187:R187)</f>
        <v>0</v>
      </c>
      <c r="G187" s="295">
        <v>0</v>
      </c>
      <c r="H187" s="295">
        <v>0</v>
      </c>
      <c r="I187" s="295">
        <v>0</v>
      </c>
      <c r="J187" s="295">
        <v>0</v>
      </c>
      <c r="K187" s="295">
        <v>0</v>
      </c>
      <c r="L187" s="295">
        <v>0</v>
      </c>
      <c r="M187" s="295">
        <v>0</v>
      </c>
      <c r="N187" s="295">
        <v>0</v>
      </c>
      <c r="O187" s="295">
        <v>0</v>
      </c>
      <c r="P187" s="295">
        <v>0</v>
      </c>
      <c r="Q187" s="295">
        <v>0</v>
      </c>
      <c r="R187" s="295">
        <v>0</v>
      </c>
    </row>
    <row r="188" spans="1:18" ht="12.75" customHeight="1">
      <c r="A188" s="280"/>
      <c r="C188" s="267" t="s">
        <v>156</v>
      </c>
      <c r="E188" s="267"/>
      <c r="F188" s="275">
        <f t="shared" si="31"/>
        <v>0</v>
      </c>
      <c r="G188" s="295">
        <v>0</v>
      </c>
      <c r="H188" s="295">
        <v>0</v>
      </c>
      <c r="I188" s="295">
        <v>0</v>
      </c>
      <c r="J188" s="295">
        <v>0</v>
      </c>
      <c r="K188" s="295">
        <v>0</v>
      </c>
      <c r="L188" s="295">
        <v>0</v>
      </c>
      <c r="M188" s="295">
        <v>0</v>
      </c>
      <c r="N188" s="295">
        <v>0</v>
      </c>
      <c r="O188" s="295">
        <v>0</v>
      </c>
      <c r="P188" s="295">
        <v>0</v>
      </c>
      <c r="Q188" s="295">
        <v>0</v>
      </c>
      <c r="R188" s="295">
        <v>0</v>
      </c>
    </row>
    <row r="189" spans="1:18" ht="12.75" customHeight="1">
      <c r="A189" s="280"/>
      <c r="C189" s="267" t="s">
        <v>7</v>
      </c>
      <c r="E189" s="267"/>
      <c r="F189" s="275">
        <f t="shared" si="31"/>
        <v>0</v>
      </c>
      <c r="G189" s="295">
        <v>0</v>
      </c>
      <c r="H189" s="295">
        <v>0</v>
      </c>
      <c r="I189" s="295">
        <v>0</v>
      </c>
      <c r="J189" s="295">
        <v>0</v>
      </c>
      <c r="K189" s="295">
        <v>0</v>
      </c>
      <c r="L189" s="295">
        <v>0</v>
      </c>
      <c r="M189" s="295">
        <v>0</v>
      </c>
      <c r="N189" s="295">
        <v>0</v>
      </c>
      <c r="O189" s="295">
        <v>0</v>
      </c>
      <c r="P189" s="295">
        <v>0</v>
      </c>
      <c r="Q189" s="295">
        <v>0</v>
      </c>
      <c r="R189" s="295">
        <v>0</v>
      </c>
    </row>
    <row r="190" spans="1:18" ht="12.75" customHeight="1">
      <c r="C190" s="267"/>
      <c r="E190" s="267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</row>
    <row r="191" spans="1:18" ht="12.75" customHeight="1">
      <c r="B191" s="267" t="s">
        <v>157</v>
      </c>
      <c r="F191" s="275">
        <f>SUM(G191:R191)</f>
        <v>0</v>
      </c>
      <c r="G191" s="281">
        <f t="shared" ref="G191:R191" si="32">SUM(G187:G189)</f>
        <v>0</v>
      </c>
      <c r="H191" s="281">
        <f t="shared" si="32"/>
        <v>0</v>
      </c>
      <c r="I191" s="281">
        <f t="shared" si="32"/>
        <v>0</v>
      </c>
      <c r="J191" s="281">
        <f t="shared" si="32"/>
        <v>0</v>
      </c>
      <c r="K191" s="281">
        <f t="shared" si="32"/>
        <v>0</v>
      </c>
      <c r="L191" s="281">
        <f t="shared" si="32"/>
        <v>0</v>
      </c>
      <c r="M191" s="281">
        <f t="shared" si="32"/>
        <v>0</v>
      </c>
      <c r="N191" s="281">
        <f t="shared" si="32"/>
        <v>0</v>
      </c>
      <c r="O191" s="281">
        <f t="shared" si="32"/>
        <v>0</v>
      </c>
      <c r="P191" s="281">
        <f t="shared" si="32"/>
        <v>0</v>
      </c>
      <c r="Q191" s="281">
        <f t="shared" si="32"/>
        <v>0</v>
      </c>
      <c r="R191" s="281">
        <f t="shared" si="32"/>
        <v>0</v>
      </c>
    </row>
    <row r="192" spans="1:18" ht="12.75" customHeight="1">
      <c r="B192" s="267"/>
      <c r="F192" s="275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</row>
    <row r="193" spans="1:18" ht="12.75" customHeight="1">
      <c r="B193" s="267" t="s">
        <v>9</v>
      </c>
      <c r="F193" s="275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</row>
    <row r="194" spans="1:18" ht="12.75" customHeight="1">
      <c r="B194" s="267"/>
      <c r="C194" s="217" t="s">
        <v>10</v>
      </c>
      <c r="F194" s="275">
        <f t="shared" ref="F194" si="33">SUM(G194:R194)</f>
        <v>777378.34642941202</v>
      </c>
      <c r="G194" s="295">
        <v>78635</v>
      </c>
      <c r="H194" s="295">
        <v>0</v>
      </c>
      <c r="I194" s="295">
        <v>78085</v>
      </c>
      <c r="J194" s="295">
        <v>42636</v>
      </c>
      <c r="K194" s="295">
        <v>23527.801387657411</v>
      </c>
      <c r="L194" s="295">
        <v>67495</v>
      </c>
      <c r="M194" s="295">
        <v>11455</v>
      </c>
      <c r="N194" s="295">
        <v>64387</v>
      </c>
      <c r="O194" s="295">
        <v>39368</v>
      </c>
      <c r="P194" s="295">
        <v>150646</v>
      </c>
      <c r="Q194" s="295">
        <v>153919</v>
      </c>
      <c r="R194" s="295">
        <v>67224.545041754609</v>
      </c>
    </row>
    <row r="195" spans="1:18" ht="12.75" customHeight="1">
      <c r="B195" s="267"/>
      <c r="C195" s="217" t="s">
        <v>264</v>
      </c>
      <c r="F195" s="275">
        <f t="shared" ref="F195:F200" si="34">SUM(G195:R195)</f>
        <v>13110</v>
      </c>
      <c r="G195" s="295">
        <v>0</v>
      </c>
      <c r="H195" s="295">
        <v>0</v>
      </c>
      <c r="I195" s="295">
        <v>0</v>
      </c>
      <c r="J195" s="295">
        <v>550</v>
      </c>
      <c r="K195" s="295">
        <v>0</v>
      </c>
      <c r="L195" s="295">
        <v>0</v>
      </c>
      <c r="M195" s="295">
        <v>0</v>
      </c>
      <c r="N195" s="295">
        <v>0</v>
      </c>
      <c r="O195" s="295">
        <v>0</v>
      </c>
      <c r="P195" s="295">
        <v>12560</v>
      </c>
      <c r="Q195" s="295">
        <v>0</v>
      </c>
      <c r="R195" s="295">
        <v>0</v>
      </c>
    </row>
    <row r="196" spans="1:18" ht="12.75" customHeight="1">
      <c r="B196" s="267"/>
      <c r="C196" s="217" t="s">
        <v>16</v>
      </c>
      <c r="F196" s="275">
        <f t="shared" si="34"/>
        <v>0</v>
      </c>
      <c r="G196" s="295">
        <v>0</v>
      </c>
      <c r="H196" s="295">
        <v>0</v>
      </c>
      <c r="I196" s="295">
        <v>0</v>
      </c>
      <c r="J196" s="295">
        <v>0</v>
      </c>
      <c r="K196" s="295">
        <v>0</v>
      </c>
      <c r="L196" s="295">
        <v>0</v>
      </c>
      <c r="M196" s="295">
        <v>0</v>
      </c>
      <c r="N196" s="295">
        <v>0</v>
      </c>
      <c r="O196" s="295">
        <v>0</v>
      </c>
      <c r="P196" s="295">
        <v>0</v>
      </c>
      <c r="Q196" s="295">
        <v>0</v>
      </c>
      <c r="R196" s="295">
        <v>0</v>
      </c>
    </row>
    <row r="197" spans="1:18" ht="12.75" customHeight="1">
      <c r="B197" s="267"/>
      <c r="C197" s="217" t="s">
        <v>11</v>
      </c>
      <c r="F197" s="275">
        <f t="shared" si="34"/>
        <v>1025757.0881044369</v>
      </c>
      <c r="G197" s="295">
        <v>205272.69227530295</v>
      </c>
      <c r="H197" s="295">
        <v>30418.395829133922</v>
      </c>
      <c r="I197" s="295">
        <v>142639</v>
      </c>
      <c r="J197" s="295">
        <v>88765</v>
      </c>
      <c r="K197" s="295">
        <v>0</v>
      </c>
      <c r="L197" s="295">
        <v>7012</v>
      </c>
      <c r="M197" s="295">
        <v>53742</v>
      </c>
      <c r="N197" s="295">
        <v>71949</v>
      </c>
      <c r="O197" s="295">
        <v>220975</v>
      </c>
      <c r="P197" s="295">
        <v>86950</v>
      </c>
      <c r="Q197" s="295">
        <v>45141</v>
      </c>
      <c r="R197" s="295">
        <v>72893</v>
      </c>
    </row>
    <row r="198" spans="1:18" ht="12.75" customHeight="1">
      <c r="B198" s="267"/>
      <c r="C198" s="217" t="s">
        <v>12</v>
      </c>
      <c r="F198" s="275">
        <f t="shared" si="34"/>
        <v>0</v>
      </c>
      <c r="G198" s="295">
        <v>0</v>
      </c>
      <c r="H198" s="295">
        <v>0</v>
      </c>
      <c r="I198" s="295">
        <v>0</v>
      </c>
      <c r="J198" s="295">
        <v>0</v>
      </c>
      <c r="K198" s="295">
        <v>0</v>
      </c>
      <c r="L198" s="295">
        <v>0</v>
      </c>
      <c r="M198" s="295">
        <v>0</v>
      </c>
      <c r="N198" s="295">
        <v>0</v>
      </c>
      <c r="O198" s="295">
        <v>0</v>
      </c>
      <c r="P198" s="295">
        <v>0</v>
      </c>
      <c r="Q198" s="295">
        <v>0</v>
      </c>
      <c r="R198" s="295">
        <v>0</v>
      </c>
    </row>
    <row r="199" spans="1:18" ht="12.75" customHeight="1">
      <c r="B199" s="267"/>
      <c r="C199" s="217" t="s">
        <v>15</v>
      </c>
      <c r="F199" s="275">
        <f t="shared" si="34"/>
        <v>78749</v>
      </c>
      <c r="G199" s="295">
        <v>26458</v>
      </c>
      <c r="H199" s="295">
        <v>10463</v>
      </c>
      <c r="I199" s="295">
        <v>9420</v>
      </c>
      <c r="J199" s="295">
        <v>1915</v>
      </c>
      <c r="K199" s="295">
        <v>1358</v>
      </c>
      <c r="L199" s="295">
        <v>1062</v>
      </c>
      <c r="M199" s="295">
        <v>5994</v>
      </c>
      <c r="N199" s="295">
        <v>5834</v>
      </c>
      <c r="O199" s="295">
        <v>5354</v>
      </c>
      <c r="P199" s="295">
        <v>5573</v>
      </c>
      <c r="Q199" s="295">
        <v>5318</v>
      </c>
      <c r="R199" s="295">
        <v>0</v>
      </c>
    </row>
    <row r="200" spans="1:18" ht="12.75" customHeight="1">
      <c r="B200" s="267"/>
      <c r="C200" s="217" t="s">
        <v>265</v>
      </c>
      <c r="F200" s="275">
        <f t="shared" si="34"/>
        <v>17758.23005300001</v>
      </c>
      <c r="G200" s="295">
        <v>11220.596063000001</v>
      </c>
      <c r="H200" s="295">
        <v>16126.079464000002</v>
      </c>
      <c r="I200" s="295">
        <v>7955.4329999999991</v>
      </c>
      <c r="J200" s="295">
        <v>6262.5554910000001</v>
      </c>
      <c r="K200" s="295">
        <v>7526.8449460000002</v>
      </c>
      <c r="L200" s="295">
        <v>6693.602543</v>
      </c>
      <c r="M200" s="295">
        <v>8153.690122</v>
      </c>
      <c r="N200" s="295">
        <v>-52211.009768999989</v>
      </c>
      <c r="O200" s="295">
        <v>-1136.026807000002</v>
      </c>
      <c r="P200" s="295">
        <v>9075.0810000000001</v>
      </c>
      <c r="Q200" s="295">
        <v>4427.0809999999983</v>
      </c>
      <c r="R200" s="295">
        <v>-6335.6969999999965</v>
      </c>
    </row>
    <row r="201" spans="1:18" ht="12.75" customHeight="1">
      <c r="B201" s="267"/>
      <c r="F201" s="275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</row>
    <row r="202" spans="1:18" ht="12.75" customHeight="1">
      <c r="B202" s="217" t="s">
        <v>158</v>
      </c>
      <c r="F202" s="275">
        <f>SUM(G202:R202)</f>
        <v>1912752.664586849</v>
      </c>
      <c r="G202" s="295">
        <f>SUM(G194:G200)</f>
        <v>321586.28833830293</v>
      </c>
      <c r="H202" s="295">
        <f t="shared" ref="H202:R202" si="35">SUM(H194:H200)</f>
        <v>57007.475293133924</v>
      </c>
      <c r="I202" s="295">
        <f t="shared" si="35"/>
        <v>238099.43299999999</v>
      </c>
      <c r="J202" s="295">
        <f t="shared" si="35"/>
        <v>140128.55549100001</v>
      </c>
      <c r="K202" s="295">
        <f t="shared" si="35"/>
        <v>32412.646333657412</v>
      </c>
      <c r="L202" s="295">
        <f t="shared" si="35"/>
        <v>82262.602543000001</v>
      </c>
      <c r="M202" s="295">
        <f t="shared" si="35"/>
        <v>79344.690122</v>
      </c>
      <c r="N202" s="295">
        <f t="shared" si="35"/>
        <v>89958.990231000003</v>
      </c>
      <c r="O202" s="295">
        <f t="shared" si="35"/>
        <v>264560.97319300001</v>
      </c>
      <c r="P202" s="295">
        <f t="shared" si="35"/>
        <v>264804.08100000001</v>
      </c>
      <c r="Q202" s="295">
        <f t="shared" si="35"/>
        <v>208805.08100000001</v>
      </c>
      <c r="R202" s="295">
        <f t="shared" si="35"/>
        <v>133781.84804175462</v>
      </c>
    </row>
    <row r="203" spans="1:18" ht="12.75" customHeight="1">
      <c r="F203" s="27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</row>
    <row r="204" spans="1:18" ht="12.75" customHeight="1">
      <c r="B204" s="217" t="s">
        <v>159</v>
      </c>
      <c r="F204" s="275">
        <f>SUM(G204:R204)</f>
        <v>0</v>
      </c>
      <c r="G204" s="281">
        <v>0</v>
      </c>
      <c r="H204" s="281">
        <v>0</v>
      </c>
      <c r="I204" s="281">
        <v>0</v>
      </c>
      <c r="J204" s="281">
        <v>0</v>
      </c>
      <c r="K204" s="281">
        <v>0</v>
      </c>
      <c r="L204" s="281">
        <v>0</v>
      </c>
      <c r="M204" s="281">
        <v>0</v>
      </c>
      <c r="N204" s="281">
        <v>0</v>
      </c>
      <c r="O204" s="281">
        <v>0</v>
      </c>
      <c r="P204" s="281">
        <v>0</v>
      </c>
      <c r="Q204" s="281">
        <v>0</v>
      </c>
      <c r="R204" s="281">
        <v>0</v>
      </c>
    </row>
    <row r="205" spans="1:18" ht="12.75" customHeight="1"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</row>
    <row r="206" spans="1:18" ht="12.75" customHeight="1">
      <c r="A206" s="200" t="s">
        <v>160</v>
      </c>
      <c r="C206" s="188"/>
      <c r="D206" s="188"/>
      <c r="E206" s="270" t="s">
        <v>163</v>
      </c>
      <c r="F206" s="275">
        <f>SUM(G206:R206)</f>
        <v>1912752.664586849</v>
      </c>
      <c r="G206" s="281">
        <f>SUM(G191,G202:G204)</f>
        <v>321586.28833830293</v>
      </c>
      <c r="H206" s="281">
        <f t="shared" ref="H206:R206" si="36">SUM(H191,H202:H204)</f>
        <v>57007.475293133924</v>
      </c>
      <c r="I206" s="281">
        <f t="shared" si="36"/>
        <v>238099.43299999999</v>
      </c>
      <c r="J206" s="281">
        <f t="shared" si="36"/>
        <v>140128.55549100001</v>
      </c>
      <c r="K206" s="281">
        <f t="shared" si="36"/>
        <v>32412.646333657412</v>
      </c>
      <c r="L206" s="281">
        <f t="shared" si="36"/>
        <v>82262.602543000001</v>
      </c>
      <c r="M206" s="281">
        <f t="shared" si="36"/>
        <v>79344.690122</v>
      </c>
      <c r="N206" s="281">
        <f t="shared" si="36"/>
        <v>89958.990231000003</v>
      </c>
      <c r="O206" s="281">
        <f t="shared" si="36"/>
        <v>264560.97319300001</v>
      </c>
      <c r="P206" s="281">
        <f t="shared" si="36"/>
        <v>264804.08100000001</v>
      </c>
      <c r="Q206" s="281">
        <f t="shared" si="36"/>
        <v>208805.08100000001</v>
      </c>
      <c r="R206" s="281">
        <f t="shared" si="36"/>
        <v>133781.84804175462</v>
      </c>
    </row>
    <row r="207" spans="1:18" ht="12.75" customHeight="1">
      <c r="B207" s="266"/>
      <c r="F207" s="282" t="s">
        <v>81</v>
      </c>
      <c r="G207" s="282" t="s">
        <v>81</v>
      </c>
      <c r="H207" s="282" t="s">
        <v>81</v>
      </c>
      <c r="I207" s="282" t="s">
        <v>81</v>
      </c>
      <c r="J207" s="282" t="s">
        <v>81</v>
      </c>
      <c r="K207" s="282" t="s">
        <v>81</v>
      </c>
      <c r="L207" s="282" t="s">
        <v>81</v>
      </c>
      <c r="M207" s="282" t="s">
        <v>81</v>
      </c>
      <c r="N207" s="282" t="s">
        <v>81</v>
      </c>
      <c r="O207" s="282" t="s">
        <v>81</v>
      </c>
      <c r="P207" s="282" t="s">
        <v>81</v>
      </c>
      <c r="Q207" s="282" t="s">
        <v>81</v>
      </c>
      <c r="R207" s="282" t="s">
        <v>81</v>
      </c>
    </row>
    <row r="208" spans="1:18" ht="12.75" customHeight="1">
      <c r="A208" s="200" t="s">
        <v>83</v>
      </c>
      <c r="F208" s="275">
        <f>SUM(G208:R208)</f>
        <v>21641126.820509847</v>
      </c>
      <c r="G208" s="283">
        <f t="shared" ref="G208:R208" si="37">G206+G182</f>
        <v>2165613.2084843018</v>
      </c>
      <c r="H208" s="283">
        <f t="shared" si="37"/>
        <v>1872623.3755811341</v>
      </c>
      <c r="I208" s="283">
        <f t="shared" si="37"/>
        <v>1971582.5724669998</v>
      </c>
      <c r="J208" s="283">
        <f t="shared" si="37"/>
        <v>1559188.6474109998</v>
      </c>
      <c r="K208" s="283">
        <f t="shared" si="37"/>
        <v>1466549.7420486566</v>
      </c>
      <c r="L208" s="283">
        <f t="shared" si="37"/>
        <v>1602345.6556979998</v>
      </c>
      <c r="M208" s="283">
        <f t="shared" si="37"/>
        <v>1740656.3990430012</v>
      </c>
      <c r="N208" s="283">
        <f t="shared" si="37"/>
        <v>1805263.6235730001</v>
      </c>
      <c r="O208" s="283">
        <f t="shared" si="37"/>
        <v>1744201.1265449994</v>
      </c>
      <c r="P208" s="283">
        <f t="shared" si="37"/>
        <v>1849229.4053029995</v>
      </c>
      <c r="Q208" s="283">
        <f t="shared" si="37"/>
        <v>1877689.1934790001</v>
      </c>
      <c r="R208" s="283">
        <f t="shared" si="37"/>
        <v>1986183.8708767546</v>
      </c>
    </row>
    <row r="209" spans="1:18" ht="12.75" customHeight="1">
      <c r="B209" s="266"/>
      <c r="F209" s="282" t="s">
        <v>81</v>
      </c>
      <c r="G209" s="282" t="s">
        <v>81</v>
      </c>
      <c r="H209" s="282" t="s">
        <v>81</v>
      </c>
      <c r="I209" s="282" t="s">
        <v>81</v>
      </c>
      <c r="J209" s="282" t="s">
        <v>81</v>
      </c>
      <c r="K209" s="282" t="s">
        <v>81</v>
      </c>
      <c r="L209" s="282" t="s">
        <v>81</v>
      </c>
      <c r="M209" s="282" t="s">
        <v>81</v>
      </c>
      <c r="N209" s="282" t="s">
        <v>81</v>
      </c>
      <c r="O209" s="282" t="s">
        <v>81</v>
      </c>
      <c r="P209" s="282" t="s">
        <v>81</v>
      </c>
      <c r="Q209" s="282" t="s">
        <v>81</v>
      </c>
      <c r="R209" s="282" t="s">
        <v>81</v>
      </c>
    </row>
    <row r="210" spans="1:18" ht="12.75" customHeight="1">
      <c r="A210" s="188" t="s">
        <v>17</v>
      </c>
      <c r="F210" s="275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</row>
    <row r="211" spans="1:18" ht="12.75" customHeight="1">
      <c r="B211" s="217" t="s">
        <v>18</v>
      </c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</row>
    <row r="212" spans="1:18" ht="12.75" customHeight="1">
      <c r="C212" s="230" t="s">
        <v>161</v>
      </c>
      <c r="F212" s="275">
        <f t="shared" ref="F212:F230" si="38">SUM(G212:R212)</f>
        <v>0</v>
      </c>
      <c r="G212" s="295">
        <v>0</v>
      </c>
      <c r="H212" s="295">
        <v>0</v>
      </c>
      <c r="I212" s="295">
        <v>0</v>
      </c>
      <c r="J212" s="295">
        <v>0</v>
      </c>
      <c r="K212" s="295">
        <v>0</v>
      </c>
      <c r="L212" s="295">
        <v>0</v>
      </c>
      <c r="M212" s="295">
        <v>0</v>
      </c>
      <c r="N212" s="295">
        <v>0</v>
      </c>
      <c r="O212" s="295">
        <v>0</v>
      </c>
      <c r="P212" s="295">
        <v>0</v>
      </c>
      <c r="Q212" s="295">
        <v>0</v>
      </c>
      <c r="R212" s="295">
        <v>0</v>
      </c>
    </row>
    <row r="213" spans="1:18" ht="12.75" customHeight="1">
      <c r="C213" s="230" t="s">
        <v>162</v>
      </c>
      <c r="F213" s="275">
        <f t="shared" si="38"/>
        <v>89110.839000000022</v>
      </c>
      <c r="G213" s="295">
        <v>6307.4140000000007</v>
      </c>
      <c r="H213" s="295">
        <v>3341.6130000000003</v>
      </c>
      <c r="I213" s="295">
        <v>4307.3209999999999</v>
      </c>
      <c r="J213" s="295">
        <v>11085.901</v>
      </c>
      <c r="K213" s="295">
        <v>7958.12</v>
      </c>
      <c r="L213" s="295">
        <v>11296.405999999999</v>
      </c>
      <c r="M213" s="295">
        <v>9770.8440000000064</v>
      </c>
      <c r="N213" s="295">
        <v>8796.8850000000002</v>
      </c>
      <c r="O213" s="295">
        <v>9087.8180000000011</v>
      </c>
      <c r="P213" s="295">
        <v>8716.553000000009</v>
      </c>
      <c r="Q213" s="295">
        <v>3592.7939999999999</v>
      </c>
      <c r="R213" s="295">
        <v>4849.17</v>
      </c>
    </row>
    <row r="214" spans="1:18" ht="12.75" customHeight="1">
      <c r="C214" s="230" t="s">
        <v>21</v>
      </c>
      <c r="F214" s="275">
        <f t="shared" si="38"/>
        <v>0</v>
      </c>
      <c r="G214" s="295">
        <v>0</v>
      </c>
      <c r="H214" s="295">
        <v>0</v>
      </c>
      <c r="I214" s="295">
        <v>0</v>
      </c>
      <c r="J214" s="295">
        <v>0</v>
      </c>
      <c r="K214" s="295">
        <v>0</v>
      </c>
      <c r="L214" s="295">
        <v>0</v>
      </c>
      <c r="M214" s="295">
        <v>0</v>
      </c>
      <c r="N214" s="295">
        <v>0</v>
      </c>
      <c r="O214" s="295">
        <v>0</v>
      </c>
      <c r="P214" s="295">
        <v>0</v>
      </c>
      <c r="Q214" s="295">
        <v>0</v>
      </c>
      <c r="R214" s="295">
        <v>0</v>
      </c>
    </row>
    <row r="215" spans="1:18" ht="12.75" customHeight="1">
      <c r="C215" s="217" t="s">
        <v>164</v>
      </c>
      <c r="F215" s="275">
        <f t="shared" si="38"/>
        <v>0</v>
      </c>
      <c r="G215" s="295">
        <v>0</v>
      </c>
      <c r="H215" s="295">
        <v>0</v>
      </c>
      <c r="I215" s="295">
        <v>0</v>
      </c>
      <c r="J215" s="295">
        <v>0</v>
      </c>
      <c r="K215" s="295">
        <v>0</v>
      </c>
      <c r="L215" s="295">
        <v>0</v>
      </c>
      <c r="M215" s="295">
        <v>0</v>
      </c>
      <c r="N215" s="295">
        <v>0</v>
      </c>
      <c r="O215" s="295">
        <v>0</v>
      </c>
      <c r="P215" s="295">
        <v>0</v>
      </c>
      <c r="Q215" s="295">
        <v>0</v>
      </c>
      <c r="R215" s="295">
        <v>0</v>
      </c>
    </row>
    <row r="216" spans="1:18" ht="12.75" customHeight="1">
      <c r="C216" s="230" t="s">
        <v>165</v>
      </c>
      <c r="F216" s="275">
        <f t="shared" si="38"/>
        <v>0</v>
      </c>
      <c r="G216" s="295">
        <v>0</v>
      </c>
      <c r="H216" s="295">
        <v>0</v>
      </c>
      <c r="I216" s="295">
        <v>0</v>
      </c>
      <c r="J216" s="295">
        <v>0</v>
      </c>
      <c r="K216" s="295">
        <v>0</v>
      </c>
      <c r="L216" s="295">
        <v>0</v>
      </c>
      <c r="M216" s="295">
        <v>0</v>
      </c>
      <c r="N216" s="295">
        <v>0</v>
      </c>
      <c r="O216" s="295">
        <v>0</v>
      </c>
      <c r="P216" s="295">
        <v>0</v>
      </c>
      <c r="Q216" s="295">
        <v>0</v>
      </c>
      <c r="R216" s="295">
        <v>0</v>
      </c>
    </row>
    <row r="217" spans="1:18" ht="12.75" customHeight="1">
      <c r="C217" s="230" t="s">
        <v>22</v>
      </c>
      <c r="F217" s="275">
        <f t="shared" si="38"/>
        <v>0</v>
      </c>
      <c r="G217" s="295">
        <v>0</v>
      </c>
      <c r="H217" s="295">
        <v>0</v>
      </c>
      <c r="I217" s="295">
        <v>0</v>
      </c>
      <c r="J217" s="295">
        <v>0</v>
      </c>
      <c r="K217" s="295">
        <v>0</v>
      </c>
      <c r="L217" s="295">
        <v>0</v>
      </c>
      <c r="M217" s="295">
        <v>0</v>
      </c>
      <c r="N217" s="295">
        <v>0</v>
      </c>
      <c r="O217" s="295">
        <v>0</v>
      </c>
      <c r="P217" s="295">
        <v>0</v>
      </c>
      <c r="Q217" s="295">
        <v>0</v>
      </c>
      <c r="R217" s="295">
        <v>0</v>
      </c>
    </row>
    <row r="218" spans="1:18" ht="12.75" customHeight="1">
      <c r="C218" s="271" t="s">
        <v>166</v>
      </c>
      <c r="F218" s="275">
        <f t="shared" si="38"/>
        <v>0</v>
      </c>
      <c r="G218" s="295">
        <v>0</v>
      </c>
      <c r="H218" s="295">
        <v>0</v>
      </c>
      <c r="I218" s="295">
        <v>0</v>
      </c>
      <c r="J218" s="295">
        <v>0</v>
      </c>
      <c r="K218" s="295">
        <v>0</v>
      </c>
      <c r="L218" s="295">
        <v>0</v>
      </c>
      <c r="M218" s="295">
        <v>0</v>
      </c>
      <c r="N218" s="295">
        <v>0</v>
      </c>
      <c r="O218" s="295">
        <v>0</v>
      </c>
      <c r="P218" s="295">
        <v>0</v>
      </c>
      <c r="Q218" s="295">
        <v>0</v>
      </c>
      <c r="R218" s="295">
        <v>0</v>
      </c>
    </row>
    <row r="219" spans="1:18" ht="12.75" customHeight="1">
      <c r="C219" s="230" t="s">
        <v>268</v>
      </c>
      <c r="F219" s="275">
        <f>SUM(G219:R219)</f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  <c r="R219" s="295">
        <v>0</v>
      </c>
    </row>
    <row r="220" spans="1:18" ht="12.75" customHeight="1">
      <c r="C220" s="230" t="s">
        <v>23</v>
      </c>
      <c r="F220" s="275">
        <f t="shared" si="38"/>
        <v>0</v>
      </c>
      <c r="G220" s="295">
        <v>0</v>
      </c>
      <c r="H220" s="295">
        <v>0</v>
      </c>
      <c r="I220" s="295">
        <v>0</v>
      </c>
      <c r="J220" s="295">
        <v>0</v>
      </c>
      <c r="K220" s="295">
        <v>0</v>
      </c>
      <c r="L220" s="295">
        <v>0</v>
      </c>
      <c r="M220" s="295">
        <v>0</v>
      </c>
      <c r="N220" s="295">
        <v>0</v>
      </c>
      <c r="O220" s="295">
        <v>0</v>
      </c>
      <c r="P220" s="295">
        <v>0</v>
      </c>
      <c r="Q220" s="295">
        <v>0</v>
      </c>
      <c r="R220" s="295">
        <v>0</v>
      </c>
    </row>
    <row r="221" spans="1:18" ht="12.75" customHeight="1">
      <c r="C221" s="230" t="s">
        <v>249</v>
      </c>
      <c r="F221" s="275">
        <f t="shared" si="38"/>
        <v>0</v>
      </c>
      <c r="G221" s="295">
        <v>0</v>
      </c>
      <c r="H221" s="295">
        <v>0</v>
      </c>
      <c r="I221" s="295">
        <v>0</v>
      </c>
      <c r="J221" s="295">
        <v>0</v>
      </c>
      <c r="K221" s="295">
        <v>0</v>
      </c>
      <c r="L221" s="295">
        <v>0</v>
      </c>
      <c r="M221" s="295">
        <v>0</v>
      </c>
      <c r="N221" s="295">
        <v>0</v>
      </c>
      <c r="O221" s="295">
        <v>0</v>
      </c>
      <c r="P221" s="295">
        <v>0</v>
      </c>
      <c r="Q221" s="295">
        <v>0</v>
      </c>
      <c r="R221" s="295">
        <v>0</v>
      </c>
    </row>
    <row r="222" spans="1:18" ht="12.75" customHeight="1">
      <c r="C222" s="230" t="s">
        <v>250</v>
      </c>
      <c r="F222" s="275">
        <f t="shared" si="38"/>
        <v>0</v>
      </c>
      <c r="G222" s="295">
        <v>0</v>
      </c>
      <c r="H222" s="295">
        <v>0</v>
      </c>
      <c r="I222" s="295">
        <v>0</v>
      </c>
      <c r="J222" s="295">
        <v>0</v>
      </c>
      <c r="K222" s="295">
        <v>0</v>
      </c>
      <c r="L222" s="295">
        <v>0</v>
      </c>
      <c r="M222" s="295">
        <v>0</v>
      </c>
      <c r="N222" s="295">
        <v>0</v>
      </c>
      <c r="O222" s="295">
        <v>0</v>
      </c>
      <c r="P222" s="295">
        <v>0</v>
      </c>
      <c r="Q222" s="295">
        <v>0</v>
      </c>
      <c r="R222" s="295">
        <v>0</v>
      </c>
    </row>
    <row r="223" spans="1:18" ht="12.75" customHeight="1">
      <c r="C223" s="230" t="s">
        <v>24</v>
      </c>
      <c r="D223" s="230"/>
      <c r="F223" s="275">
        <f t="shared" si="38"/>
        <v>12019.63</v>
      </c>
      <c r="G223" s="295">
        <v>1013</v>
      </c>
      <c r="H223" s="295">
        <v>941</v>
      </c>
      <c r="I223" s="295">
        <v>1012</v>
      </c>
      <c r="J223" s="295">
        <v>990</v>
      </c>
      <c r="K223" s="295">
        <v>1014</v>
      </c>
      <c r="L223" s="295">
        <v>990</v>
      </c>
      <c r="M223" s="295">
        <v>1012</v>
      </c>
      <c r="N223" s="295">
        <v>1014</v>
      </c>
      <c r="O223" s="295">
        <v>1006.75</v>
      </c>
      <c r="P223" s="295">
        <v>1022.88</v>
      </c>
      <c r="Q223" s="295">
        <v>991</v>
      </c>
      <c r="R223" s="295">
        <v>1013</v>
      </c>
    </row>
    <row r="224" spans="1:18" ht="12.75" customHeight="1">
      <c r="C224" s="267" t="s">
        <v>167</v>
      </c>
      <c r="D224" s="230"/>
      <c r="F224" s="275">
        <f t="shared" si="38"/>
        <v>0</v>
      </c>
      <c r="G224" s="295">
        <v>0</v>
      </c>
      <c r="H224" s="295">
        <v>0</v>
      </c>
      <c r="I224" s="295">
        <v>0</v>
      </c>
      <c r="J224" s="295">
        <v>0</v>
      </c>
      <c r="K224" s="295">
        <v>0</v>
      </c>
      <c r="L224" s="295">
        <v>0</v>
      </c>
      <c r="M224" s="295">
        <v>0</v>
      </c>
      <c r="N224" s="295">
        <v>0</v>
      </c>
      <c r="O224" s="295">
        <v>0</v>
      </c>
      <c r="P224" s="295">
        <v>0</v>
      </c>
      <c r="Q224" s="295">
        <v>0</v>
      </c>
      <c r="R224" s="295">
        <v>0</v>
      </c>
    </row>
    <row r="225" spans="1:18" ht="12.75" customHeight="1">
      <c r="C225" s="230" t="s">
        <v>25</v>
      </c>
      <c r="D225" s="230"/>
      <c r="F225" s="275">
        <f t="shared" si="38"/>
        <v>0</v>
      </c>
      <c r="G225" s="295">
        <v>0</v>
      </c>
      <c r="H225" s="295">
        <v>0</v>
      </c>
      <c r="I225" s="295">
        <v>0</v>
      </c>
      <c r="J225" s="295">
        <v>0</v>
      </c>
      <c r="K225" s="295">
        <v>0</v>
      </c>
      <c r="L225" s="295">
        <v>0</v>
      </c>
      <c r="M225" s="295">
        <v>0</v>
      </c>
      <c r="N225" s="295">
        <v>0</v>
      </c>
      <c r="O225" s="295">
        <v>0</v>
      </c>
      <c r="P225" s="295">
        <v>0</v>
      </c>
      <c r="Q225" s="295">
        <v>0</v>
      </c>
      <c r="R225" s="295">
        <v>0</v>
      </c>
    </row>
    <row r="226" spans="1:18" ht="12.75" customHeight="1">
      <c r="C226" s="230" t="s">
        <v>26</v>
      </c>
      <c r="D226" s="230"/>
      <c r="F226" s="275">
        <f t="shared" si="38"/>
        <v>0</v>
      </c>
      <c r="G226" s="295">
        <v>0</v>
      </c>
      <c r="H226" s="295">
        <v>0</v>
      </c>
      <c r="I226" s="295">
        <v>0</v>
      </c>
      <c r="J226" s="295">
        <v>0</v>
      </c>
      <c r="K226" s="295">
        <v>0</v>
      </c>
      <c r="L226" s="295">
        <v>0</v>
      </c>
      <c r="M226" s="295">
        <v>0</v>
      </c>
      <c r="N226" s="295">
        <v>0</v>
      </c>
      <c r="O226" s="295">
        <v>0</v>
      </c>
      <c r="P226" s="295">
        <v>0</v>
      </c>
      <c r="Q226" s="295">
        <v>0</v>
      </c>
      <c r="R226" s="295">
        <v>0</v>
      </c>
    </row>
    <row r="227" spans="1:18" ht="12.75" customHeight="1">
      <c r="C227" s="230" t="s">
        <v>27</v>
      </c>
      <c r="D227" s="230"/>
      <c r="F227" s="275">
        <f t="shared" si="38"/>
        <v>0</v>
      </c>
      <c r="G227" s="295">
        <v>0</v>
      </c>
      <c r="H227" s="295">
        <v>0</v>
      </c>
      <c r="I227" s="295">
        <v>0</v>
      </c>
      <c r="J227" s="295">
        <v>0</v>
      </c>
      <c r="K227" s="295">
        <v>0</v>
      </c>
      <c r="L227" s="295">
        <v>0</v>
      </c>
      <c r="M227" s="295">
        <v>0</v>
      </c>
      <c r="N227" s="295">
        <v>0</v>
      </c>
      <c r="O227" s="295">
        <v>0</v>
      </c>
      <c r="P227" s="295">
        <v>0</v>
      </c>
      <c r="Q227" s="295">
        <v>0</v>
      </c>
      <c r="R227" s="295">
        <v>0</v>
      </c>
    </row>
    <row r="228" spans="1:18" ht="12.75" customHeight="1">
      <c r="C228" s="230" t="s">
        <v>168</v>
      </c>
      <c r="D228" s="230"/>
      <c r="F228" s="275">
        <f t="shared" si="38"/>
        <v>0</v>
      </c>
      <c r="G228" s="295">
        <v>0</v>
      </c>
      <c r="H228" s="295">
        <v>0</v>
      </c>
      <c r="I228" s="295">
        <v>0</v>
      </c>
      <c r="J228" s="295">
        <v>0</v>
      </c>
      <c r="K228" s="295">
        <v>0</v>
      </c>
      <c r="L228" s="295">
        <v>0</v>
      </c>
      <c r="M228" s="295">
        <v>0</v>
      </c>
      <c r="N228" s="295">
        <v>0</v>
      </c>
      <c r="O228" s="295">
        <v>0</v>
      </c>
      <c r="P228" s="295">
        <v>0</v>
      </c>
      <c r="Q228" s="295">
        <v>0</v>
      </c>
      <c r="R228" s="295">
        <v>0</v>
      </c>
    </row>
    <row r="229" spans="1:18" ht="12.75" customHeight="1">
      <c r="C229" s="230" t="s">
        <v>28</v>
      </c>
      <c r="D229" s="230"/>
      <c r="F229" s="275">
        <f t="shared" si="38"/>
        <v>0</v>
      </c>
      <c r="G229" s="295">
        <v>0</v>
      </c>
      <c r="H229" s="295">
        <v>0</v>
      </c>
      <c r="I229" s="295">
        <v>0</v>
      </c>
      <c r="J229" s="295">
        <v>0</v>
      </c>
      <c r="K229" s="295">
        <v>0</v>
      </c>
      <c r="L229" s="295">
        <v>0</v>
      </c>
      <c r="M229" s="295">
        <v>0</v>
      </c>
      <c r="N229" s="295">
        <v>0</v>
      </c>
      <c r="O229" s="295">
        <v>0</v>
      </c>
      <c r="P229" s="295">
        <v>0</v>
      </c>
      <c r="Q229" s="295">
        <v>0</v>
      </c>
      <c r="R229" s="295">
        <v>0</v>
      </c>
    </row>
    <row r="230" spans="1:18" ht="12.75" customHeight="1">
      <c r="C230" s="230" t="s">
        <v>169</v>
      </c>
      <c r="D230" s="230"/>
      <c r="F230" s="275">
        <f t="shared" si="38"/>
        <v>0</v>
      </c>
      <c r="G230" s="295">
        <v>0</v>
      </c>
      <c r="H230" s="295">
        <v>0</v>
      </c>
      <c r="I230" s="295">
        <v>0</v>
      </c>
      <c r="J230" s="295">
        <v>0</v>
      </c>
      <c r="K230" s="295">
        <v>0</v>
      </c>
      <c r="L230" s="295">
        <v>0</v>
      </c>
      <c r="M230" s="295">
        <v>0</v>
      </c>
      <c r="N230" s="295">
        <v>0</v>
      </c>
      <c r="O230" s="295">
        <v>0</v>
      </c>
      <c r="P230" s="295">
        <v>0</v>
      </c>
      <c r="Q230" s="295">
        <v>0</v>
      </c>
      <c r="R230" s="295">
        <v>0</v>
      </c>
    </row>
    <row r="231" spans="1:18" ht="12.75" customHeight="1">
      <c r="D231" s="230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</row>
    <row r="232" spans="1:18" ht="12.75" customHeight="1">
      <c r="A232" s="200"/>
      <c r="B232" s="272" t="s">
        <v>196</v>
      </c>
      <c r="C232" s="188"/>
      <c r="D232" s="188"/>
      <c r="F232" s="275">
        <f>SUM(G232:R232)</f>
        <v>101130.46900000001</v>
      </c>
      <c r="G232" s="283">
        <f t="shared" ref="G232:R232" si="39">SUM(G212:G231)</f>
        <v>7320.4140000000007</v>
      </c>
      <c r="H232" s="283">
        <f t="shared" si="39"/>
        <v>4282.6130000000003</v>
      </c>
      <c r="I232" s="283">
        <f t="shared" si="39"/>
        <v>5319.3209999999999</v>
      </c>
      <c r="J232" s="283">
        <f t="shared" si="39"/>
        <v>12075.901</v>
      </c>
      <c r="K232" s="283">
        <f t="shared" si="39"/>
        <v>8972.119999999999</v>
      </c>
      <c r="L232" s="283">
        <f t="shared" si="39"/>
        <v>12286.405999999999</v>
      </c>
      <c r="M232" s="283">
        <f t="shared" si="39"/>
        <v>10782.844000000006</v>
      </c>
      <c r="N232" s="283">
        <f t="shared" si="39"/>
        <v>9810.8850000000002</v>
      </c>
      <c r="O232" s="283">
        <f t="shared" si="39"/>
        <v>10094.568000000001</v>
      </c>
      <c r="P232" s="283">
        <f t="shared" si="39"/>
        <v>9739.4330000000082</v>
      </c>
      <c r="Q232" s="283">
        <f t="shared" si="39"/>
        <v>4583.7939999999999</v>
      </c>
      <c r="R232" s="283">
        <f t="shared" si="39"/>
        <v>5862.17</v>
      </c>
    </row>
    <row r="233" spans="1:18" ht="12.75" customHeight="1">
      <c r="B233" s="188"/>
      <c r="C233" s="188"/>
      <c r="D233" s="188"/>
      <c r="F233" s="285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</row>
    <row r="234" spans="1:18" ht="12.75" customHeight="1">
      <c r="B234" s="266" t="s">
        <v>29</v>
      </c>
      <c r="C234" s="188"/>
      <c r="D234" s="188"/>
      <c r="E234" s="270" t="s">
        <v>163</v>
      </c>
      <c r="F234" s="285"/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</row>
    <row r="235" spans="1:18" ht="12.75" customHeight="1">
      <c r="C235" s="230" t="s">
        <v>30</v>
      </c>
      <c r="D235" s="230"/>
      <c r="E235" s="270"/>
      <c r="F235" s="275">
        <f t="shared" ref="F235:F271" si="40">SUM(G235:R235)</f>
        <v>0</v>
      </c>
      <c r="G235" s="295">
        <v>0</v>
      </c>
      <c r="H235" s="295">
        <v>0</v>
      </c>
      <c r="I235" s="295">
        <v>0</v>
      </c>
      <c r="J235" s="295">
        <v>0</v>
      </c>
      <c r="K235" s="295">
        <v>0</v>
      </c>
      <c r="L235" s="295">
        <v>0</v>
      </c>
      <c r="M235" s="295">
        <v>0</v>
      </c>
      <c r="N235" s="295">
        <v>0</v>
      </c>
      <c r="O235" s="295">
        <v>0</v>
      </c>
      <c r="P235" s="295">
        <v>0</v>
      </c>
      <c r="Q235" s="295">
        <v>0</v>
      </c>
      <c r="R235" s="295">
        <v>0</v>
      </c>
    </row>
    <row r="236" spans="1:18" ht="12.75" customHeight="1">
      <c r="C236" s="230" t="s">
        <v>31</v>
      </c>
      <c r="D236" s="230"/>
      <c r="F236" s="275">
        <f t="shared" si="40"/>
        <v>0</v>
      </c>
      <c r="G236" s="295">
        <v>0</v>
      </c>
      <c r="H236" s="295">
        <v>0</v>
      </c>
      <c r="I236" s="295">
        <v>0</v>
      </c>
      <c r="J236" s="295">
        <v>0</v>
      </c>
      <c r="K236" s="295">
        <v>0</v>
      </c>
      <c r="L236" s="295">
        <v>0</v>
      </c>
      <c r="M236" s="295">
        <v>0</v>
      </c>
      <c r="N236" s="295">
        <v>0</v>
      </c>
      <c r="O236" s="295">
        <v>0</v>
      </c>
      <c r="P236" s="295">
        <v>0</v>
      </c>
      <c r="Q236" s="295">
        <v>0</v>
      </c>
      <c r="R236" s="295">
        <v>0</v>
      </c>
    </row>
    <row r="237" spans="1:18" ht="12.75" customHeight="1">
      <c r="C237" s="230" t="s">
        <v>32</v>
      </c>
      <c r="D237" s="230"/>
      <c r="F237" s="275">
        <f t="shared" si="40"/>
        <v>0</v>
      </c>
      <c r="G237" s="295">
        <v>0</v>
      </c>
      <c r="H237" s="295">
        <v>0</v>
      </c>
      <c r="I237" s="295">
        <v>0</v>
      </c>
      <c r="J237" s="295">
        <v>0</v>
      </c>
      <c r="K237" s="295">
        <v>0</v>
      </c>
      <c r="L237" s="295">
        <v>0</v>
      </c>
      <c r="M237" s="295">
        <v>0</v>
      </c>
      <c r="N237" s="295">
        <v>0</v>
      </c>
      <c r="O237" s="295">
        <v>0</v>
      </c>
      <c r="P237" s="295">
        <v>0</v>
      </c>
      <c r="Q237" s="295">
        <v>0</v>
      </c>
      <c r="R237" s="295">
        <v>0</v>
      </c>
    </row>
    <row r="238" spans="1:18" ht="12.75" customHeight="1">
      <c r="C238" s="230" t="s">
        <v>33</v>
      </c>
      <c r="D238" s="230"/>
      <c r="F238" s="275">
        <f t="shared" si="40"/>
        <v>0</v>
      </c>
      <c r="G238" s="295">
        <v>0</v>
      </c>
      <c r="H238" s="295">
        <v>0</v>
      </c>
      <c r="I238" s="295">
        <v>0</v>
      </c>
      <c r="J238" s="295">
        <v>0</v>
      </c>
      <c r="K238" s="295">
        <v>0</v>
      </c>
      <c r="L238" s="295">
        <v>0</v>
      </c>
      <c r="M238" s="295">
        <v>0</v>
      </c>
      <c r="N238" s="295">
        <v>0</v>
      </c>
      <c r="O238" s="295">
        <v>0</v>
      </c>
      <c r="P238" s="295">
        <v>0</v>
      </c>
      <c r="Q238" s="295">
        <v>0</v>
      </c>
      <c r="R238" s="295">
        <v>0</v>
      </c>
    </row>
    <row r="239" spans="1:18" ht="12.75" customHeight="1">
      <c r="C239" s="230" t="s">
        <v>34</v>
      </c>
      <c r="D239" s="230"/>
      <c r="F239" s="275">
        <f t="shared" si="40"/>
        <v>5436.5369999999994</v>
      </c>
      <c r="G239" s="295">
        <v>0</v>
      </c>
      <c r="H239" s="295">
        <v>0</v>
      </c>
      <c r="I239" s="295">
        <v>0</v>
      </c>
      <c r="J239" s="295">
        <v>13.182</v>
      </c>
      <c r="K239" s="295">
        <v>741.52</v>
      </c>
      <c r="L239" s="295">
        <v>1263.5509999999999</v>
      </c>
      <c r="M239" s="295">
        <v>1471.0050000000001</v>
      </c>
      <c r="N239" s="295">
        <v>1421.175999999999</v>
      </c>
      <c r="O239" s="295">
        <v>516.56600000000003</v>
      </c>
      <c r="P239" s="295">
        <v>9.536999999999999</v>
      </c>
      <c r="Q239" s="295">
        <v>0</v>
      </c>
      <c r="R239" s="295">
        <v>0</v>
      </c>
    </row>
    <row r="240" spans="1:18" ht="12.75" customHeight="1">
      <c r="C240" s="230" t="s">
        <v>35</v>
      </c>
      <c r="D240" s="230"/>
      <c r="F240" s="275">
        <f t="shared" si="40"/>
        <v>0</v>
      </c>
      <c r="G240" s="295">
        <v>0</v>
      </c>
      <c r="H240" s="295">
        <v>0</v>
      </c>
      <c r="I240" s="295">
        <v>0</v>
      </c>
      <c r="J240" s="295">
        <v>0</v>
      </c>
      <c r="K240" s="295">
        <v>0</v>
      </c>
      <c r="L240" s="295">
        <v>0</v>
      </c>
      <c r="M240" s="295">
        <v>0</v>
      </c>
      <c r="N240" s="295">
        <v>0</v>
      </c>
      <c r="O240" s="295">
        <v>0</v>
      </c>
      <c r="P240" s="295">
        <v>0</v>
      </c>
      <c r="Q240" s="295">
        <v>0</v>
      </c>
      <c r="R240" s="295">
        <v>0</v>
      </c>
    </row>
    <row r="241" spans="2:18" ht="12.75" customHeight="1">
      <c r="C241" s="230" t="s">
        <v>36</v>
      </c>
      <c r="F241" s="275">
        <f t="shared" si="40"/>
        <v>0</v>
      </c>
      <c r="G241" s="295">
        <v>0</v>
      </c>
      <c r="H241" s="295">
        <v>0</v>
      </c>
      <c r="I241" s="295">
        <v>0</v>
      </c>
      <c r="J241" s="295">
        <v>0</v>
      </c>
      <c r="K241" s="295">
        <v>0</v>
      </c>
      <c r="L241" s="295">
        <v>0</v>
      </c>
      <c r="M241" s="295">
        <v>0</v>
      </c>
      <c r="N241" s="295">
        <v>0</v>
      </c>
      <c r="O241" s="295">
        <v>0</v>
      </c>
      <c r="P241" s="295">
        <v>0</v>
      </c>
      <c r="Q241" s="295">
        <v>0</v>
      </c>
      <c r="R241" s="295">
        <v>0</v>
      </c>
    </row>
    <row r="242" spans="2:18" ht="12.75" customHeight="1">
      <c r="C242" s="230" t="s">
        <v>251</v>
      </c>
      <c r="F242" s="275">
        <f t="shared" si="40"/>
        <v>0</v>
      </c>
      <c r="G242" s="295">
        <v>0</v>
      </c>
      <c r="H242" s="295">
        <v>0</v>
      </c>
      <c r="I242" s="295">
        <v>0</v>
      </c>
      <c r="J242" s="295">
        <v>0</v>
      </c>
      <c r="K242" s="295">
        <v>0</v>
      </c>
      <c r="L242" s="295">
        <v>0</v>
      </c>
      <c r="M242" s="295">
        <v>0</v>
      </c>
      <c r="N242" s="295">
        <v>0</v>
      </c>
      <c r="O242" s="295">
        <v>0</v>
      </c>
      <c r="P242" s="295">
        <v>0</v>
      </c>
      <c r="Q242" s="295">
        <v>0</v>
      </c>
      <c r="R242" s="295">
        <v>0</v>
      </c>
    </row>
    <row r="243" spans="2:18" ht="12.75" customHeight="1">
      <c r="C243" s="230" t="s">
        <v>172</v>
      </c>
      <c r="F243" s="275">
        <f t="shared" si="40"/>
        <v>0</v>
      </c>
      <c r="G243" s="295">
        <v>0</v>
      </c>
      <c r="H243" s="295">
        <v>0</v>
      </c>
      <c r="I243" s="295">
        <v>0</v>
      </c>
      <c r="J243" s="295">
        <v>0</v>
      </c>
      <c r="K243" s="295">
        <v>0</v>
      </c>
      <c r="L243" s="295">
        <v>0</v>
      </c>
      <c r="M243" s="295">
        <v>0</v>
      </c>
      <c r="N243" s="295">
        <v>0</v>
      </c>
      <c r="O243" s="295">
        <v>0</v>
      </c>
      <c r="P243" s="295">
        <v>0</v>
      </c>
      <c r="Q243" s="295">
        <v>0</v>
      </c>
      <c r="R243" s="295">
        <v>0</v>
      </c>
    </row>
    <row r="244" spans="2:18" ht="12.75" customHeight="1">
      <c r="C244" s="230" t="s">
        <v>252</v>
      </c>
      <c r="F244" s="275">
        <f t="shared" si="40"/>
        <v>0</v>
      </c>
      <c r="G244" s="295">
        <v>0</v>
      </c>
      <c r="H244" s="295">
        <v>0</v>
      </c>
      <c r="I244" s="295">
        <v>0</v>
      </c>
      <c r="J244" s="295">
        <v>0</v>
      </c>
      <c r="K244" s="295">
        <v>0</v>
      </c>
      <c r="L244" s="295">
        <v>0</v>
      </c>
      <c r="M244" s="295">
        <v>0</v>
      </c>
      <c r="N244" s="295">
        <v>0</v>
      </c>
      <c r="O244" s="295">
        <v>0</v>
      </c>
      <c r="P244" s="295">
        <v>0</v>
      </c>
      <c r="Q244" s="295">
        <v>0</v>
      </c>
      <c r="R244" s="295">
        <v>0</v>
      </c>
    </row>
    <row r="245" spans="2:18" ht="12.75" customHeight="1">
      <c r="C245" s="230" t="s">
        <v>253</v>
      </c>
      <c r="F245" s="275">
        <f t="shared" si="40"/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  <c r="R245" s="295">
        <v>0</v>
      </c>
    </row>
    <row r="246" spans="2:18" ht="12.75" customHeight="1">
      <c r="C246" s="230" t="s">
        <v>254</v>
      </c>
      <c r="F246" s="275">
        <f t="shared" si="40"/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5">
        <v>0</v>
      </c>
      <c r="M246" s="295">
        <v>0</v>
      </c>
      <c r="N246" s="295">
        <v>0</v>
      </c>
      <c r="O246" s="295">
        <v>0</v>
      </c>
      <c r="P246" s="295">
        <v>0</v>
      </c>
      <c r="Q246" s="295">
        <v>0</v>
      </c>
      <c r="R246" s="295">
        <v>0</v>
      </c>
    </row>
    <row r="247" spans="2:18" ht="12.75" customHeight="1">
      <c r="C247" s="230" t="s">
        <v>255</v>
      </c>
      <c r="F247" s="275">
        <f t="shared" si="40"/>
        <v>0</v>
      </c>
      <c r="G247" s="295">
        <v>0</v>
      </c>
      <c r="H247" s="295">
        <v>0</v>
      </c>
      <c r="I247" s="295">
        <v>0</v>
      </c>
      <c r="J247" s="295">
        <v>0</v>
      </c>
      <c r="K247" s="295">
        <v>0</v>
      </c>
      <c r="L247" s="295">
        <v>0</v>
      </c>
      <c r="M247" s="295">
        <v>0</v>
      </c>
      <c r="N247" s="295">
        <v>0</v>
      </c>
      <c r="O247" s="295">
        <v>0</v>
      </c>
      <c r="P247" s="295">
        <v>0</v>
      </c>
      <c r="Q247" s="295">
        <v>0</v>
      </c>
      <c r="R247" s="295">
        <v>0</v>
      </c>
    </row>
    <row r="248" spans="2:18" ht="12.75" customHeight="1">
      <c r="B248" s="230"/>
      <c r="C248" s="230" t="s">
        <v>37</v>
      </c>
      <c r="F248" s="275">
        <f t="shared" si="40"/>
        <v>0</v>
      </c>
      <c r="G248" s="295">
        <v>0</v>
      </c>
      <c r="H248" s="295">
        <v>0</v>
      </c>
      <c r="I248" s="295">
        <v>0</v>
      </c>
      <c r="J248" s="295">
        <v>0</v>
      </c>
      <c r="K248" s="295">
        <v>0</v>
      </c>
      <c r="L248" s="295">
        <v>0</v>
      </c>
      <c r="M248" s="295">
        <v>0</v>
      </c>
      <c r="N248" s="295">
        <v>0</v>
      </c>
      <c r="O248" s="295">
        <v>0</v>
      </c>
      <c r="P248" s="295">
        <v>0</v>
      </c>
      <c r="Q248" s="295">
        <v>0</v>
      </c>
      <c r="R248" s="295">
        <v>0</v>
      </c>
    </row>
    <row r="249" spans="2:18" ht="12.75" customHeight="1">
      <c r="B249" s="230"/>
      <c r="C249" s="230" t="s">
        <v>38</v>
      </c>
      <c r="F249" s="275">
        <f t="shared" si="40"/>
        <v>0</v>
      </c>
      <c r="G249" s="295">
        <v>0</v>
      </c>
      <c r="H249" s="295">
        <v>0</v>
      </c>
      <c r="I249" s="295">
        <v>0</v>
      </c>
      <c r="J249" s="295">
        <v>0</v>
      </c>
      <c r="K249" s="295">
        <v>0</v>
      </c>
      <c r="L249" s="295">
        <v>0</v>
      </c>
      <c r="M249" s="295">
        <v>0</v>
      </c>
      <c r="N249" s="295">
        <v>0</v>
      </c>
      <c r="O249" s="295">
        <v>0</v>
      </c>
      <c r="P249" s="295">
        <v>0</v>
      </c>
      <c r="Q249" s="295">
        <v>0</v>
      </c>
      <c r="R249" s="295">
        <v>0</v>
      </c>
    </row>
    <row r="250" spans="2:18" ht="12.75" customHeight="1">
      <c r="B250" s="230"/>
      <c r="C250" s="230" t="s">
        <v>173</v>
      </c>
      <c r="F250" s="275">
        <f t="shared" si="40"/>
        <v>0</v>
      </c>
      <c r="G250" s="295">
        <v>0</v>
      </c>
      <c r="H250" s="295">
        <v>0</v>
      </c>
      <c r="I250" s="295">
        <v>0</v>
      </c>
      <c r="J250" s="295">
        <v>0</v>
      </c>
      <c r="K250" s="295">
        <v>0</v>
      </c>
      <c r="L250" s="295">
        <v>0</v>
      </c>
      <c r="M250" s="295">
        <v>0</v>
      </c>
      <c r="N250" s="295">
        <v>0</v>
      </c>
      <c r="O250" s="295">
        <v>0</v>
      </c>
      <c r="P250" s="295">
        <v>0</v>
      </c>
      <c r="Q250" s="295">
        <v>0</v>
      </c>
      <c r="R250" s="295">
        <v>0</v>
      </c>
    </row>
    <row r="251" spans="2:18" ht="12.75" customHeight="1">
      <c r="B251" s="230"/>
      <c r="C251" s="230" t="s">
        <v>256</v>
      </c>
      <c r="F251" s="275">
        <f t="shared" si="40"/>
        <v>0</v>
      </c>
      <c r="G251" s="295">
        <v>0</v>
      </c>
      <c r="H251" s="295">
        <v>0</v>
      </c>
      <c r="I251" s="295">
        <v>0</v>
      </c>
      <c r="J251" s="295">
        <v>0</v>
      </c>
      <c r="K251" s="295">
        <v>0</v>
      </c>
      <c r="L251" s="295">
        <v>0</v>
      </c>
      <c r="M251" s="295">
        <v>0</v>
      </c>
      <c r="N251" s="295">
        <v>0</v>
      </c>
      <c r="O251" s="295">
        <v>0</v>
      </c>
      <c r="P251" s="295">
        <v>0</v>
      </c>
      <c r="Q251" s="295">
        <v>0</v>
      </c>
      <c r="R251" s="295">
        <v>0</v>
      </c>
    </row>
    <row r="252" spans="2:18" ht="12.75" customHeight="1">
      <c r="B252" s="230"/>
      <c r="C252" s="230" t="s">
        <v>257</v>
      </c>
      <c r="F252" s="275">
        <f t="shared" si="40"/>
        <v>0</v>
      </c>
      <c r="G252" s="295">
        <v>0</v>
      </c>
      <c r="H252" s="295">
        <v>0</v>
      </c>
      <c r="I252" s="295">
        <v>0</v>
      </c>
      <c r="J252" s="295">
        <v>0</v>
      </c>
      <c r="K252" s="295">
        <v>0</v>
      </c>
      <c r="L252" s="295">
        <v>0</v>
      </c>
      <c r="M252" s="295">
        <v>0</v>
      </c>
      <c r="N252" s="295">
        <v>0</v>
      </c>
      <c r="O252" s="295">
        <v>0</v>
      </c>
      <c r="P252" s="295">
        <v>0</v>
      </c>
      <c r="Q252" s="295">
        <v>0</v>
      </c>
      <c r="R252" s="295">
        <v>0</v>
      </c>
    </row>
    <row r="253" spans="2:18" ht="12.75" customHeight="1">
      <c r="B253" s="230"/>
      <c r="C253" s="230" t="s">
        <v>258</v>
      </c>
      <c r="F253" s="275">
        <f t="shared" si="40"/>
        <v>0</v>
      </c>
      <c r="G253" s="295">
        <v>0</v>
      </c>
      <c r="H253" s="295">
        <v>0</v>
      </c>
      <c r="I253" s="295">
        <v>0</v>
      </c>
      <c r="J253" s="295">
        <v>0</v>
      </c>
      <c r="K253" s="295">
        <v>0</v>
      </c>
      <c r="L253" s="295">
        <v>0</v>
      </c>
      <c r="M253" s="295">
        <v>0</v>
      </c>
      <c r="N253" s="295">
        <v>0</v>
      </c>
      <c r="O253" s="295">
        <v>0</v>
      </c>
      <c r="P253" s="295">
        <v>0</v>
      </c>
      <c r="Q253" s="295">
        <v>0</v>
      </c>
      <c r="R253" s="295">
        <v>0</v>
      </c>
    </row>
    <row r="254" spans="2:18" ht="12.75" customHeight="1">
      <c r="C254" s="230" t="s">
        <v>259</v>
      </c>
      <c r="E254" s="273"/>
      <c r="F254" s="275">
        <f t="shared" si="40"/>
        <v>0</v>
      </c>
      <c r="G254" s="295">
        <v>0</v>
      </c>
      <c r="H254" s="295">
        <v>0</v>
      </c>
      <c r="I254" s="295">
        <v>0</v>
      </c>
      <c r="J254" s="295">
        <v>0</v>
      </c>
      <c r="K254" s="295">
        <v>0</v>
      </c>
      <c r="L254" s="295">
        <v>0</v>
      </c>
      <c r="M254" s="295">
        <v>0</v>
      </c>
      <c r="N254" s="295">
        <v>0</v>
      </c>
      <c r="O254" s="295">
        <v>0</v>
      </c>
      <c r="P254" s="295">
        <v>0</v>
      </c>
      <c r="Q254" s="295">
        <v>0</v>
      </c>
      <c r="R254" s="295">
        <v>0</v>
      </c>
    </row>
    <row r="255" spans="2:18" ht="12.75" customHeight="1">
      <c r="B255" s="188"/>
      <c r="C255" s="287" t="s">
        <v>174</v>
      </c>
      <c r="D255" s="188"/>
      <c r="E255" s="273"/>
      <c r="F255" s="275">
        <f t="shared" si="40"/>
        <v>0</v>
      </c>
      <c r="G255" s="295">
        <v>0</v>
      </c>
      <c r="H255" s="295">
        <v>0</v>
      </c>
      <c r="I255" s="295">
        <v>0</v>
      </c>
      <c r="J255" s="295">
        <v>0</v>
      </c>
      <c r="K255" s="295">
        <v>0</v>
      </c>
      <c r="L255" s="295">
        <v>0</v>
      </c>
      <c r="M255" s="295">
        <v>0</v>
      </c>
      <c r="N255" s="295">
        <v>0</v>
      </c>
      <c r="O255" s="295">
        <v>0</v>
      </c>
      <c r="P255" s="295">
        <v>0</v>
      </c>
      <c r="Q255" s="295">
        <v>0</v>
      </c>
      <c r="R255" s="295">
        <v>0</v>
      </c>
    </row>
    <row r="256" spans="2:18" ht="12.75" customHeight="1">
      <c r="B256" s="188"/>
      <c r="C256" s="287" t="s">
        <v>175</v>
      </c>
      <c r="D256" s="188"/>
      <c r="E256" s="273"/>
      <c r="F256" s="275">
        <f t="shared" si="40"/>
        <v>0</v>
      </c>
      <c r="G256" s="295">
        <v>0</v>
      </c>
      <c r="H256" s="295">
        <v>0</v>
      </c>
      <c r="I256" s="295">
        <v>0</v>
      </c>
      <c r="J256" s="295">
        <v>0</v>
      </c>
      <c r="K256" s="295">
        <v>0</v>
      </c>
      <c r="L256" s="295">
        <v>0</v>
      </c>
      <c r="M256" s="295">
        <v>0</v>
      </c>
      <c r="N256" s="295">
        <v>0</v>
      </c>
      <c r="O256" s="295">
        <v>0</v>
      </c>
      <c r="P256" s="295">
        <v>0</v>
      </c>
      <c r="Q256" s="295">
        <v>0</v>
      </c>
      <c r="R256" s="295">
        <v>0</v>
      </c>
    </row>
    <row r="257" spans="2:18" ht="12.75" customHeight="1">
      <c r="B257" s="188"/>
      <c r="C257" s="287" t="s">
        <v>41</v>
      </c>
      <c r="D257" s="188"/>
      <c r="E257" s="273"/>
      <c r="F257" s="275">
        <f t="shared" si="40"/>
        <v>0</v>
      </c>
      <c r="G257" s="295">
        <v>0</v>
      </c>
      <c r="H257" s="295">
        <v>0</v>
      </c>
      <c r="I257" s="295">
        <v>0</v>
      </c>
      <c r="J257" s="295">
        <v>0</v>
      </c>
      <c r="K257" s="295">
        <v>0</v>
      </c>
      <c r="L257" s="295">
        <v>0</v>
      </c>
      <c r="M257" s="295">
        <v>0</v>
      </c>
      <c r="N257" s="295">
        <v>0</v>
      </c>
      <c r="O257" s="295">
        <v>0</v>
      </c>
      <c r="P257" s="295">
        <v>0</v>
      </c>
      <c r="Q257" s="295">
        <v>0</v>
      </c>
      <c r="R257" s="295">
        <v>0</v>
      </c>
    </row>
    <row r="258" spans="2:18" ht="12.75" customHeight="1">
      <c r="B258" s="188"/>
      <c r="C258" s="287" t="s">
        <v>42</v>
      </c>
      <c r="D258" s="188"/>
      <c r="E258" s="273"/>
      <c r="F258" s="275">
        <f t="shared" si="40"/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  <c r="R258" s="295">
        <v>0</v>
      </c>
    </row>
    <row r="259" spans="2:18" ht="12.75" customHeight="1">
      <c r="B259" s="188"/>
      <c r="C259" s="287" t="s">
        <v>260</v>
      </c>
      <c r="D259" s="188"/>
      <c r="E259" s="273"/>
      <c r="F259" s="275">
        <f t="shared" si="40"/>
        <v>0</v>
      </c>
      <c r="G259" s="295">
        <v>0</v>
      </c>
      <c r="H259" s="295">
        <v>0</v>
      </c>
      <c r="I259" s="295">
        <v>0</v>
      </c>
      <c r="J259" s="295">
        <v>0</v>
      </c>
      <c r="K259" s="295">
        <v>0</v>
      </c>
      <c r="L259" s="295">
        <v>0</v>
      </c>
      <c r="M259" s="295">
        <v>0</v>
      </c>
      <c r="N259" s="295">
        <v>0</v>
      </c>
      <c r="O259" s="295">
        <v>0</v>
      </c>
      <c r="P259" s="295">
        <v>0</v>
      </c>
      <c r="Q259" s="295">
        <v>0</v>
      </c>
      <c r="R259" s="295">
        <v>0</v>
      </c>
    </row>
    <row r="260" spans="2:18" ht="12.75" customHeight="1">
      <c r="B260" s="188"/>
      <c r="C260" s="287" t="s">
        <v>261</v>
      </c>
      <c r="D260" s="188"/>
      <c r="E260" s="273"/>
      <c r="F260" s="275">
        <f t="shared" si="40"/>
        <v>0</v>
      </c>
      <c r="G260" s="295">
        <v>0</v>
      </c>
      <c r="H260" s="295">
        <v>0</v>
      </c>
      <c r="I260" s="295">
        <v>0</v>
      </c>
      <c r="J260" s="295">
        <v>0</v>
      </c>
      <c r="K260" s="295">
        <v>0</v>
      </c>
      <c r="L260" s="295">
        <v>0</v>
      </c>
      <c r="M260" s="295">
        <v>0</v>
      </c>
      <c r="N260" s="295">
        <v>0</v>
      </c>
      <c r="O260" s="295">
        <v>0</v>
      </c>
      <c r="P260" s="295">
        <v>0</v>
      </c>
      <c r="Q260" s="295">
        <v>0</v>
      </c>
      <c r="R260" s="295">
        <v>0</v>
      </c>
    </row>
    <row r="261" spans="2:18" ht="12.75" customHeight="1">
      <c r="B261" s="188"/>
      <c r="C261" s="232" t="s">
        <v>176</v>
      </c>
      <c r="D261" s="188"/>
      <c r="E261" s="273"/>
      <c r="F261" s="275">
        <f t="shared" si="40"/>
        <v>0</v>
      </c>
      <c r="G261" s="295">
        <v>0</v>
      </c>
      <c r="H261" s="295">
        <v>0</v>
      </c>
      <c r="I261" s="295">
        <v>0</v>
      </c>
      <c r="J261" s="295">
        <v>0</v>
      </c>
      <c r="K261" s="295">
        <v>0</v>
      </c>
      <c r="L261" s="295">
        <v>0</v>
      </c>
      <c r="M261" s="295">
        <v>0</v>
      </c>
      <c r="N261" s="295">
        <v>0</v>
      </c>
      <c r="O261" s="295">
        <v>0</v>
      </c>
      <c r="P261" s="295">
        <v>0</v>
      </c>
      <c r="Q261" s="295">
        <v>0</v>
      </c>
      <c r="R261" s="295">
        <v>0</v>
      </c>
    </row>
    <row r="262" spans="2:18" ht="12.75" customHeight="1">
      <c r="B262" s="188"/>
      <c r="C262" s="232" t="s">
        <v>177</v>
      </c>
      <c r="D262" s="188"/>
      <c r="E262" s="273"/>
      <c r="F262" s="275">
        <f t="shared" si="40"/>
        <v>0</v>
      </c>
      <c r="G262" s="295">
        <v>0</v>
      </c>
      <c r="H262" s="295">
        <v>0</v>
      </c>
      <c r="I262" s="295">
        <v>0</v>
      </c>
      <c r="J262" s="295">
        <v>0</v>
      </c>
      <c r="K262" s="295">
        <v>0</v>
      </c>
      <c r="L262" s="295">
        <v>0</v>
      </c>
      <c r="M262" s="295">
        <v>0</v>
      </c>
      <c r="N262" s="295">
        <v>0</v>
      </c>
      <c r="O262" s="295">
        <v>0</v>
      </c>
      <c r="P262" s="295">
        <v>0</v>
      </c>
      <c r="Q262" s="295">
        <v>0</v>
      </c>
      <c r="R262" s="295">
        <v>0</v>
      </c>
    </row>
    <row r="263" spans="2:18" ht="12.75" customHeight="1">
      <c r="B263" s="188"/>
      <c r="C263" s="232" t="s">
        <v>43</v>
      </c>
      <c r="D263" s="188"/>
      <c r="E263" s="273"/>
      <c r="F263" s="275">
        <f t="shared" si="40"/>
        <v>0</v>
      </c>
      <c r="G263" s="295">
        <v>0</v>
      </c>
      <c r="H263" s="295">
        <v>0</v>
      </c>
      <c r="I263" s="295">
        <v>0</v>
      </c>
      <c r="J263" s="295">
        <v>0</v>
      </c>
      <c r="K263" s="295">
        <v>0</v>
      </c>
      <c r="L263" s="295">
        <v>0</v>
      </c>
      <c r="M263" s="295">
        <v>0</v>
      </c>
      <c r="N263" s="295">
        <v>0</v>
      </c>
      <c r="O263" s="295">
        <v>0</v>
      </c>
      <c r="P263" s="295">
        <v>0</v>
      </c>
      <c r="Q263" s="295">
        <v>0</v>
      </c>
      <c r="R263" s="295">
        <v>0</v>
      </c>
    </row>
    <row r="264" spans="2:18" ht="12.75" customHeight="1">
      <c r="B264" s="188"/>
      <c r="C264" s="287" t="s">
        <v>44</v>
      </c>
      <c r="D264" s="188"/>
      <c r="F264" s="275">
        <f t="shared" si="40"/>
        <v>0</v>
      </c>
      <c r="G264" s="295">
        <v>0</v>
      </c>
      <c r="H264" s="295">
        <v>0</v>
      </c>
      <c r="I264" s="295">
        <v>0</v>
      </c>
      <c r="J264" s="295">
        <v>0</v>
      </c>
      <c r="K264" s="295">
        <v>0</v>
      </c>
      <c r="L264" s="295">
        <v>0</v>
      </c>
      <c r="M264" s="295">
        <v>0</v>
      </c>
      <c r="N264" s="295">
        <v>0</v>
      </c>
      <c r="O264" s="295">
        <v>0</v>
      </c>
      <c r="P264" s="295">
        <v>0</v>
      </c>
      <c r="Q264" s="295">
        <v>0</v>
      </c>
      <c r="R264" s="295">
        <v>0</v>
      </c>
    </row>
    <row r="265" spans="2:18" ht="12.75" customHeight="1">
      <c r="B265" s="188"/>
      <c r="C265" s="230" t="s">
        <v>178</v>
      </c>
      <c r="D265" s="188"/>
      <c r="F265" s="275">
        <f t="shared" si="40"/>
        <v>0</v>
      </c>
      <c r="G265" s="295">
        <v>0</v>
      </c>
      <c r="H265" s="295">
        <v>0</v>
      </c>
      <c r="I265" s="295">
        <v>0</v>
      </c>
      <c r="J265" s="295">
        <v>0</v>
      </c>
      <c r="K265" s="295">
        <v>0</v>
      </c>
      <c r="L265" s="295">
        <v>0</v>
      </c>
      <c r="M265" s="295">
        <v>0</v>
      </c>
      <c r="N265" s="295">
        <v>0</v>
      </c>
      <c r="O265" s="295">
        <v>0</v>
      </c>
      <c r="P265" s="295">
        <v>0</v>
      </c>
      <c r="Q265" s="295">
        <v>0</v>
      </c>
      <c r="R265" s="295">
        <v>0</v>
      </c>
    </row>
    <row r="266" spans="2:18" ht="12.75" customHeight="1">
      <c r="B266" s="188"/>
      <c r="C266" s="230" t="s">
        <v>274</v>
      </c>
      <c r="D266" s="188"/>
      <c r="F266" s="275">
        <f t="shared" si="40"/>
        <v>0</v>
      </c>
      <c r="G266" s="295">
        <v>0</v>
      </c>
      <c r="H266" s="295">
        <v>0</v>
      </c>
      <c r="I266" s="295">
        <v>0</v>
      </c>
      <c r="J266" s="295">
        <v>0</v>
      </c>
      <c r="K266" s="295">
        <v>0</v>
      </c>
      <c r="L266" s="295">
        <v>0</v>
      </c>
      <c r="M266" s="295">
        <v>0</v>
      </c>
      <c r="N266" s="295">
        <v>0</v>
      </c>
      <c r="O266" s="295">
        <v>0</v>
      </c>
      <c r="P266" s="295">
        <v>0</v>
      </c>
      <c r="Q266" s="295">
        <v>0</v>
      </c>
      <c r="R266" s="295">
        <v>0</v>
      </c>
    </row>
    <row r="267" spans="2:18" ht="12.75" customHeight="1">
      <c r="B267" s="188"/>
      <c r="C267" s="230" t="s">
        <v>45</v>
      </c>
      <c r="D267" s="188"/>
      <c r="F267" s="275">
        <f t="shared" si="40"/>
        <v>0</v>
      </c>
      <c r="G267" s="295">
        <v>0</v>
      </c>
      <c r="H267" s="295">
        <v>0</v>
      </c>
      <c r="I267" s="295">
        <v>0</v>
      </c>
      <c r="J267" s="295">
        <v>0</v>
      </c>
      <c r="K267" s="295">
        <v>0</v>
      </c>
      <c r="L267" s="295">
        <v>0</v>
      </c>
      <c r="M267" s="295">
        <v>0</v>
      </c>
      <c r="N267" s="295">
        <v>0</v>
      </c>
      <c r="O267" s="295">
        <v>0</v>
      </c>
      <c r="P267" s="295">
        <v>0</v>
      </c>
      <c r="Q267" s="295">
        <v>0</v>
      </c>
      <c r="R267" s="295">
        <v>0</v>
      </c>
    </row>
    <row r="268" spans="2:18" ht="12.75" customHeight="1">
      <c r="B268" s="188"/>
      <c r="C268" s="230" t="s">
        <v>262</v>
      </c>
      <c r="D268" s="188"/>
      <c r="F268" s="275">
        <f t="shared" si="40"/>
        <v>0</v>
      </c>
      <c r="G268" s="295">
        <v>0</v>
      </c>
      <c r="H268" s="295">
        <v>0</v>
      </c>
      <c r="I268" s="295">
        <v>0</v>
      </c>
      <c r="J268" s="295">
        <v>0</v>
      </c>
      <c r="K268" s="295">
        <v>0</v>
      </c>
      <c r="L268" s="295">
        <v>0</v>
      </c>
      <c r="M268" s="295">
        <v>0</v>
      </c>
      <c r="N268" s="295">
        <v>0</v>
      </c>
      <c r="O268" s="295">
        <v>0</v>
      </c>
      <c r="P268" s="295">
        <v>0</v>
      </c>
      <c r="Q268" s="295">
        <v>0</v>
      </c>
      <c r="R268" s="295">
        <v>0</v>
      </c>
    </row>
    <row r="269" spans="2:18" ht="12.75" customHeight="1">
      <c r="B269" s="188"/>
      <c r="C269" s="230" t="s">
        <v>179</v>
      </c>
      <c r="D269" s="188"/>
      <c r="F269" s="275">
        <f t="shared" si="40"/>
        <v>0</v>
      </c>
      <c r="G269" s="295">
        <v>0</v>
      </c>
      <c r="H269" s="295">
        <v>0</v>
      </c>
      <c r="I269" s="295">
        <v>0</v>
      </c>
      <c r="J269" s="295">
        <v>0</v>
      </c>
      <c r="K269" s="295">
        <v>0</v>
      </c>
      <c r="L269" s="295">
        <v>0</v>
      </c>
      <c r="M269" s="295">
        <v>0</v>
      </c>
      <c r="N269" s="295">
        <v>0</v>
      </c>
      <c r="O269" s="295">
        <v>0</v>
      </c>
      <c r="P269" s="295">
        <v>0</v>
      </c>
      <c r="Q269" s="295">
        <v>0</v>
      </c>
      <c r="R269" s="295">
        <v>0</v>
      </c>
    </row>
    <row r="270" spans="2:18" ht="12.75" customHeight="1">
      <c r="B270" s="188"/>
      <c r="C270" s="230" t="s">
        <v>269</v>
      </c>
      <c r="D270" s="188"/>
      <c r="F270" s="275">
        <f t="shared" si="40"/>
        <v>0</v>
      </c>
      <c r="G270" s="295">
        <v>0</v>
      </c>
      <c r="H270" s="295">
        <v>0</v>
      </c>
      <c r="I270" s="295">
        <v>0</v>
      </c>
      <c r="J270" s="295">
        <v>0</v>
      </c>
      <c r="K270" s="295">
        <v>0</v>
      </c>
      <c r="L270" s="295">
        <v>0</v>
      </c>
      <c r="M270" s="295">
        <v>0</v>
      </c>
      <c r="N270" s="295">
        <v>0</v>
      </c>
      <c r="O270" s="295">
        <v>0</v>
      </c>
      <c r="P270" s="295">
        <v>0</v>
      </c>
      <c r="Q270" s="295">
        <v>0</v>
      </c>
      <c r="R270" s="295">
        <v>0</v>
      </c>
    </row>
    <row r="271" spans="2:18" ht="12.75" customHeight="1">
      <c r="B271" s="188"/>
      <c r="C271" s="230" t="s">
        <v>270</v>
      </c>
      <c r="D271" s="188"/>
      <c r="F271" s="275">
        <f t="shared" si="40"/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  <c r="R271" s="295">
        <v>0</v>
      </c>
    </row>
    <row r="272" spans="2:18" ht="12.75" customHeight="1">
      <c r="B272" s="188"/>
      <c r="C272" s="188"/>
      <c r="D272" s="188"/>
      <c r="F272" s="285"/>
      <c r="G272" s="275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</row>
    <row r="273" spans="1:18" ht="12.75" customHeight="1">
      <c r="B273" s="266" t="s">
        <v>197</v>
      </c>
      <c r="C273" s="188"/>
      <c r="D273" s="188"/>
      <c r="F273" s="275">
        <f>SUM(G273:R273)</f>
        <v>5436.5369999999994</v>
      </c>
      <c r="G273" s="283">
        <f t="shared" ref="G273:R273" si="41">SUM(G235:G272)</f>
        <v>0</v>
      </c>
      <c r="H273" s="283">
        <f t="shared" si="41"/>
        <v>0</v>
      </c>
      <c r="I273" s="283">
        <f t="shared" si="41"/>
        <v>0</v>
      </c>
      <c r="J273" s="283">
        <f t="shared" si="41"/>
        <v>13.182</v>
      </c>
      <c r="K273" s="283">
        <f t="shared" si="41"/>
        <v>741.52</v>
      </c>
      <c r="L273" s="283">
        <f t="shared" si="41"/>
        <v>1263.5509999999999</v>
      </c>
      <c r="M273" s="283">
        <f t="shared" si="41"/>
        <v>1471.0050000000001</v>
      </c>
      <c r="N273" s="283">
        <f t="shared" si="41"/>
        <v>1421.175999999999</v>
      </c>
      <c r="O273" s="283">
        <f t="shared" si="41"/>
        <v>516.56600000000003</v>
      </c>
      <c r="P273" s="283">
        <f t="shared" si="41"/>
        <v>9.536999999999999</v>
      </c>
      <c r="Q273" s="283">
        <f t="shared" si="41"/>
        <v>0</v>
      </c>
      <c r="R273" s="283">
        <f t="shared" si="41"/>
        <v>0</v>
      </c>
    </row>
    <row r="274" spans="1:18" ht="12.75" customHeight="1">
      <c r="B274" s="188"/>
      <c r="C274" s="188"/>
      <c r="D274" s="188"/>
      <c r="F274" s="285"/>
      <c r="G274" s="275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</row>
    <row r="275" spans="1:18" ht="12.75" customHeight="1">
      <c r="A275" s="266"/>
      <c r="B275" s="266" t="s">
        <v>46</v>
      </c>
      <c r="C275" s="188"/>
      <c r="D275" s="188"/>
      <c r="F275" s="28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</row>
    <row r="276" spans="1:18" ht="12.75" customHeight="1">
      <c r="A276" s="266"/>
      <c r="B276" s="266"/>
      <c r="C276" s="230" t="s">
        <v>181</v>
      </c>
      <c r="D276" s="230"/>
      <c r="F276" s="275">
        <f>SUM(G276:R276)</f>
        <v>79580.800000000003</v>
      </c>
      <c r="G276" s="295">
        <v>8222</v>
      </c>
      <c r="H276" s="295">
        <v>6922</v>
      </c>
      <c r="I276" s="295">
        <v>6028.26</v>
      </c>
      <c r="J276" s="295">
        <v>5051</v>
      </c>
      <c r="K276" s="295">
        <v>8134</v>
      </c>
      <c r="L276" s="295">
        <v>7979.74</v>
      </c>
      <c r="M276" s="295">
        <v>6292</v>
      </c>
      <c r="N276" s="295">
        <v>6606</v>
      </c>
      <c r="O276" s="295">
        <v>4340</v>
      </c>
      <c r="P276" s="295">
        <v>4936</v>
      </c>
      <c r="Q276" s="295">
        <v>7334.42</v>
      </c>
      <c r="R276" s="295">
        <v>7735.38</v>
      </c>
    </row>
    <row r="277" spans="1:18" ht="12.75" customHeight="1">
      <c r="A277" s="266"/>
      <c r="B277" s="266"/>
      <c r="C277" s="230" t="s">
        <v>47</v>
      </c>
      <c r="D277" s="230"/>
      <c r="F277" s="275">
        <f>SUM(G277:R277)</f>
        <v>0</v>
      </c>
      <c r="G277" s="295">
        <v>0</v>
      </c>
      <c r="H277" s="295">
        <v>0</v>
      </c>
      <c r="I277" s="295">
        <v>0</v>
      </c>
      <c r="J277" s="295">
        <v>0</v>
      </c>
      <c r="K277" s="295">
        <v>0</v>
      </c>
      <c r="L277" s="295">
        <v>0</v>
      </c>
      <c r="M277" s="295">
        <v>0</v>
      </c>
      <c r="N277" s="295">
        <v>0</v>
      </c>
      <c r="O277" s="295">
        <v>0</v>
      </c>
      <c r="P277" s="295">
        <v>0</v>
      </c>
      <c r="Q277" s="295">
        <v>0</v>
      </c>
      <c r="R277" s="295">
        <v>0</v>
      </c>
    </row>
    <row r="278" spans="1:18" ht="12.75" customHeight="1">
      <c r="A278" s="266"/>
      <c r="B278" s="266"/>
      <c r="D278" s="230"/>
      <c r="F278" s="275"/>
      <c r="G278" s="275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</row>
    <row r="279" spans="1:18" ht="12.75" customHeight="1">
      <c r="A279" s="266"/>
      <c r="B279" s="266" t="s">
        <v>198</v>
      </c>
      <c r="C279" s="230"/>
      <c r="D279" s="230"/>
      <c r="F279" s="275">
        <f>SUM(G279:R279)</f>
        <v>79580.800000000003</v>
      </c>
      <c r="G279" s="283">
        <f t="shared" ref="G279:R279" si="42">SUM(G276:G278)</f>
        <v>8222</v>
      </c>
      <c r="H279" s="283">
        <f t="shared" si="42"/>
        <v>6922</v>
      </c>
      <c r="I279" s="283">
        <f t="shared" si="42"/>
        <v>6028.26</v>
      </c>
      <c r="J279" s="283">
        <f t="shared" si="42"/>
        <v>5051</v>
      </c>
      <c r="K279" s="283">
        <f t="shared" si="42"/>
        <v>8134</v>
      </c>
      <c r="L279" s="283">
        <f t="shared" si="42"/>
        <v>7979.74</v>
      </c>
      <c r="M279" s="283">
        <f t="shared" si="42"/>
        <v>6292</v>
      </c>
      <c r="N279" s="283">
        <f t="shared" si="42"/>
        <v>6606</v>
      </c>
      <c r="O279" s="283">
        <f t="shared" si="42"/>
        <v>4340</v>
      </c>
      <c r="P279" s="283">
        <f t="shared" si="42"/>
        <v>4936</v>
      </c>
      <c r="Q279" s="283">
        <f t="shared" si="42"/>
        <v>7334.42</v>
      </c>
      <c r="R279" s="283">
        <f t="shared" si="42"/>
        <v>7735.38</v>
      </c>
    </row>
    <row r="280" spans="1:18" ht="12.75" customHeight="1">
      <c r="A280" s="266"/>
      <c r="B280" s="266"/>
      <c r="C280" s="230"/>
      <c r="D280" s="230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</row>
    <row r="281" spans="1:18" ht="12.75" customHeight="1">
      <c r="A281" s="266"/>
      <c r="B281" s="266" t="s">
        <v>48</v>
      </c>
      <c r="C281" s="230"/>
      <c r="D281" s="230"/>
      <c r="F281" s="275">
        <f>SUM(G281:R281)</f>
        <v>186147.80600000001</v>
      </c>
      <c r="G281" s="283">
        <f t="shared" ref="G281:R281" si="43">SUM(G279,G273,G232)</f>
        <v>15542.414000000001</v>
      </c>
      <c r="H281" s="283">
        <f t="shared" si="43"/>
        <v>11204.613000000001</v>
      </c>
      <c r="I281" s="283">
        <f t="shared" si="43"/>
        <v>11347.581</v>
      </c>
      <c r="J281" s="283">
        <f t="shared" si="43"/>
        <v>17140.082999999999</v>
      </c>
      <c r="K281" s="283">
        <f t="shared" si="43"/>
        <v>17847.64</v>
      </c>
      <c r="L281" s="283">
        <f t="shared" si="43"/>
        <v>21529.697</v>
      </c>
      <c r="M281" s="283">
        <f t="shared" si="43"/>
        <v>18545.849000000006</v>
      </c>
      <c r="N281" s="283">
        <f t="shared" si="43"/>
        <v>17838.061000000002</v>
      </c>
      <c r="O281" s="283">
        <f t="shared" si="43"/>
        <v>14951.134000000002</v>
      </c>
      <c r="P281" s="283">
        <f t="shared" si="43"/>
        <v>14684.970000000008</v>
      </c>
      <c r="Q281" s="283">
        <f t="shared" si="43"/>
        <v>11918.214</v>
      </c>
      <c r="R281" s="283">
        <f t="shared" si="43"/>
        <v>13597.55</v>
      </c>
    </row>
    <row r="282" spans="1:18" ht="12.75" customHeight="1">
      <c r="A282" s="266"/>
      <c r="B282" s="266"/>
      <c r="C282" s="188"/>
      <c r="D282" s="188"/>
      <c r="F282" s="28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</row>
    <row r="283" spans="1:18" ht="12.75" customHeight="1">
      <c r="A283" s="266"/>
      <c r="B283" s="266" t="s">
        <v>49</v>
      </c>
      <c r="C283" s="188"/>
      <c r="D283" s="188"/>
      <c r="F283" s="28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</row>
    <row r="284" spans="1:18" ht="12.75" customHeight="1">
      <c r="A284" s="266"/>
      <c r="B284" s="266"/>
      <c r="C284" s="230" t="s">
        <v>50</v>
      </c>
      <c r="D284" s="188"/>
      <c r="F284" s="275">
        <f t="shared" ref="F284:F289" si="44">SUM(G284:R284)</f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  <c r="R284" s="295">
        <v>0</v>
      </c>
    </row>
    <row r="285" spans="1:18" ht="12.75" customHeight="1">
      <c r="A285" s="266"/>
      <c r="C285" s="230" t="s">
        <v>183</v>
      </c>
      <c r="D285" s="188"/>
      <c r="F285" s="275">
        <f t="shared" si="44"/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5">
        <v>0</v>
      </c>
      <c r="M285" s="295">
        <v>0</v>
      </c>
      <c r="N285" s="295">
        <v>0</v>
      </c>
      <c r="O285" s="295">
        <v>0</v>
      </c>
      <c r="P285" s="295">
        <v>0</v>
      </c>
      <c r="Q285" s="295">
        <v>0</v>
      </c>
      <c r="R285" s="295">
        <v>0</v>
      </c>
    </row>
    <row r="286" spans="1:18" ht="12.75" customHeight="1">
      <c r="A286" s="266"/>
      <c r="B286" s="266"/>
      <c r="C286" s="230" t="s">
        <v>184</v>
      </c>
      <c r="D286" s="188"/>
      <c r="F286" s="275">
        <f t="shared" si="44"/>
        <v>-2071</v>
      </c>
      <c r="G286" s="295">
        <v>-14444</v>
      </c>
      <c r="H286" s="295">
        <v>-11628</v>
      </c>
      <c r="I286" s="295">
        <v>1865</v>
      </c>
      <c r="J286" s="295">
        <v>9722</v>
      </c>
      <c r="K286" s="295">
        <v>6926</v>
      </c>
      <c r="L286" s="295">
        <v>9032</v>
      </c>
      <c r="M286" s="295">
        <v>-983</v>
      </c>
      <c r="N286" s="295">
        <v>-17141</v>
      </c>
      <c r="O286" s="295">
        <v>-1777</v>
      </c>
      <c r="P286" s="295">
        <v>-323</v>
      </c>
      <c r="Q286" s="295">
        <v>8621</v>
      </c>
      <c r="R286" s="295">
        <v>8059</v>
      </c>
    </row>
    <row r="287" spans="1:18" ht="12.75" customHeight="1">
      <c r="A287" s="266"/>
      <c r="B287" s="266"/>
      <c r="C287" s="230" t="s">
        <v>185</v>
      </c>
      <c r="D287" s="188"/>
      <c r="E287" s="270" t="s">
        <v>163</v>
      </c>
      <c r="F287" s="275">
        <f t="shared" si="44"/>
        <v>0</v>
      </c>
      <c r="G287" s="295">
        <v>0</v>
      </c>
      <c r="H287" s="295">
        <v>0</v>
      </c>
      <c r="I287" s="295">
        <v>0</v>
      </c>
      <c r="J287" s="295">
        <v>0</v>
      </c>
      <c r="K287" s="295">
        <v>0</v>
      </c>
      <c r="L287" s="295">
        <v>0</v>
      </c>
      <c r="M287" s="295">
        <v>0</v>
      </c>
      <c r="N287" s="295">
        <v>0</v>
      </c>
      <c r="O287" s="295">
        <v>0</v>
      </c>
      <c r="P287" s="295">
        <v>0</v>
      </c>
      <c r="Q287" s="295">
        <v>0</v>
      </c>
      <c r="R287" s="295">
        <v>0</v>
      </c>
    </row>
    <row r="288" spans="1:18" ht="12.75" customHeight="1">
      <c r="A288" s="266"/>
      <c r="B288" s="266"/>
      <c r="C288" s="230" t="s">
        <v>51</v>
      </c>
      <c r="D288" s="188"/>
      <c r="F288" s="275">
        <f t="shared" si="44"/>
        <v>0</v>
      </c>
      <c r="G288" s="295">
        <v>0</v>
      </c>
      <c r="H288" s="295">
        <v>0</v>
      </c>
      <c r="I288" s="295">
        <v>0</v>
      </c>
      <c r="J288" s="295">
        <v>0</v>
      </c>
      <c r="K288" s="295">
        <v>0</v>
      </c>
      <c r="L288" s="295">
        <v>0</v>
      </c>
      <c r="M288" s="295">
        <v>0</v>
      </c>
      <c r="N288" s="295">
        <v>0</v>
      </c>
      <c r="O288" s="295">
        <v>0</v>
      </c>
      <c r="P288" s="295">
        <v>0</v>
      </c>
      <c r="Q288" s="295">
        <v>0</v>
      </c>
      <c r="R288" s="295">
        <v>0</v>
      </c>
    </row>
    <row r="289" spans="1:18" ht="12.75" customHeight="1">
      <c r="A289" s="266"/>
      <c r="B289" s="266"/>
      <c r="C289" s="230" t="s">
        <v>90</v>
      </c>
      <c r="D289" s="188"/>
      <c r="F289" s="275">
        <f t="shared" si="44"/>
        <v>-34990.858571735989</v>
      </c>
      <c r="G289" s="295">
        <v>-11245.979000873998</v>
      </c>
      <c r="H289" s="295">
        <v>-21004.403000161001</v>
      </c>
      <c r="I289" s="295">
        <v>-5521.9279047109994</v>
      </c>
      <c r="J289" s="295">
        <v>27978.951056348007</v>
      </c>
      <c r="K289" s="295">
        <v>14584.832053135</v>
      </c>
      <c r="L289" s="295">
        <v>-823.94100075599999</v>
      </c>
      <c r="M289" s="295">
        <v>8229.7130004430001</v>
      </c>
      <c r="N289" s="295">
        <v>-10690.727135442001</v>
      </c>
      <c r="O289" s="295">
        <v>-5571.4267401709985</v>
      </c>
      <c r="P289" s="295">
        <v>1576.6550997350023</v>
      </c>
      <c r="Q289" s="295">
        <v>-19446.169999432001</v>
      </c>
      <c r="R289" s="295">
        <v>-13056.43499985</v>
      </c>
    </row>
    <row r="290" spans="1:18" ht="12.75" customHeight="1">
      <c r="A290" s="266"/>
      <c r="B290" s="266"/>
      <c r="C290" s="188"/>
      <c r="D290" s="188"/>
      <c r="F290" s="285"/>
      <c r="G290" s="275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</row>
    <row r="291" spans="1:18" ht="12.75" customHeight="1">
      <c r="A291" s="266"/>
      <c r="B291" s="266" t="s">
        <v>186</v>
      </c>
      <c r="C291" s="188"/>
      <c r="D291" s="188"/>
      <c r="F291" s="275">
        <f>SUM(G291:R291)</f>
        <v>-37061.858571735997</v>
      </c>
      <c r="G291" s="281">
        <f t="shared" ref="G291:R291" si="45">SUM(G284:G290)</f>
        <v>-25689.979000873998</v>
      </c>
      <c r="H291" s="281">
        <f t="shared" si="45"/>
        <v>-32632.403000161001</v>
      </c>
      <c r="I291" s="281">
        <f t="shared" si="45"/>
        <v>-3656.9279047109994</v>
      </c>
      <c r="J291" s="281">
        <f t="shared" si="45"/>
        <v>37700.951056348007</v>
      </c>
      <c r="K291" s="281">
        <f t="shared" si="45"/>
        <v>21510.832053135</v>
      </c>
      <c r="L291" s="281">
        <f t="shared" si="45"/>
        <v>8208.058999244</v>
      </c>
      <c r="M291" s="281">
        <f t="shared" si="45"/>
        <v>7246.7130004430001</v>
      </c>
      <c r="N291" s="281">
        <f t="shared" si="45"/>
        <v>-27831.727135442001</v>
      </c>
      <c r="O291" s="281">
        <f t="shared" si="45"/>
        <v>-7348.4267401709985</v>
      </c>
      <c r="P291" s="281">
        <f t="shared" si="45"/>
        <v>1253.6550997350023</v>
      </c>
      <c r="Q291" s="281">
        <f t="shared" si="45"/>
        <v>-10825.169999432001</v>
      </c>
      <c r="R291" s="281">
        <f t="shared" si="45"/>
        <v>-4997.4349998500002</v>
      </c>
    </row>
    <row r="292" spans="1:18" ht="12.75" customHeight="1">
      <c r="A292" s="266"/>
      <c r="B292" s="266"/>
      <c r="C292" s="188"/>
      <c r="D292" s="188"/>
      <c r="F292" s="285"/>
      <c r="G292" s="275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</row>
    <row r="293" spans="1:18" ht="12.75" customHeight="1">
      <c r="A293" s="266"/>
      <c r="B293" s="266" t="s">
        <v>52</v>
      </c>
      <c r="C293" s="188"/>
      <c r="D293" s="188"/>
      <c r="F293" s="285"/>
      <c r="G293" s="275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</row>
    <row r="294" spans="1:18" ht="12.75" customHeight="1">
      <c r="A294" s="266"/>
      <c r="B294" s="266"/>
      <c r="C294" s="217" t="s">
        <v>10</v>
      </c>
      <c r="D294" s="188"/>
      <c r="F294" s="275">
        <f t="shared" ref="F294" si="46">SUM(G294:R294)</f>
        <v>57642</v>
      </c>
      <c r="G294" s="295">
        <v>3712</v>
      </c>
      <c r="H294" s="295">
        <v>28345</v>
      </c>
      <c r="I294" s="295">
        <v>0</v>
      </c>
      <c r="J294" s="295">
        <v>0</v>
      </c>
      <c r="K294" s="295">
        <v>270</v>
      </c>
      <c r="L294" s="295">
        <v>0</v>
      </c>
      <c r="M294" s="295">
        <v>0</v>
      </c>
      <c r="N294" s="295">
        <v>0</v>
      </c>
      <c r="O294" s="295">
        <v>0</v>
      </c>
      <c r="P294" s="295">
        <v>0</v>
      </c>
      <c r="Q294" s="295">
        <v>0</v>
      </c>
      <c r="R294" s="295">
        <v>25315</v>
      </c>
    </row>
    <row r="295" spans="1:18" ht="12.75" customHeight="1">
      <c r="A295" s="266"/>
      <c r="B295" s="266"/>
      <c r="C295" s="217" t="s">
        <v>264</v>
      </c>
      <c r="D295" s="188"/>
      <c r="F295" s="275">
        <f t="shared" ref="F295:F301" si="47">SUM(G295:R295)</f>
        <v>30751</v>
      </c>
      <c r="G295" s="295">
        <v>0</v>
      </c>
      <c r="H295" s="295">
        <v>288</v>
      </c>
      <c r="I295" s="295">
        <v>13394</v>
      </c>
      <c r="J295" s="295">
        <v>3625</v>
      </c>
      <c r="K295" s="295">
        <v>8439</v>
      </c>
      <c r="L295" s="295">
        <v>5005</v>
      </c>
      <c r="M295" s="295">
        <v>0</v>
      </c>
      <c r="N295" s="295">
        <v>0</v>
      </c>
      <c r="O295" s="295">
        <v>0</v>
      </c>
      <c r="P295" s="295">
        <v>0</v>
      </c>
      <c r="Q295" s="295">
        <v>0</v>
      </c>
      <c r="R295" s="295">
        <v>0</v>
      </c>
    </row>
    <row r="296" spans="1:18" ht="12.75" customHeight="1">
      <c r="A296" s="266"/>
      <c r="B296" s="266"/>
      <c r="C296" s="217" t="s">
        <v>16</v>
      </c>
      <c r="D296" s="188"/>
      <c r="F296" s="275">
        <f t="shared" si="47"/>
        <v>0</v>
      </c>
      <c r="G296" s="295">
        <v>0</v>
      </c>
      <c r="H296" s="295">
        <v>0</v>
      </c>
      <c r="I296" s="295">
        <v>0</v>
      </c>
      <c r="J296" s="295">
        <v>0</v>
      </c>
      <c r="K296" s="295">
        <v>0</v>
      </c>
      <c r="L296" s="295">
        <v>0</v>
      </c>
      <c r="M296" s="295">
        <v>0</v>
      </c>
      <c r="N296" s="295">
        <v>0</v>
      </c>
      <c r="O296" s="295">
        <v>0</v>
      </c>
      <c r="P296" s="295">
        <v>0</v>
      </c>
      <c r="Q296" s="295">
        <v>0</v>
      </c>
      <c r="R296" s="295">
        <v>0</v>
      </c>
    </row>
    <row r="297" spans="1:18" ht="12.75" customHeight="1">
      <c r="A297" s="266"/>
      <c r="B297" s="266"/>
      <c r="C297" s="217" t="s">
        <v>11</v>
      </c>
      <c r="D297" s="188"/>
      <c r="F297" s="275">
        <f t="shared" si="47"/>
        <v>3970246.9105190937</v>
      </c>
      <c r="G297" s="295">
        <v>549955</v>
      </c>
      <c r="H297" s="295">
        <v>513536</v>
      </c>
      <c r="I297" s="295">
        <v>527328.34410320129</v>
      </c>
      <c r="J297" s="295">
        <v>26753.40757081029</v>
      </c>
      <c r="K297" s="295">
        <v>338539</v>
      </c>
      <c r="L297" s="295">
        <v>218574.64202773687</v>
      </c>
      <c r="M297" s="295">
        <v>204228.32406821568</v>
      </c>
      <c r="N297" s="295">
        <v>331061.36419597641</v>
      </c>
      <c r="O297" s="295">
        <v>295525.90608532494</v>
      </c>
      <c r="P297" s="295">
        <v>261490.93505771784</v>
      </c>
      <c r="Q297" s="295">
        <v>323482.98741011042</v>
      </c>
      <c r="R297" s="295">
        <v>379771</v>
      </c>
    </row>
    <row r="298" spans="1:18" ht="12.75" customHeight="1">
      <c r="A298" s="266"/>
      <c r="B298" s="266"/>
      <c r="C298" s="217" t="s">
        <v>12</v>
      </c>
      <c r="D298" s="188"/>
      <c r="F298" s="275">
        <f t="shared" si="47"/>
        <v>450</v>
      </c>
      <c r="G298" s="295">
        <v>0</v>
      </c>
      <c r="H298" s="295">
        <v>450</v>
      </c>
      <c r="I298" s="295">
        <v>0</v>
      </c>
      <c r="J298" s="295">
        <v>0</v>
      </c>
      <c r="K298" s="295">
        <v>0</v>
      </c>
      <c r="L298" s="295">
        <v>0</v>
      </c>
      <c r="M298" s="295">
        <v>0</v>
      </c>
      <c r="N298" s="295">
        <v>0</v>
      </c>
      <c r="O298" s="295">
        <v>0</v>
      </c>
      <c r="P298" s="295">
        <v>0</v>
      </c>
      <c r="Q298" s="295">
        <v>0</v>
      </c>
      <c r="R298" s="295">
        <v>0</v>
      </c>
    </row>
    <row r="299" spans="1:18" ht="12.75" customHeight="1">
      <c r="A299" s="266"/>
      <c r="B299" s="266"/>
      <c r="C299" s="217" t="s">
        <v>15</v>
      </c>
      <c r="D299" s="188"/>
      <c r="F299" s="275">
        <f t="shared" si="47"/>
        <v>124684</v>
      </c>
      <c r="G299" s="295">
        <v>5736</v>
      </c>
      <c r="H299" s="295">
        <v>8810</v>
      </c>
      <c r="I299" s="295">
        <v>0</v>
      </c>
      <c r="J299" s="295">
        <v>48522</v>
      </c>
      <c r="K299" s="295">
        <v>31408</v>
      </c>
      <c r="L299" s="295">
        <v>20511</v>
      </c>
      <c r="M299" s="295">
        <v>0</v>
      </c>
      <c r="N299" s="295">
        <v>0</v>
      </c>
      <c r="O299" s="295">
        <v>0</v>
      </c>
      <c r="P299" s="295">
        <v>0</v>
      </c>
      <c r="Q299" s="295">
        <v>0</v>
      </c>
      <c r="R299" s="295">
        <v>9697</v>
      </c>
    </row>
    <row r="300" spans="1:18" ht="12.75" customHeight="1">
      <c r="A300" s="266"/>
      <c r="B300" s="266"/>
      <c r="C300" s="217" t="s">
        <v>266</v>
      </c>
      <c r="D300" s="188"/>
      <c r="F300" s="275">
        <f t="shared" si="47"/>
        <v>497595.59333333338</v>
      </c>
      <c r="G300" s="295">
        <v>-124996.30833333335</v>
      </c>
      <c r="H300" s="295">
        <v>-60797.780833333338</v>
      </c>
      <c r="I300" s="295">
        <v>53266.635833333356</v>
      </c>
      <c r="J300" s="295">
        <v>174866.34083333335</v>
      </c>
      <c r="K300" s="295">
        <v>212714.8425</v>
      </c>
      <c r="L300" s="295">
        <v>170527.95666666667</v>
      </c>
      <c r="M300" s="295">
        <v>15859.785833333299</v>
      </c>
      <c r="N300" s="295">
        <v>24129.673333333318</v>
      </c>
      <c r="O300" s="295">
        <v>13141.093333333309</v>
      </c>
      <c r="P300" s="295">
        <v>92643.718333333352</v>
      </c>
      <c r="Q300" s="295">
        <v>-19716.879999999997</v>
      </c>
      <c r="R300" s="295">
        <v>-54043.484166666662</v>
      </c>
    </row>
    <row r="301" spans="1:18" ht="12.75" customHeight="1">
      <c r="A301" s="266"/>
      <c r="B301" s="266"/>
      <c r="C301" s="217" t="s">
        <v>267</v>
      </c>
      <c r="D301" s="188"/>
      <c r="F301" s="275">
        <f t="shared" si="47"/>
        <v>497752.54224036273</v>
      </c>
      <c r="G301" s="295">
        <v>39766.567998370185</v>
      </c>
      <c r="H301" s="295">
        <v>29577.299000273801</v>
      </c>
      <c r="I301" s="295">
        <v>38321.492000099599</v>
      </c>
      <c r="J301" s="295">
        <v>42717.531999352155</v>
      </c>
      <c r="K301" s="295">
        <v>35265.3799992641</v>
      </c>
      <c r="L301" s="295">
        <v>43839.889001410018</v>
      </c>
      <c r="M301" s="295">
        <v>36679.056456000013</v>
      </c>
      <c r="N301" s="295">
        <v>30288.923759999998</v>
      </c>
      <c r="O301" s="295">
        <v>50883.384001454004</v>
      </c>
      <c r="P301" s="295">
        <v>69632.797001099971</v>
      </c>
      <c r="Q301" s="295">
        <v>49436.263022998988</v>
      </c>
      <c r="R301" s="295">
        <v>31343.958000039991</v>
      </c>
    </row>
    <row r="302" spans="1:18" ht="12.75" customHeight="1">
      <c r="A302" s="266"/>
      <c r="B302" s="266"/>
      <c r="D302" s="188"/>
      <c r="F302" s="285"/>
      <c r="G302" s="275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</row>
    <row r="303" spans="1:18" ht="12.75" customHeight="1">
      <c r="B303" s="266" t="s">
        <v>187</v>
      </c>
      <c r="C303" s="188"/>
      <c r="F303" s="275">
        <f>SUM(G303:R303)</f>
        <v>5179122.0460927906</v>
      </c>
      <c r="G303" s="295">
        <f>SUM(G294:G301)</f>
        <v>474173.25966503681</v>
      </c>
      <c r="H303" s="295">
        <f t="shared" ref="H303:R303" si="48">SUM(H294:H301)</f>
        <v>520208.51816694048</v>
      </c>
      <c r="I303" s="295">
        <f t="shared" si="48"/>
        <v>632310.47193663428</v>
      </c>
      <c r="J303" s="295">
        <f t="shared" si="48"/>
        <v>296484.28040349577</v>
      </c>
      <c r="K303" s="295">
        <f t="shared" si="48"/>
        <v>626636.22249926417</v>
      </c>
      <c r="L303" s="295">
        <f t="shared" si="48"/>
        <v>458458.48769581353</v>
      </c>
      <c r="M303" s="295">
        <f t="shared" si="48"/>
        <v>256767.16635754899</v>
      </c>
      <c r="N303" s="295">
        <f t="shared" si="48"/>
        <v>385479.96128930972</v>
      </c>
      <c r="O303" s="295">
        <f t="shared" si="48"/>
        <v>359550.38342011225</v>
      </c>
      <c r="P303" s="295">
        <f t="shared" si="48"/>
        <v>423767.45039215119</v>
      </c>
      <c r="Q303" s="295">
        <f t="shared" si="48"/>
        <v>353202.3704331094</v>
      </c>
      <c r="R303" s="295">
        <f t="shared" si="48"/>
        <v>392083.47383337334</v>
      </c>
    </row>
    <row r="304" spans="1:18" ht="12.75" customHeight="1">
      <c r="B304" s="266"/>
      <c r="C304" s="188"/>
      <c r="F304" s="27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</row>
    <row r="305" spans="1:18" ht="12.75" customHeight="1">
      <c r="B305" s="266" t="s">
        <v>188</v>
      </c>
      <c r="C305" s="188"/>
      <c r="F305" s="275">
        <f>SUM(G305:R305)</f>
        <v>0</v>
      </c>
      <c r="G305" s="281">
        <v>0</v>
      </c>
      <c r="H305" s="281">
        <v>0</v>
      </c>
      <c r="I305" s="281">
        <v>0</v>
      </c>
      <c r="J305" s="281">
        <v>0</v>
      </c>
      <c r="K305" s="281">
        <v>0</v>
      </c>
      <c r="L305" s="281">
        <v>0</v>
      </c>
      <c r="M305" s="281">
        <v>0</v>
      </c>
      <c r="N305" s="281">
        <v>0</v>
      </c>
      <c r="O305" s="281">
        <v>0</v>
      </c>
      <c r="P305" s="281">
        <v>0</v>
      </c>
      <c r="Q305" s="281">
        <v>0</v>
      </c>
      <c r="R305" s="281">
        <v>0</v>
      </c>
    </row>
    <row r="306" spans="1:18" ht="12.75" customHeight="1">
      <c r="A306" s="266"/>
      <c r="B306" s="266"/>
      <c r="C306" s="188"/>
      <c r="D306" s="188"/>
      <c r="F306" s="285"/>
      <c r="G306" s="275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</row>
    <row r="307" spans="1:18" ht="12.75" customHeight="1">
      <c r="A307" s="200" t="s">
        <v>189</v>
      </c>
      <c r="B307" s="266"/>
      <c r="C307" s="188"/>
      <c r="D307" s="188"/>
      <c r="F307" s="275">
        <f>SUM(G307:R307)</f>
        <v>5328207.9935210543</v>
      </c>
      <c r="G307" s="281">
        <f>SUM(G281,G291,G303:G305)</f>
        <v>464025.69466416282</v>
      </c>
      <c r="H307" s="281">
        <f t="shared" ref="H307:R307" si="49">SUM(H281,H291,H303:H305)</f>
        <v>498780.7281667795</v>
      </c>
      <c r="I307" s="281">
        <f t="shared" si="49"/>
        <v>640001.12503192329</v>
      </c>
      <c r="J307" s="281">
        <f t="shared" si="49"/>
        <v>351325.31445984379</v>
      </c>
      <c r="K307" s="281">
        <f t="shared" si="49"/>
        <v>665994.69455239922</v>
      </c>
      <c r="L307" s="281">
        <f t="shared" si="49"/>
        <v>488196.24369505752</v>
      </c>
      <c r="M307" s="281">
        <f t="shared" si="49"/>
        <v>282559.72835799202</v>
      </c>
      <c r="N307" s="281">
        <f t="shared" si="49"/>
        <v>375486.29515386774</v>
      </c>
      <c r="O307" s="281">
        <f t="shared" si="49"/>
        <v>367153.09067994123</v>
      </c>
      <c r="P307" s="281">
        <f t="shared" si="49"/>
        <v>439706.07549188618</v>
      </c>
      <c r="Q307" s="281">
        <f t="shared" si="49"/>
        <v>354295.41443367739</v>
      </c>
      <c r="R307" s="281">
        <f t="shared" si="49"/>
        <v>400683.58883352333</v>
      </c>
    </row>
    <row r="308" spans="1:18" ht="12.75" customHeight="1">
      <c r="A308" s="266"/>
      <c r="B308" s="266"/>
      <c r="C308" s="188"/>
      <c r="D308" s="188"/>
      <c r="F308" s="275"/>
      <c r="G308" s="275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</row>
    <row r="309" spans="1:18" ht="12.75" customHeight="1">
      <c r="A309" s="234" t="s">
        <v>84</v>
      </c>
      <c r="B309" s="266"/>
      <c r="C309" s="188"/>
      <c r="D309" s="188"/>
      <c r="F309" s="285"/>
      <c r="G309" s="275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</row>
    <row r="310" spans="1:18" ht="12.75" customHeight="1">
      <c r="A310" s="266"/>
      <c r="C310" s="266" t="s">
        <v>13</v>
      </c>
      <c r="D310" s="188"/>
      <c r="F310" s="275">
        <f t="shared" ref="F310:F319" si="50">SUM(G310:R310)</f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  <c r="R310" s="295">
        <v>0</v>
      </c>
    </row>
    <row r="311" spans="1:18" ht="12.75" customHeight="1">
      <c r="A311" s="266"/>
      <c r="C311" s="266" t="s">
        <v>56</v>
      </c>
      <c r="D311" s="188"/>
      <c r="F311" s="275">
        <f t="shared" si="50"/>
        <v>520562.80128370208</v>
      </c>
      <c r="G311" s="295">
        <v>42157.536863863475</v>
      </c>
      <c r="H311" s="295">
        <v>43303.086157291655</v>
      </c>
      <c r="I311" s="295">
        <v>50639.351718832899</v>
      </c>
      <c r="J311" s="295">
        <v>44482.95205649631</v>
      </c>
      <c r="K311" s="295">
        <v>23343.275750461635</v>
      </c>
      <c r="L311" s="295">
        <v>46559.707080134598</v>
      </c>
      <c r="M311" s="295">
        <v>36458.92691850321</v>
      </c>
      <c r="N311" s="295">
        <v>57118.348153173014</v>
      </c>
      <c r="O311" s="295">
        <v>48170.105580017327</v>
      </c>
      <c r="P311" s="295">
        <v>36289.127147287218</v>
      </c>
      <c r="Q311" s="295">
        <v>50518.551784729178</v>
      </c>
      <c r="R311" s="295">
        <v>41521.832072911544</v>
      </c>
    </row>
    <row r="312" spans="1:18" ht="12.75" customHeight="1">
      <c r="A312" s="266"/>
      <c r="C312" s="266" t="s">
        <v>57</v>
      </c>
      <c r="D312" s="188"/>
      <c r="F312" s="275">
        <f t="shared" si="50"/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5">
        <v>0</v>
      </c>
      <c r="M312" s="295">
        <v>0</v>
      </c>
      <c r="N312" s="295">
        <v>0</v>
      </c>
      <c r="O312" s="295">
        <v>0</v>
      </c>
      <c r="P312" s="295">
        <v>0</v>
      </c>
      <c r="Q312" s="295">
        <v>0</v>
      </c>
      <c r="R312" s="295">
        <v>0</v>
      </c>
    </row>
    <row r="313" spans="1:18" ht="12.75" customHeight="1">
      <c r="A313" s="266"/>
      <c r="C313" s="266" t="s">
        <v>58</v>
      </c>
      <c r="D313" s="188"/>
      <c r="F313" s="275">
        <f t="shared" si="50"/>
        <v>0</v>
      </c>
      <c r="G313" s="295">
        <v>0</v>
      </c>
      <c r="H313" s="295">
        <v>0</v>
      </c>
      <c r="I313" s="295">
        <v>0</v>
      </c>
      <c r="J313" s="295">
        <v>0</v>
      </c>
      <c r="K313" s="295">
        <v>0</v>
      </c>
      <c r="L313" s="295">
        <v>0</v>
      </c>
      <c r="M313" s="295">
        <v>0</v>
      </c>
      <c r="N313" s="295">
        <v>0</v>
      </c>
      <c r="O313" s="295">
        <v>0</v>
      </c>
      <c r="P313" s="295">
        <v>0</v>
      </c>
      <c r="Q313" s="295">
        <v>0</v>
      </c>
      <c r="R313" s="295">
        <v>0</v>
      </c>
    </row>
    <row r="314" spans="1:18" ht="12.75" customHeight="1">
      <c r="A314" s="266"/>
      <c r="C314" s="266" t="s">
        <v>59</v>
      </c>
      <c r="D314" s="188"/>
      <c r="F314" s="275">
        <f t="shared" si="50"/>
        <v>0</v>
      </c>
      <c r="G314" s="295">
        <v>0</v>
      </c>
      <c r="H314" s="295">
        <v>0</v>
      </c>
      <c r="I314" s="295">
        <v>0</v>
      </c>
      <c r="J314" s="295">
        <v>0</v>
      </c>
      <c r="K314" s="295">
        <v>0</v>
      </c>
      <c r="L314" s="295">
        <v>0</v>
      </c>
      <c r="M314" s="295">
        <v>0</v>
      </c>
      <c r="N314" s="295">
        <v>0</v>
      </c>
      <c r="O314" s="295">
        <v>0</v>
      </c>
      <c r="P314" s="295">
        <v>0</v>
      </c>
      <c r="Q314" s="295">
        <v>0</v>
      </c>
      <c r="R314" s="295">
        <v>0</v>
      </c>
    </row>
    <row r="315" spans="1:18" ht="12.75" customHeight="1">
      <c r="A315" s="266"/>
      <c r="C315" s="266" t="s">
        <v>60</v>
      </c>
      <c r="D315" s="188"/>
      <c r="F315" s="275">
        <f t="shared" si="50"/>
        <v>0</v>
      </c>
      <c r="G315" s="295">
        <v>0</v>
      </c>
      <c r="H315" s="295">
        <v>0</v>
      </c>
      <c r="I315" s="295">
        <v>0</v>
      </c>
      <c r="J315" s="295">
        <v>0</v>
      </c>
      <c r="K315" s="295">
        <v>0</v>
      </c>
      <c r="L315" s="295">
        <v>0</v>
      </c>
      <c r="M315" s="295">
        <v>0</v>
      </c>
      <c r="N315" s="295">
        <v>0</v>
      </c>
      <c r="O315" s="295">
        <v>0</v>
      </c>
      <c r="P315" s="295">
        <v>0</v>
      </c>
      <c r="Q315" s="295">
        <v>0</v>
      </c>
      <c r="R315" s="295">
        <v>0</v>
      </c>
    </row>
    <row r="316" spans="1:18" ht="12.75" customHeight="1">
      <c r="A316" s="266"/>
      <c r="C316" s="266" t="s">
        <v>61</v>
      </c>
      <c r="D316" s="188"/>
      <c r="F316" s="275">
        <f t="shared" si="50"/>
        <v>0</v>
      </c>
      <c r="G316" s="295">
        <v>0</v>
      </c>
      <c r="H316" s="295">
        <v>0</v>
      </c>
      <c r="I316" s="295">
        <v>0</v>
      </c>
      <c r="J316" s="295">
        <v>0</v>
      </c>
      <c r="K316" s="295">
        <v>0</v>
      </c>
      <c r="L316" s="295">
        <v>0</v>
      </c>
      <c r="M316" s="295">
        <v>0</v>
      </c>
      <c r="N316" s="295">
        <v>0</v>
      </c>
      <c r="O316" s="295">
        <v>0</v>
      </c>
      <c r="P316" s="295">
        <v>0</v>
      </c>
      <c r="Q316" s="295">
        <v>0</v>
      </c>
      <c r="R316" s="295">
        <v>0</v>
      </c>
    </row>
    <row r="317" spans="1:18" ht="12.75" customHeight="1">
      <c r="A317" s="266"/>
      <c r="C317" s="266" t="s">
        <v>16</v>
      </c>
      <c r="D317" s="188"/>
      <c r="E317" s="270" t="s">
        <v>163</v>
      </c>
      <c r="F317" s="275">
        <f t="shared" si="50"/>
        <v>8980835.0257050898</v>
      </c>
      <c r="G317" s="295">
        <v>881678.97695627552</v>
      </c>
      <c r="H317" s="295">
        <v>900635.56125706306</v>
      </c>
      <c r="I317" s="295">
        <v>842542.09571624338</v>
      </c>
      <c r="J317" s="295">
        <v>561033.38089465955</v>
      </c>
      <c r="K317" s="295">
        <v>341716.77174579579</v>
      </c>
      <c r="L317" s="295">
        <v>563509.7049228074</v>
      </c>
      <c r="M317" s="295">
        <v>778707.74376650609</v>
      </c>
      <c r="N317" s="295">
        <v>792625.9802659594</v>
      </c>
      <c r="O317" s="295">
        <v>778939.93028504075</v>
      </c>
      <c r="P317" s="295">
        <v>739759.20266382606</v>
      </c>
      <c r="Q317" s="295">
        <v>882749.22726059367</v>
      </c>
      <c r="R317" s="295">
        <v>916936.44997031987</v>
      </c>
    </row>
    <row r="318" spans="1:18" ht="12.75" customHeight="1">
      <c r="A318" s="266"/>
      <c r="C318" s="266" t="s">
        <v>62</v>
      </c>
      <c r="D318" s="188"/>
      <c r="F318" s="275">
        <f t="shared" si="50"/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5">
        <v>0</v>
      </c>
      <c r="M318" s="295">
        <v>0</v>
      </c>
      <c r="N318" s="295">
        <v>0</v>
      </c>
      <c r="O318" s="295">
        <v>0</v>
      </c>
      <c r="P318" s="295">
        <v>0</v>
      </c>
      <c r="Q318" s="295">
        <v>0</v>
      </c>
      <c r="R318" s="295">
        <v>0</v>
      </c>
    </row>
    <row r="319" spans="1:18" ht="12.75" customHeight="1">
      <c r="A319" s="266"/>
      <c r="C319" s="266" t="s">
        <v>63</v>
      </c>
      <c r="F319" s="275">
        <f t="shared" si="50"/>
        <v>0</v>
      </c>
      <c r="G319" s="295">
        <v>0</v>
      </c>
      <c r="H319" s="295">
        <v>0</v>
      </c>
      <c r="I319" s="295">
        <v>0</v>
      </c>
      <c r="J319" s="295">
        <v>0</v>
      </c>
      <c r="K319" s="295">
        <v>0</v>
      </c>
      <c r="L319" s="295">
        <v>0</v>
      </c>
      <c r="M319" s="295">
        <v>0</v>
      </c>
      <c r="N319" s="295">
        <v>0</v>
      </c>
      <c r="O319" s="295">
        <v>0</v>
      </c>
      <c r="P319" s="295">
        <v>0</v>
      </c>
      <c r="Q319" s="295">
        <v>0</v>
      </c>
      <c r="R319" s="295">
        <v>0</v>
      </c>
    </row>
    <row r="320" spans="1:18" ht="12.75" customHeight="1">
      <c r="A320" s="266"/>
      <c r="B320" s="266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</row>
    <row r="321" spans="1:18" ht="12.75" customHeight="1">
      <c r="A321" s="188" t="s">
        <v>203</v>
      </c>
      <c r="B321" s="188"/>
      <c r="C321" s="188"/>
      <c r="D321" s="188"/>
      <c r="F321" s="275">
        <f>SUM(G321:R321)</f>
        <v>9501397.826988792</v>
      </c>
      <c r="G321" s="283">
        <f t="shared" ref="G321:I321" si="51">SUM(G310:G320)</f>
        <v>923836.51382013899</v>
      </c>
      <c r="H321" s="283">
        <f t="shared" si="51"/>
        <v>943938.64741435472</v>
      </c>
      <c r="I321" s="283">
        <f t="shared" si="51"/>
        <v>893181.44743507623</v>
      </c>
      <c r="J321" s="283">
        <f t="shared" ref="J321:R321" si="52">SUM(J310:J320)</f>
        <v>605516.33295115584</v>
      </c>
      <c r="K321" s="283">
        <f t="shared" si="52"/>
        <v>365060.04749625741</v>
      </c>
      <c r="L321" s="283">
        <f t="shared" si="52"/>
        <v>610069.41200294206</v>
      </c>
      <c r="M321" s="283">
        <f t="shared" si="52"/>
        <v>815166.67068500933</v>
      </c>
      <c r="N321" s="283">
        <f t="shared" si="52"/>
        <v>849744.32841913239</v>
      </c>
      <c r="O321" s="283">
        <f t="shared" si="52"/>
        <v>827110.03586505807</v>
      </c>
      <c r="P321" s="283">
        <f t="shared" si="52"/>
        <v>776048.3298111133</v>
      </c>
      <c r="Q321" s="283">
        <f t="shared" si="52"/>
        <v>933267.77904532291</v>
      </c>
      <c r="R321" s="283">
        <f t="shared" si="52"/>
        <v>958458.28204323142</v>
      </c>
    </row>
    <row r="322" spans="1:18" ht="12.75" customHeight="1"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</row>
    <row r="323" spans="1:18" ht="12.75" customHeight="1">
      <c r="A323" s="188" t="s">
        <v>85</v>
      </c>
      <c r="B323" s="188"/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</row>
    <row r="324" spans="1:18" ht="12.75" customHeight="1">
      <c r="A324" s="188"/>
      <c r="B324" s="188"/>
      <c r="C324" s="217" t="s">
        <v>14</v>
      </c>
      <c r="F324" s="275">
        <f t="shared" ref="F324:F330" si="53">SUM(G324:R324)</f>
        <v>2431536</v>
      </c>
      <c r="G324" s="295">
        <v>272997</v>
      </c>
      <c r="H324" s="295">
        <v>98033</v>
      </c>
      <c r="I324" s="295">
        <v>116308</v>
      </c>
      <c r="J324" s="295">
        <v>65446</v>
      </c>
      <c r="K324" s="295">
        <v>59558</v>
      </c>
      <c r="L324" s="295">
        <v>121302</v>
      </c>
      <c r="M324" s="295">
        <v>309826</v>
      </c>
      <c r="N324" s="295">
        <v>332125</v>
      </c>
      <c r="O324" s="295">
        <v>260777</v>
      </c>
      <c r="P324" s="295">
        <v>273285</v>
      </c>
      <c r="Q324" s="295">
        <v>255820</v>
      </c>
      <c r="R324" s="295">
        <v>266059</v>
      </c>
    </row>
    <row r="325" spans="1:18" ht="12.75" customHeight="1">
      <c r="A325" s="188"/>
      <c r="B325" s="188"/>
      <c r="C325" s="217" t="s">
        <v>65</v>
      </c>
      <c r="F325" s="275">
        <f t="shared" si="53"/>
        <v>0</v>
      </c>
      <c r="G325" s="295">
        <v>0</v>
      </c>
      <c r="H325" s="295">
        <v>0</v>
      </c>
      <c r="I325" s="295">
        <v>0</v>
      </c>
      <c r="J325" s="295">
        <v>0</v>
      </c>
      <c r="K325" s="295">
        <v>0</v>
      </c>
      <c r="L325" s="295">
        <v>0</v>
      </c>
      <c r="M325" s="295">
        <v>0</v>
      </c>
      <c r="N325" s="295">
        <v>0</v>
      </c>
      <c r="O325" s="295">
        <v>0</v>
      </c>
      <c r="P325" s="295">
        <v>0</v>
      </c>
      <c r="Q325" s="295">
        <v>0</v>
      </c>
      <c r="R325" s="295">
        <v>0</v>
      </c>
    </row>
    <row r="326" spans="1:18" ht="12.75" customHeight="1">
      <c r="C326" s="266" t="s">
        <v>66</v>
      </c>
      <c r="F326" s="275">
        <f t="shared" si="53"/>
        <v>0</v>
      </c>
      <c r="G326" s="295">
        <v>0</v>
      </c>
      <c r="H326" s="295">
        <v>0</v>
      </c>
      <c r="I326" s="295">
        <v>0</v>
      </c>
      <c r="J326" s="295">
        <v>0</v>
      </c>
      <c r="K326" s="295">
        <v>0</v>
      </c>
      <c r="L326" s="295">
        <v>0</v>
      </c>
      <c r="M326" s="295">
        <v>0</v>
      </c>
      <c r="N326" s="295">
        <v>0</v>
      </c>
      <c r="O326" s="295">
        <v>0</v>
      </c>
      <c r="P326" s="295">
        <v>0</v>
      </c>
      <c r="Q326" s="295">
        <v>0</v>
      </c>
      <c r="R326" s="295">
        <v>0</v>
      </c>
    </row>
    <row r="327" spans="1:18" ht="12.75" customHeight="1">
      <c r="C327" s="266" t="s">
        <v>67</v>
      </c>
      <c r="F327" s="275">
        <f t="shared" si="53"/>
        <v>0</v>
      </c>
      <c r="G327" s="295">
        <v>0</v>
      </c>
      <c r="H327" s="295">
        <v>0</v>
      </c>
      <c r="I327" s="295">
        <v>0</v>
      </c>
      <c r="J327" s="295">
        <v>0</v>
      </c>
      <c r="K327" s="295">
        <v>0</v>
      </c>
      <c r="L327" s="295">
        <v>0</v>
      </c>
      <c r="M327" s="295">
        <v>0</v>
      </c>
      <c r="N327" s="295">
        <v>0</v>
      </c>
      <c r="O327" s="295">
        <v>0</v>
      </c>
      <c r="P327" s="295">
        <v>0</v>
      </c>
      <c r="Q327" s="295">
        <v>0</v>
      </c>
      <c r="R327" s="295">
        <v>0</v>
      </c>
    </row>
    <row r="328" spans="1:18" ht="12.75" customHeight="1">
      <c r="C328" s="266" t="s">
        <v>68</v>
      </c>
      <c r="E328" s="270" t="s">
        <v>163</v>
      </c>
      <c r="F328" s="275">
        <f t="shared" si="53"/>
        <v>1511532</v>
      </c>
      <c r="G328" s="295">
        <v>152015</v>
      </c>
      <c r="H328" s="295">
        <v>136271</v>
      </c>
      <c r="I328" s="295">
        <v>94235</v>
      </c>
      <c r="J328" s="295">
        <v>107583</v>
      </c>
      <c r="K328" s="295">
        <v>56985</v>
      </c>
      <c r="L328" s="295">
        <v>91166</v>
      </c>
      <c r="M328" s="295">
        <v>147739</v>
      </c>
      <c r="N328" s="295">
        <v>143888</v>
      </c>
      <c r="O328" s="295">
        <v>133555</v>
      </c>
      <c r="P328" s="295">
        <v>147687</v>
      </c>
      <c r="Q328" s="295">
        <v>149192</v>
      </c>
      <c r="R328" s="295">
        <v>151216</v>
      </c>
    </row>
    <row r="329" spans="1:18" ht="12.75" customHeight="1">
      <c r="C329" s="189" t="s">
        <v>69</v>
      </c>
      <c r="F329" s="275">
        <f t="shared" si="53"/>
        <v>0</v>
      </c>
      <c r="G329" s="295">
        <v>0</v>
      </c>
      <c r="H329" s="295">
        <v>0</v>
      </c>
      <c r="I329" s="295">
        <v>0</v>
      </c>
      <c r="J329" s="295">
        <v>0</v>
      </c>
      <c r="K329" s="295">
        <v>0</v>
      </c>
      <c r="L329" s="295">
        <v>0</v>
      </c>
      <c r="M329" s="295">
        <v>0</v>
      </c>
      <c r="N329" s="295">
        <v>0</v>
      </c>
      <c r="O329" s="295">
        <v>0</v>
      </c>
      <c r="P329" s="295">
        <v>0</v>
      </c>
      <c r="Q329" s="295">
        <v>0</v>
      </c>
      <c r="R329" s="295">
        <v>0</v>
      </c>
    </row>
    <row r="330" spans="1:18" ht="12.75" customHeight="1">
      <c r="C330" s="189" t="s">
        <v>91</v>
      </c>
      <c r="E330" s="270" t="s">
        <v>163</v>
      </c>
      <c r="F330" s="275">
        <f t="shared" si="53"/>
        <v>0</v>
      </c>
      <c r="G330" s="295">
        <v>0</v>
      </c>
      <c r="H330" s="295">
        <v>0</v>
      </c>
      <c r="I330" s="295">
        <v>0</v>
      </c>
      <c r="J330" s="295">
        <v>0</v>
      </c>
      <c r="K330" s="295">
        <v>0</v>
      </c>
      <c r="L330" s="295">
        <v>0</v>
      </c>
      <c r="M330" s="295">
        <v>0</v>
      </c>
      <c r="N330" s="295">
        <v>0</v>
      </c>
      <c r="O330" s="295">
        <v>0</v>
      </c>
      <c r="P330" s="295">
        <v>0</v>
      </c>
      <c r="Q330" s="295">
        <v>0</v>
      </c>
      <c r="R330" s="295">
        <v>0</v>
      </c>
    </row>
    <row r="331" spans="1:18" ht="12.75" customHeight="1">
      <c r="B331" s="266"/>
      <c r="F331" s="275"/>
      <c r="G331" s="275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</row>
    <row r="332" spans="1:18" ht="12.75" customHeight="1">
      <c r="A332" s="188" t="s">
        <v>204</v>
      </c>
      <c r="B332" s="266"/>
      <c r="F332" s="275">
        <f>SUM(G332:R332)</f>
        <v>3943068</v>
      </c>
      <c r="G332" s="283">
        <f t="shared" ref="G332:I332" si="54">SUM(G324:G331)</f>
        <v>425012</v>
      </c>
      <c r="H332" s="283">
        <f t="shared" si="54"/>
        <v>234304</v>
      </c>
      <c r="I332" s="283">
        <f t="shared" si="54"/>
        <v>210543</v>
      </c>
      <c r="J332" s="283">
        <f t="shared" ref="J332:R332" si="55">SUM(J324:J331)</f>
        <v>173029</v>
      </c>
      <c r="K332" s="283">
        <f t="shared" si="55"/>
        <v>116543</v>
      </c>
      <c r="L332" s="283">
        <f t="shared" si="55"/>
        <v>212468</v>
      </c>
      <c r="M332" s="283">
        <f t="shared" si="55"/>
        <v>457565</v>
      </c>
      <c r="N332" s="283">
        <f t="shared" si="55"/>
        <v>476013</v>
      </c>
      <c r="O332" s="283">
        <f t="shared" si="55"/>
        <v>394332</v>
      </c>
      <c r="P332" s="283">
        <f t="shared" si="55"/>
        <v>420972</v>
      </c>
      <c r="Q332" s="283">
        <f t="shared" si="55"/>
        <v>405012</v>
      </c>
      <c r="R332" s="283">
        <f t="shared" si="55"/>
        <v>417275</v>
      </c>
    </row>
    <row r="333" spans="1:18" ht="12.75" customHeight="1">
      <c r="B333" s="266"/>
      <c r="F333" s="275"/>
      <c r="G333" s="275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</row>
    <row r="334" spans="1:18" ht="12.75" customHeight="1">
      <c r="A334" s="188" t="s">
        <v>86</v>
      </c>
      <c r="B334" s="266"/>
      <c r="F334" s="275"/>
      <c r="G334" s="275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</row>
    <row r="335" spans="1:18" ht="12.75" customHeight="1">
      <c r="C335" s="266" t="s">
        <v>87</v>
      </c>
      <c r="F335" s="275">
        <f>SUM(G335:R335)</f>
        <v>2470122</v>
      </c>
      <c r="G335" s="295">
        <v>306909</v>
      </c>
      <c r="H335" s="295">
        <v>158085</v>
      </c>
      <c r="I335" s="295">
        <v>203882</v>
      </c>
      <c r="J335" s="295">
        <v>363766</v>
      </c>
      <c r="K335" s="295">
        <v>275619</v>
      </c>
      <c r="L335" s="295">
        <v>229123</v>
      </c>
      <c r="M335" s="295">
        <v>134354</v>
      </c>
      <c r="N335" s="295">
        <v>108392</v>
      </c>
      <c r="O335" s="295">
        <v>129857</v>
      </c>
      <c r="P335" s="295">
        <v>189827</v>
      </c>
      <c r="Q335" s="295">
        <v>172240</v>
      </c>
      <c r="R335" s="295">
        <v>198068</v>
      </c>
    </row>
    <row r="336" spans="1:18" ht="12.75" customHeight="1">
      <c r="C336" s="266" t="s">
        <v>88</v>
      </c>
      <c r="F336" s="275">
        <f>SUM(G336:R336)</f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  <c r="R336" s="295">
        <v>0</v>
      </c>
    </row>
    <row r="337" spans="1:18" ht="12.75" customHeight="1">
      <c r="C337" s="266"/>
      <c r="F337" s="275"/>
      <c r="G337" s="275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</row>
    <row r="338" spans="1:18" ht="12.75" customHeight="1">
      <c r="A338" s="188" t="s">
        <v>205</v>
      </c>
      <c r="B338" s="266"/>
      <c r="F338" s="275">
        <f>SUM(G338:R338)</f>
        <v>2470122</v>
      </c>
      <c r="G338" s="283">
        <f t="shared" ref="G338:I338" si="56">SUM(G335:G337)</f>
        <v>306909</v>
      </c>
      <c r="H338" s="283">
        <f t="shared" si="56"/>
        <v>158085</v>
      </c>
      <c r="I338" s="283">
        <f t="shared" si="56"/>
        <v>203882</v>
      </c>
      <c r="J338" s="283">
        <f t="shared" ref="J338:R338" si="57">SUM(J335:J337)</f>
        <v>363766</v>
      </c>
      <c r="K338" s="283">
        <f t="shared" si="57"/>
        <v>275619</v>
      </c>
      <c r="L338" s="283">
        <f t="shared" si="57"/>
        <v>229123</v>
      </c>
      <c r="M338" s="283">
        <f t="shared" si="57"/>
        <v>134354</v>
      </c>
      <c r="N338" s="283">
        <f t="shared" si="57"/>
        <v>108392</v>
      </c>
      <c r="O338" s="283">
        <f t="shared" si="57"/>
        <v>129857</v>
      </c>
      <c r="P338" s="283">
        <f t="shared" si="57"/>
        <v>189827</v>
      </c>
      <c r="Q338" s="283">
        <f t="shared" si="57"/>
        <v>172240</v>
      </c>
      <c r="R338" s="283">
        <f t="shared" si="57"/>
        <v>198068</v>
      </c>
    </row>
    <row r="339" spans="1:18" ht="12.75" customHeight="1">
      <c r="B339" s="266"/>
      <c r="F339" s="275"/>
      <c r="G339" s="275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</row>
    <row r="340" spans="1:18" ht="12.75" customHeight="1">
      <c r="A340" s="188" t="s">
        <v>70</v>
      </c>
      <c r="B340" s="266"/>
      <c r="F340" s="275"/>
      <c r="G340" s="275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</row>
    <row r="341" spans="1:18" ht="12.75" customHeight="1">
      <c r="C341" s="266" t="s">
        <v>71</v>
      </c>
      <c r="F341" s="275">
        <f t="shared" ref="F341:F355" si="58">SUM(G341:R341)</f>
        <v>0</v>
      </c>
      <c r="G341" s="295">
        <v>0</v>
      </c>
      <c r="H341" s="295">
        <v>0</v>
      </c>
      <c r="I341" s="295">
        <v>0</v>
      </c>
      <c r="J341" s="295">
        <v>0</v>
      </c>
      <c r="K341" s="295">
        <v>0</v>
      </c>
      <c r="L341" s="295">
        <v>0</v>
      </c>
      <c r="M341" s="295">
        <v>0</v>
      </c>
      <c r="N341" s="295">
        <v>0</v>
      </c>
      <c r="O341" s="295">
        <v>0</v>
      </c>
      <c r="P341" s="295">
        <v>0</v>
      </c>
      <c r="Q341" s="295">
        <v>0</v>
      </c>
      <c r="R341" s="295">
        <v>0</v>
      </c>
    </row>
    <row r="342" spans="1:18" ht="12.75" customHeight="1">
      <c r="C342" s="266" t="s">
        <v>193</v>
      </c>
      <c r="F342" s="275">
        <f t="shared" si="58"/>
        <v>0</v>
      </c>
      <c r="G342" s="295">
        <v>0</v>
      </c>
      <c r="H342" s="295">
        <v>0</v>
      </c>
      <c r="I342" s="295">
        <v>0</v>
      </c>
      <c r="J342" s="295">
        <v>0</v>
      </c>
      <c r="K342" s="295">
        <v>0</v>
      </c>
      <c r="L342" s="295">
        <v>0</v>
      </c>
      <c r="M342" s="295">
        <v>0</v>
      </c>
      <c r="N342" s="295">
        <v>0</v>
      </c>
      <c r="O342" s="295">
        <v>0</v>
      </c>
      <c r="P342" s="295">
        <v>0</v>
      </c>
      <c r="Q342" s="295">
        <v>0</v>
      </c>
      <c r="R342" s="295">
        <v>0</v>
      </c>
    </row>
    <row r="343" spans="1:18" ht="12.75" customHeight="1">
      <c r="C343" s="266" t="s">
        <v>72</v>
      </c>
      <c r="F343" s="275">
        <f t="shared" si="58"/>
        <v>0</v>
      </c>
      <c r="G343" s="295">
        <v>0</v>
      </c>
      <c r="H343" s="295">
        <v>0</v>
      </c>
      <c r="I343" s="295">
        <v>0</v>
      </c>
      <c r="J343" s="295">
        <v>0</v>
      </c>
      <c r="K343" s="295">
        <v>0</v>
      </c>
      <c r="L343" s="295">
        <v>0</v>
      </c>
      <c r="M343" s="295">
        <v>0</v>
      </c>
      <c r="N343" s="295">
        <v>0</v>
      </c>
      <c r="O343" s="295">
        <v>0</v>
      </c>
      <c r="P343" s="295">
        <v>0</v>
      </c>
      <c r="Q343" s="295">
        <v>0</v>
      </c>
      <c r="R343" s="295">
        <v>0</v>
      </c>
    </row>
    <row r="344" spans="1:18" ht="12.75" customHeight="1">
      <c r="C344" s="266" t="s">
        <v>73</v>
      </c>
      <c r="F344" s="275">
        <f t="shared" si="58"/>
        <v>0</v>
      </c>
      <c r="G344" s="295">
        <v>0</v>
      </c>
      <c r="H344" s="295">
        <v>0</v>
      </c>
      <c r="I344" s="295">
        <v>0</v>
      </c>
      <c r="J344" s="295">
        <v>0</v>
      </c>
      <c r="K344" s="295">
        <v>0</v>
      </c>
      <c r="L344" s="295">
        <v>0</v>
      </c>
      <c r="M344" s="295">
        <v>0</v>
      </c>
      <c r="N344" s="295">
        <v>0</v>
      </c>
      <c r="O344" s="295">
        <v>0</v>
      </c>
      <c r="P344" s="295">
        <v>0</v>
      </c>
      <c r="Q344" s="295">
        <v>0</v>
      </c>
      <c r="R344" s="295">
        <v>0</v>
      </c>
    </row>
    <row r="345" spans="1:18" ht="12.75" customHeight="1">
      <c r="C345" s="266" t="s">
        <v>74</v>
      </c>
      <c r="F345" s="275">
        <f t="shared" si="58"/>
        <v>0</v>
      </c>
      <c r="G345" s="295">
        <v>0</v>
      </c>
      <c r="H345" s="295">
        <v>0</v>
      </c>
      <c r="I345" s="295">
        <v>0</v>
      </c>
      <c r="J345" s="295">
        <v>0</v>
      </c>
      <c r="K345" s="295">
        <v>0</v>
      </c>
      <c r="L345" s="295">
        <v>0</v>
      </c>
      <c r="M345" s="295">
        <v>0</v>
      </c>
      <c r="N345" s="295">
        <v>0</v>
      </c>
      <c r="O345" s="295">
        <v>0</v>
      </c>
      <c r="P345" s="295">
        <v>0</v>
      </c>
      <c r="Q345" s="295">
        <v>0</v>
      </c>
      <c r="R345" s="295">
        <v>0</v>
      </c>
    </row>
    <row r="346" spans="1:18" ht="12.75" customHeight="1">
      <c r="C346" s="266" t="s">
        <v>75</v>
      </c>
      <c r="F346" s="275">
        <f t="shared" si="58"/>
        <v>0</v>
      </c>
      <c r="G346" s="295">
        <v>0</v>
      </c>
      <c r="H346" s="295">
        <v>0</v>
      </c>
      <c r="I346" s="295">
        <v>0</v>
      </c>
      <c r="J346" s="295">
        <v>0</v>
      </c>
      <c r="K346" s="295">
        <v>0</v>
      </c>
      <c r="L346" s="295">
        <v>0</v>
      </c>
      <c r="M346" s="295">
        <v>0</v>
      </c>
      <c r="N346" s="295">
        <v>0</v>
      </c>
      <c r="O346" s="295">
        <v>0</v>
      </c>
      <c r="P346" s="295">
        <v>0</v>
      </c>
      <c r="Q346" s="295">
        <v>0</v>
      </c>
      <c r="R346" s="295">
        <v>0</v>
      </c>
    </row>
    <row r="347" spans="1:18" ht="12.75" customHeight="1">
      <c r="C347" s="266" t="s">
        <v>20</v>
      </c>
      <c r="F347" s="275">
        <f t="shared" si="58"/>
        <v>47965</v>
      </c>
      <c r="G347" s="295">
        <v>9160</v>
      </c>
      <c r="H347" s="295">
        <v>6810</v>
      </c>
      <c r="I347" s="295">
        <v>4343</v>
      </c>
      <c r="J347" s="295">
        <v>5433</v>
      </c>
      <c r="K347" s="295">
        <v>3858</v>
      </c>
      <c r="L347" s="295">
        <v>7040</v>
      </c>
      <c r="M347" s="295">
        <v>5430</v>
      </c>
      <c r="N347" s="295">
        <v>1339</v>
      </c>
      <c r="O347" s="295">
        <v>-3</v>
      </c>
      <c r="P347" s="295">
        <v>103</v>
      </c>
      <c r="Q347" s="295">
        <v>43</v>
      </c>
      <c r="R347" s="295">
        <v>4409</v>
      </c>
    </row>
    <row r="348" spans="1:18" ht="12.75" customHeight="1">
      <c r="C348" s="266" t="s">
        <v>76</v>
      </c>
      <c r="F348" s="275">
        <f t="shared" si="58"/>
        <v>0</v>
      </c>
      <c r="G348" s="295">
        <v>0</v>
      </c>
      <c r="H348" s="295">
        <v>0</v>
      </c>
      <c r="I348" s="295">
        <v>0</v>
      </c>
      <c r="J348" s="295">
        <v>0</v>
      </c>
      <c r="K348" s="295">
        <v>0</v>
      </c>
      <c r="L348" s="295">
        <v>0</v>
      </c>
      <c r="M348" s="295">
        <v>0</v>
      </c>
      <c r="N348" s="295">
        <v>0</v>
      </c>
      <c r="O348" s="295">
        <v>0</v>
      </c>
      <c r="P348" s="295">
        <v>0</v>
      </c>
      <c r="Q348" s="295">
        <v>0</v>
      </c>
      <c r="R348" s="295">
        <v>0</v>
      </c>
    </row>
    <row r="349" spans="1:18" ht="12.75" customHeight="1">
      <c r="C349" s="288" t="s">
        <v>19</v>
      </c>
      <c r="F349" s="275">
        <f t="shared" si="58"/>
        <v>115632</v>
      </c>
      <c r="G349" s="295">
        <v>4149</v>
      </c>
      <c r="H349" s="295">
        <v>4695</v>
      </c>
      <c r="I349" s="295">
        <v>4908</v>
      </c>
      <c r="J349" s="295">
        <v>13630</v>
      </c>
      <c r="K349" s="295">
        <v>11262</v>
      </c>
      <c r="L349" s="295">
        <v>21946</v>
      </c>
      <c r="M349" s="295">
        <v>23415</v>
      </c>
      <c r="N349" s="295">
        <v>-19519</v>
      </c>
      <c r="O349" s="295">
        <v>13451</v>
      </c>
      <c r="P349" s="295">
        <v>18950</v>
      </c>
      <c r="Q349" s="295">
        <v>11443</v>
      </c>
      <c r="R349" s="295">
        <v>7302</v>
      </c>
    </row>
    <row r="350" spans="1:18" ht="12.75" customHeight="1">
      <c r="C350" s="288" t="s">
        <v>206</v>
      </c>
      <c r="F350" s="275">
        <f t="shared" si="58"/>
        <v>143441</v>
      </c>
      <c r="G350" s="295">
        <v>21039</v>
      </c>
      <c r="H350" s="295">
        <v>17729</v>
      </c>
      <c r="I350" s="295">
        <v>10170</v>
      </c>
      <c r="J350" s="295">
        <v>31233</v>
      </c>
      <c r="K350" s="295">
        <v>18974</v>
      </c>
      <c r="L350" s="295">
        <v>22109</v>
      </c>
      <c r="M350" s="295">
        <v>12734</v>
      </c>
      <c r="N350" s="295">
        <v>6275</v>
      </c>
      <c r="O350" s="295">
        <v>1708</v>
      </c>
      <c r="P350" s="295">
        <v>21</v>
      </c>
      <c r="Q350" s="295">
        <v>1427</v>
      </c>
      <c r="R350" s="295">
        <v>22</v>
      </c>
    </row>
    <row r="351" spans="1:18" ht="12.75" customHeight="1">
      <c r="C351" s="288" t="s">
        <v>207</v>
      </c>
      <c r="E351" s="270" t="s">
        <v>163</v>
      </c>
      <c r="F351" s="275">
        <f t="shared" si="58"/>
        <v>91293</v>
      </c>
      <c r="G351" s="295">
        <v>11482</v>
      </c>
      <c r="H351" s="295">
        <v>8281</v>
      </c>
      <c r="I351" s="295">
        <v>4554</v>
      </c>
      <c r="J351" s="295">
        <v>15256</v>
      </c>
      <c r="K351" s="295">
        <v>9239</v>
      </c>
      <c r="L351" s="295">
        <v>11394</v>
      </c>
      <c r="M351" s="295">
        <v>9432</v>
      </c>
      <c r="N351" s="295">
        <v>7533</v>
      </c>
      <c r="O351" s="295">
        <v>10593</v>
      </c>
      <c r="P351" s="295">
        <v>3602</v>
      </c>
      <c r="Q351" s="295">
        <v>-39</v>
      </c>
      <c r="R351" s="295">
        <v>-34</v>
      </c>
    </row>
    <row r="352" spans="1:18" ht="12.75" customHeight="1">
      <c r="B352" s="266"/>
      <c r="C352" s="217" t="s">
        <v>77</v>
      </c>
      <c r="F352" s="275">
        <f t="shared" si="58"/>
        <v>0</v>
      </c>
      <c r="G352" s="295">
        <v>0</v>
      </c>
      <c r="H352" s="295">
        <v>0</v>
      </c>
      <c r="I352" s="295">
        <v>0</v>
      </c>
      <c r="J352" s="295">
        <v>0</v>
      </c>
      <c r="K352" s="295">
        <v>0</v>
      </c>
      <c r="L352" s="295">
        <v>0</v>
      </c>
      <c r="M352" s="295">
        <v>0</v>
      </c>
      <c r="N352" s="295">
        <v>0</v>
      </c>
      <c r="O352" s="295">
        <v>0</v>
      </c>
      <c r="P352" s="295">
        <v>0</v>
      </c>
      <c r="Q352" s="295">
        <v>0</v>
      </c>
      <c r="R352" s="295">
        <v>0</v>
      </c>
    </row>
    <row r="353" spans="1:18" ht="12.75" customHeight="1">
      <c r="C353" s="266" t="s">
        <v>78</v>
      </c>
      <c r="F353" s="275">
        <f t="shared" si="58"/>
        <v>0</v>
      </c>
      <c r="G353" s="295">
        <v>0</v>
      </c>
      <c r="H353" s="295">
        <v>0</v>
      </c>
      <c r="I353" s="295">
        <v>0</v>
      </c>
      <c r="J353" s="295">
        <v>0</v>
      </c>
      <c r="K353" s="295">
        <v>0</v>
      </c>
      <c r="L353" s="295">
        <v>0</v>
      </c>
      <c r="M353" s="295">
        <v>0</v>
      </c>
      <c r="N353" s="295">
        <v>0</v>
      </c>
      <c r="O353" s="295">
        <v>0</v>
      </c>
      <c r="P353" s="295">
        <v>0</v>
      </c>
      <c r="Q353" s="295">
        <v>0</v>
      </c>
      <c r="R353" s="295">
        <v>0</v>
      </c>
    </row>
    <row r="354" spans="1:18" ht="12.75" customHeight="1">
      <c r="B354" s="266"/>
      <c r="C354" s="217" t="s">
        <v>79</v>
      </c>
      <c r="F354" s="275">
        <f t="shared" si="58"/>
        <v>0</v>
      </c>
      <c r="G354" s="295">
        <v>0</v>
      </c>
      <c r="H354" s="295">
        <v>0</v>
      </c>
      <c r="I354" s="295">
        <v>0</v>
      </c>
      <c r="J354" s="295">
        <v>0</v>
      </c>
      <c r="K354" s="295">
        <v>0</v>
      </c>
      <c r="L354" s="295">
        <v>0</v>
      </c>
      <c r="M354" s="295">
        <v>0</v>
      </c>
      <c r="N354" s="295">
        <v>0</v>
      </c>
      <c r="O354" s="295">
        <v>0</v>
      </c>
      <c r="P354" s="295">
        <v>0</v>
      </c>
      <c r="Q354" s="295">
        <v>0</v>
      </c>
      <c r="R354" s="295">
        <v>0</v>
      </c>
    </row>
    <row r="355" spans="1:18" ht="12.75" customHeight="1">
      <c r="B355" s="266"/>
      <c r="C355" s="217" t="s">
        <v>80</v>
      </c>
      <c r="F355" s="275">
        <f t="shared" si="58"/>
        <v>0</v>
      </c>
      <c r="G355" s="295">
        <v>0</v>
      </c>
      <c r="H355" s="295">
        <v>0</v>
      </c>
      <c r="I355" s="295">
        <v>0</v>
      </c>
      <c r="J355" s="295">
        <v>0</v>
      </c>
      <c r="K355" s="295">
        <v>0</v>
      </c>
      <c r="L355" s="295">
        <v>0</v>
      </c>
      <c r="M355" s="295">
        <v>0</v>
      </c>
      <c r="N355" s="295">
        <v>0</v>
      </c>
      <c r="O355" s="295">
        <v>0</v>
      </c>
      <c r="P355" s="295">
        <v>0</v>
      </c>
      <c r="Q355" s="295">
        <v>0</v>
      </c>
      <c r="R355" s="295">
        <v>0</v>
      </c>
    </row>
    <row r="356" spans="1:18" ht="12.75" customHeight="1">
      <c r="B356" s="266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</row>
    <row r="357" spans="1:18" ht="12.75" customHeight="1">
      <c r="A357" s="188" t="s">
        <v>208</v>
      </c>
      <c r="B357" s="266"/>
      <c r="E357" s="270" t="s">
        <v>163</v>
      </c>
      <c r="F357" s="275">
        <f>SUM(G357:R357)</f>
        <v>398331</v>
      </c>
      <c r="G357" s="283">
        <f t="shared" ref="G357:I357" si="59">SUM(G341:G356)</f>
        <v>45830</v>
      </c>
      <c r="H357" s="283">
        <f t="shared" si="59"/>
        <v>37515</v>
      </c>
      <c r="I357" s="283">
        <f t="shared" si="59"/>
        <v>23975</v>
      </c>
      <c r="J357" s="283">
        <f t="shared" ref="J357:R357" si="60">SUM(J341:J356)</f>
        <v>65552</v>
      </c>
      <c r="K357" s="283">
        <f t="shared" si="60"/>
        <v>43333</v>
      </c>
      <c r="L357" s="283">
        <f t="shared" si="60"/>
        <v>62489</v>
      </c>
      <c r="M357" s="283">
        <f t="shared" si="60"/>
        <v>51011</v>
      </c>
      <c r="N357" s="283">
        <f t="shared" si="60"/>
        <v>-4372</v>
      </c>
      <c r="O357" s="283">
        <f t="shared" si="60"/>
        <v>25749</v>
      </c>
      <c r="P357" s="283">
        <f t="shared" si="60"/>
        <v>22676</v>
      </c>
      <c r="Q357" s="283">
        <f t="shared" si="60"/>
        <v>12874</v>
      </c>
      <c r="R357" s="283">
        <f t="shared" si="60"/>
        <v>11699</v>
      </c>
    </row>
    <row r="358" spans="1:18" ht="12.75" customHeight="1">
      <c r="B358" s="266"/>
      <c r="F358" s="282" t="s">
        <v>81</v>
      </c>
      <c r="G358" s="282" t="s">
        <v>81</v>
      </c>
      <c r="H358" s="282" t="s">
        <v>81</v>
      </c>
      <c r="I358" s="282" t="s">
        <v>81</v>
      </c>
      <c r="J358" s="282" t="s">
        <v>81</v>
      </c>
      <c r="K358" s="282" t="s">
        <v>81</v>
      </c>
      <c r="L358" s="282" t="s">
        <v>81</v>
      </c>
      <c r="M358" s="282" t="s">
        <v>81</v>
      </c>
      <c r="N358" s="282" t="s">
        <v>81</v>
      </c>
      <c r="O358" s="282" t="s">
        <v>81</v>
      </c>
      <c r="P358" s="282" t="s">
        <v>81</v>
      </c>
      <c r="Q358" s="282" t="s">
        <v>81</v>
      </c>
      <c r="R358" s="282" t="s">
        <v>81</v>
      </c>
    </row>
    <row r="359" spans="1:18" ht="12.75" customHeight="1">
      <c r="A359" s="188" t="s">
        <v>89</v>
      </c>
      <c r="E359" s="270"/>
      <c r="F359" s="275">
        <f>SUM(G359:R359)</f>
        <v>21641126.820509847</v>
      </c>
      <c r="G359" s="283">
        <f t="shared" ref="G359:I359" si="61">SUM(G357,G338,G332,G321,G307)</f>
        <v>2165613.2084843018</v>
      </c>
      <c r="H359" s="283">
        <f t="shared" si="61"/>
        <v>1872623.3755811341</v>
      </c>
      <c r="I359" s="283">
        <f t="shared" si="61"/>
        <v>1971582.5724669998</v>
      </c>
      <c r="J359" s="283">
        <f t="shared" ref="J359:R359" si="62">SUM(J357,J338,J332,J321,J307)</f>
        <v>1559188.6474109998</v>
      </c>
      <c r="K359" s="283">
        <f t="shared" si="62"/>
        <v>1466549.7420486566</v>
      </c>
      <c r="L359" s="283">
        <f t="shared" si="62"/>
        <v>1602345.6556979995</v>
      </c>
      <c r="M359" s="283">
        <f t="shared" si="62"/>
        <v>1740656.3990430012</v>
      </c>
      <c r="N359" s="283">
        <f t="shared" si="62"/>
        <v>1805263.6235730001</v>
      </c>
      <c r="O359" s="283">
        <f t="shared" si="62"/>
        <v>1744201.1265449994</v>
      </c>
      <c r="P359" s="283">
        <f t="shared" si="62"/>
        <v>1849229.4053029995</v>
      </c>
      <c r="Q359" s="283">
        <f t="shared" si="62"/>
        <v>1877689.1934790004</v>
      </c>
      <c r="R359" s="283">
        <f t="shared" si="62"/>
        <v>1986183.8708767546</v>
      </c>
    </row>
    <row r="360" spans="1:18" ht="12.75" customHeight="1">
      <c r="B360" s="266"/>
      <c r="F360" s="282" t="s">
        <v>81</v>
      </c>
      <c r="G360" s="282" t="s">
        <v>81</v>
      </c>
      <c r="H360" s="282" t="s">
        <v>81</v>
      </c>
      <c r="I360" s="282" t="s">
        <v>81</v>
      </c>
      <c r="J360" s="282" t="s">
        <v>81</v>
      </c>
      <c r="K360" s="282" t="s">
        <v>81</v>
      </c>
      <c r="L360" s="282" t="s">
        <v>81</v>
      </c>
      <c r="M360" s="282" t="s">
        <v>81</v>
      </c>
      <c r="N360" s="282" t="s">
        <v>81</v>
      </c>
      <c r="O360" s="282" t="s">
        <v>81</v>
      </c>
      <c r="P360" s="282" t="s">
        <v>81</v>
      </c>
      <c r="Q360" s="282" t="s">
        <v>81</v>
      </c>
      <c r="R360" s="282" t="s">
        <v>81</v>
      </c>
    </row>
    <row r="362" spans="1:18" ht="12.75" customHeight="1">
      <c r="D362" s="387" t="s">
        <v>195</v>
      </c>
      <c r="F362" s="275">
        <f t="shared" ref="F362:R362" si="63">F359-F208</f>
        <v>0</v>
      </c>
      <c r="G362" s="275">
        <f t="shared" si="63"/>
        <v>0</v>
      </c>
      <c r="H362" s="275">
        <f t="shared" si="63"/>
        <v>0</v>
      </c>
      <c r="I362" s="275">
        <f t="shared" si="63"/>
        <v>0</v>
      </c>
      <c r="J362" s="275">
        <f t="shared" si="63"/>
        <v>0</v>
      </c>
      <c r="K362" s="275">
        <f t="shared" si="63"/>
        <v>0</v>
      </c>
      <c r="L362" s="275">
        <f t="shared" si="63"/>
        <v>0</v>
      </c>
      <c r="M362" s="275">
        <f t="shared" si="63"/>
        <v>0</v>
      </c>
      <c r="N362" s="275">
        <f t="shared" si="63"/>
        <v>0</v>
      </c>
      <c r="O362" s="275">
        <f t="shared" si="63"/>
        <v>0</v>
      </c>
      <c r="P362" s="275">
        <f t="shared" si="63"/>
        <v>0</v>
      </c>
      <c r="Q362" s="275">
        <f t="shared" si="63"/>
        <v>0</v>
      </c>
      <c r="R362" s="275">
        <f t="shared" si="63"/>
        <v>0</v>
      </c>
    </row>
    <row r="363" spans="1:18" ht="12.75" customHeight="1">
      <c r="D363" s="387" t="s">
        <v>195</v>
      </c>
      <c r="F363" s="275">
        <f>SUM(G363:R363)</f>
        <v>0</v>
      </c>
      <c r="G363" s="275">
        <v>0</v>
      </c>
      <c r="H363" s="275">
        <v>0</v>
      </c>
      <c r="I363" s="275">
        <v>0</v>
      </c>
      <c r="J363" s="275">
        <v>0</v>
      </c>
      <c r="K363" s="275">
        <v>0</v>
      </c>
      <c r="L363" s="275">
        <v>0</v>
      </c>
      <c r="M363" s="275">
        <v>0</v>
      </c>
      <c r="N363" s="275">
        <v>0</v>
      </c>
      <c r="O363" s="275">
        <v>0</v>
      </c>
      <c r="P363" s="275">
        <v>0</v>
      </c>
      <c r="Q363" s="275">
        <v>0</v>
      </c>
      <c r="R363" s="275">
        <v>0</v>
      </c>
    </row>
  </sheetData>
  <conditionalFormatting sqref="F176:R176">
    <cfRule type="cellIs" dxfId="1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7" max="16383" man="1"/>
    <brk id="135" max="16383" man="1"/>
    <brk id="176" max="16383" man="1"/>
    <brk id="208" max="16383" man="1"/>
    <brk id="273" max="16383" man="1"/>
    <brk id="308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90" workbookViewId="0"/>
  </sheetViews>
  <sheetFormatPr defaultRowHeight="12"/>
  <cols>
    <col min="1" max="1" width="27.140625" style="16" customWidth="1"/>
    <col min="2" max="2" width="11.85546875" style="14" customWidth="1"/>
    <col min="3" max="3" width="7.28515625" style="14" customWidth="1"/>
    <col min="4" max="6" width="12.7109375" style="16" customWidth="1"/>
    <col min="7" max="7" width="15.85546875" style="16" customWidth="1"/>
    <col min="8" max="8" width="11.7109375" style="16" bestFit="1" customWidth="1"/>
    <col min="9" max="9" width="13.140625" style="16" bestFit="1" customWidth="1"/>
    <col min="10" max="16384" width="9.140625" style="16"/>
  </cols>
  <sheetData>
    <row r="1" spans="1:8" ht="12.75">
      <c r="A1" s="1" t="str">
        <f>+'Workpaper Index'!$C$4</f>
        <v>Washington Power Cost Adjustment Mechanism</v>
      </c>
      <c r="B1" s="173"/>
      <c r="D1" s="15"/>
      <c r="E1" s="15"/>
      <c r="F1" s="15"/>
    </row>
    <row r="2" spans="1:8" ht="12.75">
      <c r="A2" s="1" t="str">
        <f>+'Workpaper Index'!$B$5&amp;" "&amp;'Workpaper Index'!$C$5</f>
        <v>Deferral Period: January 1, 2019 - December 31, 2019</v>
      </c>
      <c r="B2" s="173"/>
      <c r="D2" s="15"/>
      <c r="E2" s="15"/>
      <c r="F2" s="15"/>
    </row>
    <row r="3" spans="1:8" ht="12.75">
      <c r="A3" s="1" t="str">
        <f>+'Workpaper Index'!$B$19&amp;": "&amp;'Workpaper Index'!$C$19</f>
        <v>(4.1): Washington Allocated Base Net Power Costs UE-140762</v>
      </c>
      <c r="B3" s="173"/>
    </row>
    <row r="4" spans="1:8" ht="36">
      <c r="D4" s="18" t="s">
        <v>93</v>
      </c>
      <c r="F4" s="18" t="s">
        <v>94</v>
      </c>
    </row>
    <row r="5" spans="1:8" s="21" customFormat="1" ht="65.25" customHeight="1">
      <c r="A5" s="300" t="s">
        <v>95</v>
      </c>
      <c r="B5" s="301" t="s">
        <v>96</v>
      </c>
      <c r="C5" s="301" t="s">
        <v>97</v>
      </c>
      <c r="D5" s="19" t="s">
        <v>98</v>
      </c>
      <c r="E5" s="301" t="s">
        <v>99</v>
      </c>
      <c r="F5" s="19" t="s">
        <v>98</v>
      </c>
      <c r="G5" s="20"/>
    </row>
    <row r="6" spans="1:8">
      <c r="A6" s="13" t="s">
        <v>102</v>
      </c>
      <c r="D6" s="24"/>
      <c r="E6" s="22"/>
      <c r="F6" s="24"/>
      <c r="G6" s="23"/>
      <c r="H6" s="23"/>
    </row>
    <row r="7" spans="1:8" s="17" customFormat="1">
      <c r="A7" s="17" t="s">
        <v>103</v>
      </c>
      <c r="B7" s="25" t="s">
        <v>104</v>
      </c>
      <c r="C7" s="25" t="s">
        <v>100</v>
      </c>
      <c r="D7" s="396">
        <v>21739149.103170902</v>
      </c>
      <c r="E7" s="27">
        <v>1.00773</v>
      </c>
      <c r="F7" s="396">
        <f t="shared" ref="F7:F14" si="0">D7*E7</f>
        <v>21907192.725738414</v>
      </c>
      <c r="G7" s="28"/>
      <c r="H7" s="23"/>
    </row>
    <row r="8" spans="1:8" s="17" customFormat="1">
      <c r="A8" s="17" t="s">
        <v>105</v>
      </c>
      <c r="B8" s="25" t="s">
        <v>106</v>
      </c>
      <c r="C8" s="25" t="s">
        <v>100</v>
      </c>
      <c r="D8" s="26">
        <v>43823478.518971674</v>
      </c>
      <c r="E8" s="27">
        <v>1.00773</v>
      </c>
      <c r="F8" s="26">
        <f t="shared" si="0"/>
        <v>44162234.007923327</v>
      </c>
      <c r="G8" s="28"/>
      <c r="H8" s="23"/>
    </row>
    <row r="9" spans="1:8" s="17" customFormat="1">
      <c r="A9" s="17" t="s">
        <v>105</v>
      </c>
      <c r="B9" s="25" t="s">
        <v>106</v>
      </c>
      <c r="C9" s="25" t="s">
        <v>107</v>
      </c>
      <c r="D9" s="26">
        <v>420773.45793374133</v>
      </c>
      <c r="E9" s="27">
        <v>1.00773</v>
      </c>
      <c r="F9" s="26">
        <f t="shared" si="0"/>
        <v>424026.03676356917</v>
      </c>
      <c r="G9" s="28"/>
      <c r="H9" s="23"/>
    </row>
    <row r="10" spans="1:8" s="17" customFormat="1">
      <c r="A10" s="17" t="s">
        <v>105</v>
      </c>
      <c r="B10" s="25" t="s">
        <v>106</v>
      </c>
      <c r="C10" s="25" t="s">
        <v>101</v>
      </c>
      <c r="D10" s="26">
        <v>579500.26</v>
      </c>
      <c r="E10" s="27">
        <v>1.00773</v>
      </c>
      <c r="F10" s="26">
        <f t="shared" si="0"/>
        <v>583979.79700979998</v>
      </c>
      <c r="G10" s="28"/>
      <c r="H10" s="23"/>
    </row>
    <row r="11" spans="1:8" s="17" customFormat="1">
      <c r="A11" s="17" t="s">
        <v>108</v>
      </c>
      <c r="B11" s="25" t="s">
        <v>109</v>
      </c>
      <c r="C11" s="25" t="s">
        <v>100</v>
      </c>
      <c r="D11" s="26">
        <v>25144522.145333525</v>
      </c>
      <c r="E11" s="27">
        <v>1.00773</v>
      </c>
      <c r="F11" s="26">
        <f t="shared" si="0"/>
        <v>25338889.301516954</v>
      </c>
      <c r="G11" s="28"/>
      <c r="H11" s="23"/>
    </row>
    <row r="12" spans="1:8" s="17" customFormat="1">
      <c r="A12" s="17" t="s">
        <v>108</v>
      </c>
      <c r="B12" s="25" t="s">
        <v>109</v>
      </c>
      <c r="C12" s="25" t="s">
        <v>107</v>
      </c>
      <c r="D12" s="26">
        <v>0</v>
      </c>
      <c r="E12" s="27">
        <v>1.00773</v>
      </c>
      <c r="F12" s="26">
        <f t="shared" si="0"/>
        <v>0</v>
      </c>
      <c r="G12" s="28"/>
      <c r="H12" s="23"/>
    </row>
    <row r="13" spans="1:8" s="17" customFormat="1">
      <c r="A13" s="17" t="s">
        <v>110</v>
      </c>
      <c r="B13" s="25" t="s">
        <v>111</v>
      </c>
      <c r="C13" s="25" t="s">
        <v>107</v>
      </c>
      <c r="D13" s="26">
        <v>57151921.068422273</v>
      </c>
      <c r="E13" s="27">
        <v>1.00773</v>
      </c>
      <c r="F13" s="26">
        <f t="shared" si="0"/>
        <v>57593705.418281175</v>
      </c>
      <c r="G13" s="28"/>
      <c r="H13" s="23"/>
    </row>
    <row r="14" spans="1:8" s="17" customFormat="1">
      <c r="A14" s="17" t="s">
        <v>110</v>
      </c>
      <c r="B14" s="25" t="s">
        <v>112</v>
      </c>
      <c r="C14" s="25" t="s">
        <v>107</v>
      </c>
      <c r="D14" s="26">
        <v>21006571.976533867</v>
      </c>
      <c r="E14" s="27">
        <v>1.00773</v>
      </c>
      <c r="F14" s="26">
        <f t="shared" si="0"/>
        <v>21168952.777912475</v>
      </c>
      <c r="G14" s="28"/>
      <c r="H14" s="23"/>
    </row>
    <row r="15" spans="1:8" s="17" customFormat="1">
      <c r="A15" s="382" t="s">
        <v>0</v>
      </c>
      <c r="D15" s="397">
        <f t="shared" ref="D15" si="1">SUM(D8:D14)-D7</f>
        <v>126387618.32402417</v>
      </c>
      <c r="E15" s="29"/>
      <c r="F15" s="397">
        <f>SUM(F8:F14)-F7</f>
        <v>127364594.61366889</v>
      </c>
      <c r="G15" s="23"/>
      <c r="H15" s="23"/>
    </row>
    <row r="18" spans="1:9">
      <c r="B18" s="31"/>
    </row>
    <row r="19" spans="1:9">
      <c r="B19" s="31"/>
    </row>
    <row r="20" spans="1:9" s="14" customFormat="1">
      <c r="A20" s="32"/>
      <c r="B20" s="33"/>
      <c r="C20" s="30"/>
      <c r="D20" s="16"/>
      <c r="E20" s="16"/>
      <c r="F20" s="16"/>
      <c r="G20" s="16"/>
      <c r="H20" s="16"/>
      <c r="I20" s="16"/>
    </row>
    <row r="22" spans="1:9" s="14" customFormat="1">
      <c r="A22" s="13"/>
      <c r="D22" s="16"/>
      <c r="E22" s="16"/>
      <c r="F22" s="16"/>
      <c r="G22" s="16"/>
      <c r="H22" s="16"/>
      <c r="I22" s="16"/>
    </row>
  </sheetData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1:R1319"/>
  <sheetViews>
    <sheetView zoomScaleNormal="100" workbookViewId="0">
      <pane ySplit="4" topLeftCell="A5" activePane="bottomLeft" state="frozen"/>
      <selection pane="bottomLeft" sqref="A1:Q1"/>
    </sheetView>
  </sheetViews>
  <sheetFormatPr defaultColWidth="10.28515625" defaultRowHeight="12.75"/>
  <cols>
    <col min="1" max="1" width="3.42578125" style="308" customWidth="1"/>
    <col min="2" max="2" width="1.7109375" style="306" customWidth="1"/>
    <col min="3" max="3" width="29.28515625" style="3" customWidth="1"/>
    <col min="4" max="4" width="1.42578125" style="306" customWidth="1"/>
    <col min="5" max="5" width="16.42578125" style="306" bestFit="1" customWidth="1"/>
    <col min="6" max="6" width="13.42578125" style="306" customWidth="1"/>
    <col min="7" max="17" width="13.140625" style="306" customWidth="1"/>
    <col min="18" max="18" width="2.7109375" style="307" customWidth="1"/>
    <col min="19" max="16384" width="10.28515625" style="306"/>
  </cols>
  <sheetData>
    <row r="1" spans="1:18">
      <c r="A1" s="487" t="s">
        <v>288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</row>
    <row r="2" spans="1:18" s="308" customFormat="1" ht="26.25">
      <c r="A2" s="308" t="s">
        <v>2</v>
      </c>
      <c r="C2" s="2"/>
      <c r="J2" s="358" t="s">
        <v>92</v>
      </c>
      <c r="P2" s="357"/>
      <c r="Q2" s="356"/>
      <c r="R2" s="355"/>
    </row>
    <row r="3" spans="1:18" s="308" customFormat="1">
      <c r="C3" s="2"/>
      <c r="J3" s="314" t="s">
        <v>3</v>
      </c>
      <c r="R3" s="355"/>
    </row>
    <row r="4" spans="1:18" s="308" customFormat="1">
      <c r="A4" s="354" t="str">
        <f>"12 months ended "&amp;TEXT(Q4,"MMMM YYYY")</f>
        <v>12 months ended March 2016</v>
      </c>
      <c r="C4" s="2"/>
      <c r="E4" s="330" t="str">
        <f>TEXT(F4,"mm/yy")&amp;"-"&amp;TEXT(Q4,"mm/yy")</f>
        <v>04/15-03/16</v>
      </c>
      <c r="F4" s="326">
        <v>42095</v>
      </c>
      <c r="G4" s="326">
        <f t="shared" ref="G4:Q4" si="0">DATE(YEAR(F4),MONTH(F4)+1,1)</f>
        <v>42125</v>
      </c>
      <c r="H4" s="326">
        <f t="shared" si="0"/>
        <v>42156</v>
      </c>
      <c r="I4" s="326">
        <f t="shared" si="0"/>
        <v>42186</v>
      </c>
      <c r="J4" s="326">
        <f t="shared" si="0"/>
        <v>42217</v>
      </c>
      <c r="K4" s="326">
        <f t="shared" si="0"/>
        <v>42248</v>
      </c>
      <c r="L4" s="326">
        <f t="shared" si="0"/>
        <v>42278</v>
      </c>
      <c r="M4" s="326">
        <f t="shared" si="0"/>
        <v>42309</v>
      </c>
      <c r="N4" s="326">
        <f t="shared" si="0"/>
        <v>42339</v>
      </c>
      <c r="O4" s="326">
        <f t="shared" si="0"/>
        <v>42370</v>
      </c>
      <c r="P4" s="326">
        <f t="shared" si="0"/>
        <v>42401</v>
      </c>
      <c r="Q4" s="326">
        <f t="shared" si="0"/>
        <v>42430</v>
      </c>
      <c r="R4" s="355"/>
    </row>
    <row r="5" spans="1:18">
      <c r="A5" s="354"/>
      <c r="E5" s="330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8" ht="15.75">
      <c r="J6" s="353" t="str">
        <f>"$"</f>
        <v>$</v>
      </c>
    </row>
    <row r="7" spans="1:18" s="311" customFormat="1">
      <c r="C7" s="12"/>
      <c r="R7" s="340"/>
    </row>
    <row r="8" spans="1:18" s="310" customFormat="1" ht="15.75">
      <c r="A8" s="335"/>
      <c r="C8" s="4"/>
      <c r="R8" s="340"/>
    </row>
    <row r="9" spans="1:18" s="310" customFormat="1">
      <c r="A9" s="311"/>
      <c r="C9" s="4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40"/>
    </row>
    <row r="10" spans="1:18" s="310" customFormat="1">
      <c r="A10" s="311"/>
      <c r="C10" s="4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40"/>
    </row>
    <row r="11" spans="1:18" s="310" customFormat="1">
      <c r="A11" s="311"/>
      <c r="C11" s="4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40"/>
    </row>
    <row r="12" spans="1:18" s="310" customFormat="1">
      <c r="A12" s="311"/>
      <c r="C12" s="4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40"/>
    </row>
    <row r="13" spans="1:18" s="310" customFormat="1">
      <c r="A13" s="311"/>
      <c r="C13" s="4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40"/>
    </row>
    <row r="14" spans="1:18" s="310" customFormat="1">
      <c r="A14" s="311"/>
      <c r="C14" s="4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40"/>
    </row>
    <row r="15" spans="1:18" s="310" customFormat="1">
      <c r="A15" s="311"/>
      <c r="C15" s="4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40"/>
    </row>
    <row r="16" spans="1:18" s="310" customFormat="1">
      <c r="A16" s="311"/>
      <c r="C16" s="4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40"/>
    </row>
    <row r="17" spans="1:18" s="310" customFormat="1">
      <c r="A17" s="311"/>
      <c r="C17" s="4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40"/>
    </row>
    <row r="18" spans="1:18" s="310" customFormat="1">
      <c r="A18" s="311"/>
      <c r="C18" s="4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40"/>
    </row>
    <row r="19" spans="1:18" s="310" customFormat="1">
      <c r="A19" s="311"/>
      <c r="C19" s="4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40"/>
    </row>
    <row r="20" spans="1:18" s="310" customFormat="1">
      <c r="A20" s="311"/>
      <c r="C20" s="4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40"/>
    </row>
    <row r="21" spans="1:18" s="310" customFormat="1">
      <c r="A21" s="311"/>
      <c r="C21" s="4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40"/>
    </row>
    <row r="22" spans="1:18" s="310" customFormat="1">
      <c r="A22" s="311"/>
      <c r="C22" s="4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40"/>
    </row>
    <row r="23" spans="1:18" s="310" customFormat="1">
      <c r="A23" s="311"/>
      <c r="C23" s="4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40"/>
    </row>
    <row r="24" spans="1:18" s="310" customFormat="1" hidden="1">
      <c r="A24" s="311"/>
      <c r="C24" s="4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40"/>
    </row>
    <row r="25" spans="1:18" s="310" customFormat="1" hidden="1">
      <c r="A25" s="311"/>
      <c r="C25" s="4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40"/>
    </row>
    <row r="26" spans="1:18" s="310" customFormat="1" hidden="1">
      <c r="A26" s="311"/>
      <c r="C26" s="4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40"/>
    </row>
    <row r="27" spans="1:18" s="310" customFormat="1" hidden="1">
      <c r="A27" s="311"/>
      <c r="C27" s="4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40"/>
    </row>
    <row r="28" spans="1:18" s="310" customFormat="1" hidden="1">
      <c r="A28" s="311"/>
      <c r="C28" s="4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40"/>
    </row>
    <row r="29" spans="1:18" s="310" customFormat="1">
      <c r="A29" s="311"/>
      <c r="C29" s="4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40"/>
    </row>
    <row r="30" spans="1:18" s="310" customFormat="1">
      <c r="A30" s="311"/>
      <c r="C30" s="4"/>
      <c r="E30" s="336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40"/>
    </row>
    <row r="31" spans="1:18" s="310" customFormat="1">
      <c r="A31" s="311"/>
      <c r="C31" s="4"/>
      <c r="E31" s="309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40"/>
    </row>
    <row r="32" spans="1:18" s="310" customFormat="1">
      <c r="A32" s="311"/>
      <c r="C32" s="4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40"/>
    </row>
    <row r="33" spans="1:18" s="310" customFormat="1">
      <c r="A33" s="311"/>
      <c r="C33" s="4"/>
      <c r="E33" s="333"/>
      <c r="F33" s="333"/>
      <c r="G33" s="309"/>
      <c r="H33" s="333"/>
      <c r="I33" s="349"/>
      <c r="J33" s="333"/>
      <c r="K33" s="333"/>
      <c r="L33" s="333"/>
      <c r="M33" s="333"/>
      <c r="N33" s="333"/>
      <c r="O33" s="333"/>
      <c r="P33" s="333"/>
      <c r="Q33" s="333"/>
      <c r="R33" s="340"/>
    </row>
    <row r="34" spans="1:18" s="310" customFormat="1">
      <c r="A34" s="311"/>
      <c r="C34" s="4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40"/>
    </row>
    <row r="35" spans="1:18" s="310" customFormat="1">
      <c r="A35" s="311"/>
      <c r="C35" s="4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40"/>
    </row>
    <row r="36" spans="1:18" s="310" customFormat="1">
      <c r="A36" s="311"/>
      <c r="C36" s="4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40"/>
    </row>
    <row r="37" spans="1:18" s="310" customFormat="1">
      <c r="A37" s="311"/>
      <c r="C37" s="4"/>
      <c r="D37" s="444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40"/>
    </row>
    <row r="38" spans="1:18" s="310" customFormat="1">
      <c r="A38" s="311"/>
      <c r="C38" s="4"/>
      <c r="D38" s="444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40"/>
    </row>
    <row r="39" spans="1:18" s="310" customFormat="1">
      <c r="A39" s="311"/>
      <c r="C39" s="4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40"/>
    </row>
    <row r="40" spans="1:18" s="310" customFormat="1">
      <c r="A40" s="311"/>
      <c r="C40" s="4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40"/>
    </row>
    <row r="41" spans="1:18" s="310" customFormat="1">
      <c r="A41" s="311"/>
      <c r="C41" s="4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40"/>
    </row>
    <row r="42" spans="1:18" s="310" customFormat="1">
      <c r="A42" s="311"/>
      <c r="C42" s="4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40"/>
    </row>
    <row r="43" spans="1:18" s="310" customFormat="1">
      <c r="A43" s="311"/>
      <c r="C43" s="4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40"/>
    </row>
    <row r="44" spans="1:18" s="310" customFormat="1">
      <c r="A44" s="311"/>
      <c r="C44" s="4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40"/>
    </row>
    <row r="45" spans="1:18" s="310" customFormat="1">
      <c r="A45" s="311"/>
      <c r="C45" s="4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40"/>
    </row>
    <row r="46" spans="1:18" s="310" customFormat="1">
      <c r="A46" s="311"/>
      <c r="C46" s="4"/>
      <c r="D46" s="444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40"/>
    </row>
    <row r="47" spans="1:18" s="310" customFormat="1">
      <c r="A47" s="311"/>
      <c r="C47" s="4"/>
      <c r="D47" s="444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40"/>
    </row>
    <row r="48" spans="1:18" s="310" customFormat="1">
      <c r="A48" s="311"/>
      <c r="C48" s="4"/>
      <c r="D48" s="444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40"/>
    </row>
    <row r="49" spans="1:18" s="310" customFormat="1">
      <c r="A49" s="311"/>
      <c r="C49" s="4"/>
      <c r="D49" s="444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40"/>
    </row>
    <row r="50" spans="1:18" s="337" customFormat="1">
      <c r="A50" s="339"/>
      <c r="C50" s="4"/>
      <c r="D50" s="445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41"/>
    </row>
    <row r="51" spans="1:18" s="337" customFormat="1">
      <c r="A51" s="339"/>
      <c r="C51" s="4"/>
      <c r="D51" s="445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40"/>
    </row>
    <row r="52" spans="1:18" s="310" customFormat="1">
      <c r="A52" s="311"/>
      <c r="C52" s="4"/>
      <c r="E52" s="309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40"/>
    </row>
    <row r="53" spans="1:18" s="310" customFormat="1">
      <c r="A53" s="311"/>
      <c r="C53" s="4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40"/>
    </row>
    <row r="54" spans="1:18" s="310" customFormat="1">
      <c r="A54" s="311"/>
      <c r="C54" s="4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40"/>
    </row>
    <row r="55" spans="1:18" s="310" customFormat="1">
      <c r="A55" s="311"/>
      <c r="C55" s="4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40"/>
    </row>
    <row r="56" spans="1:18" s="310" customFormat="1">
      <c r="A56" s="311"/>
      <c r="C56" s="4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40"/>
    </row>
    <row r="57" spans="1:18" s="337" customFormat="1">
      <c r="A57" s="339"/>
      <c r="C57" s="4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40"/>
    </row>
    <row r="58" spans="1:18" s="337" customFormat="1">
      <c r="A58" s="339"/>
      <c r="C58" s="4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40"/>
    </row>
    <row r="59" spans="1:18" s="337" customFormat="1">
      <c r="A59" s="339"/>
      <c r="C59" s="4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40"/>
    </row>
    <row r="60" spans="1:18" s="337" customFormat="1">
      <c r="A60" s="339"/>
      <c r="C60" s="4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40"/>
    </row>
    <row r="61" spans="1:18" s="337" customFormat="1">
      <c r="A61" s="339"/>
      <c r="C61" s="4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40"/>
    </row>
    <row r="62" spans="1:18" s="310" customFormat="1">
      <c r="A62" s="311"/>
      <c r="C62" s="4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40"/>
    </row>
    <row r="63" spans="1:18" s="337" customFormat="1">
      <c r="A63" s="339"/>
      <c r="C63" s="4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40"/>
    </row>
    <row r="64" spans="1:18" s="337" customFormat="1">
      <c r="A64" s="339"/>
      <c r="C64" s="4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40"/>
    </row>
    <row r="65" spans="1:18" s="310" customFormat="1">
      <c r="A65" s="311"/>
      <c r="C65" s="4"/>
      <c r="E65" s="309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40"/>
    </row>
    <row r="66" spans="1:18" s="310" customFormat="1">
      <c r="A66" s="311"/>
      <c r="C66" s="4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40"/>
    </row>
    <row r="67" spans="1:18" s="310" customFormat="1" ht="15.75">
      <c r="A67" s="335"/>
      <c r="C67" s="4"/>
      <c r="E67" s="309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40"/>
    </row>
    <row r="68" spans="1:18" s="310" customFormat="1" ht="15.75">
      <c r="A68" s="335"/>
      <c r="C68" s="4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40"/>
    </row>
    <row r="69" spans="1:18" s="310" customFormat="1">
      <c r="A69" s="311"/>
      <c r="C69" s="4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40"/>
    </row>
    <row r="70" spans="1:18" s="311" customFormat="1" ht="18">
      <c r="A70" s="446"/>
      <c r="C70" s="12"/>
      <c r="E70" s="447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340"/>
    </row>
    <row r="71" spans="1:18" s="310" customFormat="1">
      <c r="A71" s="311"/>
      <c r="C71" s="4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40"/>
    </row>
    <row r="72" spans="1:18" s="310" customFormat="1">
      <c r="A72" s="311"/>
      <c r="C72" s="4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40"/>
    </row>
    <row r="73" spans="1:18" s="310" customFormat="1" hidden="1">
      <c r="A73" s="311"/>
      <c r="C73" s="4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40"/>
    </row>
    <row r="74" spans="1:18" s="310" customFormat="1" hidden="1">
      <c r="A74" s="311"/>
      <c r="C74" s="4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40"/>
    </row>
    <row r="75" spans="1:18" s="310" customFormat="1">
      <c r="A75" s="311"/>
      <c r="C75" s="4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40"/>
    </row>
    <row r="76" spans="1:18" s="310" customFormat="1" hidden="1">
      <c r="A76" s="311"/>
      <c r="C76" s="4"/>
      <c r="E76" s="333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40"/>
    </row>
    <row r="77" spans="1:18" s="310" customFormat="1">
      <c r="A77" s="311"/>
      <c r="C77" s="4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40"/>
    </row>
    <row r="78" spans="1:18" s="310" customFormat="1" hidden="1">
      <c r="A78" s="311"/>
      <c r="C78" s="4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40"/>
    </row>
    <row r="79" spans="1:18" s="310" customFormat="1" hidden="1">
      <c r="A79" s="311"/>
      <c r="C79" s="4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40"/>
    </row>
    <row r="80" spans="1:18" s="310" customFormat="1" hidden="1">
      <c r="A80" s="311"/>
      <c r="C80" s="4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40"/>
    </row>
    <row r="81" spans="1:18" s="310" customFormat="1">
      <c r="A81" s="311"/>
      <c r="C81" s="4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40"/>
    </row>
    <row r="82" spans="1:18" s="310" customFormat="1">
      <c r="A82" s="311"/>
      <c r="C82" s="4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40"/>
    </row>
    <row r="83" spans="1:18" s="310" customFormat="1">
      <c r="A83" s="311"/>
      <c r="C83" s="4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40"/>
    </row>
    <row r="84" spans="1:18" s="310" customFormat="1">
      <c r="A84" s="311"/>
      <c r="C84" s="4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40"/>
    </row>
    <row r="85" spans="1:18" s="310" customFormat="1" hidden="1">
      <c r="A85" s="311"/>
      <c r="C85" s="4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40"/>
    </row>
    <row r="86" spans="1:18" s="310" customFormat="1">
      <c r="A86" s="311"/>
      <c r="C86" s="4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40"/>
    </row>
    <row r="87" spans="1:18" s="310" customFormat="1">
      <c r="A87" s="311"/>
      <c r="C87" s="4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40"/>
    </row>
    <row r="88" spans="1:18" s="310" customFormat="1" hidden="1">
      <c r="A88" s="311"/>
      <c r="C88" s="4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40"/>
    </row>
    <row r="89" spans="1:18" s="310" customFormat="1">
      <c r="A89" s="311"/>
      <c r="C89" s="4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40"/>
    </row>
    <row r="90" spans="1:18" s="310" customFormat="1" hidden="1">
      <c r="A90" s="311"/>
      <c r="C90" s="4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40"/>
    </row>
    <row r="91" spans="1:18" s="310" customFormat="1" hidden="1">
      <c r="A91" s="311"/>
      <c r="C91" s="44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40"/>
    </row>
    <row r="92" spans="1:18" s="310" customFormat="1">
      <c r="A92" s="311"/>
      <c r="C92" s="44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40"/>
    </row>
    <row r="93" spans="1:18" s="310" customFormat="1">
      <c r="A93" s="311"/>
      <c r="C93" s="44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40"/>
    </row>
    <row r="94" spans="1:18" s="310" customFormat="1" hidden="1">
      <c r="A94" s="311"/>
      <c r="C94" s="4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40"/>
    </row>
    <row r="95" spans="1:18" s="310" customFormat="1" hidden="1">
      <c r="A95" s="311"/>
      <c r="C95" s="4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40"/>
    </row>
    <row r="96" spans="1:18" s="310" customFormat="1" hidden="1">
      <c r="A96" s="311"/>
      <c r="C96" s="4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40"/>
    </row>
    <row r="97" spans="1:18" s="310" customFormat="1" hidden="1">
      <c r="A97" s="311"/>
      <c r="C97" s="4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40"/>
    </row>
    <row r="98" spans="1:18" s="310" customFormat="1">
      <c r="A98" s="311"/>
      <c r="C98" s="4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40"/>
    </row>
    <row r="99" spans="1:18" s="310" customFormat="1">
      <c r="A99" s="311"/>
      <c r="C99" s="4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40"/>
    </row>
    <row r="100" spans="1:18" s="310" customFormat="1">
      <c r="A100" s="311"/>
      <c r="C100" s="4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40"/>
    </row>
    <row r="101" spans="1:18" s="310" customFormat="1">
      <c r="A101" s="311"/>
      <c r="C101" s="4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40"/>
    </row>
    <row r="102" spans="1:18" s="310" customFormat="1" hidden="1">
      <c r="A102" s="311"/>
      <c r="C102" s="4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40"/>
    </row>
    <row r="103" spans="1:18" s="310" customFormat="1">
      <c r="A103" s="311"/>
      <c r="C103" s="4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40"/>
    </row>
    <row r="104" spans="1:18" s="310" customFormat="1">
      <c r="A104" s="311"/>
      <c r="C104" s="4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40"/>
    </row>
    <row r="105" spans="1:18" s="310" customFormat="1">
      <c r="A105" s="311"/>
      <c r="C105" s="4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40"/>
    </row>
    <row r="106" spans="1:18" s="310" customFormat="1">
      <c r="A106" s="311"/>
      <c r="C106" s="4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40"/>
    </row>
    <row r="107" spans="1:18" s="310" customFormat="1">
      <c r="A107" s="311"/>
      <c r="C107" s="4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40"/>
    </row>
    <row r="108" spans="1:18" s="310" customFormat="1">
      <c r="A108" s="311"/>
      <c r="C108" s="4"/>
      <c r="E108" s="309"/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40"/>
    </row>
    <row r="109" spans="1:18" s="310" customFormat="1">
      <c r="A109" s="311"/>
      <c r="C109" s="4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40"/>
    </row>
    <row r="110" spans="1:18" s="310" customFormat="1" hidden="1">
      <c r="A110" s="311"/>
      <c r="C110" s="4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40"/>
    </row>
    <row r="111" spans="1:18" s="451" customFormat="1" hidden="1">
      <c r="A111" s="450"/>
      <c r="C111" s="5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40"/>
    </row>
    <row r="112" spans="1:18" s="451" customFormat="1">
      <c r="A112" s="450"/>
      <c r="C112" s="5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40"/>
    </row>
    <row r="113" spans="1:18" s="451" customFormat="1">
      <c r="A113" s="450"/>
      <c r="C113" s="5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40"/>
    </row>
    <row r="114" spans="1:18" s="451" customFormat="1">
      <c r="A114" s="450"/>
      <c r="C114" s="5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40"/>
    </row>
    <row r="115" spans="1:18" s="451" customFormat="1">
      <c r="A115" s="450"/>
      <c r="C115" s="4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40"/>
    </row>
    <row r="116" spans="1:18" s="451" customFormat="1" hidden="1">
      <c r="A116" s="450"/>
      <c r="C116" s="4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40"/>
    </row>
    <row r="117" spans="1:18" s="451" customFormat="1" hidden="1">
      <c r="A117" s="450"/>
      <c r="C117" s="4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40"/>
    </row>
    <row r="118" spans="1:18" s="451" customFormat="1" hidden="1">
      <c r="A118" s="450"/>
      <c r="C118" s="4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40"/>
    </row>
    <row r="119" spans="1:18" s="451" customFormat="1" hidden="1">
      <c r="A119" s="450"/>
      <c r="C119" s="4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40"/>
    </row>
    <row r="120" spans="1:18" s="451" customFormat="1" hidden="1">
      <c r="A120" s="450"/>
      <c r="C120" s="4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40"/>
    </row>
    <row r="121" spans="1:18" s="310" customFormat="1" hidden="1">
      <c r="A121" s="311"/>
      <c r="C121" s="4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40"/>
    </row>
    <row r="122" spans="1:18" s="451" customFormat="1">
      <c r="A122" s="450"/>
      <c r="C122" s="4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40"/>
    </row>
    <row r="123" spans="1:18" s="451" customFormat="1">
      <c r="A123" s="450"/>
      <c r="C123" s="4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40"/>
    </row>
    <row r="124" spans="1:18" s="451" customFormat="1">
      <c r="A124" s="450"/>
      <c r="C124" s="4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40"/>
    </row>
    <row r="125" spans="1:18" s="451" customFormat="1">
      <c r="A125" s="450"/>
      <c r="C125" s="5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40"/>
    </row>
    <row r="126" spans="1:18" s="451" customFormat="1">
      <c r="A126" s="450"/>
      <c r="C126" s="5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40"/>
    </row>
    <row r="127" spans="1:18" s="451" customFormat="1">
      <c r="A127" s="450"/>
      <c r="C127" s="5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40"/>
    </row>
    <row r="128" spans="1:18" s="451" customFormat="1">
      <c r="A128" s="450"/>
      <c r="C128" s="5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40"/>
    </row>
    <row r="129" spans="1:18" s="451" customFormat="1">
      <c r="A129" s="450"/>
      <c r="C129" s="5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40"/>
    </row>
    <row r="130" spans="1:18" s="451" customFormat="1">
      <c r="A130" s="450"/>
      <c r="C130" s="5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40"/>
    </row>
    <row r="131" spans="1:18" s="451" customFormat="1">
      <c r="A131" s="450"/>
      <c r="C131" s="5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40"/>
    </row>
    <row r="132" spans="1:18" s="310" customFormat="1">
      <c r="A132" s="311"/>
      <c r="C132" s="4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40"/>
    </row>
    <row r="133" spans="1:18" s="310" customFormat="1">
      <c r="A133" s="311"/>
      <c r="C133" s="5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40"/>
    </row>
    <row r="134" spans="1:18" s="310" customFormat="1">
      <c r="A134" s="311"/>
      <c r="C134" s="5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40"/>
    </row>
    <row r="135" spans="1:18" s="310" customFormat="1">
      <c r="A135" s="311"/>
      <c r="C135" s="4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40"/>
    </row>
    <row r="136" spans="1:18" s="310" customFormat="1">
      <c r="A136" s="311"/>
      <c r="C136" s="4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40"/>
    </row>
    <row r="137" spans="1:18" s="310" customFormat="1">
      <c r="A137" s="311"/>
      <c r="C137" s="4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40"/>
    </row>
    <row r="138" spans="1:18" s="310" customFormat="1">
      <c r="A138" s="311"/>
      <c r="C138" s="4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40"/>
    </row>
    <row r="139" spans="1:18" s="310" customFormat="1">
      <c r="A139" s="311"/>
      <c r="C139" s="4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40"/>
    </row>
    <row r="140" spans="1:18" s="310" customFormat="1">
      <c r="A140" s="311"/>
      <c r="C140" s="4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40"/>
    </row>
    <row r="141" spans="1:18" s="310" customFormat="1">
      <c r="A141" s="311"/>
      <c r="C141" s="4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40"/>
    </row>
    <row r="142" spans="1:18" s="310" customFormat="1">
      <c r="A142" s="311"/>
      <c r="C142" s="4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40"/>
    </row>
    <row r="143" spans="1:18" s="310" customFormat="1">
      <c r="A143" s="311"/>
      <c r="C143" s="4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40"/>
    </row>
    <row r="144" spans="1:18" s="310" customFormat="1">
      <c r="A144" s="311"/>
      <c r="C144" s="4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40"/>
    </row>
    <row r="145" spans="1:18" s="310" customFormat="1">
      <c r="A145" s="311"/>
      <c r="C145" s="4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40"/>
    </row>
    <row r="146" spans="1:18" s="310" customFormat="1">
      <c r="A146" s="311"/>
      <c r="C146" s="4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40"/>
    </row>
    <row r="147" spans="1:18" s="310" customFormat="1">
      <c r="A147" s="311"/>
      <c r="C147" s="352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40"/>
    </row>
    <row r="148" spans="1:18" s="310" customFormat="1">
      <c r="A148" s="311"/>
      <c r="C148" s="352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40"/>
    </row>
    <row r="149" spans="1:18" s="310" customFormat="1">
      <c r="A149" s="311"/>
      <c r="C149" s="4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40"/>
    </row>
    <row r="150" spans="1:18" s="310" customFormat="1">
      <c r="A150" s="311"/>
      <c r="C150" s="4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40"/>
    </row>
    <row r="151" spans="1:18" s="310" customFormat="1">
      <c r="A151" s="311"/>
      <c r="C151" s="4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40"/>
    </row>
    <row r="152" spans="1:18" s="310" customFormat="1">
      <c r="A152" s="311"/>
      <c r="C152" s="4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40"/>
    </row>
    <row r="153" spans="1:18" s="310" customFormat="1">
      <c r="A153" s="311"/>
      <c r="C153" s="4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40"/>
    </row>
    <row r="154" spans="1:18" s="310" customFormat="1">
      <c r="A154" s="311"/>
      <c r="C154" s="317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40"/>
    </row>
    <row r="155" spans="1:18" s="310" customFormat="1">
      <c r="A155" s="311"/>
      <c r="C155" s="317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40"/>
    </row>
    <row r="156" spans="1:18" s="310" customFormat="1">
      <c r="A156" s="311"/>
      <c r="C156" s="317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40"/>
    </row>
    <row r="157" spans="1:18" s="310" customFormat="1">
      <c r="A157" s="311"/>
      <c r="C157" s="4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40"/>
    </row>
    <row r="158" spans="1:18" s="310" customFormat="1">
      <c r="A158" s="311"/>
      <c r="C158" s="4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40"/>
    </row>
    <row r="159" spans="1:18" s="310" customFormat="1">
      <c r="A159" s="311"/>
      <c r="C159" s="4"/>
      <c r="E159" s="309"/>
      <c r="F159" s="309"/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40"/>
    </row>
    <row r="160" spans="1:18" s="310" customFormat="1">
      <c r="A160" s="311"/>
      <c r="C160" s="4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40"/>
    </row>
    <row r="161" spans="1:18" s="310" customFormat="1">
      <c r="A161" s="311"/>
      <c r="C161" s="4"/>
      <c r="E161" s="309"/>
      <c r="F161" s="309"/>
      <c r="G161" s="309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40"/>
    </row>
    <row r="162" spans="1:18" s="310" customFormat="1">
      <c r="A162" s="311"/>
      <c r="C162" s="4"/>
      <c r="E162" s="309"/>
      <c r="F162" s="309"/>
      <c r="G162" s="309"/>
      <c r="H162" s="309"/>
      <c r="I162" s="309"/>
      <c r="J162" s="309"/>
      <c r="K162" s="309"/>
      <c r="L162" s="309"/>
      <c r="M162" s="309"/>
      <c r="N162" s="309"/>
      <c r="O162" s="309"/>
      <c r="P162" s="309"/>
      <c r="Q162" s="309"/>
      <c r="R162" s="340"/>
    </row>
    <row r="163" spans="1:18" s="310" customFormat="1">
      <c r="A163" s="311"/>
      <c r="C163" s="4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40"/>
    </row>
    <row r="164" spans="1:18" s="451" customFormat="1">
      <c r="A164" s="450"/>
      <c r="C164" s="5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40"/>
    </row>
    <row r="165" spans="1:18" s="451" customFormat="1">
      <c r="A165" s="450"/>
      <c r="C165" s="5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40"/>
    </row>
    <row r="166" spans="1:18" s="451" customFormat="1">
      <c r="A166" s="450"/>
      <c r="C166" s="5"/>
      <c r="E166" s="309"/>
      <c r="F166" s="309"/>
      <c r="G166" s="309"/>
      <c r="H166" s="309"/>
      <c r="I166" s="309"/>
      <c r="J166" s="309"/>
      <c r="K166" s="309"/>
      <c r="L166" s="309"/>
      <c r="M166" s="309"/>
      <c r="N166" s="309"/>
      <c r="O166" s="309"/>
      <c r="P166" s="309"/>
      <c r="Q166" s="309"/>
      <c r="R166" s="340"/>
    </row>
    <row r="167" spans="1:18" s="451" customFormat="1">
      <c r="A167" s="450"/>
      <c r="C167" s="5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40"/>
    </row>
    <row r="168" spans="1:18" s="310" customFormat="1" hidden="1">
      <c r="A168" s="311"/>
      <c r="C168" s="4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12"/>
    </row>
    <row r="169" spans="1:18" s="451" customFormat="1" hidden="1">
      <c r="A169" s="450"/>
      <c r="C169" s="5"/>
      <c r="E169" s="309"/>
      <c r="F169" s="309"/>
      <c r="G169" s="309"/>
      <c r="H169" s="309"/>
      <c r="I169" s="309"/>
      <c r="J169" s="309"/>
      <c r="K169" s="309"/>
      <c r="L169" s="309"/>
      <c r="M169" s="309"/>
      <c r="N169" s="309"/>
      <c r="O169" s="309"/>
      <c r="P169" s="309"/>
      <c r="Q169" s="309"/>
      <c r="R169" s="340"/>
    </row>
    <row r="170" spans="1:18" s="451" customFormat="1">
      <c r="A170" s="450"/>
      <c r="C170" s="5"/>
      <c r="E170" s="309"/>
      <c r="F170" s="309"/>
      <c r="G170" s="309"/>
      <c r="H170" s="309"/>
      <c r="I170" s="309"/>
      <c r="J170" s="309"/>
      <c r="K170" s="309"/>
      <c r="L170" s="309"/>
      <c r="M170" s="309"/>
      <c r="N170" s="309"/>
      <c r="O170" s="309"/>
      <c r="P170" s="309"/>
      <c r="Q170" s="309"/>
      <c r="R170" s="340"/>
    </row>
    <row r="171" spans="1:18" s="310" customFormat="1" hidden="1">
      <c r="A171" s="311"/>
      <c r="C171" s="4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40"/>
    </row>
    <row r="172" spans="1:18" s="310" customFormat="1">
      <c r="A172" s="311"/>
      <c r="C172" s="4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40"/>
    </row>
    <row r="173" spans="1:18" s="310" customFormat="1" hidden="1">
      <c r="A173" s="311"/>
      <c r="C173" s="4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40"/>
    </row>
    <row r="174" spans="1:18" s="310" customFormat="1">
      <c r="A174" s="311"/>
      <c r="C174" s="4"/>
      <c r="E174" s="309"/>
      <c r="F174" s="309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40"/>
    </row>
    <row r="175" spans="1:18" s="310" customFormat="1" hidden="1">
      <c r="A175" s="311"/>
      <c r="C175" s="4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40"/>
    </row>
    <row r="176" spans="1:18" s="451" customFormat="1" hidden="1">
      <c r="A176" s="450"/>
      <c r="C176" s="5"/>
      <c r="E176" s="309"/>
      <c r="F176" s="309"/>
      <c r="G176" s="309"/>
      <c r="H176" s="309"/>
      <c r="I176" s="309"/>
      <c r="J176" s="309"/>
      <c r="K176" s="309"/>
      <c r="L176" s="309"/>
      <c r="M176" s="309"/>
      <c r="N176" s="309"/>
      <c r="O176" s="309"/>
      <c r="P176" s="309"/>
      <c r="Q176" s="309"/>
      <c r="R176" s="340"/>
    </row>
    <row r="177" spans="1:18" s="310" customFormat="1" hidden="1">
      <c r="A177" s="311"/>
      <c r="C177" s="4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40"/>
    </row>
    <row r="178" spans="1:18" s="451" customFormat="1">
      <c r="A178" s="450"/>
      <c r="C178" s="5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40"/>
    </row>
    <row r="179" spans="1:18" s="451" customFormat="1">
      <c r="A179" s="450"/>
      <c r="C179" s="5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40"/>
    </row>
    <row r="180" spans="1:18" s="451" customFormat="1">
      <c r="A180" s="450"/>
      <c r="C180" s="5"/>
      <c r="E180" s="309"/>
      <c r="F180" s="309"/>
      <c r="G180" s="309"/>
      <c r="H180" s="309"/>
      <c r="I180" s="309"/>
      <c r="J180" s="309"/>
      <c r="K180" s="309"/>
      <c r="L180" s="309"/>
      <c r="M180" s="309"/>
      <c r="N180" s="309"/>
      <c r="O180" s="309"/>
      <c r="P180" s="309"/>
      <c r="Q180" s="309"/>
      <c r="R180" s="340"/>
    </row>
    <row r="181" spans="1:18" s="310" customFormat="1">
      <c r="A181" s="311"/>
      <c r="C181" s="4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40"/>
    </row>
    <row r="182" spans="1:18" s="310" customFormat="1">
      <c r="A182" s="311"/>
      <c r="C182" s="4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3"/>
      <c r="R182" s="340"/>
    </row>
    <row r="183" spans="1:18" s="310" customFormat="1">
      <c r="A183" s="311"/>
      <c r="C183" s="4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  <c r="Q183" s="350"/>
      <c r="R183" s="340"/>
    </row>
    <row r="184" spans="1:18" s="310" customFormat="1" hidden="1">
      <c r="A184" s="311"/>
      <c r="C184" s="4"/>
      <c r="E184" s="309"/>
      <c r="F184" s="309"/>
      <c r="G184" s="309"/>
      <c r="H184" s="309"/>
      <c r="I184" s="309"/>
      <c r="J184" s="309"/>
      <c r="K184" s="309"/>
      <c r="L184" s="309"/>
      <c r="M184" s="309"/>
      <c r="N184" s="309"/>
      <c r="O184" s="309"/>
      <c r="P184" s="309"/>
      <c r="Q184" s="309"/>
      <c r="R184" s="340"/>
    </row>
    <row r="185" spans="1:18" s="310" customFormat="1">
      <c r="A185" s="311"/>
      <c r="C185" s="4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40"/>
    </row>
    <row r="186" spans="1:18" s="310" customFormat="1" hidden="1">
      <c r="A186" s="311"/>
      <c r="C186" s="4"/>
      <c r="E186" s="309"/>
      <c r="F186" s="309"/>
      <c r="G186" s="309"/>
      <c r="H186" s="309"/>
      <c r="I186" s="309"/>
      <c r="J186" s="309"/>
      <c r="K186" s="309"/>
      <c r="L186" s="309"/>
      <c r="M186" s="309"/>
      <c r="N186" s="309"/>
      <c r="O186" s="309"/>
      <c r="P186" s="309"/>
      <c r="Q186" s="309"/>
      <c r="R186" s="340"/>
    </row>
    <row r="187" spans="1:18" s="310" customFormat="1" hidden="1">
      <c r="A187" s="311"/>
      <c r="C187" s="4"/>
      <c r="E187" s="309"/>
      <c r="F187" s="309"/>
      <c r="G187" s="309"/>
      <c r="H187" s="309"/>
      <c r="I187" s="309"/>
      <c r="J187" s="309"/>
      <c r="K187" s="309"/>
      <c r="L187" s="309"/>
      <c r="M187" s="309"/>
      <c r="N187" s="309"/>
      <c r="O187" s="309"/>
      <c r="P187" s="309"/>
      <c r="Q187" s="309"/>
      <c r="R187" s="340"/>
    </row>
    <row r="188" spans="1:18" s="310" customFormat="1">
      <c r="A188" s="311"/>
      <c r="C188" s="4"/>
      <c r="E188" s="309"/>
      <c r="F188" s="309"/>
      <c r="G188" s="309"/>
      <c r="H188" s="309"/>
      <c r="I188" s="309"/>
      <c r="J188" s="309"/>
      <c r="K188" s="309"/>
      <c r="L188" s="309"/>
      <c r="M188" s="309"/>
      <c r="N188" s="309"/>
      <c r="O188" s="309"/>
      <c r="P188" s="309"/>
      <c r="Q188" s="309"/>
      <c r="R188" s="340"/>
    </row>
    <row r="189" spans="1:18" s="310" customFormat="1">
      <c r="A189" s="311"/>
      <c r="C189" s="4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  <c r="Q189" s="309"/>
      <c r="R189" s="340"/>
    </row>
    <row r="190" spans="1:18" s="310" customFormat="1" hidden="1">
      <c r="A190" s="311"/>
      <c r="C190" s="4"/>
      <c r="E190" s="309"/>
      <c r="F190" s="309"/>
      <c r="G190" s="309"/>
      <c r="H190" s="309"/>
      <c r="I190" s="309"/>
      <c r="J190" s="309"/>
      <c r="K190" s="309"/>
      <c r="L190" s="309"/>
      <c r="M190" s="309"/>
      <c r="N190" s="309"/>
      <c r="O190" s="309"/>
      <c r="P190" s="309"/>
      <c r="Q190" s="309"/>
      <c r="R190" s="340"/>
    </row>
    <row r="191" spans="1:18" s="310" customFormat="1">
      <c r="A191" s="311"/>
      <c r="C191" s="4"/>
      <c r="E191" s="309"/>
      <c r="F191" s="309"/>
      <c r="G191" s="30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40"/>
    </row>
    <row r="192" spans="1:18" s="310" customFormat="1" hidden="1">
      <c r="A192" s="311"/>
      <c r="C192" s="4"/>
      <c r="E192" s="309"/>
      <c r="F192" s="309"/>
      <c r="G192" s="30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40"/>
    </row>
    <row r="193" spans="1:18" s="310" customFormat="1">
      <c r="A193" s="311"/>
      <c r="C193" s="4"/>
      <c r="E193" s="309"/>
      <c r="F193" s="309"/>
      <c r="G193" s="309"/>
      <c r="H193" s="309"/>
      <c r="I193" s="309"/>
      <c r="J193" s="309"/>
      <c r="K193" s="309"/>
      <c r="L193" s="309"/>
      <c r="M193" s="309"/>
      <c r="N193" s="309"/>
      <c r="O193" s="309"/>
      <c r="P193" s="309"/>
      <c r="Q193" s="309"/>
      <c r="R193" s="340"/>
    </row>
    <row r="194" spans="1:18" s="310" customFormat="1">
      <c r="A194" s="311"/>
      <c r="C194" s="4"/>
      <c r="E194" s="309"/>
      <c r="F194" s="309"/>
      <c r="G194" s="309"/>
      <c r="H194" s="309"/>
      <c r="I194" s="309"/>
      <c r="J194" s="309"/>
      <c r="K194" s="309"/>
      <c r="L194" s="309"/>
      <c r="M194" s="309"/>
      <c r="N194" s="309"/>
      <c r="O194" s="309"/>
      <c r="P194" s="309"/>
      <c r="Q194" s="309"/>
      <c r="R194" s="340"/>
    </row>
    <row r="195" spans="1:18" s="310" customFormat="1">
      <c r="A195" s="311"/>
      <c r="C195" s="4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40"/>
    </row>
    <row r="196" spans="1:18" s="310" customFormat="1">
      <c r="A196" s="311"/>
      <c r="C196" s="4"/>
      <c r="E196" s="309"/>
      <c r="F196" s="309"/>
      <c r="G196" s="309"/>
      <c r="H196" s="309"/>
      <c r="I196" s="309"/>
      <c r="J196" s="309"/>
      <c r="K196" s="309"/>
      <c r="L196" s="309"/>
      <c r="M196" s="309"/>
      <c r="N196" s="309"/>
      <c r="O196" s="309"/>
      <c r="P196" s="309"/>
      <c r="Q196" s="309"/>
      <c r="R196" s="340"/>
    </row>
    <row r="197" spans="1:18" s="310" customFormat="1">
      <c r="A197" s="311"/>
      <c r="C197" s="4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  <c r="O197" s="309"/>
      <c r="P197" s="309"/>
      <c r="Q197" s="309"/>
      <c r="R197" s="340"/>
    </row>
    <row r="198" spans="1:18" s="310" customFormat="1">
      <c r="A198" s="311"/>
      <c r="C198" s="4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  <c r="O198" s="309"/>
      <c r="P198" s="309"/>
      <c r="Q198" s="309"/>
      <c r="R198" s="340"/>
    </row>
    <row r="199" spans="1:18" s="310" customFormat="1" hidden="1">
      <c r="A199" s="311"/>
      <c r="C199" s="4"/>
      <c r="E199" s="309"/>
      <c r="F199" s="309"/>
      <c r="G199" s="309"/>
      <c r="H199" s="309"/>
      <c r="I199" s="309"/>
      <c r="J199" s="309"/>
      <c r="K199" s="309"/>
      <c r="L199" s="309"/>
      <c r="M199" s="309"/>
      <c r="N199" s="309"/>
      <c r="O199" s="309"/>
      <c r="P199" s="309"/>
      <c r="Q199" s="309"/>
      <c r="R199" s="340"/>
    </row>
    <row r="200" spans="1:18" s="310" customFormat="1" ht="18" hidden="1" customHeight="1">
      <c r="A200" s="311"/>
      <c r="C200" s="4"/>
      <c r="E200" s="309"/>
      <c r="F200" s="309"/>
      <c r="G200" s="309"/>
      <c r="H200" s="309"/>
      <c r="I200" s="309"/>
      <c r="J200" s="309"/>
      <c r="K200" s="309"/>
      <c r="L200" s="309"/>
      <c r="M200" s="309"/>
      <c r="N200" s="309"/>
      <c r="O200" s="309"/>
      <c r="P200" s="309"/>
      <c r="Q200" s="309"/>
      <c r="R200" s="340"/>
    </row>
    <row r="201" spans="1:18" s="310" customFormat="1" hidden="1">
      <c r="A201" s="311"/>
      <c r="C201" s="4"/>
      <c r="E201" s="309"/>
      <c r="F201" s="309"/>
      <c r="G201" s="309"/>
      <c r="H201" s="309"/>
      <c r="I201" s="309"/>
      <c r="J201" s="309"/>
      <c r="K201" s="309"/>
      <c r="L201" s="309"/>
      <c r="M201" s="309"/>
      <c r="N201" s="309"/>
      <c r="O201" s="309"/>
      <c r="P201" s="309"/>
      <c r="Q201" s="309"/>
      <c r="R201" s="340"/>
    </row>
    <row r="202" spans="1:18" s="310" customFormat="1" hidden="1">
      <c r="A202" s="311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40"/>
    </row>
    <row r="203" spans="1:18" s="310" customFormat="1">
      <c r="A203" s="311"/>
      <c r="C203" s="4"/>
      <c r="E203" s="333"/>
      <c r="F203" s="333"/>
      <c r="G203" s="333"/>
      <c r="H203" s="333"/>
      <c r="I203" s="333"/>
      <c r="J203" s="333"/>
      <c r="K203" s="333"/>
      <c r="L203" s="333"/>
      <c r="M203" s="333"/>
      <c r="N203" s="333"/>
      <c r="O203" s="333"/>
      <c r="P203" s="333"/>
      <c r="Q203" s="333"/>
      <c r="R203" s="340"/>
    </row>
    <row r="204" spans="1:18" s="310" customFormat="1">
      <c r="A204" s="311"/>
      <c r="C204" s="4"/>
      <c r="E204" s="309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40"/>
    </row>
    <row r="205" spans="1:18" s="310" customFormat="1">
      <c r="A205" s="311"/>
      <c r="C205" s="4"/>
      <c r="E205" s="333"/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  <c r="Q205" s="333"/>
      <c r="R205" s="340"/>
    </row>
    <row r="206" spans="1:18" s="310" customFormat="1">
      <c r="A206" s="311"/>
      <c r="C206" s="4"/>
      <c r="E206" s="452"/>
      <c r="F206" s="350"/>
      <c r="G206" s="350"/>
      <c r="H206" s="350"/>
      <c r="I206" s="351"/>
      <c r="J206" s="350"/>
      <c r="K206" s="350"/>
      <c r="L206" s="350"/>
      <c r="M206" s="350"/>
      <c r="N206" s="350"/>
      <c r="O206" s="350"/>
      <c r="P206" s="350"/>
      <c r="Q206" s="350"/>
      <c r="R206" s="340"/>
    </row>
    <row r="207" spans="1:18" s="310" customFormat="1" hidden="1">
      <c r="A207" s="311"/>
      <c r="C207" s="4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40"/>
    </row>
    <row r="208" spans="1:18" s="310" customFormat="1" hidden="1">
      <c r="A208" s="311"/>
      <c r="C208" s="4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40"/>
    </row>
    <row r="209" spans="1:18" s="310" customFormat="1" hidden="1">
      <c r="A209" s="311"/>
      <c r="C209" s="4"/>
      <c r="E209" s="309"/>
      <c r="F209" s="309"/>
      <c r="G209" s="309"/>
      <c r="H209" s="309"/>
      <c r="I209" s="309"/>
      <c r="J209" s="309"/>
      <c r="K209" s="309"/>
      <c r="L209" s="309"/>
      <c r="M209" s="309"/>
      <c r="N209" s="309"/>
      <c r="O209" s="309"/>
      <c r="P209" s="309"/>
      <c r="Q209" s="309"/>
      <c r="R209" s="340"/>
    </row>
    <row r="210" spans="1:18" s="310" customFormat="1" hidden="1">
      <c r="A210" s="311"/>
      <c r="C210" s="4"/>
      <c r="E210" s="309"/>
      <c r="F210" s="309"/>
      <c r="G210" s="309"/>
      <c r="H210" s="309"/>
      <c r="I210" s="309"/>
      <c r="J210" s="309"/>
      <c r="K210" s="309"/>
      <c r="L210" s="309"/>
      <c r="M210" s="309"/>
      <c r="N210" s="309"/>
      <c r="O210" s="309"/>
      <c r="P210" s="309"/>
      <c r="Q210" s="309"/>
      <c r="R210" s="340"/>
    </row>
    <row r="211" spans="1:18" s="310" customFormat="1" hidden="1">
      <c r="A211" s="311"/>
      <c r="C211" s="4"/>
      <c r="E211" s="309"/>
      <c r="F211" s="309"/>
      <c r="G211" s="309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40"/>
    </row>
    <row r="212" spans="1:18" s="310" customFormat="1">
      <c r="A212" s="311"/>
      <c r="C212" s="4"/>
      <c r="E212" s="309"/>
      <c r="F212" s="309"/>
      <c r="G212" s="309"/>
      <c r="H212" s="309"/>
      <c r="I212" s="309"/>
      <c r="J212" s="309"/>
      <c r="K212" s="309"/>
      <c r="L212" s="309"/>
      <c r="M212" s="309"/>
      <c r="N212" s="309"/>
      <c r="O212" s="309"/>
      <c r="P212" s="309"/>
      <c r="Q212" s="309"/>
      <c r="R212" s="340"/>
    </row>
    <row r="213" spans="1:18" s="310" customFormat="1" hidden="1">
      <c r="A213" s="311"/>
      <c r="C213" s="4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/>
      <c r="O213" s="309"/>
      <c r="P213" s="309"/>
      <c r="Q213" s="309"/>
      <c r="R213" s="340"/>
    </row>
    <row r="214" spans="1:18" s="310" customFormat="1" hidden="1">
      <c r="A214" s="311"/>
      <c r="C214" s="4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/>
      <c r="Q214" s="309"/>
      <c r="R214" s="340"/>
    </row>
    <row r="215" spans="1:18" s="310" customFormat="1" hidden="1">
      <c r="A215" s="311"/>
      <c r="C215" s="4"/>
      <c r="E215" s="309"/>
      <c r="F215" s="309"/>
      <c r="G215" s="309"/>
      <c r="H215" s="309"/>
      <c r="I215" s="309"/>
      <c r="J215" s="309"/>
      <c r="K215" s="309"/>
      <c r="L215" s="309"/>
      <c r="M215" s="309"/>
      <c r="N215" s="309"/>
      <c r="O215" s="309"/>
      <c r="P215" s="309"/>
      <c r="Q215" s="309"/>
      <c r="R215" s="340"/>
    </row>
    <row r="216" spans="1:18" s="310" customFormat="1" hidden="1">
      <c r="A216" s="311"/>
      <c r="C216" s="4"/>
      <c r="E216" s="309"/>
      <c r="F216" s="309"/>
      <c r="G216" s="309"/>
      <c r="H216" s="309"/>
      <c r="I216" s="309"/>
      <c r="J216" s="309"/>
      <c r="K216" s="309"/>
      <c r="L216" s="309"/>
      <c r="M216" s="309"/>
      <c r="N216" s="309"/>
      <c r="O216" s="309"/>
      <c r="P216" s="309"/>
      <c r="Q216" s="309"/>
      <c r="R216" s="340"/>
    </row>
    <row r="217" spans="1:18" s="310" customFormat="1" hidden="1">
      <c r="A217" s="311"/>
      <c r="C217" s="4"/>
      <c r="E217" s="309"/>
      <c r="F217" s="309"/>
      <c r="G217" s="309"/>
      <c r="H217" s="309"/>
      <c r="I217" s="309"/>
      <c r="J217" s="309"/>
      <c r="K217" s="309"/>
      <c r="L217" s="309"/>
      <c r="M217" s="309"/>
      <c r="N217" s="309"/>
      <c r="O217" s="309"/>
      <c r="P217" s="309"/>
      <c r="Q217" s="309"/>
      <c r="R217" s="340"/>
    </row>
    <row r="218" spans="1:18" s="310" customFormat="1" hidden="1">
      <c r="A218" s="311"/>
      <c r="C218" s="4"/>
      <c r="E218" s="309"/>
      <c r="F218" s="309"/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40"/>
    </row>
    <row r="219" spans="1:18" s="310" customFormat="1" hidden="1">
      <c r="A219" s="311"/>
      <c r="C219" s="4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40"/>
    </row>
    <row r="220" spans="1:18" s="310" customFormat="1" hidden="1">
      <c r="A220" s="311"/>
      <c r="C220" s="4"/>
      <c r="D220" s="337"/>
      <c r="E220" s="309"/>
      <c r="F220" s="309"/>
      <c r="G220" s="309"/>
      <c r="H220" s="309"/>
      <c r="I220" s="309"/>
      <c r="J220" s="309"/>
      <c r="K220" s="309"/>
      <c r="L220" s="309"/>
      <c r="M220" s="309"/>
      <c r="N220" s="309"/>
      <c r="O220" s="309"/>
      <c r="P220" s="309"/>
      <c r="Q220" s="309"/>
      <c r="R220" s="317"/>
    </row>
    <row r="221" spans="1:18" s="310" customFormat="1">
      <c r="A221" s="311"/>
      <c r="C221" s="4"/>
      <c r="D221" s="337"/>
      <c r="E221" s="309"/>
      <c r="F221" s="309"/>
      <c r="G221" s="309"/>
      <c r="H221" s="309"/>
      <c r="I221" s="309"/>
      <c r="J221" s="309"/>
      <c r="K221" s="309"/>
      <c r="L221" s="309"/>
      <c r="M221" s="309"/>
      <c r="N221" s="309"/>
      <c r="O221" s="309"/>
      <c r="P221" s="309"/>
      <c r="Q221" s="309"/>
      <c r="R221" s="317"/>
    </row>
    <row r="222" spans="1:18" s="310" customFormat="1">
      <c r="A222" s="311"/>
      <c r="C222" s="4"/>
      <c r="D222" s="337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17"/>
    </row>
    <row r="223" spans="1:18" s="310" customFormat="1">
      <c r="A223" s="311"/>
      <c r="C223" s="4"/>
      <c r="D223" s="337"/>
      <c r="E223" s="309"/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17"/>
    </row>
    <row r="224" spans="1:18" s="337" customFormat="1">
      <c r="A224" s="339"/>
      <c r="C224" s="4"/>
      <c r="E224" s="336"/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41"/>
    </row>
    <row r="225" spans="1:18" s="337" customFormat="1">
      <c r="A225" s="339"/>
      <c r="C225" s="6"/>
      <c r="E225" s="338"/>
      <c r="F225" s="338"/>
      <c r="G225" s="338"/>
      <c r="H225" s="338"/>
      <c r="I225" s="338"/>
      <c r="J225" s="338"/>
      <c r="K225" s="338"/>
      <c r="L225" s="338"/>
      <c r="M225" s="338"/>
      <c r="N225" s="338"/>
      <c r="O225" s="338"/>
      <c r="P225" s="338"/>
      <c r="Q225" s="338"/>
      <c r="R225" s="340"/>
    </row>
    <row r="226" spans="1:18" s="310" customFormat="1">
      <c r="A226" s="311"/>
      <c r="C226" s="4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09"/>
      <c r="P226" s="309"/>
      <c r="Q226" s="309"/>
      <c r="R226" s="340"/>
    </row>
    <row r="227" spans="1:18" s="310" customFormat="1">
      <c r="A227" s="311"/>
      <c r="C227" s="4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  <c r="Q227" s="333"/>
      <c r="R227" s="340"/>
    </row>
    <row r="228" spans="1:18" s="310" customFormat="1">
      <c r="A228" s="311"/>
      <c r="C228" s="4"/>
      <c r="E228" s="333"/>
      <c r="F228" s="333"/>
      <c r="G228" s="333"/>
      <c r="H228" s="333"/>
      <c r="I228" s="333"/>
      <c r="J228" s="333"/>
      <c r="K228" s="333"/>
      <c r="L228" s="333"/>
      <c r="M228" s="333"/>
      <c r="N228" s="333"/>
      <c r="O228" s="333"/>
      <c r="P228" s="333"/>
      <c r="Q228" s="333"/>
      <c r="R228" s="340"/>
    </row>
    <row r="229" spans="1:18" s="310" customFormat="1">
      <c r="A229" s="311"/>
      <c r="C229" s="4"/>
      <c r="E229" s="333"/>
      <c r="F229" s="309"/>
      <c r="G229" s="309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17"/>
    </row>
    <row r="230" spans="1:18" s="310" customFormat="1">
      <c r="A230" s="311"/>
      <c r="C230" s="4"/>
      <c r="E230" s="333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17"/>
    </row>
    <row r="231" spans="1:18" s="310" customFormat="1">
      <c r="A231" s="311"/>
      <c r="C231" s="4"/>
      <c r="E231" s="333"/>
      <c r="F231" s="309"/>
      <c r="G231" s="309"/>
      <c r="H231" s="309"/>
      <c r="I231" s="309"/>
      <c r="J231" s="309"/>
      <c r="K231" s="309"/>
      <c r="L231" s="309"/>
      <c r="M231" s="309"/>
      <c r="N231" s="309"/>
      <c r="O231" s="309"/>
      <c r="P231" s="309"/>
      <c r="Q231" s="309"/>
      <c r="R231" s="317"/>
    </row>
    <row r="232" spans="1:18" s="337" customFormat="1">
      <c r="A232" s="339"/>
      <c r="C232" s="4"/>
      <c r="D232" s="310"/>
      <c r="E232" s="333"/>
      <c r="F232" s="309"/>
      <c r="G232" s="309"/>
      <c r="H232" s="309"/>
      <c r="I232" s="309"/>
      <c r="J232" s="309"/>
      <c r="K232" s="309"/>
      <c r="L232" s="309"/>
      <c r="M232" s="309"/>
      <c r="N232" s="309"/>
      <c r="O232" s="309"/>
      <c r="P232" s="309"/>
      <c r="Q232" s="309"/>
      <c r="R232" s="340"/>
    </row>
    <row r="233" spans="1:18" s="337" customFormat="1">
      <c r="A233" s="339"/>
      <c r="C233" s="4"/>
      <c r="D233" s="310"/>
      <c r="E233" s="333"/>
      <c r="F233" s="309"/>
      <c r="G233" s="309"/>
      <c r="H233" s="309"/>
      <c r="I233" s="309"/>
      <c r="J233" s="309"/>
      <c r="K233" s="309"/>
      <c r="L233" s="309"/>
      <c r="M233" s="309"/>
      <c r="N233" s="309"/>
      <c r="O233" s="309"/>
      <c r="P233" s="309"/>
      <c r="Q233" s="309"/>
      <c r="R233" s="340"/>
    </row>
    <row r="234" spans="1:18" s="337" customFormat="1">
      <c r="A234" s="339"/>
      <c r="C234" s="4"/>
      <c r="D234" s="310"/>
      <c r="E234" s="333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  <c r="P234" s="309"/>
      <c r="Q234" s="309"/>
      <c r="R234" s="340"/>
    </row>
    <row r="235" spans="1:18" s="337" customFormat="1">
      <c r="A235" s="339"/>
      <c r="C235" s="4"/>
      <c r="D235" s="310"/>
      <c r="E235" s="333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40"/>
    </row>
    <row r="236" spans="1:18" s="310" customFormat="1">
      <c r="A236" s="311"/>
      <c r="C236" s="4"/>
      <c r="E236" s="333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40"/>
    </row>
    <row r="237" spans="1:18" s="337" customFormat="1">
      <c r="A237" s="339"/>
      <c r="C237" s="4"/>
      <c r="E237" s="336"/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40"/>
    </row>
    <row r="238" spans="1:18" s="337" customFormat="1">
      <c r="A238" s="339"/>
      <c r="C238" s="6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09"/>
      <c r="Q238" s="309"/>
      <c r="R238" s="340"/>
    </row>
    <row r="239" spans="1:18" s="310" customFormat="1">
      <c r="A239" s="311"/>
      <c r="C239" s="4"/>
      <c r="E239" s="309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40"/>
    </row>
    <row r="240" spans="1:18" s="310" customFormat="1">
      <c r="A240" s="311"/>
      <c r="C240" s="4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40"/>
    </row>
    <row r="241" spans="1:18" s="310" customFormat="1" ht="15.75">
      <c r="A241" s="335"/>
      <c r="C241" s="4"/>
      <c r="E241" s="309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40"/>
    </row>
    <row r="242" spans="1:18" s="310" customFormat="1">
      <c r="A242" s="311"/>
      <c r="C242" s="4"/>
      <c r="E242" s="333"/>
      <c r="F242" s="333"/>
      <c r="G242" s="333"/>
      <c r="H242" s="333"/>
      <c r="I242" s="349"/>
      <c r="J242" s="333"/>
      <c r="K242" s="333"/>
      <c r="L242" s="333"/>
      <c r="M242" s="333"/>
      <c r="N242" s="333"/>
      <c r="O242" s="333"/>
      <c r="P242" s="333"/>
      <c r="Q242" s="333"/>
      <c r="R242" s="340"/>
    </row>
    <row r="243" spans="1:18" s="310" customFormat="1" ht="15.75">
      <c r="A243" s="335"/>
      <c r="C243" s="4"/>
      <c r="E243" s="333"/>
      <c r="F243" s="350"/>
      <c r="G243" s="350"/>
      <c r="H243" s="350"/>
      <c r="I243" s="350"/>
      <c r="J243" s="350"/>
      <c r="K243" s="350"/>
      <c r="L243" s="350"/>
      <c r="M243" s="350"/>
      <c r="N243" s="350"/>
      <c r="O243" s="350"/>
      <c r="P243" s="350"/>
      <c r="Q243" s="350"/>
      <c r="R243" s="340"/>
    </row>
    <row r="244" spans="1:18" s="310" customFormat="1">
      <c r="A244" s="311"/>
      <c r="C244" s="4"/>
      <c r="E244" s="333"/>
      <c r="F244" s="309"/>
      <c r="G244" s="309"/>
      <c r="H244" s="309"/>
      <c r="I244" s="309"/>
      <c r="J244" s="309"/>
      <c r="K244" s="309"/>
      <c r="L244" s="309"/>
      <c r="M244" s="309"/>
      <c r="N244" s="309"/>
      <c r="O244" s="309"/>
      <c r="P244" s="309"/>
      <c r="Q244" s="309"/>
      <c r="R244" s="340"/>
    </row>
    <row r="245" spans="1:18" s="310" customFormat="1" hidden="1">
      <c r="A245" s="311"/>
      <c r="C245" s="4"/>
      <c r="E245" s="333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40"/>
    </row>
    <row r="246" spans="1:18" s="337" customFormat="1">
      <c r="A246" s="339"/>
      <c r="C246" s="6"/>
      <c r="E246" s="338"/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40"/>
    </row>
    <row r="247" spans="1:18" s="337" customFormat="1">
      <c r="A247" s="339"/>
      <c r="C247" s="6"/>
      <c r="E247" s="338"/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40"/>
    </row>
    <row r="248" spans="1:18" s="310" customFormat="1" ht="15.75">
      <c r="A248" s="335"/>
      <c r="C248" s="4"/>
      <c r="E248" s="309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40"/>
    </row>
    <row r="249" spans="1:18" s="310" customFormat="1">
      <c r="A249" s="311"/>
      <c r="C249" s="4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40"/>
    </row>
    <row r="250" spans="1:18" s="310" customFormat="1" ht="15.75">
      <c r="A250" s="335"/>
      <c r="C250" s="4"/>
      <c r="E250" s="333"/>
      <c r="F250" s="333"/>
      <c r="G250" s="350"/>
      <c r="H250" s="350"/>
      <c r="I250" s="350"/>
      <c r="J250" s="350"/>
      <c r="K250" s="350"/>
      <c r="L250" s="350"/>
      <c r="M250" s="350"/>
      <c r="N250" s="350"/>
      <c r="O250" s="350"/>
      <c r="P250" s="350"/>
      <c r="Q250" s="350"/>
      <c r="R250" s="340"/>
    </row>
    <row r="251" spans="1:18" s="310" customFormat="1">
      <c r="A251" s="311"/>
      <c r="C251" s="4"/>
      <c r="D251" s="319"/>
      <c r="E251" s="333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09"/>
      <c r="Q251" s="309"/>
      <c r="R251" s="340"/>
    </row>
    <row r="252" spans="1:18" s="310" customFormat="1">
      <c r="A252" s="311"/>
      <c r="C252" s="4"/>
      <c r="D252" s="319"/>
      <c r="E252" s="333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40"/>
    </row>
    <row r="253" spans="1:18" s="310" customFormat="1">
      <c r="A253" s="311"/>
      <c r="C253" s="4"/>
      <c r="D253" s="319"/>
      <c r="E253" s="333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40"/>
    </row>
    <row r="254" spans="1:18" s="310" customFormat="1">
      <c r="A254" s="311"/>
      <c r="C254" s="4"/>
      <c r="D254" s="319"/>
      <c r="E254" s="333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09"/>
      <c r="R254" s="340"/>
    </row>
    <row r="255" spans="1:18" s="310" customFormat="1">
      <c r="A255" s="311"/>
      <c r="C255" s="4"/>
      <c r="D255" s="319"/>
      <c r="E255" s="333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09"/>
      <c r="R255" s="340"/>
    </row>
    <row r="256" spans="1:18" s="310" customFormat="1">
      <c r="A256" s="311"/>
      <c r="C256" s="4"/>
      <c r="D256" s="319"/>
      <c r="E256" s="333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09"/>
      <c r="R256" s="340"/>
    </row>
    <row r="257" spans="1:18" s="310" customFormat="1">
      <c r="A257" s="311"/>
      <c r="C257" s="4"/>
      <c r="D257" s="319"/>
      <c r="E257" s="333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40"/>
    </row>
    <row r="258" spans="1:18" s="310" customFormat="1">
      <c r="A258" s="311"/>
      <c r="C258" s="4"/>
      <c r="D258" s="319"/>
      <c r="E258" s="333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40"/>
    </row>
    <row r="259" spans="1:18" s="310" customFormat="1">
      <c r="A259" s="311"/>
      <c r="C259" s="4"/>
      <c r="D259" s="319"/>
      <c r="E259" s="333"/>
      <c r="F259" s="309"/>
      <c r="G259" s="309"/>
      <c r="H259" s="309"/>
      <c r="I259" s="309"/>
      <c r="J259" s="309"/>
      <c r="K259" s="309"/>
      <c r="L259" s="309"/>
      <c r="M259" s="309"/>
      <c r="N259" s="309"/>
      <c r="O259" s="309"/>
      <c r="P259" s="309"/>
      <c r="Q259" s="309"/>
      <c r="R259" s="340"/>
    </row>
    <row r="260" spans="1:18" s="310" customFormat="1">
      <c r="A260" s="311"/>
      <c r="C260" s="4"/>
      <c r="D260" s="319"/>
      <c r="E260" s="333"/>
      <c r="F260" s="309"/>
      <c r="G260" s="309"/>
      <c r="H260" s="309"/>
      <c r="I260" s="309"/>
      <c r="J260" s="309"/>
      <c r="K260" s="309"/>
      <c r="L260" s="309"/>
      <c r="M260" s="309"/>
      <c r="N260" s="309"/>
      <c r="O260" s="309"/>
      <c r="P260" s="309"/>
      <c r="Q260" s="309"/>
      <c r="R260" s="340"/>
    </row>
    <row r="261" spans="1:18" s="310" customFormat="1">
      <c r="A261" s="311"/>
      <c r="C261" s="4"/>
      <c r="D261" s="319"/>
      <c r="E261" s="333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09"/>
      <c r="Q261" s="309"/>
      <c r="R261" s="340"/>
    </row>
    <row r="262" spans="1:18" s="310" customFormat="1">
      <c r="A262" s="311"/>
      <c r="C262" s="4"/>
      <c r="D262" s="319"/>
      <c r="E262" s="333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09"/>
      <c r="Q262" s="309"/>
      <c r="R262" s="340"/>
    </row>
    <row r="263" spans="1:18" s="310" customFormat="1">
      <c r="A263" s="311"/>
      <c r="C263" s="4"/>
      <c r="D263" s="348"/>
      <c r="E263" s="338"/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40"/>
    </row>
    <row r="264" spans="1:18" s="337" customFormat="1">
      <c r="A264" s="339"/>
      <c r="C264" s="6"/>
      <c r="D264" s="347"/>
      <c r="E264" s="338"/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40"/>
    </row>
    <row r="265" spans="1:18" s="310" customFormat="1" ht="15.75">
      <c r="A265" s="335"/>
      <c r="C265" s="4"/>
      <c r="D265" s="319"/>
      <c r="E265" s="309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40"/>
    </row>
    <row r="266" spans="1:18" s="310" customFormat="1">
      <c r="A266" s="311"/>
      <c r="C266" s="4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40"/>
    </row>
    <row r="267" spans="1:18" s="310" customFormat="1" ht="15.75">
      <c r="A267" s="335"/>
      <c r="C267" s="4"/>
      <c r="E267" s="333"/>
      <c r="F267" s="333"/>
      <c r="G267" s="350"/>
      <c r="H267" s="350"/>
      <c r="I267" s="350"/>
      <c r="J267" s="350"/>
      <c r="K267" s="350"/>
      <c r="L267" s="350"/>
      <c r="M267" s="350"/>
      <c r="N267" s="350"/>
      <c r="O267" s="350"/>
      <c r="P267" s="350"/>
      <c r="Q267" s="350"/>
      <c r="R267" s="340"/>
    </row>
    <row r="268" spans="1:18" s="310" customFormat="1">
      <c r="A268" s="311"/>
      <c r="C268" s="4"/>
      <c r="E268" s="333"/>
      <c r="F268" s="309"/>
      <c r="G268" s="309"/>
      <c r="H268" s="309"/>
      <c r="I268" s="309"/>
      <c r="J268" s="309"/>
      <c r="K268" s="309"/>
      <c r="L268" s="309"/>
      <c r="M268" s="309"/>
      <c r="N268" s="309"/>
      <c r="O268" s="309"/>
      <c r="P268" s="309"/>
      <c r="Q268" s="309"/>
      <c r="R268" s="340"/>
    </row>
    <row r="269" spans="1:18" s="310" customFormat="1">
      <c r="A269" s="311"/>
      <c r="C269" s="4"/>
      <c r="D269" s="319"/>
      <c r="E269" s="333"/>
      <c r="F269" s="309"/>
      <c r="G269" s="309"/>
      <c r="H269" s="309"/>
      <c r="I269" s="309"/>
      <c r="J269" s="309"/>
      <c r="K269" s="309"/>
      <c r="L269" s="309"/>
      <c r="M269" s="309"/>
      <c r="N269" s="309"/>
      <c r="O269" s="309"/>
      <c r="P269" s="309"/>
      <c r="Q269" s="309"/>
      <c r="R269" s="340"/>
    </row>
    <row r="270" spans="1:18" s="310" customFormat="1">
      <c r="A270" s="311"/>
      <c r="C270" s="4"/>
      <c r="D270" s="319"/>
      <c r="E270" s="333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40"/>
    </row>
    <row r="271" spans="1:18" s="310" customFormat="1">
      <c r="A271" s="311"/>
      <c r="C271" s="4"/>
      <c r="D271" s="319"/>
      <c r="E271" s="333"/>
      <c r="F271" s="309"/>
      <c r="G271" s="309"/>
      <c r="H271" s="309"/>
      <c r="I271" s="309"/>
      <c r="J271" s="309"/>
      <c r="K271" s="309"/>
      <c r="L271" s="309"/>
      <c r="M271" s="309"/>
      <c r="N271" s="309"/>
      <c r="O271" s="309"/>
      <c r="P271" s="309"/>
      <c r="Q271" s="309"/>
      <c r="R271" s="340"/>
    </row>
    <row r="272" spans="1:18" s="310" customFormat="1">
      <c r="A272" s="311"/>
      <c r="C272" s="4"/>
      <c r="D272" s="319"/>
      <c r="E272" s="333"/>
      <c r="F272" s="309"/>
      <c r="G272" s="309"/>
      <c r="H272" s="309"/>
      <c r="I272" s="309"/>
      <c r="J272" s="309"/>
      <c r="K272" s="309"/>
      <c r="L272" s="309"/>
      <c r="M272" s="309"/>
      <c r="N272" s="309"/>
      <c r="O272" s="309"/>
      <c r="P272" s="309"/>
      <c r="Q272" s="309"/>
      <c r="R272" s="340"/>
    </row>
    <row r="273" spans="1:18" s="310" customFormat="1">
      <c r="A273" s="311"/>
      <c r="C273" s="4"/>
      <c r="D273" s="319"/>
      <c r="E273" s="333"/>
      <c r="F273" s="309"/>
      <c r="G273" s="309"/>
      <c r="H273" s="309"/>
      <c r="I273" s="309"/>
      <c r="J273" s="309"/>
      <c r="K273" s="309"/>
      <c r="L273" s="309"/>
      <c r="M273" s="309"/>
      <c r="N273" s="309"/>
      <c r="O273" s="309"/>
      <c r="P273" s="309"/>
      <c r="Q273" s="309"/>
      <c r="R273" s="340"/>
    </row>
    <row r="274" spans="1:18" s="310" customFormat="1">
      <c r="A274" s="311"/>
      <c r="C274" s="4"/>
      <c r="D274" s="319"/>
      <c r="E274" s="333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09"/>
      <c r="R274" s="340"/>
    </row>
    <row r="275" spans="1:18" s="310" customFormat="1">
      <c r="A275" s="311"/>
      <c r="C275" s="4"/>
      <c r="D275" s="319"/>
      <c r="E275" s="333"/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40"/>
    </row>
    <row r="276" spans="1:18" s="310" customFormat="1">
      <c r="A276" s="311"/>
      <c r="C276" s="4"/>
      <c r="D276" s="319"/>
      <c r="E276" s="333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40"/>
    </row>
    <row r="277" spans="1:18" s="310" customFormat="1" hidden="1">
      <c r="A277" s="311"/>
      <c r="C277" s="4"/>
      <c r="D277" s="348"/>
      <c r="E277" s="338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40"/>
    </row>
    <row r="278" spans="1:18" s="310" customFormat="1">
      <c r="A278" s="311"/>
      <c r="C278" s="4"/>
      <c r="D278" s="348"/>
      <c r="E278" s="338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40"/>
    </row>
    <row r="279" spans="1:18" s="310" customFormat="1">
      <c r="A279" s="311"/>
      <c r="B279" s="4"/>
      <c r="C279" s="4"/>
      <c r="D279" s="6"/>
      <c r="E279" s="309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40"/>
    </row>
    <row r="280" spans="1:18" s="310" customFormat="1">
      <c r="A280" s="311"/>
      <c r="B280" s="4"/>
      <c r="C280" s="4"/>
      <c r="D280" s="6"/>
      <c r="E280" s="338"/>
      <c r="F280" s="336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  <c r="Q280" s="336"/>
      <c r="R280" s="340"/>
    </row>
    <row r="281" spans="1:18" s="310" customFormat="1">
      <c r="A281" s="311"/>
      <c r="C281" s="4"/>
      <c r="D281" s="6"/>
      <c r="E281" s="333"/>
      <c r="F281" s="309"/>
      <c r="G281" s="309"/>
      <c r="H281" s="309"/>
      <c r="I281" s="309"/>
      <c r="J281" s="309"/>
      <c r="K281" s="309"/>
      <c r="L281" s="309"/>
      <c r="M281" s="309"/>
      <c r="N281" s="309"/>
      <c r="O281" s="309"/>
      <c r="P281" s="309"/>
      <c r="Q281" s="309"/>
      <c r="R281" s="340"/>
    </row>
    <row r="282" spans="1:18" s="310" customFormat="1">
      <c r="A282" s="311"/>
      <c r="C282" s="4"/>
      <c r="D282" s="6"/>
      <c r="E282" s="333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09"/>
      <c r="R282" s="340"/>
    </row>
    <row r="283" spans="1:18" s="310" customFormat="1">
      <c r="A283" s="311"/>
      <c r="C283" s="4"/>
      <c r="D283" s="6"/>
      <c r="E283" s="333"/>
      <c r="F283" s="309"/>
      <c r="G283" s="309"/>
      <c r="H283" s="309"/>
      <c r="I283" s="309"/>
      <c r="J283" s="309"/>
      <c r="K283" s="309"/>
      <c r="L283" s="309"/>
      <c r="M283" s="309"/>
      <c r="N283" s="309"/>
      <c r="O283" s="309"/>
      <c r="P283" s="309"/>
      <c r="Q283" s="309"/>
      <c r="R283" s="340"/>
    </row>
    <row r="284" spans="1:18" s="310" customFormat="1">
      <c r="A284" s="311"/>
      <c r="C284" s="4"/>
      <c r="D284" s="6"/>
      <c r="E284" s="333"/>
      <c r="F284" s="309"/>
      <c r="G284" s="309"/>
      <c r="H284" s="309"/>
      <c r="I284" s="309"/>
      <c r="J284" s="309"/>
      <c r="K284" s="309"/>
      <c r="L284" s="309"/>
      <c r="M284" s="309"/>
      <c r="N284" s="309"/>
      <c r="O284" s="309"/>
      <c r="P284" s="309"/>
      <c r="Q284" s="309"/>
      <c r="R284" s="340"/>
    </row>
    <row r="285" spans="1:18" s="310" customFormat="1" hidden="1">
      <c r="A285" s="311"/>
      <c r="C285" s="4"/>
      <c r="D285" s="6"/>
      <c r="E285" s="333"/>
      <c r="F285" s="309"/>
      <c r="G285" s="309"/>
      <c r="H285" s="309"/>
      <c r="I285" s="309"/>
      <c r="J285" s="309"/>
      <c r="K285" s="309"/>
      <c r="L285" s="309"/>
      <c r="M285" s="309"/>
      <c r="N285" s="309"/>
      <c r="O285" s="309"/>
      <c r="P285" s="309"/>
      <c r="Q285" s="309"/>
      <c r="R285" s="340"/>
    </row>
    <row r="286" spans="1:18" s="310" customFormat="1" hidden="1">
      <c r="A286" s="311"/>
      <c r="C286" s="4"/>
      <c r="D286" s="6"/>
      <c r="E286" s="333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40"/>
    </row>
    <row r="287" spans="1:18" s="310" customFormat="1">
      <c r="A287" s="311"/>
      <c r="C287" s="4"/>
      <c r="D287" s="6"/>
      <c r="E287" s="338"/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40"/>
    </row>
    <row r="288" spans="1:18" s="337" customFormat="1">
      <c r="A288" s="339"/>
      <c r="C288" s="6"/>
      <c r="D288" s="347"/>
      <c r="E288" s="338"/>
      <c r="F288" s="336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  <c r="Q288" s="336"/>
      <c r="R288" s="340"/>
    </row>
    <row r="289" spans="1:18" s="310" customFormat="1" ht="15.75">
      <c r="A289" s="335"/>
      <c r="B289" s="4"/>
      <c r="C289" s="4"/>
      <c r="D289" s="4"/>
      <c r="E289" s="309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40"/>
    </row>
    <row r="290" spans="1:18" s="310" customFormat="1">
      <c r="A290" s="311"/>
      <c r="C290" s="4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40"/>
    </row>
    <row r="291" spans="1:18" s="310" customFormat="1" ht="15.75">
      <c r="A291" s="335"/>
      <c r="C291" s="4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40"/>
    </row>
    <row r="292" spans="1:18" s="310" customFormat="1">
      <c r="A292" s="311"/>
      <c r="C292" s="4"/>
      <c r="E292" s="333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40"/>
    </row>
    <row r="293" spans="1:18" s="310" customFormat="1" hidden="1">
      <c r="A293" s="311"/>
      <c r="C293" s="4"/>
      <c r="E293" s="333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40"/>
    </row>
    <row r="294" spans="1:18" s="310" customFormat="1" hidden="1">
      <c r="A294" s="311"/>
      <c r="C294" s="4"/>
      <c r="E294" s="333"/>
      <c r="F294" s="309"/>
      <c r="G294" s="309"/>
      <c r="H294" s="309"/>
      <c r="I294" s="309"/>
      <c r="J294" s="309"/>
      <c r="K294" s="309"/>
      <c r="L294" s="309"/>
      <c r="M294" s="309"/>
      <c r="N294" s="309"/>
      <c r="O294" s="309"/>
      <c r="P294" s="309"/>
      <c r="Q294" s="309"/>
      <c r="R294" s="340"/>
    </row>
    <row r="295" spans="1:18" s="310" customFormat="1" hidden="1">
      <c r="A295" s="311"/>
      <c r="C295" s="4"/>
      <c r="E295" s="333"/>
      <c r="F295" s="309"/>
      <c r="G295" s="309"/>
      <c r="H295" s="309"/>
      <c r="I295" s="309"/>
      <c r="J295" s="309"/>
      <c r="K295" s="309"/>
      <c r="L295" s="309"/>
      <c r="M295" s="309"/>
      <c r="N295" s="309"/>
      <c r="O295" s="309"/>
      <c r="P295" s="309"/>
      <c r="Q295" s="309"/>
      <c r="R295" s="340"/>
    </row>
    <row r="296" spans="1:18" s="310" customFormat="1" hidden="1">
      <c r="A296" s="311"/>
      <c r="C296" s="4"/>
      <c r="E296" s="333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309"/>
      <c r="Q296" s="309"/>
      <c r="R296" s="340"/>
    </row>
    <row r="297" spans="1:18" s="310" customFormat="1" hidden="1">
      <c r="A297" s="311"/>
      <c r="C297" s="4"/>
      <c r="E297" s="333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309"/>
      <c r="Q297" s="309"/>
      <c r="R297" s="340"/>
    </row>
    <row r="298" spans="1:18" s="310" customFormat="1" hidden="1">
      <c r="A298" s="311"/>
      <c r="C298" s="4"/>
      <c r="E298" s="333"/>
      <c r="F298" s="309"/>
      <c r="G298" s="309"/>
      <c r="H298" s="309"/>
      <c r="I298" s="309"/>
      <c r="J298" s="309"/>
      <c r="K298" s="309"/>
      <c r="L298" s="309"/>
      <c r="M298" s="309"/>
      <c r="N298" s="309"/>
      <c r="O298" s="309"/>
      <c r="P298" s="309"/>
      <c r="Q298" s="309"/>
      <c r="R298" s="340"/>
    </row>
    <row r="299" spans="1:18" s="310" customFormat="1" hidden="1">
      <c r="A299" s="311"/>
      <c r="C299" s="4"/>
      <c r="E299" s="333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309"/>
      <c r="R299" s="340"/>
    </row>
    <row r="300" spans="1:18" s="310" customFormat="1" hidden="1">
      <c r="A300" s="311"/>
      <c r="C300" s="4"/>
      <c r="E300" s="333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09"/>
      <c r="R300" s="340"/>
    </row>
    <row r="301" spans="1:18" s="310" customFormat="1" hidden="1">
      <c r="A301" s="311"/>
      <c r="C301" s="4"/>
      <c r="E301" s="333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40"/>
    </row>
    <row r="302" spans="1:18" s="310" customFormat="1" hidden="1">
      <c r="A302" s="311"/>
      <c r="C302" s="4"/>
      <c r="E302" s="333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40"/>
    </row>
    <row r="303" spans="1:18" s="310" customFormat="1" hidden="1">
      <c r="A303" s="311"/>
      <c r="C303" s="4"/>
      <c r="E303" s="333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40"/>
    </row>
    <row r="304" spans="1:18" s="310" customFormat="1" hidden="1">
      <c r="A304" s="311"/>
      <c r="C304" s="4"/>
      <c r="E304" s="333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40"/>
    </row>
    <row r="305" spans="1:18" s="310" customFormat="1" hidden="1">
      <c r="A305" s="311"/>
      <c r="C305" s="4"/>
      <c r="E305" s="333"/>
      <c r="F305" s="309"/>
      <c r="G305" s="309"/>
      <c r="H305" s="309"/>
      <c r="I305" s="309"/>
      <c r="J305" s="309"/>
      <c r="K305" s="309"/>
      <c r="L305" s="309"/>
      <c r="M305" s="309"/>
      <c r="N305" s="309"/>
      <c r="O305" s="309"/>
      <c r="P305" s="309"/>
      <c r="Q305" s="309"/>
      <c r="R305" s="340"/>
    </row>
    <row r="306" spans="1:18" s="310" customFormat="1" hidden="1">
      <c r="A306" s="311"/>
      <c r="C306" s="4"/>
      <c r="E306" s="333"/>
      <c r="F306" s="309"/>
      <c r="G306" s="309"/>
      <c r="H306" s="309"/>
      <c r="I306" s="309"/>
      <c r="J306" s="309"/>
      <c r="K306" s="309"/>
      <c r="L306" s="309"/>
      <c r="M306" s="309"/>
      <c r="N306" s="309"/>
      <c r="O306" s="309"/>
      <c r="P306" s="309"/>
      <c r="Q306" s="309"/>
      <c r="R306" s="340"/>
    </row>
    <row r="307" spans="1:18" s="310" customFormat="1" hidden="1">
      <c r="A307" s="311"/>
      <c r="C307" s="4"/>
      <c r="E307" s="333"/>
      <c r="F307" s="309"/>
      <c r="G307" s="309"/>
      <c r="H307" s="309"/>
      <c r="I307" s="309"/>
      <c r="J307" s="309"/>
      <c r="K307" s="309"/>
      <c r="L307" s="309"/>
      <c r="M307" s="309"/>
      <c r="N307" s="309"/>
      <c r="O307" s="309"/>
      <c r="P307" s="309"/>
      <c r="Q307" s="309"/>
      <c r="R307" s="340"/>
    </row>
    <row r="308" spans="1:18" s="310" customFormat="1" hidden="1">
      <c r="A308" s="311"/>
      <c r="C308" s="4"/>
      <c r="E308" s="333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40"/>
    </row>
    <row r="309" spans="1:18" s="310" customFormat="1" hidden="1">
      <c r="A309" s="311"/>
      <c r="C309" s="4"/>
      <c r="E309" s="333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40"/>
    </row>
    <row r="310" spans="1:18" s="310" customFormat="1">
      <c r="A310" s="311"/>
      <c r="C310" s="4"/>
      <c r="D310" s="317"/>
      <c r="E310" s="336"/>
      <c r="F310" s="336"/>
      <c r="G310" s="336"/>
      <c r="H310" s="336"/>
      <c r="I310" s="336"/>
      <c r="J310" s="336"/>
      <c r="K310" s="336"/>
      <c r="L310" s="336"/>
      <c r="M310" s="336"/>
      <c r="N310" s="336"/>
      <c r="O310" s="336"/>
      <c r="P310" s="336"/>
      <c r="Q310" s="336"/>
      <c r="R310" s="340"/>
    </row>
    <row r="311" spans="1:18" s="310" customFormat="1">
      <c r="A311" s="311"/>
      <c r="C311" s="4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40"/>
    </row>
    <row r="312" spans="1:18" s="310" customFormat="1" ht="15.75">
      <c r="A312" s="335"/>
      <c r="C312" s="4"/>
      <c r="E312" s="309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40"/>
    </row>
    <row r="313" spans="1:18" s="310" customFormat="1">
      <c r="A313" s="311"/>
      <c r="C313" s="4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40"/>
    </row>
    <row r="314" spans="1:18" s="310" customFormat="1" ht="15.75">
      <c r="A314" s="335"/>
      <c r="C314" s="4"/>
      <c r="E314" s="346"/>
      <c r="F314" s="321"/>
      <c r="G314" s="321"/>
      <c r="H314" s="321"/>
      <c r="I314" s="321"/>
      <c r="J314" s="321"/>
      <c r="K314" s="321"/>
      <c r="L314" s="321"/>
      <c r="M314" s="321"/>
      <c r="N314" s="321"/>
      <c r="O314" s="321"/>
      <c r="P314" s="321"/>
      <c r="Q314" s="321"/>
      <c r="R314" s="340"/>
    </row>
    <row r="315" spans="1:18" s="310" customFormat="1">
      <c r="A315" s="311"/>
      <c r="C315" s="4"/>
      <c r="E315" s="332"/>
      <c r="F315" s="332"/>
      <c r="G315" s="332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40"/>
    </row>
    <row r="316" spans="1:18" s="454" customFormat="1">
      <c r="A316" s="311"/>
      <c r="B316" s="311"/>
      <c r="C316" s="12"/>
      <c r="D316" s="311"/>
      <c r="E316" s="453"/>
      <c r="F316" s="453"/>
      <c r="G316" s="453"/>
      <c r="H316" s="453"/>
      <c r="I316" s="453"/>
      <c r="J316" s="453"/>
      <c r="K316" s="453"/>
      <c r="L316" s="453"/>
      <c r="M316" s="453"/>
      <c r="N316" s="453"/>
      <c r="O316" s="453"/>
      <c r="P316" s="453"/>
      <c r="Q316" s="453"/>
      <c r="R316" s="340"/>
    </row>
    <row r="317" spans="1:18" s="310" customFormat="1">
      <c r="A317" s="311"/>
      <c r="C317" s="4"/>
      <c r="E317" s="321"/>
      <c r="F317" s="321"/>
      <c r="G317" s="321"/>
      <c r="H317" s="321"/>
      <c r="I317" s="321"/>
      <c r="J317" s="321"/>
      <c r="K317" s="321"/>
      <c r="L317" s="321"/>
      <c r="M317" s="321"/>
      <c r="N317" s="321"/>
      <c r="O317" s="321"/>
      <c r="P317" s="321"/>
      <c r="Q317" s="321"/>
      <c r="R317" s="340"/>
    </row>
    <row r="318" spans="1:18" s="310" customFormat="1" ht="15.75">
      <c r="A318" s="311"/>
      <c r="C318" s="4"/>
      <c r="E318" s="360"/>
      <c r="F318" s="341"/>
      <c r="G318" s="321"/>
      <c r="H318" s="321"/>
      <c r="I318" s="321"/>
      <c r="J318" s="345"/>
      <c r="K318" s="321"/>
      <c r="L318" s="321"/>
      <c r="M318" s="321"/>
      <c r="N318" s="385"/>
      <c r="O318" s="321"/>
      <c r="P318" s="321"/>
      <c r="Q318" s="321"/>
      <c r="R318" s="340"/>
    </row>
    <row r="319" spans="1:18" s="455" customFormat="1">
      <c r="C319" s="456"/>
      <c r="E319" s="457"/>
      <c r="F319" s="341"/>
      <c r="G319" s="458"/>
      <c r="H319" s="458"/>
      <c r="I319" s="458"/>
      <c r="J319" s="458"/>
      <c r="K319" s="458"/>
      <c r="L319" s="458"/>
      <c r="M319" s="458"/>
      <c r="N319" s="458"/>
      <c r="O319" s="458"/>
      <c r="P319" s="458"/>
      <c r="Q319" s="458"/>
      <c r="R319" s="340"/>
    </row>
    <row r="320" spans="1:18" s="310" customFormat="1" ht="15.75">
      <c r="A320" s="335"/>
      <c r="C320" s="4"/>
      <c r="E320" s="321"/>
      <c r="F320" s="321"/>
      <c r="G320" s="321"/>
      <c r="H320" s="321"/>
      <c r="I320" s="321"/>
      <c r="J320" s="321"/>
      <c r="K320" s="321"/>
      <c r="L320" s="321"/>
      <c r="M320" s="321"/>
      <c r="N320" s="321"/>
      <c r="O320" s="321"/>
      <c r="P320" s="321"/>
      <c r="Q320" s="321"/>
      <c r="R320" s="340"/>
    </row>
    <row r="321" spans="1:18" s="310" customFormat="1" hidden="1">
      <c r="A321" s="311"/>
      <c r="C321" s="4"/>
      <c r="E321" s="312"/>
      <c r="F321" s="312"/>
      <c r="G321" s="312"/>
      <c r="H321" s="312"/>
      <c r="I321" s="312"/>
      <c r="J321" s="312"/>
      <c r="K321" s="312"/>
      <c r="L321" s="312"/>
      <c r="M321" s="312"/>
      <c r="N321" s="312"/>
      <c r="O321" s="312"/>
      <c r="P321" s="312"/>
      <c r="Q321" s="312"/>
      <c r="R321" s="340"/>
    </row>
    <row r="322" spans="1:18" s="310" customFormat="1" hidden="1">
      <c r="A322" s="311"/>
      <c r="C322" s="4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312"/>
      <c r="P322" s="312"/>
      <c r="Q322" s="312"/>
      <c r="R322" s="340"/>
    </row>
    <row r="323" spans="1:18" s="310" customFormat="1" hidden="1">
      <c r="A323" s="311"/>
      <c r="C323" s="4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312"/>
      <c r="P323" s="312"/>
      <c r="Q323" s="312"/>
      <c r="R323" s="340"/>
    </row>
    <row r="324" spans="1:18" s="310" customFormat="1">
      <c r="A324" s="311"/>
      <c r="C324" s="4"/>
      <c r="E324" s="309"/>
      <c r="F324" s="309"/>
      <c r="G324" s="309"/>
      <c r="H324" s="309"/>
      <c r="I324" s="309"/>
      <c r="J324" s="309"/>
      <c r="K324" s="309"/>
      <c r="L324" s="309"/>
      <c r="M324" s="309"/>
      <c r="N324" s="309"/>
      <c r="O324" s="309"/>
      <c r="P324" s="309"/>
      <c r="Q324" s="309"/>
      <c r="R324" s="340"/>
    </row>
    <row r="325" spans="1:18" s="310" customFormat="1">
      <c r="A325" s="311"/>
      <c r="C325" s="4"/>
      <c r="E325" s="309"/>
      <c r="F325" s="309"/>
      <c r="G325" s="309"/>
      <c r="H325" s="309"/>
      <c r="I325" s="309"/>
      <c r="J325" s="309"/>
      <c r="K325" s="309"/>
      <c r="L325" s="309"/>
      <c r="M325" s="309"/>
      <c r="N325" s="309"/>
      <c r="O325" s="309"/>
      <c r="P325" s="309"/>
      <c r="Q325" s="309"/>
      <c r="R325" s="340"/>
    </row>
    <row r="326" spans="1:18" s="310" customFormat="1" hidden="1">
      <c r="A326" s="311"/>
      <c r="C326" s="4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40"/>
    </row>
    <row r="327" spans="1:18" s="310" customFormat="1" hidden="1">
      <c r="A327" s="311"/>
      <c r="C327" s="4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309"/>
      <c r="R327" s="340"/>
    </row>
    <row r="328" spans="1:18" s="310" customFormat="1" hidden="1">
      <c r="A328" s="311"/>
      <c r="C328" s="4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40"/>
    </row>
    <row r="329" spans="1:18" s="310" customFormat="1">
      <c r="A329" s="311"/>
      <c r="C329" s="4"/>
      <c r="E329" s="336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  <c r="R329" s="340"/>
    </row>
    <row r="330" spans="1:18" s="459" customFormat="1">
      <c r="A330" s="455"/>
      <c r="C330" s="460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0"/>
    </row>
    <row r="331" spans="1:18" s="310" customFormat="1">
      <c r="A331" s="311"/>
      <c r="C331" s="4"/>
      <c r="E331" s="309"/>
      <c r="F331" s="309"/>
      <c r="G331" s="309"/>
      <c r="H331" s="309"/>
      <c r="I331" s="309"/>
      <c r="J331" s="309"/>
      <c r="K331" s="309"/>
      <c r="L331" s="309"/>
      <c r="M331" s="309"/>
      <c r="N331" s="309"/>
      <c r="O331" s="309"/>
      <c r="P331" s="309"/>
      <c r="Q331" s="309"/>
      <c r="R331" s="340"/>
    </row>
    <row r="332" spans="1:18" s="310" customFormat="1">
      <c r="A332" s="311"/>
      <c r="C332" s="4"/>
      <c r="E332" s="312"/>
      <c r="F332" s="312"/>
      <c r="G332" s="312"/>
      <c r="H332" s="312"/>
      <c r="I332" s="340"/>
      <c r="J332" s="312"/>
      <c r="K332" s="312"/>
      <c r="L332" s="312"/>
      <c r="M332" s="312"/>
      <c r="N332" s="312"/>
      <c r="O332" s="312"/>
      <c r="P332" s="312"/>
      <c r="Q332" s="312"/>
      <c r="R332" s="340"/>
    </row>
    <row r="333" spans="1:18" s="310" customFormat="1">
      <c r="A333" s="311"/>
      <c r="C333" s="4"/>
      <c r="E333" s="338"/>
      <c r="F333" s="338"/>
      <c r="G333" s="338"/>
      <c r="H333" s="338"/>
      <c r="I333" s="338"/>
      <c r="J333" s="338"/>
      <c r="K333" s="338"/>
      <c r="L333" s="338"/>
      <c r="M333" s="338"/>
      <c r="N333" s="338"/>
      <c r="O333" s="338"/>
      <c r="P333" s="338"/>
      <c r="Q333" s="338"/>
      <c r="R333" s="340"/>
    </row>
    <row r="334" spans="1:18" s="310" customFormat="1" ht="15.75">
      <c r="A334" s="335"/>
      <c r="C334" s="4"/>
      <c r="E334" s="321"/>
      <c r="F334" s="321"/>
      <c r="G334" s="321"/>
      <c r="H334" s="321"/>
      <c r="I334" s="321"/>
      <c r="J334" s="321"/>
      <c r="K334" s="321"/>
      <c r="L334" s="321"/>
      <c r="M334" s="321"/>
      <c r="N334" s="321"/>
      <c r="O334" s="321"/>
      <c r="P334" s="321"/>
      <c r="Q334" s="321"/>
      <c r="R334" s="340"/>
    </row>
    <row r="335" spans="1:18" s="310" customFormat="1">
      <c r="A335" s="311"/>
      <c r="C335" s="4"/>
      <c r="E335" s="321"/>
      <c r="F335" s="321"/>
      <c r="G335" s="321"/>
      <c r="H335" s="321"/>
      <c r="I335" s="321"/>
      <c r="J335" s="321"/>
      <c r="K335" s="321"/>
      <c r="L335" s="321"/>
      <c r="M335" s="321"/>
      <c r="N335" s="321"/>
      <c r="O335" s="321"/>
      <c r="P335" s="321"/>
      <c r="Q335" s="321"/>
      <c r="R335" s="340"/>
    </row>
    <row r="336" spans="1:18" s="310" customFormat="1" ht="15.75">
      <c r="A336" s="335"/>
      <c r="C336" s="4"/>
      <c r="E336" s="321"/>
      <c r="F336" s="321"/>
      <c r="G336" s="321"/>
      <c r="H336" s="321"/>
      <c r="I336" s="321"/>
      <c r="J336" s="321"/>
      <c r="K336" s="321"/>
      <c r="L336" s="321"/>
      <c r="M336" s="321"/>
      <c r="N336" s="321"/>
      <c r="O336" s="321"/>
      <c r="P336" s="321"/>
      <c r="Q336" s="321"/>
      <c r="R336" s="340"/>
    </row>
    <row r="337" spans="1:18" s="310" customFormat="1">
      <c r="A337" s="311"/>
      <c r="C337" s="4"/>
      <c r="E337" s="321"/>
      <c r="F337" s="343"/>
      <c r="G337" s="343"/>
      <c r="H337" s="343"/>
      <c r="I337" s="343"/>
      <c r="J337" s="343"/>
      <c r="K337" s="343"/>
      <c r="L337" s="343"/>
      <c r="M337" s="343"/>
      <c r="N337" s="343"/>
      <c r="O337" s="343"/>
      <c r="P337" s="343"/>
      <c r="Q337" s="343"/>
      <c r="R337" s="340"/>
    </row>
    <row r="338" spans="1:18" s="310" customFormat="1">
      <c r="A338" s="311"/>
      <c r="C338" s="4"/>
      <c r="E338" s="309"/>
      <c r="F338" s="309"/>
      <c r="G338" s="309"/>
      <c r="H338" s="309"/>
      <c r="I338" s="309"/>
      <c r="J338" s="309"/>
      <c r="K338" s="309"/>
      <c r="L338" s="309"/>
      <c r="M338" s="309"/>
      <c r="N338" s="309"/>
      <c r="O338" s="309"/>
      <c r="P338" s="309"/>
      <c r="Q338" s="309"/>
      <c r="R338" s="340"/>
    </row>
    <row r="339" spans="1:18" s="310" customFormat="1" ht="13.5" customHeight="1">
      <c r="A339" s="311"/>
      <c r="C339" s="4"/>
      <c r="E339" s="309"/>
      <c r="F339" s="309"/>
      <c r="G339" s="309"/>
      <c r="H339" s="309"/>
      <c r="I339" s="309"/>
      <c r="J339" s="309"/>
      <c r="K339" s="309"/>
      <c r="L339" s="309"/>
      <c r="M339" s="309"/>
      <c r="N339" s="309"/>
      <c r="O339" s="309"/>
      <c r="P339" s="309"/>
      <c r="Q339" s="309"/>
      <c r="R339" s="340"/>
    </row>
    <row r="340" spans="1:18" s="310" customFormat="1" hidden="1">
      <c r="A340" s="311"/>
      <c r="C340" s="4"/>
      <c r="E340" s="309"/>
      <c r="F340" s="309"/>
      <c r="G340" s="309"/>
      <c r="H340" s="309"/>
      <c r="I340" s="309"/>
      <c r="J340" s="309"/>
      <c r="K340" s="309"/>
      <c r="L340" s="309"/>
      <c r="M340" s="309"/>
      <c r="N340" s="309"/>
      <c r="O340" s="309"/>
      <c r="P340" s="309"/>
      <c r="Q340" s="309"/>
      <c r="R340" s="340"/>
    </row>
    <row r="341" spans="1:18" s="310" customFormat="1">
      <c r="A341" s="311"/>
      <c r="C341" s="4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309"/>
      <c r="R341" s="340"/>
    </row>
    <row r="342" spans="1:18" s="310" customFormat="1">
      <c r="A342" s="311"/>
      <c r="C342" s="4"/>
      <c r="E342" s="309"/>
      <c r="F342" s="309"/>
      <c r="G342" s="309"/>
      <c r="H342" s="309"/>
      <c r="I342" s="309"/>
      <c r="J342" s="309"/>
      <c r="K342" s="309"/>
      <c r="L342" s="309"/>
      <c r="M342" s="309"/>
      <c r="N342" s="309"/>
      <c r="O342" s="309"/>
      <c r="P342" s="309"/>
      <c r="Q342" s="309"/>
      <c r="R342" s="340"/>
    </row>
    <row r="343" spans="1:18" s="310" customFormat="1">
      <c r="A343" s="311"/>
      <c r="C343" s="4"/>
      <c r="E343" s="309"/>
      <c r="F343" s="309"/>
      <c r="G343" s="309"/>
      <c r="H343" s="309"/>
      <c r="I343" s="309"/>
      <c r="J343" s="309"/>
      <c r="K343" s="309"/>
      <c r="L343" s="309"/>
      <c r="M343" s="309"/>
      <c r="N343" s="309"/>
      <c r="O343" s="309"/>
      <c r="P343" s="309"/>
      <c r="Q343" s="309"/>
      <c r="R343" s="340"/>
    </row>
    <row r="344" spans="1:18" s="310" customFormat="1">
      <c r="A344" s="311"/>
      <c r="C344" s="4"/>
      <c r="E344" s="309"/>
      <c r="F344" s="309"/>
      <c r="G344" s="309"/>
      <c r="H344" s="309"/>
      <c r="I344" s="309"/>
      <c r="J344" s="309"/>
      <c r="K344" s="309"/>
      <c r="L344" s="309"/>
      <c r="M344" s="309"/>
      <c r="N344" s="309"/>
      <c r="O344" s="309"/>
      <c r="P344" s="309"/>
      <c r="Q344" s="309"/>
      <c r="R344" s="340"/>
    </row>
    <row r="345" spans="1:18" s="310" customFormat="1">
      <c r="A345" s="311"/>
      <c r="C345" s="4"/>
      <c r="E345" s="309"/>
      <c r="F345" s="309"/>
      <c r="G345" s="309"/>
      <c r="H345" s="309"/>
      <c r="I345" s="309"/>
      <c r="J345" s="309"/>
      <c r="K345" s="309"/>
      <c r="L345" s="309"/>
      <c r="M345" s="309"/>
      <c r="N345" s="309"/>
      <c r="O345" s="309"/>
      <c r="P345" s="309"/>
      <c r="Q345" s="309"/>
      <c r="R345" s="340"/>
    </row>
    <row r="346" spans="1:18" s="310" customFormat="1">
      <c r="A346" s="311"/>
      <c r="C346" s="4"/>
      <c r="E346" s="309"/>
      <c r="F346" s="309"/>
      <c r="G346" s="309"/>
      <c r="H346" s="309"/>
      <c r="I346" s="309"/>
      <c r="J346" s="309"/>
      <c r="K346" s="309"/>
      <c r="L346" s="309"/>
      <c r="M346" s="309"/>
      <c r="N346" s="309"/>
      <c r="O346" s="309"/>
      <c r="P346" s="309"/>
      <c r="Q346" s="309"/>
      <c r="R346" s="340"/>
    </row>
    <row r="347" spans="1:18" s="310" customFormat="1">
      <c r="A347" s="311"/>
      <c r="C347" s="4"/>
      <c r="E347" s="309"/>
      <c r="F347" s="309"/>
      <c r="G347" s="309"/>
      <c r="H347" s="309"/>
      <c r="I347" s="309"/>
      <c r="J347" s="309"/>
      <c r="K347" s="309"/>
      <c r="L347" s="309"/>
      <c r="M347" s="309"/>
      <c r="N347" s="309"/>
      <c r="O347" s="309"/>
      <c r="P347" s="309"/>
      <c r="Q347" s="309"/>
      <c r="R347" s="340"/>
    </row>
    <row r="348" spans="1:18" s="310" customFormat="1">
      <c r="A348" s="311"/>
      <c r="C348" s="4"/>
      <c r="E348" s="309"/>
      <c r="F348" s="309"/>
      <c r="G348" s="309"/>
      <c r="H348" s="309"/>
      <c r="I348" s="309"/>
      <c r="J348" s="309"/>
      <c r="K348" s="309"/>
      <c r="L348" s="309"/>
      <c r="M348" s="309"/>
      <c r="N348" s="309"/>
      <c r="O348" s="309"/>
      <c r="P348" s="309"/>
      <c r="Q348" s="309"/>
      <c r="R348" s="340"/>
    </row>
    <row r="349" spans="1:18" s="310" customFormat="1">
      <c r="A349" s="311"/>
      <c r="C349" s="4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09"/>
      <c r="Q349" s="309"/>
      <c r="R349" s="340"/>
    </row>
    <row r="350" spans="1:18" s="310" customFormat="1">
      <c r="A350" s="311"/>
      <c r="C350" s="4"/>
      <c r="E350" s="309"/>
      <c r="F350" s="309"/>
      <c r="G350" s="309"/>
      <c r="H350" s="309"/>
      <c r="I350" s="309"/>
      <c r="J350" s="309"/>
      <c r="K350" s="309"/>
      <c r="L350" s="309"/>
      <c r="M350" s="309"/>
      <c r="N350" s="309"/>
      <c r="O350" s="309"/>
      <c r="P350" s="309"/>
      <c r="Q350" s="309"/>
      <c r="R350" s="340"/>
    </row>
    <row r="351" spans="1:18" s="310" customFormat="1">
      <c r="A351" s="311"/>
      <c r="C351" s="4"/>
      <c r="E351" s="309"/>
      <c r="F351" s="309"/>
      <c r="G351" s="309"/>
      <c r="H351" s="309"/>
      <c r="I351" s="309"/>
      <c r="J351" s="309"/>
      <c r="K351" s="309"/>
      <c r="L351" s="309"/>
      <c r="M351" s="309"/>
      <c r="N351" s="309"/>
      <c r="O351" s="309"/>
      <c r="P351" s="309"/>
      <c r="Q351" s="309"/>
      <c r="R351" s="340"/>
    </row>
    <row r="352" spans="1:18" s="310" customFormat="1" hidden="1">
      <c r="A352" s="311"/>
      <c r="C352" s="4"/>
      <c r="E352" s="309"/>
      <c r="F352" s="309"/>
      <c r="G352" s="309"/>
      <c r="H352" s="309"/>
      <c r="I352" s="309"/>
      <c r="J352" s="309"/>
      <c r="K352" s="309"/>
      <c r="L352" s="309"/>
      <c r="M352" s="309"/>
      <c r="N352" s="309"/>
      <c r="O352" s="309"/>
      <c r="P352" s="309"/>
      <c r="Q352" s="309"/>
      <c r="R352" s="340"/>
    </row>
    <row r="353" spans="1:18" s="310" customFormat="1" hidden="1">
      <c r="A353" s="311"/>
      <c r="C353" s="4"/>
      <c r="E353" s="309"/>
      <c r="F353" s="309"/>
      <c r="G353" s="309"/>
      <c r="H353" s="309"/>
      <c r="I353" s="309"/>
      <c r="J353" s="309"/>
      <c r="K353" s="309"/>
      <c r="L353" s="309"/>
      <c r="M353" s="309"/>
      <c r="N353" s="309"/>
      <c r="O353" s="309"/>
      <c r="P353" s="309"/>
      <c r="Q353" s="309"/>
      <c r="R353" s="340"/>
    </row>
    <row r="354" spans="1:18" s="310" customFormat="1" hidden="1">
      <c r="A354" s="311"/>
      <c r="C354" s="4"/>
      <c r="E354" s="309"/>
      <c r="F354" s="309"/>
      <c r="G354" s="309"/>
      <c r="H354" s="309"/>
      <c r="I354" s="309"/>
      <c r="J354" s="309"/>
      <c r="K354" s="309"/>
      <c r="L354" s="309"/>
      <c r="M354" s="309"/>
      <c r="N354" s="309"/>
      <c r="O354" s="309"/>
      <c r="P354" s="309"/>
      <c r="Q354" s="309"/>
      <c r="R354" s="340"/>
    </row>
    <row r="355" spans="1:18" s="310" customFormat="1" hidden="1">
      <c r="A355" s="311"/>
      <c r="C355" s="4"/>
      <c r="E355" s="309"/>
      <c r="F355" s="309"/>
      <c r="G355" s="309"/>
      <c r="H355" s="309"/>
      <c r="I355" s="309"/>
      <c r="J355" s="309"/>
      <c r="K355" s="309"/>
      <c r="L355" s="309"/>
      <c r="M355" s="309"/>
      <c r="N355" s="309"/>
      <c r="O355" s="309"/>
      <c r="P355" s="309"/>
      <c r="Q355" s="309"/>
      <c r="R355" s="340"/>
    </row>
    <row r="356" spans="1:18" s="310" customFormat="1" hidden="1">
      <c r="A356" s="311"/>
      <c r="C356" s="4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09"/>
      <c r="Q356" s="309"/>
      <c r="R356" s="340"/>
    </row>
    <row r="357" spans="1:18" s="310" customFormat="1">
      <c r="A357" s="311"/>
      <c r="C357" s="4"/>
      <c r="E357" s="336"/>
      <c r="F357" s="336"/>
      <c r="G357" s="336"/>
      <c r="H357" s="336"/>
      <c r="I357" s="336"/>
      <c r="J357" s="336"/>
      <c r="K357" s="336"/>
      <c r="L357" s="336"/>
      <c r="M357" s="336"/>
      <c r="N357" s="336"/>
      <c r="O357" s="336"/>
      <c r="P357" s="336"/>
      <c r="Q357" s="336"/>
      <c r="R357" s="340"/>
    </row>
    <row r="358" spans="1:18" s="337" customFormat="1">
      <c r="A358" s="339"/>
      <c r="C358" s="5"/>
      <c r="D358" s="310"/>
      <c r="E358" s="338"/>
      <c r="F358" s="338"/>
      <c r="G358" s="338"/>
      <c r="H358" s="338"/>
      <c r="I358" s="338"/>
      <c r="J358" s="338"/>
      <c r="K358" s="338"/>
      <c r="L358" s="338"/>
      <c r="M358" s="338"/>
      <c r="N358" s="338"/>
      <c r="O358" s="338"/>
      <c r="P358" s="338"/>
      <c r="Q358" s="338"/>
      <c r="R358" s="340"/>
    </row>
    <row r="359" spans="1:18" s="310" customFormat="1">
      <c r="A359" s="311"/>
      <c r="C359" s="4"/>
      <c r="E359" s="333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40"/>
    </row>
    <row r="360" spans="1:18" s="310" customFormat="1">
      <c r="A360" s="311"/>
      <c r="C360" s="4"/>
      <c r="E360" s="333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40"/>
    </row>
    <row r="361" spans="1:18" s="310" customFormat="1">
      <c r="A361" s="311"/>
      <c r="C361" s="4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40"/>
    </row>
    <row r="362" spans="1:18" s="310" customFormat="1">
      <c r="A362" s="311"/>
      <c r="C362" s="4"/>
      <c r="E362" s="309"/>
      <c r="F362" s="309"/>
      <c r="G362" s="309"/>
      <c r="H362" s="309"/>
      <c r="I362" s="309"/>
      <c r="J362" s="309"/>
      <c r="K362" s="309"/>
      <c r="L362" s="309"/>
      <c r="M362" s="309"/>
      <c r="N362" s="309"/>
      <c r="O362" s="309"/>
      <c r="P362" s="309"/>
      <c r="Q362" s="309"/>
      <c r="R362" s="340"/>
    </row>
    <row r="363" spans="1:18" s="310" customFormat="1">
      <c r="A363" s="311"/>
      <c r="C363" s="4"/>
      <c r="E363" s="309"/>
      <c r="F363" s="309"/>
      <c r="G363" s="309"/>
      <c r="H363" s="309"/>
      <c r="I363" s="309"/>
      <c r="J363" s="309"/>
      <c r="K363" s="309"/>
      <c r="L363" s="309"/>
      <c r="M363" s="309"/>
      <c r="N363" s="309"/>
      <c r="O363" s="309"/>
      <c r="P363" s="309"/>
      <c r="Q363" s="309"/>
      <c r="R363" s="340"/>
    </row>
    <row r="364" spans="1:18" s="310" customFormat="1" hidden="1">
      <c r="A364" s="311"/>
      <c r="C364" s="4"/>
      <c r="E364" s="309"/>
      <c r="F364" s="309"/>
      <c r="G364" s="309"/>
      <c r="H364" s="309"/>
      <c r="I364" s="309"/>
      <c r="J364" s="309"/>
      <c r="K364" s="309"/>
      <c r="L364" s="309"/>
      <c r="M364" s="309"/>
      <c r="N364" s="309"/>
      <c r="O364" s="309"/>
      <c r="P364" s="309"/>
      <c r="Q364" s="309"/>
      <c r="R364" s="340"/>
    </row>
    <row r="365" spans="1:18" s="310" customFormat="1" hidden="1">
      <c r="A365" s="311"/>
      <c r="C365" s="4"/>
      <c r="E365" s="309"/>
      <c r="F365" s="309"/>
      <c r="G365" s="309"/>
      <c r="H365" s="309"/>
      <c r="I365" s="309"/>
      <c r="J365" s="309"/>
      <c r="K365" s="309"/>
      <c r="L365" s="309"/>
      <c r="M365" s="309"/>
      <c r="N365" s="309"/>
      <c r="O365" s="309"/>
      <c r="P365" s="309"/>
      <c r="Q365" s="309"/>
      <c r="R365" s="340"/>
    </row>
    <row r="366" spans="1:18" s="310" customFormat="1">
      <c r="A366" s="311"/>
      <c r="C366" s="4"/>
      <c r="E366" s="309"/>
      <c r="F366" s="309"/>
      <c r="G366" s="309"/>
      <c r="H366" s="309"/>
      <c r="I366" s="309"/>
      <c r="J366" s="309"/>
      <c r="K366" s="309"/>
      <c r="L366" s="309"/>
      <c r="M366" s="309"/>
      <c r="N366" s="309"/>
      <c r="O366" s="309"/>
      <c r="P366" s="309"/>
      <c r="Q366" s="309"/>
      <c r="R366" s="340"/>
    </row>
    <row r="367" spans="1:18" s="310" customFormat="1">
      <c r="A367" s="311"/>
      <c r="C367" s="4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  <c r="O367" s="309"/>
      <c r="P367" s="309"/>
      <c r="Q367" s="309"/>
      <c r="R367" s="340"/>
    </row>
    <row r="368" spans="1:18" s="310" customFormat="1">
      <c r="A368" s="311"/>
      <c r="C368" s="4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40"/>
    </row>
    <row r="369" spans="1:18" s="310" customFormat="1">
      <c r="A369" s="311"/>
      <c r="C369" s="4"/>
      <c r="E369" s="309"/>
      <c r="F369" s="309"/>
      <c r="G369" s="309"/>
      <c r="H369" s="309"/>
      <c r="I369" s="309"/>
      <c r="J369" s="309"/>
      <c r="K369" s="309"/>
      <c r="L369" s="309"/>
      <c r="M369" s="309"/>
      <c r="N369" s="309"/>
      <c r="O369" s="309"/>
      <c r="P369" s="309"/>
      <c r="Q369" s="309"/>
      <c r="R369" s="340"/>
    </row>
    <row r="370" spans="1:18" s="310" customFormat="1">
      <c r="A370" s="311"/>
      <c r="C370" s="4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309"/>
      <c r="R370" s="340"/>
    </row>
    <row r="371" spans="1:18" s="310" customFormat="1">
      <c r="A371" s="311"/>
      <c r="C371" s="4"/>
      <c r="E371" s="309"/>
      <c r="F371" s="309"/>
      <c r="G371" s="309"/>
      <c r="H371" s="309"/>
      <c r="I371" s="309"/>
      <c r="J371" s="309"/>
      <c r="K371" s="309"/>
      <c r="L371" s="309"/>
      <c r="M371" s="309"/>
      <c r="N371" s="309"/>
      <c r="O371" s="309"/>
      <c r="P371" s="309"/>
      <c r="Q371" s="309"/>
      <c r="R371" s="340"/>
    </row>
    <row r="372" spans="1:18" s="310" customFormat="1">
      <c r="A372" s="311"/>
      <c r="C372" s="4"/>
      <c r="E372" s="309"/>
      <c r="F372" s="309"/>
      <c r="G372" s="309"/>
      <c r="H372" s="309"/>
      <c r="I372" s="309"/>
      <c r="J372" s="309"/>
      <c r="K372" s="309"/>
      <c r="L372" s="309"/>
      <c r="M372" s="309"/>
      <c r="N372" s="309"/>
      <c r="O372" s="309"/>
      <c r="P372" s="309"/>
      <c r="Q372" s="309"/>
      <c r="R372" s="340"/>
    </row>
    <row r="373" spans="1:18" s="310" customFormat="1">
      <c r="A373" s="311"/>
      <c r="C373" s="4"/>
      <c r="E373" s="309"/>
      <c r="F373" s="309"/>
      <c r="G373" s="309"/>
      <c r="H373" s="309"/>
      <c r="I373" s="309"/>
      <c r="J373" s="309"/>
      <c r="K373" s="309"/>
      <c r="L373" s="309"/>
      <c r="M373" s="309"/>
      <c r="N373" s="309"/>
      <c r="O373" s="309"/>
      <c r="P373" s="309"/>
      <c r="Q373" s="309"/>
      <c r="R373" s="340"/>
    </row>
    <row r="374" spans="1:18" s="310" customFormat="1">
      <c r="A374" s="311"/>
      <c r="C374" s="4"/>
      <c r="E374" s="309"/>
      <c r="F374" s="309"/>
      <c r="G374" s="309"/>
      <c r="H374" s="309"/>
      <c r="I374" s="309"/>
      <c r="J374" s="309"/>
      <c r="K374" s="309"/>
      <c r="L374" s="309"/>
      <c r="M374" s="309"/>
      <c r="N374" s="309"/>
      <c r="O374" s="309"/>
      <c r="P374" s="309"/>
      <c r="Q374" s="309"/>
      <c r="R374" s="340"/>
    </row>
    <row r="375" spans="1:18" s="310" customFormat="1">
      <c r="A375" s="311"/>
      <c r="C375" s="4"/>
      <c r="E375" s="309"/>
      <c r="F375" s="309"/>
      <c r="G375" s="309"/>
      <c r="H375" s="309"/>
      <c r="I375" s="309"/>
      <c r="J375" s="309"/>
      <c r="K375" s="309"/>
      <c r="L375" s="309"/>
      <c r="M375" s="309"/>
      <c r="N375" s="309"/>
      <c r="O375" s="309"/>
      <c r="P375" s="309"/>
      <c r="Q375" s="309"/>
      <c r="R375" s="317"/>
    </row>
    <row r="376" spans="1:18" s="310" customFormat="1">
      <c r="A376" s="311"/>
      <c r="C376" s="4"/>
      <c r="E376" s="309"/>
      <c r="F376" s="309"/>
      <c r="G376" s="309"/>
      <c r="H376" s="309"/>
      <c r="I376" s="309"/>
      <c r="J376" s="309"/>
      <c r="K376" s="309"/>
      <c r="L376" s="309"/>
      <c r="M376" s="309"/>
      <c r="N376" s="309"/>
      <c r="O376" s="309"/>
      <c r="P376" s="309"/>
      <c r="Q376" s="309"/>
      <c r="R376" s="317"/>
    </row>
    <row r="377" spans="1:18" s="310" customFormat="1">
      <c r="A377" s="311"/>
      <c r="C377" s="4"/>
      <c r="E377" s="309"/>
      <c r="F377" s="309"/>
      <c r="G377" s="309"/>
      <c r="H377" s="309"/>
      <c r="I377" s="309"/>
      <c r="J377" s="309"/>
      <c r="K377" s="309"/>
      <c r="L377" s="309"/>
      <c r="M377" s="309"/>
      <c r="N377" s="309"/>
      <c r="O377" s="309"/>
      <c r="P377" s="309"/>
      <c r="Q377" s="309"/>
      <c r="R377" s="312"/>
    </row>
    <row r="378" spans="1:18" s="337" customFormat="1">
      <c r="A378" s="339"/>
      <c r="C378" s="4"/>
      <c r="E378" s="336"/>
      <c r="F378" s="309"/>
      <c r="G378" s="336"/>
      <c r="H378" s="336"/>
      <c r="I378" s="336"/>
      <c r="J378" s="336"/>
      <c r="K378" s="336"/>
      <c r="L378" s="336"/>
      <c r="M378" s="336"/>
      <c r="N378" s="336"/>
      <c r="O378" s="336"/>
      <c r="P378" s="336"/>
      <c r="Q378" s="336"/>
      <c r="R378" s="341"/>
    </row>
    <row r="379" spans="1:18" s="337" customFormat="1">
      <c r="A379" s="339"/>
      <c r="C379" s="4"/>
      <c r="E379" s="338"/>
      <c r="F379" s="338"/>
      <c r="G379" s="338"/>
      <c r="H379" s="338"/>
      <c r="I379" s="338"/>
      <c r="J379" s="338"/>
      <c r="K379" s="338"/>
      <c r="L379" s="338"/>
      <c r="M379" s="338"/>
      <c r="N379" s="338"/>
      <c r="O379" s="338"/>
      <c r="P379" s="338"/>
      <c r="Q379" s="338"/>
      <c r="R379" s="340"/>
    </row>
    <row r="380" spans="1:18" s="310" customFormat="1">
      <c r="A380" s="311"/>
      <c r="C380" s="4"/>
      <c r="E380" s="333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40"/>
    </row>
    <row r="381" spans="1:18" s="310" customFormat="1">
      <c r="A381" s="311"/>
      <c r="C381" s="4"/>
      <c r="E381" s="321"/>
      <c r="F381" s="321"/>
      <c r="G381" s="321"/>
      <c r="H381" s="321"/>
      <c r="I381" s="321"/>
      <c r="J381" s="321"/>
      <c r="K381" s="321"/>
      <c r="L381" s="321"/>
      <c r="M381" s="321"/>
      <c r="N381" s="321"/>
      <c r="O381" s="321"/>
      <c r="P381" s="321"/>
      <c r="Q381" s="321"/>
      <c r="R381" s="340"/>
    </row>
    <row r="382" spans="1:18" s="310" customFormat="1">
      <c r="A382" s="311"/>
      <c r="C382" s="4"/>
      <c r="E382" s="321"/>
      <c r="F382" s="321"/>
      <c r="G382" s="321"/>
      <c r="H382" s="321"/>
      <c r="I382" s="321"/>
      <c r="J382" s="321"/>
      <c r="K382" s="321"/>
      <c r="L382" s="321"/>
      <c r="M382" s="321"/>
      <c r="N382" s="321"/>
      <c r="O382" s="321"/>
      <c r="P382" s="321"/>
      <c r="Q382" s="321"/>
      <c r="R382" s="340"/>
    </row>
    <row r="383" spans="1:18" s="310" customFormat="1">
      <c r="A383" s="311"/>
      <c r="C383" s="4"/>
      <c r="D383" s="461"/>
      <c r="E383" s="309"/>
      <c r="F383" s="309"/>
      <c r="G383" s="309"/>
      <c r="H383" s="309"/>
      <c r="I383" s="309"/>
      <c r="J383" s="309"/>
      <c r="K383" s="309"/>
      <c r="L383" s="309"/>
      <c r="M383" s="309"/>
      <c r="N383" s="309"/>
      <c r="O383" s="309"/>
      <c r="P383" s="309"/>
      <c r="Q383" s="309"/>
      <c r="R383" s="340"/>
    </row>
    <row r="384" spans="1:18" s="310" customFormat="1">
      <c r="A384" s="311"/>
      <c r="C384" s="4"/>
      <c r="D384" s="461"/>
      <c r="E384" s="309"/>
      <c r="F384" s="309"/>
      <c r="G384" s="309"/>
      <c r="H384" s="309"/>
      <c r="I384" s="309"/>
      <c r="J384" s="309"/>
      <c r="K384" s="309"/>
      <c r="L384" s="309"/>
      <c r="M384" s="309"/>
      <c r="N384" s="309"/>
      <c r="O384" s="309"/>
      <c r="P384" s="309"/>
      <c r="Q384" s="309"/>
      <c r="R384" s="340"/>
    </row>
    <row r="385" spans="1:18" s="310" customFormat="1">
      <c r="A385" s="311"/>
      <c r="C385" s="4"/>
      <c r="D385" s="461"/>
      <c r="E385" s="309"/>
      <c r="F385" s="309"/>
      <c r="G385" s="309"/>
      <c r="H385" s="309"/>
      <c r="I385" s="309"/>
      <c r="J385" s="309"/>
      <c r="K385" s="309"/>
      <c r="L385" s="309"/>
      <c r="M385" s="309"/>
      <c r="N385" s="309"/>
      <c r="O385" s="309"/>
      <c r="P385" s="309"/>
      <c r="Q385" s="309"/>
      <c r="R385" s="340"/>
    </row>
    <row r="386" spans="1:18" s="310" customFormat="1">
      <c r="A386" s="311"/>
      <c r="C386" s="4"/>
      <c r="D386" s="461"/>
      <c r="E386" s="309"/>
      <c r="F386" s="309"/>
      <c r="G386" s="309"/>
      <c r="H386" s="309"/>
      <c r="I386" s="309"/>
      <c r="J386" s="309"/>
      <c r="K386" s="309"/>
      <c r="L386" s="309"/>
      <c r="M386" s="309"/>
      <c r="N386" s="309"/>
      <c r="O386" s="309"/>
      <c r="P386" s="309"/>
      <c r="Q386" s="309"/>
      <c r="R386" s="340"/>
    </row>
    <row r="387" spans="1:18" s="310" customFormat="1">
      <c r="A387" s="311"/>
      <c r="C387" s="4"/>
      <c r="D387" s="461"/>
      <c r="E387" s="309"/>
      <c r="F387" s="309"/>
      <c r="G387" s="309"/>
      <c r="H387" s="309"/>
      <c r="I387" s="309"/>
      <c r="J387" s="309"/>
      <c r="K387" s="309"/>
      <c r="L387" s="309"/>
      <c r="M387" s="309"/>
      <c r="N387" s="309"/>
      <c r="O387" s="309"/>
      <c r="P387" s="309"/>
      <c r="Q387" s="309"/>
      <c r="R387" s="340"/>
    </row>
    <row r="388" spans="1:18" s="310" customFormat="1">
      <c r="A388" s="311"/>
      <c r="C388" s="4"/>
      <c r="D388" s="461"/>
      <c r="E388" s="309"/>
      <c r="F388" s="309"/>
      <c r="G388" s="309"/>
      <c r="H388" s="309"/>
      <c r="I388" s="309"/>
      <c r="J388" s="309"/>
      <c r="K388" s="309"/>
      <c r="L388" s="309"/>
      <c r="M388" s="309"/>
      <c r="N388" s="309"/>
      <c r="O388" s="309"/>
      <c r="P388" s="309"/>
      <c r="Q388" s="309"/>
      <c r="R388" s="340"/>
    </row>
    <row r="389" spans="1:18" s="310" customFormat="1">
      <c r="A389" s="311"/>
      <c r="C389" s="4"/>
      <c r="D389" s="461"/>
      <c r="E389" s="309"/>
      <c r="F389" s="309"/>
      <c r="G389" s="309"/>
      <c r="H389" s="309"/>
      <c r="I389" s="309"/>
      <c r="J389" s="309"/>
      <c r="K389" s="309"/>
      <c r="L389" s="309"/>
      <c r="M389" s="309"/>
      <c r="N389" s="309"/>
      <c r="O389" s="309"/>
      <c r="P389" s="309"/>
      <c r="Q389" s="309"/>
      <c r="R389" s="340"/>
    </row>
    <row r="390" spans="1:18" s="310" customFormat="1">
      <c r="A390" s="311"/>
      <c r="C390" s="4"/>
      <c r="D390" s="461"/>
      <c r="E390" s="309"/>
      <c r="F390" s="309"/>
      <c r="G390" s="309"/>
      <c r="H390" s="309"/>
      <c r="I390" s="309"/>
      <c r="J390" s="309"/>
      <c r="K390" s="309"/>
      <c r="L390" s="309"/>
      <c r="M390" s="309"/>
      <c r="N390" s="309"/>
      <c r="O390" s="309"/>
      <c r="P390" s="309"/>
      <c r="Q390" s="309"/>
      <c r="R390" s="340"/>
    </row>
    <row r="391" spans="1:18" s="310" customFormat="1">
      <c r="A391" s="311"/>
      <c r="C391" s="4"/>
      <c r="D391" s="462"/>
      <c r="E391" s="336"/>
      <c r="F391" s="336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  <c r="Q391" s="336"/>
      <c r="R391" s="340"/>
    </row>
    <row r="392" spans="1:18" s="310" customFormat="1">
      <c r="A392" s="311"/>
      <c r="C392" s="4"/>
      <c r="D392" s="462"/>
      <c r="E392" s="338"/>
      <c r="F392" s="338"/>
      <c r="G392" s="338"/>
      <c r="H392" s="338"/>
      <c r="I392" s="338"/>
      <c r="J392" s="338"/>
      <c r="K392" s="338"/>
      <c r="L392" s="338"/>
      <c r="M392" s="338"/>
      <c r="N392" s="338"/>
      <c r="O392" s="338"/>
      <c r="P392" s="338"/>
      <c r="Q392" s="338"/>
      <c r="R392" s="340"/>
    </row>
    <row r="393" spans="1:18" s="310" customFormat="1">
      <c r="A393" s="311"/>
      <c r="C393" s="4"/>
      <c r="E393" s="333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40"/>
    </row>
    <row r="394" spans="1:18" s="310" customFormat="1">
      <c r="A394" s="311"/>
      <c r="C394" s="4"/>
      <c r="E394" s="333"/>
      <c r="F394" s="333"/>
      <c r="G394" s="333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40"/>
    </row>
    <row r="395" spans="1:18" s="310" customFormat="1" ht="15.75">
      <c r="A395" s="335"/>
      <c r="C395" s="4"/>
      <c r="E395" s="333"/>
      <c r="F395" s="333"/>
      <c r="G395" s="333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40"/>
    </row>
    <row r="396" spans="1:18" s="310" customFormat="1">
      <c r="A396" s="311"/>
      <c r="C396" s="4"/>
      <c r="E396" s="334"/>
      <c r="F396" s="334"/>
      <c r="G396" s="334"/>
      <c r="H396" s="334"/>
      <c r="I396" s="334"/>
      <c r="J396" s="334"/>
      <c r="K396" s="334"/>
      <c r="L396" s="334"/>
      <c r="M396" s="334"/>
      <c r="N396" s="334"/>
      <c r="O396" s="334"/>
      <c r="P396" s="334"/>
      <c r="Q396" s="334"/>
      <c r="R396" s="340"/>
    </row>
    <row r="397" spans="1:18" s="310" customFormat="1" ht="15.75">
      <c r="A397" s="335"/>
      <c r="C397" s="4"/>
      <c r="E397" s="333"/>
      <c r="F397" s="333"/>
      <c r="G397" s="333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40"/>
    </row>
    <row r="398" spans="1:18" s="310" customFormat="1">
      <c r="A398" s="311"/>
      <c r="C398" s="4"/>
      <c r="E398" s="334"/>
      <c r="F398" s="334"/>
      <c r="G398" s="334"/>
      <c r="H398" s="334"/>
      <c r="I398" s="334"/>
      <c r="J398" s="334"/>
      <c r="K398" s="334"/>
      <c r="L398" s="334"/>
      <c r="M398" s="334"/>
      <c r="N398" s="334"/>
      <c r="O398" s="334"/>
      <c r="P398" s="334"/>
      <c r="Q398" s="334"/>
      <c r="R398" s="340"/>
    </row>
    <row r="399" spans="1:18" s="310" customFormat="1">
      <c r="A399" s="311"/>
      <c r="C399" s="4"/>
      <c r="E399" s="463"/>
      <c r="F399" s="464"/>
      <c r="G399" s="464"/>
      <c r="H399" s="464"/>
      <c r="I399" s="464"/>
      <c r="J399" s="464"/>
      <c r="K399" s="464"/>
      <c r="L399" s="464"/>
      <c r="M399" s="464"/>
      <c r="N399" s="464"/>
      <c r="O399" s="464"/>
      <c r="P399" s="464"/>
      <c r="Q399" s="464"/>
      <c r="R399" s="340"/>
    </row>
    <row r="400" spans="1:18" s="310" customFormat="1" ht="15.75">
      <c r="A400" s="335"/>
      <c r="C400" s="4"/>
      <c r="E400" s="452"/>
      <c r="F400" s="350"/>
      <c r="G400" s="350"/>
      <c r="H400" s="350"/>
      <c r="I400" s="350"/>
      <c r="J400" s="350"/>
      <c r="K400" s="350"/>
      <c r="L400" s="350"/>
      <c r="M400" s="350"/>
      <c r="N400" s="350"/>
      <c r="O400" s="350"/>
      <c r="P400" s="350"/>
      <c r="Q400" s="350"/>
      <c r="R400" s="340"/>
    </row>
    <row r="401" spans="1:18" s="310" customFormat="1">
      <c r="A401" s="311"/>
      <c r="C401" s="4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40"/>
    </row>
    <row r="402" spans="1:18" s="310" customFormat="1">
      <c r="A402" s="311"/>
      <c r="C402" s="4"/>
      <c r="E402" s="309"/>
      <c r="F402" s="309"/>
      <c r="G402" s="309"/>
      <c r="H402" s="309"/>
      <c r="I402" s="309"/>
      <c r="J402" s="309"/>
      <c r="K402" s="309"/>
      <c r="L402" s="309"/>
      <c r="M402" s="309"/>
      <c r="N402" s="309"/>
      <c r="O402" s="309"/>
      <c r="P402" s="309"/>
      <c r="Q402" s="309"/>
      <c r="R402" s="340"/>
    </row>
    <row r="403" spans="1:18" s="310" customFormat="1" hidden="1">
      <c r="A403" s="311"/>
      <c r="C403" s="4"/>
      <c r="E403" s="309"/>
      <c r="F403" s="309"/>
      <c r="G403" s="309"/>
      <c r="H403" s="309"/>
      <c r="I403" s="309"/>
      <c r="J403" s="309"/>
      <c r="K403" s="309"/>
      <c r="L403" s="309"/>
      <c r="M403" s="309"/>
      <c r="N403" s="309"/>
      <c r="O403" s="309"/>
      <c r="P403" s="309"/>
      <c r="Q403" s="309"/>
      <c r="R403" s="340"/>
    </row>
    <row r="404" spans="1:18" s="310" customFormat="1" hidden="1">
      <c r="A404" s="311"/>
      <c r="C404" s="4"/>
      <c r="E404" s="309"/>
      <c r="F404" s="309"/>
      <c r="G404" s="309"/>
      <c r="H404" s="309"/>
      <c r="I404" s="309"/>
      <c r="J404" s="309"/>
      <c r="K404" s="309"/>
      <c r="L404" s="309"/>
      <c r="M404" s="309"/>
      <c r="N404" s="309"/>
      <c r="O404" s="309"/>
      <c r="P404" s="309"/>
      <c r="Q404" s="309"/>
      <c r="R404" s="340"/>
    </row>
    <row r="405" spans="1:18" s="310" customFormat="1" hidden="1">
      <c r="A405" s="311"/>
      <c r="C405" s="4"/>
      <c r="E405" s="309"/>
      <c r="F405" s="309"/>
      <c r="G405" s="309"/>
      <c r="H405" s="309"/>
      <c r="I405" s="309"/>
      <c r="J405" s="309"/>
      <c r="K405" s="309"/>
      <c r="L405" s="309"/>
      <c r="M405" s="309"/>
      <c r="N405" s="309"/>
      <c r="O405" s="309"/>
      <c r="P405" s="309"/>
      <c r="Q405" s="309"/>
      <c r="R405" s="340"/>
    </row>
    <row r="406" spans="1:18" s="310" customFormat="1" hidden="1">
      <c r="A406" s="311"/>
      <c r="C406" s="4"/>
      <c r="E406" s="309"/>
      <c r="F406" s="309"/>
      <c r="G406" s="309"/>
      <c r="H406" s="309"/>
      <c r="I406" s="309"/>
      <c r="J406" s="309"/>
      <c r="K406" s="309"/>
      <c r="L406" s="309"/>
      <c r="M406" s="309"/>
      <c r="N406" s="309"/>
      <c r="O406" s="309"/>
      <c r="P406" s="309"/>
      <c r="Q406" s="309"/>
      <c r="R406" s="340"/>
    </row>
    <row r="407" spans="1:18" s="310" customFormat="1">
      <c r="A407" s="311"/>
      <c r="C407" s="4"/>
      <c r="E407" s="309"/>
      <c r="F407" s="309"/>
      <c r="G407" s="309"/>
      <c r="H407" s="309"/>
      <c r="I407" s="309"/>
      <c r="J407" s="309"/>
      <c r="K407" s="309"/>
      <c r="L407" s="309"/>
      <c r="M407" s="309"/>
      <c r="N407" s="309"/>
      <c r="O407" s="309"/>
      <c r="P407" s="309"/>
      <c r="Q407" s="309"/>
      <c r="R407" s="340"/>
    </row>
    <row r="408" spans="1:18" s="310" customFormat="1" hidden="1">
      <c r="A408" s="311"/>
      <c r="C408" s="4"/>
      <c r="E408" s="309"/>
      <c r="F408" s="309"/>
      <c r="G408" s="309"/>
      <c r="H408" s="309"/>
      <c r="I408" s="309"/>
      <c r="J408" s="309"/>
      <c r="K408" s="309"/>
      <c r="L408" s="309"/>
      <c r="M408" s="309"/>
      <c r="N408" s="309"/>
      <c r="O408" s="309"/>
      <c r="P408" s="309"/>
      <c r="Q408" s="309"/>
      <c r="R408" s="340"/>
    </row>
    <row r="409" spans="1:18" s="310" customFormat="1" hidden="1">
      <c r="A409" s="311"/>
      <c r="C409" s="4"/>
      <c r="E409" s="309"/>
      <c r="F409" s="309"/>
      <c r="G409" s="309"/>
      <c r="H409" s="309"/>
      <c r="I409" s="309"/>
      <c r="J409" s="309"/>
      <c r="K409" s="309"/>
      <c r="L409" s="309"/>
      <c r="M409" s="309"/>
      <c r="N409" s="309"/>
      <c r="O409" s="309"/>
      <c r="P409" s="309"/>
      <c r="Q409" s="309"/>
      <c r="R409" s="340"/>
    </row>
    <row r="410" spans="1:18" s="310" customFormat="1" hidden="1">
      <c r="A410" s="311"/>
      <c r="C410" s="4"/>
      <c r="E410" s="309"/>
      <c r="F410" s="309"/>
      <c r="G410" s="309"/>
      <c r="H410" s="309"/>
      <c r="I410" s="309"/>
      <c r="J410" s="309"/>
      <c r="K410" s="309"/>
      <c r="L410" s="309"/>
      <c r="M410" s="309"/>
      <c r="N410" s="309"/>
      <c r="O410" s="309"/>
      <c r="P410" s="309"/>
      <c r="Q410" s="309"/>
      <c r="R410" s="340"/>
    </row>
    <row r="411" spans="1:18" s="310" customFormat="1">
      <c r="A411" s="311"/>
      <c r="C411" s="4"/>
      <c r="E411" s="309"/>
      <c r="F411" s="309"/>
      <c r="G411" s="309"/>
      <c r="H411" s="309"/>
      <c r="I411" s="309"/>
      <c r="J411" s="309"/>
      <c r="K411" s="309"/>
      <c r="L411" s="309"/>
      <c r="M411" s="309"/>
      <c r="N411" s="309"/>
      <c r="O411" s="309"/>
      <c r="P411" s="309"/>
      <c r="Q411" s="309"/>
      <c r="R411" s="340"/>
    </row>
    <row r="412" spans="1:18" s="310" customFormat="1">
      <c r="A412" s="311"/>
      <c r="C412" s="4"/>
      <c r="E412" s="309"/>
      <c r="F412" s="309"/>
      <c r="G412" s="309"/>
      <c r="H412" s="309"/>
      <c r="I412" s="309"/>
      <c r="J412" s="309"/>
      <c r="K412" s="309"/>
      <c r="L412" s="309"/>
      <c r="M412" s="309"/>
      <c r="N412" s="309"/>
      <c r="O412" s="309"/>
      <c r="P412" s="309"/>
      <c r="Q412" s="309"/>
      <c r="R412" s="340"/>
    </row>
    <row r="413" spans="1:18" s="310" customFormat="1">
      <c r="A413" s="311"/>
      <c r="C413" s="4"/>
      <c r="E413" s="309"/>
      <c r="F413" s="309"/>
      <c r="G413" s="309"/>
      <c r="H413" s="309"/>
      <c r="I413" s="309"/>
      <c r="J413" s="309"/>
      <c r="K413" s="309"/>
      <c r="L413" s="309"/>
      <c r="M413" s="309"/>
      <c r="N413" s="309"/>
      <c r="O413" s="309"/>
      <c r="P413" s="309"/>
      <c r="Q413" s="309"/>
      <c r="R413" s="340"/>
    </row>
    <row r="414" spans="1:18" s="310" customFormat="1">
      <c r="A414" s="311"/>
      <c r="C414" s="4"/>
      <c r="E414" s="309"/>
      <c r="F414" s="309"/>
      <c r="G414" s="309"/>
      <c r="H414" s="309"/>
      <c r="I414" s="309"/>
      <c r="J414" s="309"/>
      <c r="K414" s="309"/>
      <c r="L414" s="309"/>
      <c r="M414" s="309"/>
      <c r="N414" s="309"/>
      <c r="O414" s="309"/>
      <c r="P414" s="309"/>
      <c r="Q414" s="309"/>
      <c r="R414" s="340"/>
    </row>
    <row r="415" spans="1:18" s="310" customFormat="1" hidden="1">
      <c r="A415" s="311"/>
      <c r="C415" s="4"/>
      <c r="E415" s="309"/>
      <c r="F415" s="309"/>
      <c r="G415" s="309"/>
      <c r="H415" s="309"/>
      <c r="I415" s="309"/>
      <c r="J415" s="309"/>
      <c r="K415" s="309"/>
      <c r="L415" s="309"/>
      <c r="M415" s="309"/>
      <c r="N415" s="309"/>
      <c r="O415" s="309"/>
      <c r="P415" s="309"/>
      <c r="Q415" s="309"/>
      <c r="R415" s="340"/>
    </row>
    <row r="416" spans="1:18" s="310" customFormat="1">
      <c r="A416" s="311"/>
      <c r="C416" s="4"/>
      <c r="E416" s="309"/>
      <c r="F416" s="333"/>
      <c r="G416" s="333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40"/>
    </row>
    <row r="417" spans="1:18" s="310" customFormat="1">
      <c r="A417" s="311"/>
      <c r="C417" s="4"/>
      <c r="E417" s="309"/>
      <c r="F417" s="309"/>
      <c r="G417" s="309"/>
      <c r="H417" s="309"/>
      <c r="I417" s="309"/>
      <c r="J417" s="309"/>
      <c r="K417" s="309"/>
      <c r="L417" s="309"/>
      <c r="M417" s="309"/>
      <c r="N417" s="309"/>
      <c r="O417" s="309"/>
      <c r="P417" s="309"/>
      <c r="Q417" s="309"/>
      <c r="R417" s="340"/>
    </row>
    <row r="418" spans="1:18" s="310" customFormat="1" hidden="1">
      <c r="A418" s="311"/>
      <c r="C418" s="4"/>
      <c r="E418" s="309"/>
      <c r="F418" s="309"/>
      <c r="G418" s="309"/>
      <c r="H418" s="309"/>
      <c r="I418" s="309"/>
      <c r="J418" s="309"/>
      <c r="K418" s="309"/>
      <c r="L418" s="309"/>
      <c r="M418" s="309"/>
      <c r="N418" s="309"/>
      <c r="O418" s="309"/>
      <c r="P418" s="309"/>
      <c r="Q418" s="309"/>
      <c r="R418" s="340"/>
    </row>
    <row r="419" spans="1:18" s="310" customFormat="1">
      <c r="A419" s="311"/>
      <c r="C419" s="4"/>
      <c r="E419" s="309"/>
      <c r="F419" s="309"/>
      <c r="G419" s="309"/>
      <c r="H419" s="309"/>
      <c r="I419" s="309"/>
      <c r="J419" s="309"/>
      <c r="K419" s="309"/>
      <c r="L419" s="309"/>
      <c r="M419" s="309"/>
      <c r="N419" s="309"/>
      <c r="O419" s="309"/>
      <c r="P419" s="309"/>
      <c r="Q419" s="309"/>
      <c r="R419" s="340"/>
    </row>
    <row r="420" spans="1:18" s="310" customFormat="1" hidden="1">
      <c r="A420" s="311"/>
      <c r="C420" s="4"/>
      <c r="E420" s="309"/>
      <c r="F420" s="309"/>
      <c r="G420" s="309"/>
      <c r="H420" s="309"/>
      <c r="I420" s="309"/>
      <c r="J420" s="309"/>
      <c r="K420" s="309"/>
      <c r="L420" s="309"/>
      <c r="M420" s="309"/>
      <c r="N420" s="309"/>
      <c r="O420" s="309"/>
      <c r="P420" s="309"/>
      <c r="Q420" s="309"/>
      <c r="R420" s="340"/>
    </row>
    <row r="421" spans="1:18" s="310" customFormat="1" hidden="1">
      <c r="A421" s="311"/>
      <c r="C421" s="4"/>
      <c r="E421" s="309"/>
      <c r="F421" s="309"/>
      <c r="G421" s="309"/>
      <c r="H421" s="309"/>
      <c r="I421" s="309"/>
      <c r="J421" s="309"/>
      <c r="K421" s="309"/>
      <c r="L421" s="309"/>
      <c r="M421" s="309"/>
      <c r="N421" s="309"/>
      <c r="O421" s="309"/>
      <c r="P421" s="309"/>
      <c r="Q421" s="309"/>
      <c r="R421" s="340"/>
    </row>
    <row r="422" spans="1:18" s="310" customFormat="1" hidden="1">
      <c r="A422" s="311"/>
      <c r="C422" s="4"/>
      <c r="E422" s="309"/>
      <c r="F422" s="309"/>
      <c r="G422" s="309"/>
      <c r="H422" s="309"/>
      <c r="I422" s="309"/>
      <c r="J422" s="309"/>
      <c r="K422" s="309"/>
      <c r="L422" s="309"/>
      <c r="M422" s="309"/>
      <c r="N422" s="309"/>
      <c r="O422" s="309"/>
      <c r="P422" s="309"/>
      <c r="Q422" s="309"/>
      <c r="R422" s="340"/>
    </row>
    <row r="423" spans="1:18" s="310" customFormat="1">
      <c r="A423" s="311"/>
      <c r="C423" s="4"/>
      <c r="E423" s="309"/>
      <c r="F423" s="309"/>
      <c r="G423" s="309"/>
      <c r="H423" s="309"/>
      <c r="I423" s="309"/>
      <c r="J423" s="309"/>
      <c r="K423" s="309"/>
      <c r="L423" s="309"/>
      <c r="M423" s="309"/>
      <c r="N423" s="309"/>
      <c r="O423" s="309"/>
      <c r="P423" s="309"/>
      <c r="Q423" s="309"/>
      <c r="R423" s="340"/>
    </row>
    <row r="424" spans="1:18" s="310" customFormat="1" hidden="1">
      <c r="A424" s="311"/>
      <c r="C424" s="4"/>
      <c r="E424" s="309"/>
      <c r="F424" s="309"/>
      <c r="G424" s="309"/>
      <c r="H424" s="309"/>
      <c r="I424" s="309"/>
      <c r="J424" s="309"/>
      <c r="K424" s="309"/>
      <c r="L424" s="309"/>
      <c r="M424" s="309"/>
      <c r="N424" s="309"/>
      <c r="O424" s="309"/>
      <c r="P424" s="309"/>
      <c r="Q424" s="309"/>
      <c r="R424" s="340"/>
    </row>
    <row r="425" spans="1:18" s="310" customFormat="1" hidden="1">
      <c r="A425" s="311"/>
      <c r="C425" s="4"/>
      <c r="E425" s="309"/>
      <c r="F425" s="309"/>
      <c r="G425" s="309"/>
      <c r="H425" s="309"/>
      <c r="I425" s="309"/>
      <c r="J425" s="309"/>
      <c r="K425" s="309"/>
      <c r="L425" s="309"/>
      <c r="M425" s="309"/>
      <c r="N425" s="309"/>
      <c r="O425" s="309"/>
      <c r="P425" s="309"/>
      <c r="Q425" s="309"/>
      <c r="R425" s="340"/>
    </row>
    <row r="426" spans="1:18" s="310" customFormat="1" hidden="1">
      <c r="A426" s="311"/>
      <c r="C426" s="4"/>
      <c r="E426" s="309"/>
      <c r="F426" s="309"/>
      <c r="G426" s="309"/>
      <c r="H426" s="309"/>
      <c r="I426" s="309"/>
      <c r="J426" s="309"/>
      <c r="K426" s="309"/>
      <c r="L426" s="309"/>
      <c r="M426" s="309"/>
      <c r="N426" s="309"/>
      <c r="O426" s="309"/>
      <c r="P426" s="309"/>
      <c r="Q426" s="309"/>
      <c r="R426" s="340"/>
    </row>
    <row r="427" spans="1:18" s="310" customFormat="1" hidden="1">
      <c r="A427" s="311"/>
      <c r="C427" s="4"/>
      <c r="E427" s="309"/>
      <c r="F427" s="309"/>
      <c r="G427" s="309"/>
      <c r="H427" s="309"/>
      <c r="I427" s="309"/>
      <c r="J427" s="309"/>
      <c r="K427" s="309"/>
      <c r="L427" s="309"/>
      <c r="M427" s="309"/>
      <c r="N427" s="309"/>
      <c r="O427" s="309"/>
      <c r="P427" s="309"/>
      <c r="Q427" s="309"/>
      <c r="R427" s="340"/>
    </row>
    <row r="428" spans="1:18" s="310" customFormat="1" hidden="1">
      <c r="A428" s="311"/>
      <c r="C428" s="4"/>
      <c r="E428" s="309"/>
      <c r="F428" s="309"/>
      <c r="G428" s="309"/>
      <c r="H428" s="309"/>
      <c r="I428" s="309"/>
      <c r="J428" s="309"/>
      <c r="K428" s="309"/>
      <c r="L428" s="309"/>
      <c r="M428" s="309"/>
      <c r="N428" s="309"/>
      <c r="O428" s="309"/>
      <c r="P428" s="309"/>
      <c r="Q428" s="309"/>
      <c r="R428" s="340"/>
    </row>
    <row r="429" spans="1:18" s="310" customFormat="1" hidden="1">
      <c r="A429" s="311"/>
      <c r="C429" s="4"/>
      <c r="E429" s="309"/>
      <c r="F429" s="309"/>
      <c r="G429" s="309"/>
      <c r="H429" s="309"/>
      <c r="I429" s="309"/>
      <c r="J429" s="309"/>
      <c r="K429" s="309"/>
      <c r="L429" s="309"/>
      <c r="M429" s="309"/>
      <c r="N429" s="309"/>
      <c r="O429" s="309"/>
      <c r="P429" s="309"/>
      <c r="Q429" s="309"/>
      <c r="R429" s="340"/>
    </row>
    <row r="430" spans="1:18" s="310" customFormat="1">
      <c r="A430" s="311"/>
      <c r="C430" s="4"/>
      <c r="E430" s="309"/>
      <c r="F430" s="309"/>
      <c r="G430" s="309"/>
      <c r="H430" s="309"/>
      <c r="I430" s="309"/>
      <c r="J430" s="309"/>
      <c r="K430" s="309"/>
      <c r="L430" s="309"/>
      <c r="M430" s="309"/>
      <c r="N430" s="309"/>
      <c r="O430" s="309"/>
      <c r="P430" s="309"/>
      <c r="Q430" s="309"/>
      <c r="R430" s="340"/>
    </row>
    <row r="431" spans="1:18" s="310" customFormat="1">
      <c r="A431" s="311"/>
      <c r="C431" s="4"/>
      <c r="E431" s="309"/>
      <c r="F431" s="309"/>
      <c r="G431" s="309"/>
      <c r="H431" s="309"/>
      <c r="I431" s="309"/>
      <c r="J431" s="309"/>
      <c r="K431" s="309"/>
      <c r="L431" s="309"/>
      <c r="M431" s="309"/>
      <c r="N431" s="309"/>
      <c r="O431" s="309"/>
      <c r="P431" s="309"/>
      <c r="Q431" s="309"/>
      <c r="R431" s="340"/>
    </row>
    <row r="432" spans="1:18" s="310" customFormat="1" hidden="1">
      <c r="A432" s="311"/>
      <c r="C432" s="4"/>
      <c r="E432" s="309"/>
      <c r="F432" s="309"/>
      <c r="G432" s="309"/>
      <c r="H432" s="309"/>
      <c r="I432" s="309"/>
      <c r="J432" s="309"/>
      <c r="K432" s="309"/>
      <c r="L432" s="309"/>
      <c r="M432" s="309"/>
      <c r="N432" s="309"/>
      <c r="O432" s="309"/>
      <c r="P432" s="309"/>
      <c r="Q432" s="309"/>
      <c r="R432" s="340"/>
    </row>
    <row r="433" spans="1:18" s="310" customFormat="1">
      <c r="A433" s="311"/>
      <c r="C433" s="4"/>
      <c r="E433" s="309"/>
      <c r="F433" s="309"/>
      <c r="G433" s="309"/>
      <c r="H433" s="309"/>
      <c r="I433" s="309"/>
      <c r="J433" s="309"/>
      <c r="K433" s="309"/>
      <c r="L433" s="309"/>
      <c r="M433" s="309"/>
      <c r="N433" s="309"/>
      <c r="O433" s="309"/>
      <c r="P433" s="309"/>
      <c r="Q433" s="309"/>
      <c r="R433" s="340"/>
    </row>
    <row r="434" spans="1:18" s="310" customFormat="1">
      <c r="A434" s="311"/>
      <c r="C434" s="4"/>
      <c r="E434" s="309"/>
      <c r="F434" s="309"/>
      <c r="G434" s="309"/>
      <c r="H434" s="309"/>
      <c r="I434" s="309"/>
      <c r="J434" s="309"/>
      <c r="K434" s="309"/>
      <c r="L434" s="309"/>
      <c r="M434" s="309"/>
      <c r="N434" s="309"/>
      <c r="O434" s="309"/>
      <c r="P434" s="309"/>
      <c r="Q434" s="309"/>
      <c r="R434" s="340"/>
    </row>
    <row r="435" spans="1:18" s="310" customFormat="1">
      <c r="A435" s="311"/>
      <c r="C435" s="4"/>
      <c r="E435" s="309"/>
      <c r="F435" s="309"/>
      <c r="G435" s="309"/>
      <c r="H435" s="309"/>
      <c r="I435" s="309"/>
      <c r="J435" s="309"/>
      <c r="K435" s="309"/>
      <c r="L435" s="309"/>
      <c r="M435" s="309"/>
      <c r="N435" s="309"/>
      <c r="O435" s="309"/>
      <c r="P435" s="309"/>
      <c r="Q435" s="309"/>
      <c r="R435" s="340"/>
    </row>
    <row r="436" spans="1:18" s="310" customFormat="1">
      <c r="A436" s="311"/>
      <c r="C436" s="4"/>
      <c r="E436" s="309"/>
      <c r="F436" s="309"/>
      <c r="G436" s="309"/>
      <c r="H436" s="309"/>
      <c r="I436" s="309"/>
      <c r="J436" s="309"/>
      <c r="K436" s="309"/>
      <c r="L436" s="309"/>
      <c r="M436" s="309"/>
      <c r="N436" s="309"/>
      <c r="O436" s="309"/>
      <c r="P436" s="309"/>
      <c r="Q436" s="309"/>
      <c r="R436" s="340"/>
    </row>
    <row r="437" spans="1:18" s="310" customFormat="1">
      <c r="A437" s="311"/>
      <c r="C437" s="4"/>
      <c r="E437" s="309"/>
      <c r="F437" s="309"/>
      <c r="G437" s="309"/>
      <c r="H437" s="309"/>
      <c r="I437" s="309"/>
      <c r="J437" s="309"/>
      <c r="K437" s="309"/>
      <c r="L437" s="309"/>
      <c r="M437" s="309"/>
      <c r="N437" s="309"/>
      <c r="O437" s="309"/>
      <c r="P437" s="309"/>
      <c r="Q437" s="309"/>
      <c r="R437" s="340"/>
    </row>
    <row r="438" spans="1:18" s="310" customFormat="1">
      <c r="A438" s="311"/>
      <c r="C438" s="4"/>
      <c r="E438" s="309"/>
      <c r="F438" s="309"/>
      <c r="G438" s="309"/>
      <c r="H438" s="309"/>
      <c r="I438" s="309"/>
      <c r="J438" s="309"/>
      <c r="K438" s="309"/>
      <c r="L438" s="309"/>
      <c r="M438" s="309"/>
      <c r="N438" s="309"/>
      <c r="O438" s="309"/>
      <c r="P438" s="309"/>
      <c r="Q438" s="309"/>
      <c r="R438" s="340"/>
    </row>
    <row r="439" spans="1:18" s="310" customFormat="1">
      <c r="A439" s="311"/>
      <c r="C439" s="4"/>
      <c r="E439" s="336"/>
      <c r="F439" s="336"/>
      <c r="G439" s="336"/>
      <c r="H439" s="336"/>
      <c r="I439" s="336"/>
      <c r="J439" s="336"/>
      <c r="K439" s="336"/>
      <c r="L439" s="336"/>
      <c r="M439" s="336"/>
      <c r="N439" s="336"/>
      <c r="O439" s="336"/>
      <c r="P439" s="336"/>
      <c r="Q439" s="336"/>
      <c r="R439" s="340"/>
    </row>
    <row r="440" spans="1:18" s="310" customFormat="1" hidden="1">
      <c r="A440" s="311"/>
      <c r="B440" s="451"/>
      <c r="C440" s="7"/>
      <c r="E440" s="341"/>
      <c r="F440" s="341"/>
      <c r="G440" s="341"/>
      <c r="H440" s="341"/>
      <c r="I440" s="341"/>
      <c r="J440" s="341"/>
      <c r="K440" s="341"/>
      <c r="L440" s="341"/>
      <c r="M440" s="341"/>
      <c r="N440" s="341"/>
      <c r="O440" s="341"/>
      <c r="P440" s="341"/>
      <c r="Q440" s="341"/>
      <c r="R440" s="340"/>
    </row>
    <row r="441" spans="1:18" s="310" customFormat="1">
      <c r="A441" s="311"/>
      <c r="C441" s="4"/>
      <c r="E441" s="312"/>
      <c r="F441" s="312"/>
      <c r="G441" s="312"/>
      <c r="H441" s="312"/>
      <c r="I441" s="312"/>
      <c r="J441" s="312"/>
      <c r="K441" s="312"/>
      <c r="L441" s="312"/>
      <c r="M441" s="312"/>
      <c r="N441" s="312"/>
      <c r="O441" s="312"/>
      <c r="P441" s="312"/>
      <c r="Q441" s="312"/>
      <c r="R441" s="340"/>
    </row>
    <row r="442" spans="1:18" s="310" customFormat="1">
      <c r="A442" s="311"/>
      <c r="C442" s="4"/>
      <c r="E442" s="309"/>
      <c r="F442" s="309"/>
      <c r="G442" s="309"/>
      <c r="H442" s="309"/>
      <c r="I442" s="309"/>
      <c r="J442" s="309"/>
      <c r="K442" s="309"/>
      <c r="L442" s="309"/>
      <c r="M442" s="309"/>
      <c r="N442" s="309"/>
      <c r="O442" s="309"/>
      <c r="P442" s="309"/>
      <c r="Q442" s="309"/>
      <c r="R442" s="340"/>
    </row>
    <row r="443" spans="1:18" s="310" customFormat="1">
      <c r="A443" s="311"/>
      <c r="C443" s="4"/>
      <c r="E443" s="309"/>
      <c r="F443" s="309"/>
      <c r="G443" s="309"/>
      <c r="H443" s="309"/>
      <c r="I443" s="309"/>
      <c r="J443" s="309"/>
      <c r="K443" s="309"/>
      <c r="L443" s="309"/>
      <c r="M443" s="309"/>
      <c r="N443" s="309"/>
      <c r="O443" s="309"/>
      <c r="P443" s="309"/>
      <c r="Q443" s="309"/>
      <c r="R443" s="340"/>
    </row>
    <row r="444" spans="1:18" s="310" customFormat="1">
      <c r="A444" s="311"/>
      <c r="C444" s="4"/>
      <c r="E444" s="309"/>
      <c r="F444" s="309"/>
      <c r="G444" s="309"/>
      <c r="H444" s="309"/>
      <c r="I444" s="309"/>
      <c r="J444" s="309"/>
      <c r="K444" s="309"/>
      <c r="L444" s="309"/>
      <c r="M444" s="309"/>
      <c r="N444" s="309"/>
      <c r="O444" s="309"/>
      <c r="P444" s="309"/>
      <c r="Q444" s="309"/>
      <c r="R444" s="340"/>
    </row>
    <row r="445" spans="1:18" s="310" customFormat="1">
      <c r="A445" s="311"/>
      <c r="B445" s="451"/>
      <c r="C445" s="4"/>
      <c r="E445" s="309"/>
      <c r="F445" s="309"/>
      <c r="G445" s="309"/>
      <c r="H445" s="309"/>
      <c r="I445" s="309"/>
      <c r="J445" s="309"/>
      <c r="K445" s="309"/>
      <c r="L445" s="309"/>
      <c r="M445" s="309"/>
      <c r="N445" s="309"/>
      <c r="O445" s="309"/>
      <c r="P445" s="309"/>
      <c r="Q445" s="309"/>
      <c r="R445" s="340"/>
    </row>
    <row r="446" spans="1:18" s="310" customFormat="1" hidden="1">
      <c r="A446" s="311"/>
      <c r="B446" s="451"/>
      <c r="C446" s="4"/>
      <c r="E446" s="309"/>
      <c r="F446" s="309"/>
      <c r="G446" s="309"/>
      <c r="H446" s="309"/>
      <c r="I446" s="309"/>
      <c r="J446" s="309"/>
      <c r="K446" s="309"/>
      <c r="L446" s="309"/>
      <c r="M446" s="309"/>
      <c r="N446" s="309"/>
      <c r="O446" s="309"/>
      <c r="P446" s="309"/>
      <c r="Q446" s="309"/>
      <c r="R446" s="340"/>
    </row>
    <row r="447" spans="1:18" s="310" customFormat="1" hidden="1">
      <c r="A447" s="311"/>
      <c r="B447" s="451"/>
      <c r="C447" s="4"/>
      <c r="E447" s="309"/>
      <c r="F447" s="309"/>
      <c r="G447" s="309"/>
      <c r="H447" s="309"/>
      <c r="I447" s="309"/>
      <c r="J447" s="309"/>
      <c r="K447" s="309"/>
      <c r="L447" s="309"/>
      <c r="M447" s="309"/>
      <c r="N447" s="309"/>
      <c r="O447" s="309"/>
      <c r="P447" s="309"/>
      <c r="Q447" s="309"/>
      <c r="R447" s="340"/>
    </row>
    <row r="448" spans="1:18" s="310" customFormat="1" hidden="1">
      <c r="A448" s="311"/>
      <c r="B448" s="451"/>
      <c r="C448" s="4"/>
      <c r="E448" s="309"/>
      <c r="F448" s="309"/>
      <c r="G448" s="309"/>
      <c r="H448" s="309"/>
      <c r="I448" s="309"/>
      <c r="J448" s="309"/>
      <c r="K448" s="309"/>
      <c r="L448" s="309"/>
      <c r="M448" s="309"/>
      <c r="N448" s="309"/>
      <c r="O448" s="309"/>
      <c r="P448" s="309"/>
      <c r="Q448" s="309"/>
      <c r="R448" s="340"/>
    </row>
    <row r="449" spans="1:18" s="310" customFormat="1" hidden="1">
      <c r="A449" s="311"/>
      <c r="B449" s="451"/>
      <c r="C449" s="4"/>
      <c r="E449" s="309"/>
      <c r="F449" s="309"/>
      <c r="G449" s="309"/>
      <c r="H449" s="309"/>
      <c r="I449" s="309"/>
      <c r="J449" s="309"/>
      <c r="K449" s="309"/>
      <c r="L449" s="309"/>
      <c r="M449" s="309"/>
      <c r="N449" s="309"/>
      <c r="O449" s="309"/>
      <c r="P449" s="309"/>
      <c r="Q449" s="309"/>
      <c r="R449" s="340"/>
    </row>
    <row r="450" spans="1:18" s="310" customFormat="1" hidden="1">
      <c r="A450" s="311"/>
      <c r="B450" s="451"/>
      <c r="C450" s="4"/>
      <c r="E450" s="309"/>
      <c r="F450" s="309"/>
      <c r="G450" s="309"/>
      <c r="H450" s="309"/>
      <c r="I450" s="309"/>
      <c r="J450" s="309"/>
      <c r="K450" s="309"/>
      <c r="L450" s="309"/>
      <c r="M450" s="309"/>
      <c r="N450" s="309"/>
      <c r="O450" s="309"/>
      <c r="P450" s="309"/>
      <c r="Q450" s="309"/>
      <c r="R450" s="317"/>
    </row>
    <row r="451" spans="1:18" s="310" customFormat="1" hidden="1">
      <c r="A451" s="311"/>
      <c r="B451" s="451"/>
      <c r="C451" s="4"/>
      <c r="E451" s="336"/>
      <c r="F451" s="336"/>
      <c r="G451" s="336"/>
      <c r="H451" s="336"/>
      <c r="I451" s="336"/>
      <c r="J451" s="336"/>
      <c r="K451" s="336"/>
      <c r="L451" s="336"/>
      <c r="M451" s="336"/>
      <c r="N451" s="336"/>
      <c r="O451" s="336"/>
      <c r="P451" s="336"/>
      <c r="Q451" s="336"/>
      <c r="R451" s="340"/>
    </row>
    <row r="452" spans="1:18" s="310" customFormat="1">
      <c r="A452" s="311"/>
      <c r="B452" s="451"/>
      <c r="C452" s="4"/>
      <c r="E452" s="309"/>
      <c r="F452" s="309"/>
      <c r="G452" s="309"/>
      <c r="H452" s="309"/>
      <c r="I452" s="309"/>
      <c r="J452" s="309"/>
      <c r="K452" s="309"/>
      <c r="L452" s="309"/>
      <c r="M452" s="309"/>
      <c r="N452" s="309"/>
      <c r="O452" s="309"/>
      <c r="P452" s="309"/>
      <c r="Q452" s="309"/>
      <c r="R452" s="340"/>
    </row>
    <row r="453" spans="1:18" s="310" customFormat="1">
      <c r="A453" s="311"/>
      <c r="C453" s="4"/>
      <c r="E453" s="309"/>
      <c r="F453" s="309"/>
      <c r="G453" s="309"/>
      <c r="H453" s="309"/>
      <c r="I453" s="309"/>
      <c r="J453" s="309"/>
      <c r="K453" s="309"/>
      <c r="L453" s="309"/>
      <c r="M453" s="309"/>
      <c r="N453" s="309"/>
      <c r="O453" s="309"/>
      <c r="P453" s="309"/>
      <c r="Q453" s="309"/>
      <c r="R453" s="340"/>
    </row>
    <row r="454" spans="1:18" s="310" customFormat="1">
      <c r="A454" s="311"/>
      <c r="C454" s="4"/>
      <c r="E454" s="309"/>
      <c r="F454" s="309"/>
      <c r="G454" s="309"/>
      <c r="H454" s="309"/>
      <c r="I454" s="309"/>
      <c r="J454" s="309"/>
      <c r="K454" s="309"/>
      <c r="L454" s="309"/>
      <c r="M454" s="309"/>
      <c r="N454" s="309"/>
      <c r="O454" s="309"/>
      <c r="P454" s="309"/>
      <c r="Q454" s="309"/>
      <c r="R454" s="340"/>
    </row>
    <row r="455" spans="1:18" s="310" customFormat="1">
      <c r="A455" s="311"/>
      <c r="C455" s="5"/>
      <c r="E455" s="309"/>
      <c r="F455" s="309"/>
      <c r="G455" s="309"/>
      <c r="H455" s="309"/>
      <c r="I455" s="309"/>
      <c r="J455" s="309"/>
      <c r="K455" s="309"/>
      <c r="L455" s="309"/>
      <c r="M455" s="309"/>
      <c r="N455" s="309"/>
      <c r="O455" s="309"/>
      <c r="P455" s="309"/>
      <c r="Q455" s="309"/>
      <c r="R455" s="340"/>
    </row>
    <row r="456" spans="1:18" s="310" customFormat="1">
      <c r="A456" s="311"/>
      <c r="B456" s="451"/>
      <c r="C456" s="5"/>
      <c r="E456" s="309"/>
      <c r="F456" s="309"/>
      <c r="G456" s="309"/>
      <c r="H456" s="309"/>
      <c r="I456" s="309"/>
      <c r="J456" s="309"/>
      <c r="K456" s="309"/>
      <c r="L456" s="309"/>
      <c r="M456" s="309"/>
      <c r="N456" s="309"/>
      <c r="O456" s="309"/>
      <c r="P456" s="309"/>
      <c r="Q456" s="309"/>
      <c r="R456" s="340"/>
    </row>
    <row r="457" spans="1:18" s="310" customFormat="1">
      <c r="A457" s="311"/>
      <c r="B457" s="451"/>
      <c r="C457" s="5"/>
      <c r="E457" s="309"/>
      <c r="F457" s="309"/>
      <c r="G457" s="309"/>
      <c r="H457" s="309"/>
      <c r="I457" s="309"/>
      <c r="J457" s="309"/>
      <c r="K457" s="309"/>
      <c r="L457" s="309"/>
      <c r="M457" s="309"/>
      <c r="N457" s="309"/>
      <c r="O457" s="309"/>
      <c r="P457" s="309"/>
      <c r="Q457" s="309"/>
      <c r="R457" s="340"/>
    </row>
    <row r="458" spans="1:18" s="310" customFormat="1">
      <c r="A458" s="311"/>
      <c r="B458" s="451"/>
      <c r="C458" s="5"/>
      <c r="E458" s="309"/>
      <c r="F458" s="309"/>
      <c r="G458" s="309"/>
      <c r="H458" s="309"/>
      <c r="I458" s="309"/>
      <c r="J458" s="309"/>
      <c r="K458" s="309"/>
      <c r="L458" s="309"/>
      <c r="M458" s="309"/>
      <c r="N458" s="309"/>
      <c r="O458" s="309"/>
      <c r="P458" s="309"/>
      <c r="Q458" s="309"/>
      <c r="R458" s="340"/>
    </row>
    <row r="459" spans="1:18" s="310" customFormat="1">
      <c r="A459" s="311"/>
      <c r="B459" s="451"/>
      <c r="C459" s="5"/>
      <c r="E459" s="309"/>
      <c r="F459" s="309"/>
      <c r="G459" s="309"/>
      <c r="H459" s="309"/>
      <c r="I459" s="309"/>
      <c r="J459" s="309"/>
      <c r="K459" s="309"/>
      <c r="L459" s="309"/>
      <c r="M459" s="309"/>
      <c r="N459" s="309"/>
      <c r="O459" s="309"/>
      <c r="P459" s="309"/>
      <c r="Q459" s="309"/>
      <c r="R459" s="340"/>
    </row>
    <row r="460" spans="1:18" s="310" customFormat="1">
      <c r="A460" s="311"/>
      <c r="B460" s="451"/>
      <c r="C460" s="5"/>
      <c r="E460" s="309"/>
      <c r="F460" s="309"/>
      <c r="G460" s="309"/>
      <c r="H460" s="309"/>
      <c r="I460" s="309"/>
      <c r="J460" s="309"/>
      <c r="K460" s="309"/>
      <c r="L460" s="309"/>
      <c r="M460" s="309"/>
      <c r="N460" s="309"/>
      <c r="O460" s="309"/>
      <c r="P460" s="309"/>
      <c r="Q460" s="309"/>
      <c r="R460" s="340"/>
    </row>
    <row r="461" spans="1:18" s="310" customFormat="1">
      <c r="A461" s="311"/>
      <c r="B461" s="451"/>
      <c r="C461" s="5"/>
      <c r="E461" s="309"/>
      <c r="F461" s="309"/>
      <c r="G461" s="309"/>
      <c r="H461" s="309"/>
      <c r="I461" s="309"/>
      <c r="J461" s="309"/>
      <c r="K461" s="309"/>
      <c r="L461" s="309"/>
      <c r="M461" s="309"/>
      <c r="N461" s="309"/>
      <c r="O461" s="309"/>
      <c r="P461" s="309"/>
      <c r="Q461" s="309"/>
      <c r="R461" s="340"/>
    </row>
    <row r="462" spans="1:18" s="310" customFormat="1">
      <c r="A462" s="311"/>
      <c r="C462" s="5"/>
      <c r="E462" s="309"/>
      <c r="F462" s="309"/>
      <c r="G462" s="309"/>
      <c r="H462" s="309"/>
      <c r="I462" s="309"/>
      <c r="J462" s="309"/>
      <c r="K462" s="309"/>
      <c r="L462" s="309"/>
      <c r="M462" s="309"/>
      <c r="N462" s="309"/>
      <c r="O462" s="309"/>
      <c r="P462" s="309"/>
      <c r="Q462" s="309"/>
      <c r="R462" s="340"/>
    </row>
    <row r="463" spans="1:18" s="310" customFormat="1">
      <c r="A463" s="311"/>
      <c r="C463" s="5"/>
      <c r="E463" s="309"/>
      <c r="F463" s="309"/>
      <c r="G463" s="309"/>
      <c r="H463" s="309"/>
      <c r="I463" s="309"/>
      <c r="J463" s="309"/>
      <c r="K463" s="309"/>
      <c r="L463" s="309"/>
      <c r="M463" s="309"/>
      <c r="N463" s="309"/>
      <c r="O463" s="309"/>
      <c r="P463" s="309"/>
      <c r="Q463" s="309"/>
      <c r="R463" s="340"/>
    </row>
    <row r="464" spans="1:18" s="310" customFormat="1">
      <c r="A464" s="311"/>
      <c r="C464" s="5"/>
      <c r="E464" s="309"/>
      <c r="F464" s="309"/>
      <c r="G464" s="309"/>
      <c r="H464" s="309"/>
      <c r="I464" s="309"/>
      <c r="J464" s="309"/>
      <c r="K464" s="309"/>
      <c r="L464" s="309"/>
      <c r="M464" s="309"/>
      <c r="N464" s="309"/>
      <c r="O464" s="309"/>
      <c r="P464" s="309"/>
      <c r="Q464" s="309"/>
      <c r="R464" s="340"/>
    </row>
    <row r="465" spans="1:18" s="310" customFormat="1">
      <c r="A465" s="311"/>
      <c r="C465" s="5"/>
      <c r="E465" s="309"/>
      <c r="F465" s="309"/>
      <c r="G465" s="309"/>
      <c r="H465" s="309"/>
      <c r="I465" s="309"/>
      <c r="J465" s="309"/>
      <c r="K465" s="309"/>
      <c r="L465" s="309"/>
      <c r="M465" s="309"/>
      <c r="N465" s="309"/>
      <c r="O465" s="309"/>
      <c r="P465" s="309"/>
      <c r="Q465" s="309"/>
      <c r="R465" s="340"/>
    </row>
    <row r="466" spans="1:18" s="310" customFormat="1" hidden="1">
      <c r="A466" s="311"/>
      <c r="C466" s="5"/>
      <c r="E466" s="309"/>
      <c r="F466" s="309"/>
      <c r="G466" s="309"/>
      <c r="H466" s="309"/>
      <c r="I466" s="309"/>
      <c r="J466" s="309"/>
      <c r="K466" s="309"/>
      <c r="L466" s="309"/>
      <c r="M466" s="309"/>
      <c r="N466" s="309"/>
      <c r="O466" s="309"/>
      <c r="P466" s="309"/>
      <c r="Q466" s="309"/>
      <c r="R466" s="340"/>
    </row>
    <row r="467" spans="1:18" s="310" customFormat="1">
      <c r="A467" s="311"/>
      <c r="C467" s="5"/>
      <c r="E467" s="309"/>
      <c r="F467" s="309"/>
      <c r="G467" s="309"/>
      <c r="H467" s="309"/>
      <c r="I467" s="309"/>
      <c r="J467" s="309"/>
      <c r="K467" s="309"/>
      <c r="L467" s="309"/>
      <c r="M467" s="309"/>
      <c r="N467" s="309"/>
      <c r="O467" s="309"/>
      <c r="P467" s="309"/>
      <c r="Q467" s="309"/>
      <c r="R467" s="340"/>
    </row>
    <row r="468" spans="1:18" s="310" customFormat="1" hidden="1">
      <c r="A468" s="311"/>
      <c r="C468" s="5"/>
      <c r="E468" s="309"/>
      <c r="F468" s="309"/>
      <c r="G468" s="309"/>
      <c r="H468" s="309"/>
      <c r="I468" s="309"/>
      <c r="J468" s="309"/>
      <c r="K468" s="309"/>
      <c r="L468" s="309"/>
      <c r="M468" s="309"/>
      <c r="N468" s="309"/>
      <c r="O468" s="309"/>
      <c r="P468" s="309"/>
      <c r="Q468" s="309"/>
      <c r="R468" s="340"/>
    </row>
    <row r="469" spans="1:18" s="310" customFormat="1">
      <c r="A469" s="311"/>
      <c r="C469" s="5"/>
      <c r="E469" s="309"/>
      <c r="F469" s="309"/>
      <c r="G469" s="309"/>
      <c r="H469" s="309"/>
      <c r="I469" s="309"/>
      <c r="J469" s="309"/>
      <c r="K469" s="309"/>
      <c r="L469" s="309"/>
      <c r="M469" s="309"/>
      <c r="N469" s="309"/>
      <c r="O469" s="309"/>
      <c r="P469" s="309"/>
      <c r="Q469" s="309"/>
      <c r="R469" s="340"/>
    </row>
    <row r="470" spans="1:18" s="310" customFormat="1" hidden="1">
      <c r="A470" s="311"/>
      <c r="C470" s="5"/>
      <c r="E470" s="309"/>
      <c r="F470" s="309"/>
      <c r="G470" s="309"/>
      <c r="H470" s="309"/>
      <c r="I470" s="309"/>
      <c r="J470" s="309"/>
      <c r="K470" s="309"/>
      <c r="L470" s="309"/>
      <c r="M470" s="309"/>
      <c r="N470" s="309"/>
      <c r="O470" s="309"/>
      <c r="P470" s="309"/>
      <c r="Q470" s="309"/>
      <c r="R470" s="340"/>
    </row>
    <row r="471" spans="1:18" s="310" customFormat="1">
      <c r="A471" s="311"/>
      <c r="C471" s="5"/>
      <c r="E471" s="309"/>
      <c r="F471" s="309"/>
      <c r="G471" s="309"/>
      <c r="H471" s="309"/>
      <c r="I471" s="309"/>
      <c r="J471" s="309"/>
      <c r="K471" s="309"/>
      <c r="L471" s="309"/>
      <c r="M471" s="309"/>
      <c r="N471" s="309"/>
      <c r="O471" s="309"/>
      <c r="P471" s="309"/>
      <c r="Q471" s="309"/>
      <c r="R471" s="340"/>
    </row>
    <row r="472" spans="1:18" s="310" customFormat="1">
      <c r="A472" s="311"/>
      <c r="C472" s="5"/>
      <c r="E472" s="309"/>
      <c r="F472" s="309"/>
      <c r="G472" s="309"/>
      <c r="H472" s="309"/>
      <c r="I472" s="309"/>
      <c r="J472" s="309"/>
      <c r="K472" s="309"/>
      <c r="L472" s="309"/>
      <c r="M472" s="309"/>
      <c r="N472" s="309"/>
      <c r="O472" s="309"/>
      <c r="P472" s="309"/>
      <c r="Q472" s="309"/>
      <c r="R472" s="340"/>
    </row>
    <row r="473" spans="1:18" s="310" customFormat="1">
      <c r="A473" s="311"/>
      <c r="C473" s="5"/>
      <c r="E473" s="309"/>
      <c r="F473" s="309"/>
      <c r="G473" s="309"/>
      <c r="H473" s="309"/>
      <c r="I473" s="309"/>
      <c r="J473" s="309"/>
      <c r="K473" s="309"/>
      <c r="L473" s="309"/>
      <c r="M473" s="309"/>
      <c r="N473" s="309"/>
      <c r="O473" s="309"/>
      <c r="P473" s="309"/>
      <c r="Q473" s="309"/>
      <c r="R473" s="340"/>
    </row>
    <row r="474" spans="1:18" s="310" customFormat="1">
      <c r="A474" s="311"/>
      <c r="C474" s="5"/>
      <c r="E474" s="309"/>
      <c r="F474" s="309"/>
      <c r="G474" s="309"/>
      <c r="H474" s="309"/>
      <c r="I474" s="309"/>
      <c r="J474" s="309"/>
      <c r="K474" s="309"/>
      <c r="L474" s="309"/>
      <c r="M474" s="309"/>
      <c r="N474" s="309"/>
      <c r="O474" s="309"/>
      <c r="P474" s="309"/>
      <c r="Q474" s="309"/>
      <c r="R474" s="340"/>
    </row>
    <row r="475" spans="1:18" s="310" customFormat="1">
      <c r="A475" s="311"/>
      <c r="C475" s="5"/>
      <c r="E475" s="309"/>
      <c r="F475" s="309"/>
      <c r="G475" s="309"/>
      <c r="H475" s="309"/>
      <c r="I475" s="309"/>
      <c r="J475" s="309"/>
      <c r="K475" s="309"/>
      <c r="L475" s="309"/>
      <c r="M475" s="309"/>
      <c r="N475" s="309"/>
      <c r="O475" s="309"/>
      <c r="P475" s="309"/>
      <c r="Q475" s="309"/>
      <c r="R475" s="340"/>
    </row>
    <row r="476" spans="1:18" s="310" customFormat="1">
      <c r="A476" s="311"/>
      <c r="C476" s="5"/>
      <c r="E476" s="309"/>
      <c r="F476" s="309"/>
      <c r="G476" s="309"/>
      <c r="H476" s="309"/>
      <c r="I476" s="309"/>
      <c r="J476" s="309"/>
      <c r="K476" s="309"/>
      <c r="L476" s="309"/>
      <c r="M476" s="309"/>
      <c r="N476" s="309"/>
      <c r="O476" s="309"/>
      <c r="P476" s="309"/>
      <c r="Q476" s="309"/>
      <c r="R476" s="340"/>
    </row>
    <row r="477" spans="1:18" s="310" customFormat="1">
      <c r="A477" s="311"/>
      <c r="C477" s="5"/>
      <c r="E477" s="309"/>
      <c r="F477" s="309"/>
      <c r="G477" s="309"/>
      <c r="H477" s="309"/>
      <c r="I477" s="309"/>
      <c r="J477" s="309"/>
      <c r="K477" s="309"/>
      <c r="L477" s="309"/>
      <c r="M477" s="309"/>
      <c r="N477" s="309"/>
      <c r="O477" s="309"/>
      <c r="P477" s="309"/>
      <c r="Q477" s="309"/>
      <c r="R477" s="340"/>
    </row>
    <row r="478" spans="1:18" s="310" customFormat="1">
      <c r="A478" s="311"/>
      <c r="C478" s="5"/>
      <c r="E478" s="309"/>
      <c r="F478" s="309"/>
      <c r="G478" s="309"/>
      <c r="H478" s="309"/>
      <c r="I478" s="309"/>
      <c r="J478" s="309"/>
      <c r="K478" s="309"/>
      <c r="L478" s="309"/>
      <c r="M478" s="309"/>
      <c r="N478" s="309"/>
      <c r="O478" s="309"/>
      <c r="P478" s="309"/>
      <c r="Q478" s="309"/>
      <c r="R478" s="340"/>
    </row>
    <row r="479" spans="1:18" s="310" customFormat="1">
      <c r="A479" s="311"/>
      <c r="C479" s="5"/>
      <c r="E479" s="309"/>
      <c r="F479" s="309"/>
      <c r="G479" s="309"/>
      <c r="H479" s="309"/>
      <c r="I479" s="309"/>
      <c r="J479" s="309"/>
      <c r="K479" s="309"/>
      <c r="L479" s="309"/>
      <c r="M479" s="309"/>
      <c r="N479" s="309"/>
      <c r="O479" s="309"/>
      <c r="P479" s="309"/>
      <c r="Q479" s="309"/>
      <c r="R479" s="340"/>
    </row>
    <row r="480" spans="1:18" s="310" customFormat="1">
      <c r="A480" s="311"/>
      <c r="C480" s="5"/>
      <c r="E480" s="309"/>
      <c r="F480" s="309"/>
      <c r="G480" s="309"/>
      <c r="H480" s="309"/>
      <c r="I480" s="309"/>
      <c r="J480" s="309"/>
      <c r="K480" s="309"/>
      <c r="L480" s="309"/>
      <c r="M480" s="309"/>
      <c r="N480" s="309"/>
      <c r="O480" s="309"/>
      <c r="P480" s="309"/>
      <c r="Q480" s="309"/>
      <c r="R480" s="340"/>
    </row>
    <row r="481" spans="1:18" s="310" customFormat="1">
      <c r="A481" s="311"/>
      <c r="C481" s="5"/>
      <c r="E481" s="309"/>
      <c r="F481" s="309"/>
      <c r="G481" s="309"/>
      <c r="H481" s="309"/>
      <c r="I481" s="309"/>
      <c r="J481" s="309"/>
      <c r="K481" s="309"/>
      <c r="L481" s="309"/>
      <c r="M481" s="309"/>
      <c r="N481" s="309"/>
      <c r="O481" s="309"/>
      <c r="P481" s="309"/>
      <c r="Q481" s="309"/>
      <c r="R481" s="340"/>
    </row>
    <row r="482" spans="1:18" s="310" customFormat="1" hidden="1">
      <c r="A482" s="311"/>
      <c r="C482" s="5"/>
      <c r="E482" s="309"/>
      <c r="F482" s="309"/>
      <c r="G482" s="309"/>
      <c r="H482" s="309"/>
      <c r="I482" s="309"/>
      <c r="J482" s="309"/>
      <c r="K482" s="309"/>
      <c r="L482" s="309"/>
      <c r="M482" s="309"/>
      <c r="N482" s="309"/>
      <c r="O482" s="309"/>
      <c r="P482" s="309"/>
      <c r="Q482" s="309"/>
      <c r="R482" s="340"/>
    </row>
    <row r="483" spans="1:18" s="310" customFormat="1" hidden="1">
      <c r="A483" s="311"/>
      <c r="C483" s="5"/>
      <c r="E483" s="309"/>
      <c r="F483" s="309"/>
      <c r="G483" s="309"/>
      <c r="H483" s="309"/>
      <c r="I483" s="309"/>
      <c r="J483" s="309"/>
      <c r="K483" s="309"/>
      <c r="L483" s="309"/>
      <c r="M483" s="309"/>
      <c r="N483" s="309"/>
      <c r="O483" s="309"/>
      <c r="P483" s="309"/>
      <c r="Q483" s="309"/>
      <c r="R483" s="340"/>
    </row>
    <row r="484" spans="1:18" s="310" customFormat="1">
      <c r="A484" s="311"/>
      <c r="C484" s="4"/>
      <c r="E484" s="309"/>
      <c r="F484" s="309"/>
      <c r="G484" s="309"/>
      <c r="H484" s="309"/>
      <c r="I484" s="309"/>
      <c r="J484" s="309"/>
      <c r="K484" s="309"/>
      <c r="L484" s="309"/>
      <c r="M484" s="309"/>
      <c r="N484" s="309"/>
      <c r="O484" s="309"/>
      <c r="P484" s="309"/>
      <c r="Q484" s="309"/>
      <c r="R484" s="340"/>
    </row>
    <row r="485" spans="1:18" s="310" customFormat="1">
      <c r="A485" s="311"/>
      <c r="C485" s="4"/>
      <c r="E485" s="309"/>
      <c r="F485" s="309"/>
      <c r="G485" s="309"/>
      <c r="H485" s="309"/>
      <c r="I485" s="309"/>
      <c r="J485" s="309"/>
      <c r="K485" s="309"/>
      <c r="L485" s="309"/>
      <c r="M485" s="309"/>
      <c r="N485" s="309"/>
      <c r="O485" s="309"/>
      <c r="P485" s="309"/>
      <c r="Q485" s="309"/>
      <c r="R485" s="340"/>
    </row>
    <row r="486" spans="1:18" s="310" customFormat="1">
      <c r="A486" s="311"/>
      <c r="C486" s="4"/>
      <c r="E486" s="309"/>
      <c r="F486" s="309"/>
      <c r="G486" s="309"/>
      <c r="H486" s="309"/>
      <c r="I486" s="309"/>
      <c r="J486" s="309"/>
      <c r="K486" s="309"/>
      <c r="L486" s="309"/>
      <c r="M486" s="309"/>
      <c r="N486" s="309"/>
      <c r="O486" s="309"/>
      <c r="P486" s="309"/>
      <c r="Q486" s="309"/>
      <c r="R486" s="340"/>
    </row>
    <row r="487" spans="1:18" s="310" customFormat="1" hidden="1">
      <c r="A487" s="311"/>
      <c r="C487" s="4"/>
      <c r="E487" s="309"/>
      <c r="F487" s="309"/>
      <c r="G487" s="309"/>
      <c r="H487" s="309"/>
      <c r="I487" s="309"/>
      <c r="J487" s="309"/>
      <c r="K487" s="309"/>
      <c r="L487" s="309"/>
      <c r="M487" s="309"/>
      <c r="N487" s="309"/>
      <c r="O487" s="309"/>
      <c r="P487" s="309"/>
      <c r="Q487" s="309"/>
      <c r="R487" s="340"/>
    </row>
    <row r="488" spans="1:18" s="310" customFormat="1">
      <c r="A488" s="311"/>
      <c r="C488" s="4"/>
      <c r="E488" s="309"/>
      <c r="F488" s="309"/>
      <c r="G488" s="309"/>
      <c r="H488" s="309"/>
      <c r="I488" s="309"/>
      <c r="J488" s="309"/>
      <c r="K488" s="309"/>
      <c r="L488" s="309"/>
      <c r="M488" s="309"/>
      <c r="N488" s="309"/>
      <c r="O488" s="309"/>
      <c r="P488" s="309"/>
      <c r="Q488" s="309"/>
      <c r="R488" s="340"/>
    </row>
    <row r="489" spans="1:18" s="310" customFormat="1">
      <c r="A489" s="311"/>
      <c r="C489" s="5"/>
      <c r="E489" s="309"/>
      <c r="F489" s="309"/>
      <c r="G489" s="309"/>
      <c r="H489" s="309"/>
      <c r="I489" s="309"/>
      <c r="J489" s="309"/>
      <c r="K489" s="309"/>
      <c r="L489" s="309"/>
      <c r="M489" s="309"/>
      <c r="N489" s="309"/>
      <c r="O489" s="309"/>
      <c r="P489" s="309"/>
      <c r="Q489" s="309"/>
      <c r="R489" s="340"/>
    </row>
    <row r="490" spans="1:18" s="310" customFormat="1" hidden="1">
      <c r="A490" s="311"/>
      <c r="C490" s="5"/>
      <c r="E490" s="309"/>
      <c r="F490" s="309"/>
      <c r="G490" s="309"/>
      <c r="H490" s="309"/>
      <c r="I490" s="309"/>
      <c r="J490" s="309"/>
      <c r="K490" s="309"/>
      <c r="L490" s="309"/>
      <c r="M490" s="309"/>
      <c r="N490" s="309"/>
      <c r="O490" s="309"/>
      <c r="P490" s="309"/>
      <c r="Q490" s="309"/>
      <c r="R490" s="340"/>
    </row>
    <row r="491" spans="1:18" s="310" customFormat="1">
      <c r="A491" s="311"/>
      <c r="C491" s="5"/>
      <c r="E491" s="309"/>
      <c r="F491" s="309"/>
      <c r="G491" s="309"/>
      <c r="H491" s="309"/>
      <c r="I491" s="309"/>
      <c r="J491" s="309"/>
      <c r="K491" s="309"/>
      <c r="L491" s="309"/>
      <c r="M491" s="309"/>
      <c r="N491" s="309"/>
      <c r="O491" s="309"/>
      <c r="P491" s="309"/>
      <c r="Q491" s="309"/>
      <c r="R491" s="340"/>
    </row>
    <row r="492" spans="1:18" s="310" customFormat="1" hidden="1">
      <c r="A492" s="311"/>
      <c r="C492" s="5"/>
      <c r="E492" s="309"/>
      <c r="F492" s="309"/>
      <c r="G492" s="309"/>
      <c r="H492" s="309"/>
      <c r="I492" s="309"/>
      <c r="J492" s="309"/>
      <c r="K492" s="309"/>
      <c r="L492" s="309"/>
      <c r="M492" s="309"/>
      <c r="N492" s="309"/>
      <c r="O492" s="309"/>
      <c r="P492" s="309"/>
      <c r="Q492" s="309"/>
      <c r="R492" s="340"/>
    </row>
    <row r="493" spans="1:18" s="310" customFormat="1" ht="15" hidden="1">
      <c r="A493" s="311"/>
      <c r="C493" s="4"/>
      <c r="E493" s="342"/>
      <c r="F493" s="342"/>
      <c r="G493" s="342"/>
      <c r="H493" s="342"/>
      <c r="I493" s="342"/>
      <c r="J493" s="342"/>
      <c r="K493" s="342"/>
      <c r="L493" s="342"/>
      <c r="M493" s="342"/>
      <c r="N493" s="342"/>
      <c r="O493" s="342"/>
      <c r="P493" s="342"/>
      <c r="Q493" s="342"/>
      <c r="R493" s="340"/>
    </row>
    <row r="494" spans="1:18" s="310" customFormat="1">
      <c r="A494" s="311"/>
      <c r="C494" s="4"/>
      <c r="E494" s="309"/>
      <c r="F494" s="309"/>
      <c r="G494" s="309"/>
      <c r="H494" s="309"/>
      <c r="I494" s="309"/>
      <c r="J494" s="309"/>
      <c r="K494" s="309"/>
      <c r="L494" s="309"/>
      <c r="M494" s="309"/>
      <c r="N494" s="309"/>
      <c r="O494" s="309"/>
      <c r="P494" s="309"/>
      <c r="Q494" s="309"/>
      <c r="R494" s="340"/>
    </row>
    <row r="495" spans="1:18" s="310" customFormat="1">
      <c r="A495" s="311"/>
      <c r="C495" s="5"/>
      <c r="D495" s="451"/>
      <c r="E495" s="309"/>
      <c r="F495" s="309"/>
      <c r="G495" s="309"/>
      <c r="H495" s="309"/>
      <c r="I495" s="309"/>
      <c r="J495" s="309"/>
      <c r="K495" s="309"/>
      <c r="L495" s="309"/>
      <c r="M495" s="309"/>
      <c r="N495" s="309"/>
      <c r="O495" s="309"/>
      <c r="P495" s="309"/>
      <c r="Q495" s="309"/>
      <c r="R495" s="340"/>
    </row>
    <row r="496" spans="1:18" s="310" customFormat="1">
      <c r="A496" s="311"/>
      <c r="C496" s="4"/>
      <c r="E496" s="309"/>
      <c r="F496" s="309"/>
      <c r="G496" s="309"/>
      <c r="H496" s="309"/>
      <c r="I496" s="309"/>
      <c r="J496" s="309"/>
      <c r="K496" s="309"/>
      <c r="L496" s="309"/>
      <c r="M496" s="309"/>
      <c r="N496" s="309"/>
      <c r="O496" s="309"/>
      <c r="P496" s="309"/>
      <c r="Q496" s="309"/>
      <c r="R496" s="340"/>
    </row>
    <row r="497" spans="1:18" s="310" customFormat="1">
      <c r="A497" s="311"/>
      <c r="C497" s="4"/>
      <c r="E497" s="309"/>
      <c r="F497" s="309"/>
      <c r="G497" s="309"/>
      <c r="H497" s="309"/>
      <c r="I497" s="309"/>
      <c r="J497" s="309"/>
      <c r="K497" s="309"/>
      <c r="L497" s="309"/>
      <c r="M497" s="309"/>
      <c r="N497" s="309"/>
      <c r="O497" s="309"/>
      <c r="P497" s="309"/>
      <c r="Q497" s="309"/>
      <c r="R497" s="340"/>
    </row>
    <row r="498" spans="1:18" s="310" customFormat="1" hidden="1">
      <c r="A498" s="311"/>
      <c r="C498" s="4"/>
      <c r="E498" s="309"/>
      <c r="F498" s="309"/>
      <c r="G498" s="309"/>
      <c r="H498" s="309"/>
      <c r="I498" s="309"/>
      <c r="J498" s="309"/>
      <c r="K498" s="309"/>
      <c r="L498" s="309"/>
      <c r="M498" s="309"/>
      <c r="N498" s="309"/>
      <c r="O498" s="309"/>
      <c r="P498" s="309"/>
      <c r="Q498" s="309"/>
      <c r="R498" s="340"/>
    </row>
    <row r="499" spans="1:18" s="310" customFormat="1" hidden="1">
      <c r="A499" s="311"/>
      <c r="C499" s="4"/>
      <c r="E499" s="309"/>
      <c r="F499" s="309"/>
      <c r="G499" s="309"/>
      <c r="H499" s="309"/>
      <c r="I499" s="309"/>
      <c r="J499" s="309"/>
      <c r="K499" s="309"/>
      <c r="L499" s="309"/>
      <c r="M499" s="309"/>
      <c r="N499" s="309"/>
      <c r="O499" s="309"/>
      <c r="P499" s="309"/>
      <c r="Q499" s="309"/>
      <c r="R499" s="340"/>
    </row>
    <row r="500" spans="1:18" s="310" customFormat="1">
      <c r="A500" s="311"/>
      <c r="C500" s="4"/>
      <c r="E500" s="309"/>
      <c r="F500" s="309"/>
      <c r="G500" s="309"/>
      <c r="H500" s="309"/>
      <c r="I500" s="309"/>
      <c r="J500" s="309"/>
      <c r="K500" s="309"/>
      <c r="L500" s="309"/>
      <c r="M500" s="309"/>
      <c r="N500" s="309"/>
      <c r="O500" s="309"/>
      <c r="P500" s="309"/>
      <c r="Q500" s="309"/>
      <c r="R500" s="340"/>
    </row>
    <row r="501" spans="1:18" s="310" customFormat="1" hidden="1">
      <c r="A501" s="311"/>
      <c r="C501" s="4"/>
      <c r="E501" s="309"/>
      <c r="F501" s="309"/>
      <c r="G501" s="309"/>
      <c r="H501" s="309"/>
      <c r="I501" s="309"/>
      <c r="J501" s="309"/>
      <c r="K501" s="309"/>
      <c r="L501" s="309"/>
      <c r="M501" s="309"/>
      <c r="N501" s="309"/>
      <c r="O501" s="309"/>
      <c r="P501" s="309"/>
      <c r="Q501" s="309"/>
      <c r="R501" s="340"/>
    </row>
    <row r="502" spans="1:18" s="310" customFormat="1" hidden="1">
      <c r="A502" s="311"/>
      <c r="C502" s="4"/>
      <c r="E502" s="309"/>
      <c r="F502" s="309"/>
      <c r="G502" s="309"/>
      <c r="H502" s="309"/>
      <c r="I502" s="309"/>
      <c r="J502" s="309"/>
      <c r="K502" s="309"/>
      <c r="L502" s="309"/>
      <c r="M502" s="309"/>
      <c r="N502" s="309"/>
      <c r="O502" s="309"/>
      <c r="P502" s="309"/>
      <c r="Q502" s="309"/>
      <c r="R502" s="340"/>
    </row>
    <row r="503" spans="1:18" s="310" customFormat="1" hidden="1">
      <c r="A503" s="311"/>
      <c r="C503" s="4"/>
      <c r="E503" s="309"/>
      <c r="F503" s="309"/>
      <c r="G503" s="309"/>
      <c r="H503" s="309"/>
      <c r="I503" s="309"/>
      <c r="J503" s="309"/>
      <c r="K503" s="309"/>
      <c r="L503" s="309"/>
      <c r="M503" s="309"/>
      <c r="N503" s="309"/>
      <c r="O503" s="309"/>
      <c r="P503" s="309"/>
      <c r="Q503" s="309"/>
      <c r="R503" s="340"/>
    </row>
    <row r="504" spans="1:18" s="310" customFormat="1">
      <c r="A504" s="311"/>
      <c r="C504" s="4"/>
      <c r="E504" s="309"/>
      <c r="F504" s="309"/>
      <c r="G504" s="309"/>
      <c r="H504" s="309"/>
      <c r="I504" s="309"/>
      <c r="J504" s="309"/>
      <c r="K504" s="309"/>
      <c r="L504" s="309"/>
      <c r="M504" s="309"/>
      <c r="N504" s="309"/>
      <c r="O504" s="309"/>
      <c r="P504" s="309"/>
      <c r="Q504" s="309"/>
      <c r="R504" s="340"/>
    </row>
    <row r="505" spans="1:18" s="310" customFormat="1" hidden="1">
      <c r="A505" s="311"/>
      <c r="C505" s="4"/>
      <c r="E505" s="309"/>
      <c r="F505" s="309"/>
      <c r="G505" s="309"/>
      <c r="H505" s="309"/>
      <c r="I505" s="309"/>
      <c r="J505" s="309"/>
      <c r="K505" s="309"/>
      <c r="L505" s="309"/>
      <c r="M505" s="309"/>
      <c r="N505" s="309"/>
      <c r="O505" s="309"/>
      <c r="P505" s="309"/>
      <c r="Q505" s="309"/>
      <c r="R505" s="340"/>
    </row>
    <row r="506" spans="1:18" s="310" customFormat="1" hidden="1">
      <c r="A506" s="311"/>
      <c r="C506" s="4"/>
      <c r="E506" s="309"/>
      <c r="F506" s="309"/>
      <c r="G506" s="309"/>
      <c r="H506" s="309"/>
      <c r="I506" s="309"/>
      <c r="J506" s="309"/>
      <c r="K506" s="309"/>
      <c r="L506" s="309"/>
      <c r="M506" s="309"/>
      <c r="N506" s="309"/>
      <c r="O506" s="309"/>
      <c r="P506" s="309"/>
      <c r="Q506" s="309"/>
      <c r="R506" s="340"/>
    </row>
    <row r="507" spans="1:18" s="310" customFormat="1" ht="15" hidden="1">
      <c r="A507" s="311"/>
      <c r="C507" s="4"/>
      <c r="E507" s="342"/>
      <c r="F507" s="342"/>
      <c r="G507" s="342"/>
      <c r="H507" s="342"/>
      <c r="I507" s="342"/>
      <c r="J507" s="342"/>
      <c r="K507" s="342"/>
      <c r="L507" s="342"/>
      <c r="M507" s="342"/>
      <c r="N507" s="342"/>
      <c r="O507" s="342"/>
      <c r="P507" s="342"/>
      <c r="Q507" s="342"/>
      <c r="R507" s="340"/>
    </row>
    <row r="508" spans="1:18" s="310" customFormat="1">
      <c r="A508" s="311"/>
      <c r="C508" s="4"/>
      <c r="E508" s="309"/>
      <c r="F508" s="309"/>
      <c r="G508" s="309"/>
      <c r="H508" s="309"/>
      <c r="I508" s="309"/>
      <c r="J508" s="309"/>
      <c r="K508" s="309"/>
      <c r="L508" s="309"/>
      <c r="M508" s="309"/>
      <c r="N508" s="309"/>
      <c r="O508" s="309"/>
      <c r="P508" s="309"/>
      <c r="Q508" s="309"/>
      <c r="R508" s="340"/>
    </row>
    <row r="509" spans="1:18" s="310" customFormat="1">
      <c r="A509" s="311"/>
      <c r="C509" s="4"/>
      <c r="E509" s="309"/>
      <c r="F509" s="309"/>
      <c r="G509" s="309"/>
      <c r="H509" s="309"/>
      <c r="I509" s="309"/>
      <c r="J509" s="309"/>
      <c r="K509" s="309"/>
      <c r="L509" s="309"/>
      <c r="M509" s="309"/>
      <c r="N509" s="309"/>
      <c r="O509" s="309"/>
      <c r="P509" s="309"/>
      <c r="Q509" s="309"/>
      <c r="R509" s="340"/>
    </row>
    <row r="510" spans="1:18" s="310" customFormat="1">
      <c r="A510" s="311"/>
      <c r="C510" s="4"/>
      <c r="E510" s="309"/>
      <c r="F510" s="309"/>
      <c r="G510" s="309"/>
      <c r="H510" s="309"/>
      <c r="I510" s="309"/>
      <c r="J510" s="309"/>
      <c r="K510" s="309"/>
      <c r="L510" s="309"/>
      <c r="M510" s="309"/>
      <c r="N510" s="309"/>
      <c r="O510" s="309"/>
      <c r="P510" s="309"/>
      <c r="Q510" s="309"/>
      <c r="R510" s="340"/>
    </row>
    <row r="511" spans="1:18" s="310" customFormat="1">
      <c r="A511" s="311"/>
      <c r="C511" s="4"/>
      <c r="E511" s="309"/>
      <c r="F511" s="309"/>
      <c r="G511" s="309"/>
      <c r="H511" s="309"/>
      <c r="I511" s="309"/>
      <c r="J511" s="309"/>
      <c r="K511" s="309"/>
      <c r="L511" s="309"/>
      <c r="M511" s="309"/>
      <c r="N511" s="309"/>
      <c r="O511" s="309"/>
      <c r="P511" s="309"/>
      <c r="Q511" s="309"/>
      <c r="R511" s="340"/>
    </row>
    <row r="512" spans="1:18" s="310" customFormat="1">
      <c r="A512" s="311"/>
      <c r="C512" s="4"/>
      <c r="E512" s="333"/>
      <c r="F512" s="333"/>
      <c r="G512" s="333"/>
      <c r="H512" s="333"/>
      <c r="I512" s="333"/>
      <c r="J512" s="333"/>
      <c r="K512" s="333"/>
      <c r="L512" s="333"/>
      <c r="M512" s="333"/>
      <c r="N512" s="333"/>
      <c r="O512" s="333"/>
      <c r="P512" s="333"/>
      <c r="Q512" s="333"/>
      <c r="R512" s="340"/>
    </row>
    <row r="513" spans="1:18" s="310" customFormat="1">
      <c r="A513" s="311"/>
      <c r="C513" s="4"/>
      <c r="E513" s="350"/>
      <c r="F513" s="350"/>
      <c r="G513" s="350"/>
      <c r="H513" s="350"/>
      <c r="I513" s="350"/>
      <c r="J513" s="350"/>
      <c r="K513" s="350"/>
      <c r="L513" s="350"/>
      <c r="M513" s="350"/>
      <c r="N513" s="350"/>
      <c r="O513" s="350"/>
      <c r="P513" s="350"/>
      <c r="Q513" s="350"/>
      <c r="R513" s="340"/>
    </row>
    <row r="514" spans="1:18" s="310" customFormat="1" hidden="1">
      <c r="A514" s="311"/>
      <c r="C514" s="4"/>
      <c r="E514" s="309"/>
      <c r="F514" s="309"/>
      <c r="G514" s="309"/>
      <c r="H514" s="309"/>
      <c r="I514" s="309"/>
      <c r="J514" s="309"/>
      <c r="K514" s="309"/>
      <c r="L514" s="309"/>
      <c r="M514" s="309"/>
      <c r="N514" s="309"/>
      <c r="O514" s="309"/>
      <c r="P514" s="309"/>
      <c r="Q514" s="309"/>
      <c r="R514" s="340"/>
    </row>
    <row r="515" spans="1:18" s="310" customFormat="1">
      <c r="A515" s="311"/>
      <c r="C515" s="4"/>
      <c r="E515" s="309"/>
      <c r="F515" s="309"/>
      <c r="G515" s="309"/>
      <c r="H515" s="309"/>
      <c r="I515" s="309"/>
      <c r="J515" s="309"/>
      <c r="K515" s="309"/>
      <c r="L515" s="309"/>
      <c r="M515" s="309"/>
      <c r="N515" s="309"/>
      <c r="O515" s="309"/>
      <c r="P515" s="309"/>
      <c r="Q515" s="309"/>
      <c r="R515" s="340"/>
    </row>
    <row r="516" spans="1:18" s="310" customFormat="1" hidden="1">
      <c r="A516" s="311"/>
      <c r="C516" s="4"/>
      <c r="E516" s="309"/>
      <c r="F516" s="309"/>
      <c r="G516" s="309"/>
      <c r="H516" s="309"/>
      <c r="I516" s="309"/>
      <c r="J516" s="309"/>
      <c r="K516" s="309"/>
      <c r="L516" s="309"/>
      <c r="M516" s="309"/>
      <c r="N516" s="309"/>
      <c r="O516" s="309"/>
      <c r="P516" s="309"/>
      <c r="Q516" s="309"/>
      <c r="R516" s="340"/>
    </row>
    <row r="517" spans="1:18" s="310" customFormat="1" hidden="1">
      <c r="A517" s="311"/>
      <c r="C517" s="4"/>
      <c r="E517" s="309"/>
      <c r="F517" s="309"/>
      <c r="G517" s="309"/>
      <c r="H517" s="309"/>
      <c r="I517" s="309"/>
      <c r="J517" s="309"/>
      <c r="K517" s="309"/>
      <c r="L517" s="309"/>
      <c r="M517" s="309"/>
      <c r="N517" s="309"/>
      <c r="O517" s="309"/>
      <c r="P517" s="309"/>
      <c r="Q517" s="309"/>
      <c r="R517" s="340"/>
    </row>
    <row r="518" spans="1:18" s="310" customFormat="1">
      <c r="A518" s="311"/>
      <c r="C518" s="4"/>
      <c r="E518" s="309"/>
      <c r="F518" s="309"/>
      <c r="G518" s="309"/>
      <c r="H518" s="309"/>
      <c r="I518" s="309"/>
      <c r="J518" s="309"/>
      <c r="K518" s="309"/>
      <c r="L518" s="309"/>
      <c r="M518" s="309"/>
      <c r="N518" s="309"/>
      <c r="O518" s="309"/>
      <c r="P518" s="309"/>
      <c r="Q518" s="309"/>
      <c r="R518" s="340"/>
    </row>
    <row r="519" spans="1:18" s="310" customFormat="1">
      <c r="A519" s="311"/>
      <c r="C519" s="4"/>
      <c r="E519" s="309"/>
      <c r="F519" s="309"/>
      <c r="G519" s="309"/>
      <c r="H519" s="309"/>
      <c r="I519" s="309"/>
      <c r="J519" s="309"/>
      <c r="K519" s="309"/>
      <c r="L519" s="309"/>
      <c r="M519" s="309"/>
      <c r="N519" s="309"/>
      <c r="O519" s="309"/>
      <c r="P519" s="309"/>
      <c r="Q519" s="309"/>
      <c r="R519" s="340"/>
    </row>
    <row r="520" spans="1:18" s="310" customFormat="1">
      <c r="A520" s="311"/>
      <c r="C520" s="4"/>
      <c r="E520" s="309"/>
      <c r="F520" s="309"/>
      <c r="G520" s="309"/>
      <c r="H520" s="309"/>
      <c r="I520" s="309"/>
      <c r="J520" s="309"/>
      <c r="K520" s="309"/>
      <c r="L520" s="309"/>
      <c r="M520" s="309"/>
      <c r="N520" s="309"/>
      <c r="O520" s="309"/>
      <c r="P520" s="309"/>
      <c r="Q520" s="309"/>
      <c r="R520" s="340"/>
    </row>
    <row r="521" spans="1:18" s="310" customFormat="1">
      <c r="A521" s="311"/>
      <c r="C521" s="4"/>
      <c r="E521" s="309"/>
      <c r="F521" s="309"/>
      <c r="G521" s="309"/>
      <c r="H521" s="309"/>
      <c r="I521" s="309"/>
      <c r="J521" s="309"/>
      <c r="K521" s="309"/>
      <c r="L521" s="309"/>
      <c r="M521" s="309"/>
      <c r="N521" s="309"/>
      <c r="O521" s="309"/>
      <c r="P521" s="309"/>
      <c r="Q521" s="309"/>
      <c r="R521" s="340"/>
    </row>
    <row r="522" spans="1:18" s="310" customFormat="1" hidden="1">
      <c r="A522" s="311"/>
      <c r="C522" s="4"/>
      <c r="E522" s="309"/>
      <c r="F522" s="309"/>
      <c r="G522" s="309"/>
      <c r="H522" s="309"/>
      <c r="I522" s="309"/>
      <c r="J522" s="309"/>
      <c r="K522" s="309"/>
      <c r="L522" s="309"/>
      <c r="M522" s="309"/>
      <c r="N522" s="309"/>
      <c r="O522" s="309"/>
      <c r="P522" s="309"/>
      <c r="Q522" s="309"/>
      <c r="R522" s="340"/>
    </row>
    <row r="523" spans="1:18" s="310" customFormat="1">
      <c r="A523" s="311"/>
      <c r="C523" s="4"/>
      <c r="E523" s="309"/>
      <c r="F523" s="309"/>
      <c r="G523" s="309"/>
      <c r="H523" s="309"/>
      <c r="I523" s="309"/>
      <c r="J523" s="309"/>
      <c r="K523" s="309"/>
      <c r="L523" s="309"/>
      <c r="M523" s="309"/>
      <c r="N523" s="309"/>
      <c r="O523" s="309"/>
      <c r="P523" s="309"/>
      <c r="Q523" s="309"/>
      <c r="R523" s="340"/>
    </row>
    <row r="524" spans="1:18" s="310" customFormat="1" ht="13.5" customHeight="1">
      <c r="A524" s="311"/>
      <c r="C524" s="4"/>
      <c r="E524" s="309"/>
      <c r="F524" s="309"/>
      <c r="G524" s="309"/>
      <c r="H524" s="309"/>
      <c r="I524" s="309"/>
      <c r="J524" s="309"/>
      <c r="K524" s="309"/>
      <c r="L524" s="309"/>
      <c r="M524" s="309"/>
      <c r="N524" s="309"/>
      <c r="O524" s="309"/>
      <c r="P524" s="309"/>
      <c r="Q524" s="309"/>
      <c r="R524" s="340"/>
    </row>
    <row r="525" spans="1:18" s="310" customFormat="1">
      <c r="A525" s="311"/>
      <c r="C525" s="4"/>
      <c r="E525" s="309"/>
      <c r="F525" s="309"/>
      <c r="G525" s="309"/>
      <c r="H525" s="309"/>
      <c r="I525" s="309"/>
      <c r="J525" s="309"/>
      <c r="K525" s="309"/>
      <c r="L525" s="309"/>
      <c r="M525" s="309"/>
      <c r="N525" s="309"/>
      <c r="O525" s="309"/>
      <c r="P525" s="309"/>
      <c r="Q525" s="309"/>
      <c r="R525" s="340"/>
    </row>
    <row r="526" spans="1:18" s="310" customFormat="1">
      <c r="A526" s="311"/>
      <c r="C526" s="4"/>
      <c r="E526" s="309"/>
      <c r="F526" s="309"/>
      <c r="G526" s="309"/>
      <c r="H526" s="309"/>
      <c r="I526" s="309"/>
      <c r="J526" s="309"/>
      <c r="K526" s="309"/>
      <c r="L526" s="309"/>
      <c r="M526" s="309"/>
      <c r="N526" s="309"/>
      <c r="O526" s="309"/>
      <c r="P526" s="309"/>
      <c r="Q526" s="309"/>
      <c r="R526" s="340"/>
    </row>
    <row r="527" spans="1:18" s="310" customFormat="1">
      <c r="A527" s="311"/>
      <c r="C527" s="4"/>
      <c r="E527" s="309"/>
      <c r="F527" s="309"/>
      <c r="G527" s="309"/>
      <c r="H527" s="309"/>
      <c r="I527" s="309"/>
      <c r="J527" s="309"/>
      <c r="K527" s="309"/>
      <c r="L527" s="309"/>
      <c r="M527" s="309"/>
      <c r="N527" s="309"/>
      <c r="O527" s="309"/>
      <c r="P527" s="309"/>
      <c r="Q527" s="309"/>
      <c r="R527" s="340"/>
    </row>
    <row r="528" spans="1:18" s="310" customFormat="1">
      <c r="A528" s="311"/>
      <c r="C528" s="4"/>
      <c r="E528" s="309"/>
      <c r="F528" s="309"/>
      <c r="G528" s="309"/>
      <c r="H528" s="309"/>
      <c r="I528" s="309"/>
      <c r="J528" s="309"/>
      <c r="K528" s="309"/>
      <c r="L528" s="309"/>
      <c r="M528" s="309"/>
      <c r="N528" s="309"/>
      <c r="O528" s="309"/>
      <c r="P528" s="309"/>
      <c r="Q528" s="309"/>
      <c r="R528" s="340"/>
    </row>
    <row r="529" spans="1:18" s="310" customFormat="1" hidden="1">
      <c r="A529" s="311"/>
      <c r="C529" s="4"/>
      <c r="E529" s="309"/>
      <c r="F529" s="309"/>
      <c r="G529" s="309"/>
      <c r="H529" s="309"/>
      <c r="I529" s="309"/>
      <c r="J529" s="309"/>
      <c r="K529" s="309"/>
      <c r="L529" s="309"/>
      <c r="M529" s="309"/>
      <c r="N529" s="309"/>
      <c r="O529" s="309"/>
      <c r="P529" s="309"/>
      <c r="Q529" s="309"/>
      <c r="R529" s="340"/>
    </row>
    <row r="530" spans="1:18" s="310" customFormat="1" hidden="1">
      <c r="A530" s="311"/>
      <c r="C530" s="4"/>
      <c r="E530" s="309"/>
      <c r="F530" s="309"/>
      <c r="G530" s="309"/>
      <c r="H530" s="309"/>
      <c r="I530" s="309"/>
      <c r="J530" s="309"/>
      <c r="K530" s="309"/>
      <c r="L530" s="309"/>
      <c r="M530" s="309"/>
      <c r="N530" s="309"/>
      <c r="O530" s="309"/>
      <c r="P530" s="309"/>
      <c r="Q530" s="309"/>
      <c r="R530" s="340"/>
    </row>
    <row r="531" spans="1:18" s="310" customFormat="1" hidden="1">
      <c r="A531" s="311"/>
      <c r="C531" s="4"/>
      <c r="E531" s="309"/>
      <c r="F531" s="309"/>
      <c r="G531" s="309"/>
      <c r="H531" s="309"/>
      <c r="I531" s="309"/>
      <c r="J531" s="309"/>
      <c r="K531" s="309"/>
      <c r="L531" s="309"/>
      <c r="M531" s="309"/>
      <c r="N531" s="309"/>
      <c r="O531" s="309"/>
      <c r="P531" s="309"/>
      <c r="Q531" s="309"/>
      <c r="R531" s="340"/>
    </row>
    <row r="532" spans="1:18" s="310" customFormat="1" hidden="1">
      <c r="A532" s="311"/>
      <c r="C532" s="4"/>
      <c r="E532" s="336"/>
      <c r="F532" s="336"/>
      <c r="G532" s="336"/>
      <c r="H532" s="336"/>
      <c r="I532" s="336"/>
      <c r="J532" s="336"/>
      <c r="K532" s="336"/>
      <c r="L532" s="336"/>
      <c r="M532" s="336"/>
      <c r="N532" s="336"/>
      <c r="O532" s="336"/>
      <c r="P532" s="336"/>
      <c r="Q532" s="336"/>
      <c r="R532" s="340"/>
    </row>
    <row r="533" spans="1:18" s="310" customFormat="1">
      <c r="A533" s="311"/>
      <c r="C533" s="4"/>
      <c r="E533" s="333"/>
      <c r="F533" s="333"/>
      <c r="G533" s="333"/>
      <c r="H533" s="333"/>
      <c r="I533" s="333"/>
      <c r="J533" s="333"/>
      <c r="K533" s="333"/>
      <c r="L533" s="333"/>
      <c r="M533" s="333"/>
      <c r="N533" s="333"/>
      <c r="O533" s="333"/>
      <c r="P533" s="333"/>
      <c r="Q533" s="333"/>
      <c r="R533" s="340"/>
    </row>
    <row r="534" spans="1:18" s="310" customFormat="1">
      <c r="A534" s="311"/>
      <c r="C534" s="4"/>
      <c r="E534" s="309"/>
      <c r="F534" s="309"/>
      <c r="G534" s="309"/>
      <c r="H534" s="309"/>
      <c r="I534" s="309"/>
      <c r="J534" s="309"/>
      <c r="K534" s="309"/>
      <c r="L534" s="309"/>
      <c r="M534" s="309"/>
      <c r="N534" s="309"/>
      <c r="O534" s="309"/>
      <c r="P534" s="309"/>
      <c r="Q534" s="309"/>
      <c r="R534" s="340"/>
    </row>
    <row r="535" spans="1:18" s="310" customFormat="1">
      <c r="A535" s="311"/>
      <c r="C535" s="4"/>
      <c r="E535" s="333"/>
      <c r="F535" s="333"/>
      <c r="G535" s="333"/>
      <c r="H535" s="333"/>
      <c r="I535" s="333"/>
      <c r="J535" s="333"/>
      <c r="K535" s="333"/>
      <c r="L535" s="333"/>
      <c r="M535" s="333"/>
      <c r="N535" s="333"/>
      <c r="O535" s="333"/>
      <c r="P535" s="333"/>
      <c r="Q535" s="333"/>
      <c r="R535" s="340"/>
    </row>
    <row r="536" spans="1:18" s="310" customFormat="1">
      <c r="A536" s="311"/>
      <c r="C536" s="4"/>
      <c r="E536" s="333"/>
      <c r="F536" s="333"/>
      <c r="G536" s="333"/>
      <c r="H536" s="333"/>
      <c r="I536" s="333"/>
      <c r="J536" s="333"/>
      <c r="K536" s="333"/>
      <c r="L536" s="333"/>
      <c r="M536" s="333"/>
      <c r="N536" s="333"/>
      <c r="O536" s="333"/>
      <c r="P536" s="333"/>
      <c r="Q536" s="333"/>
      <c r="R536" s="340"/>
    </row>
    <row r="537" spans="1:18" s="310" customFormat="1">
      <c r="A537" s="311"/>
      <c r="C537" s="4"/>
      <c r="E537" s="309"/>
      <c r="F537" s="309"/>
      <c r="G537" s="309"/>
      <c r="H537" s="309"/>
      <c r="I537" s="309"/>
      <c r="J537" s="309"/>
      <c r="K537" s="309"/>
      <c r="L537" s="309"/>
      <c r="M537" s="309"/>
      <c r="N537" s="309"/>
      <c r="O537" s="309"/>
      <c r="P537" s="309"/>
      <c r="Q537" s="309"/>
      <c r="R537" s="340"/>
    </row>
    <row r="538" spans="1:18" s="310" customFormat="1" hidden="1">
      <c r="A538" s="311"/>
      <c r="C538" s="4"/>
      <c r="E538" s="309"/>
      <c r="F538" s="309"/>
      <c r="G538" s="309"/>
      <c r="H538" s="309"/>
      <c r="I538" s="309"/>
      <c r="J538" s="309"/>
      <c r="K538" s="309"/>
      <c r="L538" s="309"/>
      <c r="M538" s="309"/>
      <c r="N538" s="309"/>
      <c r="O538" s="309"/>
      <c r="P538" s="309"/>
      <c r="Q538" s="309"/>
      <c r="R538" s="340"/>
    </row>
    <row r="539" spans="1:18" s="310" customFormat="1">
      <c r="A539" s="311"/>
      <c r="C539" s="4"/>
      <c r="E539" s="309"/>
      <c r="F539" s="309"/>
      <c r="G539" s="309"/>
      <c r="H539" s="309"/>
      <c r="I539" s="309"/>
      <c r="J539" s="309"/>
      <c r="K539" s="309"/>
      <c r="L539" s="309"/>
      <c r="M539" s="309"/>
      <c r="N539" s="309"/>
      <c r="O539" s="309"/>
      <c r="P539" s="309"/>
      <c r="Q539" s="309"/>
      <c r="R539" s="340"/>
    </row>
    <row r="540" spans="1:18" s="310" customFormat="1" hidden="1">
      <c r="A540" s="311"/>
      <c r="C540" s="4"/>
      <c r="E540" s="309"/>
      <c r="F540" s="309"/>
      <c r="G540" s="309"/>
      <c r="H540" s="309"/>
      <c r="I540" s="309"/>
      <c r="J540" s="309"/>
      <c r="K540" s="309"/>
      <c r="L540" s="309"/>
      <c r="M540" s="309"/>
      <c r="N540" s="309"/>
      <c r="O540" s="309"/>
      <c r="P540" s="309"/>
      <c r="Q540" s="309"/>
      <c r="R540" s="340"/>
    </row>
    <row r="541" spans="1:18" s="310" customFormat="1" hidden="1">
      <c r="A541" s="311"/>
      <c r="C541" s="4"/>
      <c r="E541" s="309"/>
      <c r="F541" s="309"/>
      <c r="G541" s="309"/>
      <c r="H541" s="309"/>
      <c r="I541" s="309"/>
      <c r="J541" s="309"/>
      <c r="K541" s="309"/>
      <c r="L541" s="309"/>
      <c r="M541" s="309"/>
      <c r="N541" s="309"/>
      <c r="O541" s="309"/>
      <c r="P541" s="309"/>
      <c r="Q541" s="309"/>
      <c r="R541" s="340"/>
    </row>
    <row r="542" spans="1:18" s="310" customFormat="1">
      <c r="A542" s="311"/>
      <c r="C542" s="4"/>
      <c r="E542" s="309"/>
      <c r="F542" s="309"/>
      <c r="G542" s="309"/>
      <c r="H542" s="309"/>
      <c r="I542" s="309"/>
      <c r="J542" s="309"/>
      <c r="K542" s="309"/>
      <c r="L542" s="309"/>
      <c r="M542" s="309"/>
      <c r="N542" s="309"/>
      <c r="O542" s="309"/>
      <c r="P542" s="309"/>
      <c r="Q542" s="309"/>
      <c r="R542" s="340"/>
    </row>
    <row r="543" spans="1:18" s="310" customFormat="1">
      <c r="A543" s="311"/>
      <c r="C543" s="4"/>
      <c r="E543" s="309"/>
      <c r="F543" s="309"/>
      <c r="G543" s="309"/>
      <c r="H543" s="309"/>
      <c r="I543" s="309"/>
      <c r="J543" s="309"/>
      <c r="K543" s="309"/>
      <c r="L543" s="309"/>
      <c r="M543" s="309"/>
      <c r="N543" s="309"/>
      <c r="O543" s="309"/>
      <c r="P543" s="309"/>
      <c r="Q543" s="309"/>
      <c r="R543" s="340"/>
    </row>
    <row r="544" spans="1:18" s="310" customFormat="1" hidden="1">
      <c r="A544" s="311"/>
      <c r="C544" s="4"/>
      <c r="E544" s="309"/>
      <c r="F544" s="309"/>
      <c r="G544" s="309"/>
      <c r="H544" s="309"/>
      <c r="I544" s="309"/>
      <c r="J544" s="309"/>
      <c r="K544" s="309"/>
      <c r="L544" s="309"/>
      <c r="M544" s="309"/>
      <c r="N544" s="309"/>
      <c r="O544" s="309"/>
      <c r="P544" s="309"/>
      <c r="Q544" s="309"/>
      <c r="R544" s="340"/>
    </row>
    <row r="545" spans="1:18" s="310" customFormat="1" hidden="1">
      <c r="A545" s="311"/>
      <c r="C545" s="4"/>
      <c r="E545" s="309"/>
      <c r="F545" s="309"/>
      <c r="G545" s="309"/>
      <c r="H545" s="309"/>
      <c r="I545" s="309"/>
      <c r="J545" s="309"/>
      <c r="K545" s="309"/>
      <c r="L545" s="309"/>
      <c r="M545" s="309"/>
      <c r="N545" s="309"/>
      <c r="O545" s="309"/>
      <c r="P545" s="309"/>
      <c r="Q545" s="309"/>
      <c r="R545" s="340"/>
    </row>
    <row r="546" spans="1:18" s="310" customFormat="1" hidden="1">
      <c r="A546" s="311"/>
      <c r="C546" s="4"/>
      <c r="E546" s="309"/>
      <c r="F546" s="309"/>
      <c r="G546" s="309"/>
      <c r="H546" s="309"/>
      <c r="I546" s="309"/>
      <c r="J546" s="309"/>
      <c r="K546" s="309"/>
      <c r="L546" s="309"/>
      <c r="M546" s="309"/>
      <c r="N546" s="309"/>
      <c r="O546" s="309"/>
      <c r="P546" s="309"/>
      <c r="Q546" s="309"/>
      <c r="R546" s="340"/>
    </row>
    <row r="547" spans="1:18" s="310" customFormat="1" hidden="1">
      <c r="A547" s="311"/>
      <c r="C547" s="4"/>
      <c r="E547" s="309"/>
      <c r="F547" s="309"/>
      <c r="G547" s="309"/>
      <c r="H547" s="309"/>
      <c r="I547" s="309"/>
      <c r="J547" s="309"/>
      <c r="K547" s="309"/>
      <c r="L547" s="309"/>
      <c r="M547" s="309"/>
      <c r="N547" s="309"/>
      <c r="O547" s="309"/>
      <c r="P547" s="309"/>
      <c r="Q547" s="309"/>
      <c r="R547" s="340"/>
    </row>
    <row r="548" spans="1:18" s="310" customFormat="1" hidden="1">
      <c r="A548" s="311"/>
      <c r="C548" s="4"/>
      <c r="E548" s="309"/>
      <c r="F548" s="309"/>
      <c r="G548" s="309"/>
      <c r="H548" s="309"/>
      <c r="I548" s="309"/>
      <c r="J548" s="309"/>
      <c r="K548" s="309"/>
      <c r="L548" s="309"/>
      <c r="M548" s="309"/>
      <c r="N548" s="309"/>
      <c r="O548" s="309"/>
      <c r="P548" s="309"/>
      <c r="Q548" s="309"/>
      <c r="R548" s="340"/>
    </row>
    <row r="549" spans="1:18" s="310" customFormat="1" hidden="1">
      <c r="A549" s="311"/>
      <c r="C549" s="4"/>
      <c r="E549" s="309"/>
      <c r="F549" s="309"/>
      <c r="G549" s="309"/>
      <c r="H549" s="309"/>
      <c r="I549" s="309"/>
      <c r="J549" s="309"/>
      <c r="K549" s="309"/>
      <c r="L549" s="309"/>
      <c r="M549" s="309"/>
      <c r="N549" s="309"/>
      <c r="O549" s="309"/>
      <c r="P549" s="309"/>
      <c r="Q549" s="309"/>
      <c r="R549" s="340"/>
    </row>
    <row r="550" spans="1:18" s="310" customFormat="1" hidden="1">
      <c r="A550" s="311"/>
      <c r="C550" s="4"/>
      <c r="E550" s="309"/>
      <c r="F550" s="309"/>
      <c r="G550" s="309"/>
      <c r="H550" s="309"/>
      <c r="I550" s="309"/>
      <c r="J550" s="309"/>
      <c r="K550" s="309"/>
      <c r="L550" s="309"/>
      <c r="M550" s="309"/>
      <c r="N550" s="309"/>
      <c r="O550" s="309"/>
      <c r="P550" s="309"/>
      <c r="Q550" s="309"/>
      <c r="R550" s="317"/>
    </row>
    <row r="551" spans="1:18" s="310" customFormat="1" hidden="1">
      <c r="A551" s="311"/>
      <c r="C551" s="4"/>
      <c r="E551" s="309"/>
      <c r="F551" s="309"/>
      <c r="G551" s="309"/>
      <c r="H551" s="309"/>
      <c r="I551" s="309"/>
      <c r="J551" s="309"/>
      <c r="K551" s="309"/>
      <c r="L551" s="309"/>
      <c r="M551" s="309"/>
      <c r="N551" s="309"/>
      <c r="O551" s="309"/>
      <c r="P551" s="309"/>
      <c r="Q551" s="309"/>
      <c r="R551" s="317"/>
    </row>
    <row r="552" spans="1:18" s="310" customFormat="1" hidden="1">
      <c r="A552" s="311"/>
      <c r="C552" s="4"/>
      <c r="E552" s="309"/>
      <c r="F552" s="309"/>
      <c r="G552" s="309"/>
      <c r="H552" s="309"/>
      <c r="I552" s="309"/>
      <c r="J552" s="309"/>
      <c r="K552" s="309"/>
      <c r="L552" s="309"/>
      <c r="M552" s="309"/>
      <c r="N552" s="309"/>
      <c r="O552" s="309"/>
      <c r="P552" s="309"/>
      <c r="Q552" s="309"/>
      <c r="R552" s="317"/>
    </row>
    <row r="553" spans="1:18" s="337" customFormat="1" hidden="1">
      <c r="A553" s="339"/>
      <c r="C553" s="4"/>
      <c r="D553" s="310"/>
      <c r="E553" s="336"/>
      <c r="F553" s="336"/>
      <c r="G553" s="336"/>
      <c r="H553" s="336"/>
      <c r="I553" s="336"/>
      <c r="J553" s="336"/>
      <c r="K553" s="336"/>
      <c r="L553" s="336"/>
      <c r="M553" s="336"/>
      <c r="N553" s="336"/>
      <c r="O553" s="336"/>
      <c r="P553" s="336"/>
      <c r="Q553" s="336"/>
      <c r="R553" s="341"/>
    </row>
    <row r="554" spans="1:18" s="337" customFormat="1">
      <c r="A554" s="339"/>
      <c r="C554" s="6"/>
      <c r="E554" s="338"/>
      <c r="F554" s="338"/>
      <c r="G554" s="338"/>
      <c r="H554" s="338"/>
      <c r="I554" s="338"/>
      <c r="J554" s="338"/>
      <c r="K554" s="338"/>
      <c r="L554" s="338"/>
      <c r="M554" s="338"/>
      <c r="N554" s="338"/>
      <c r="O554" s="338"/>
      <c r="P554" s="338"/>
      <c r="Q554" s="338"/>
      <c r="R554" s="340"/>
    </row>
    <row r="555" spans="1:18" s="310" customFormat="1">
      <c r="A555" s="311"/>
      <c r="C555" s="4"/>
      <c r="E555" s="333"/>
      <c r="F555" s="333"/>
      <c r="G555" s="333"/>
      <c r="H555" s="333"/>
      <c r="I555" s="333"/>
      <c r="J555" s="333"/>
      <c r="K555" s="333"/>
      <c r="L555" s="333"/>
      <c r="M555" s="333"/>
      <c r="N555" s="333"/>
      <c r="O555" s="333"/>
      <c r="P555" s="333"/>
      <c r="Q555" s="333"/>
      <c r="R555" s="340"/>
    </row>
    <row r="556" spans="1:18" s="310" customFormat="1">
      <c r="A556" s="311"/>
      <c r="C556" s="4"/>
      <c r="E556" s="333"/>
      <c r="F556" s="333"/>
      <c r="G556" s="333"/>
      <c r="H556" s="333"/>
      <c r="I556" s="333"/>
      <c r="J556" s="333"/>
      <c r="K556" s="333"/>
      <c r="L556" s="333"/>
      <c r="M556" s="333"/>
      <c r="N556" s="333"/>
      <c r="O556" s="333"/>
      <c r="P556" s="333"/>
      <c r="Q556" s="333"/>
      <c r="R556" s="340"/>
    </row>
    <row r="557" spans="1:18" s="310" customFormat="1">
      <c r="A557" s="311"/>
      <c r="C557" s="4"/>
      <c r="E557" s="333"/>
      <c r="F557" s="333"/>
      <c r="G557" s="333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  <c r="R557" s="340"/>
    </row>
    <row r="558" spans="1:18" s="310" customFormat="1">
      <c r="A558" s="311"/>
      <c r="C558" s="4"/>
      <c r="E558" s="309"/>
      <c r="F558" s="309"/>
      <c r="G558" s="309"/>
      <c r="H558" s="309"/>
      <c r="I558" s="309"/>
      <c r="J558" s="309"/>
      <c r="K558" s="309"/>
      <c r="L558" s="309"/>
      <c r="M558" s="309"/>
      <c r="N558" s="309"/>
      <c r="O558" s="309"/>
      <c r="P558" s="309"/>
      <c r="Q558" s="309"/>
      <c r="R558" s="340"/>
    </row>
    <row r="559" spans="1:18" s="310" customFormat="1">
      <c r="A559" s="311"/>
      <c r="C559" s="4"/>
      <c r="E559" s="309"/>
      <c r="F559" s="309"/>
      <c r="G559" s="309"/>
      <c r="H559" s="309"/>
      <c r="I559" s="309"/>
      <c r="J559" s="309"/>
      <c r="K559" s="309"/>
      <c r="L559" s="309"/>
      <c r="M559" s="309"/>
      <c r="N559" s="309"/>
      <c r="O559" s="309"/>
      <c r="P559" s="309"/>
      <c r="Q559" s="309"/>
      <c r="R559" s="340"/>
    </row>
    <row r="560" spans="1:18" s="310" customFormat="1">
      <c r="A560" s="311"/>
      <c r="C560" s="4"/>
      <c r="E560" s="309"/>
      <c r="F560" s="309"/>
      <c r="G560" s="309"/>
      <c r="H560" s="309"/>
      <c r="I560" s="309"/>
      <c r="J560" s="309"/>
      <c r="K560" s="309"/>
      <c r="L560" s="309"/>
      <c r="M560" s="309"/>
      <c r="N560" s="309"/>
      <c r="O560" s="309"/>
      <c r="P560" s="309"/>
      <c r="Q560" s="309"/>
      <c r="R560" s="340"/>
    </row>
    <row r="561" spans="1:18" s="337" customFormat="1">
      <c r="A561" s="339"/>
      <c r="C561" s="4"/>
      <c r="E561" s="309"/>
      <c r="F561" s="309"/>
      <c r="G561" s="309"/>
      <c r="H561" s="309"/>
      <c r="I561" s="309"/>
      <c r="J561" s="309"/>
      <c r="K561" s="309"/>
      <c r="L561" s="309"/>
      <c r="M561" s="309"/>
      <c r="N561" s="309"/>
      <c r="O561" s="309"/>
      <c r="P561" s="309"/>
      <c r="Q561" s="309"/>
      <c r="R561" s="340"/>
    </row>
    <row r="562" spans="1:18" s="337" customFormat="1">
      <c r="A562" s="339"/>
      <c r="C562" s="4"/>
      <c r="E562" s="309"/>
      <c r="F562" s="309"/>
      <c r="G562" s="309"/>
      <c r="H562" s="309"/>
      <c r="I562" s="309"/>
      <c r="J562" s="309"/>
      <c r="K562" s="309"/>
      <c r="L562" s="309"/>
      <c r="M562" s="309"/>
      <c r="N562" s="309"/>
      <c r="O562" s="309"/>
      <c r="P562" s="309"/>
      <c r="Q562" s="309"/>
      <c r="R562" s="340"/>
    </row>
    <row r="563" spans="1:18" s="337" customFormat="1">
      <c r="A563" s="339"/>
      <c r="C563" s="4"/>
      <c r="E563" s="309"/>
      <c r="F563" s="309"/>
      <c r="G563" s="309"/>
      <c r="H563" s="309"/>
      <c r="I563" s="309"/>
      <c r="J563" s="309"/>
      <c r="K563" s="309"/>
      <c r="L563" s="309"/>
      <c r="M563" s="309"/>
      <c r="N563" s="309"/>
      <c r="O563" s="309"/>
      <c r="P563" s="309"/>
      <c r="Q563" s="309"/>
      <c r="R563" s="340"/>
    </row>
    <row r="564" spans="1:18" s="337" customFormat="1">
      <c r="A564" s="339"/>
      <c r="C564" s="4"/>
      <c r="E564" s="309"/>
      <c r="F564" s="309"/>
      <c r="G564" s="309"/>
      <c r="H564" s="309"/>
      <c r="I564" s="309"/>
      <c r="J564" s="309"/>
      <c r="K564" s="309"/>
      <c r="L564" s="309"/>
      <c r="M564" s="309"/>
      <c r="N564" s="309"/>
      <c r="O564" s="309"/>
      <c r="P564" s="309"/>
      <c r="Q564" s="309"/>
      <c r="R564" s="340"/>
    </row>
    <row r="565" spans="1:18" s="310" customFormat="1">
      <c r="A565" s="311"/>
      <c r="C565" s="4"/>
      <c r="E565" s="309"/>
      <c r="F565" s="309"/>
      <c r="G565" s="309"/>
      <c r="H565" s="309"/>
      <c r="I565" s="309"/>
      <c r="J565" s="309"/>
      <c r="K565" s="309"/>
      <c r="L565" s="309"/>
      <c r="M565" s="309"/>
      <c r="N565" s="309"/>
      <c r="O565" s="309"/>
      <c r="P565" s="309"/>
      <c r="Q565" s="309"/>
      <c r="R565" s="340"/>
    </row>
    <row r="566" spans="1:18" s="337" customFormat="1">
      <c r="A566" s="339"/>
      <c r="C566" s="4"/>
      <c r="E566" s="336"/>
      <c r="F566" s="336"/>
      <c r="G566" s="336"/>
      <c r="H566" s="336"/>
      <c r="I566" s="336"/>
      <c r="J566" s="336"/>
      <c r="K566" s="336"/>
      <c r="L566" s="336"/>
      <c r="M566" s="336"/>
      <c r="N566" s="336"/>
      <c r="O566" s="336"/>
      <c r="P566" s="336"/>
      <c r="Q566" s="336"/>
      <c r="R566" s="340"/>
    </row>
    <row r="567" spans="1:18" s="337" customFormat="1">
      <c r="A567" s="339"/>
      <c r="C567" s="6"/>
      <c r="E567" s="338"/>
      <c r="F567" s="338"/>
      <c r="G567" s="338"/>
      <c r="H567" s="338"/>
      <c r="I567" s="338"/>
      <c r="J567" s="338"/>
      <c r="K567" s="338"/>
      <c r="L567" s="338"/>
      <c r="M567" s="338"/>
      <c r="N567" s="338"/>
      <c r="O567" s="338"/>
      <c r="P567" s="338"/>
      <c r="Q567" s="338"/>
      <c r="R567" s="340"/>
    </row>
    <row r="568" spans="1:18" s="310" customFormat="1">
      <c r="A568" s="311"/>
      <c r="C568" s="4"/>
      <c r="E568" s="333"/>
      <c r="F568" s="333"/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  <c r="Q568" s="333"/>
      <c r="R568" s="340"/>
    </row>
    <row r="569" spans="1:18" s="310" customFormat="1">
      <c r="A569" s="311"/>
      <c r="C569" s="4"/>
      <c r="E569" s="465"/>
      <c r="F569" s="466"/>
      <c r="G569" s="466"/>
      <c r="H569" s="466"/>
      <c r="I569" s="466"/>
      <c r="J569" s="466"/>
      <c r="K569" s="466"/>
      <c r="L569" s="466"/>
      <c r="M569" s="466"/>
      <c r="N569" s="466"/>
      <c r="O569" s="466"/>
      <c r="P569" s="466"/>
      <c r="Q569" s="466"/>
      <c r="R569" s="340"/>
    </row>
    <row r="570" spans="1:18" s="310" customFormat="1" ht="15.75">
      <c r="A570" s="335"/>
      <c r="C570" s="4"/>
      <c r="E570" s="333"/>
      <c r="F570" s="333"/>
      <c r="G570" s="333"/>
      <c r="H570" s="333"/>
      <c r="I570" s="333"/>
      <c r="J570" s="333"/>
      <c r="K570" s="333"/>
      <c r="L570" s="333"/>
      <c r="M570" s="333"/>
      <c r="N570" s="333"/>
      <c r="O570" s="333"/>
      <c r="P570" s="333"/>
      <c r="Q570" s="333"/>
      <c r="R570" s="340"/>
    </row>
    <row r="571" spans="1:18" s="310" customFormat="1">
      <c r="A571" s="311"/>
      <c r="C571" s="4"/>
      <c r="E571" s="333"/>
      <c r="F571" s="333"/>
      <c r="G571" s="333"/>
      <c r="H571" s="333"/>
      <c r="I571" s="333"/>
      <c r="J571" s="333"/>
      <c r="K571" s="333"/>
      <c r="L571" s="333"/>
      <c r="M571" s="333"/>
      <c r="N571" s="333"/>
      <c r="O571" s="333"/>
      <c r="P571" s="333"/>
      <c r="Q571" s="333"/>
      <c r="R571" s="340"/>
    </row>
    <row r="572" spans="1:18" s="310" customFormat="1" ht="15.75">
      <c r="A572" s="335"/>
      <c r="C572" s="4"/>
      <c r="E572" s="350"/>
      <c r="F572" s="350"/>
      <c r="G572" s="350"/>
      <c r="H572" s="350"/>
      <c r="I572" s="350"/>
      <c r="J572" s="350"/>
      <c r="K572" s="350"/>
      <c r="L572" s="350"/>
      <c r="M572" s="350"/>
      <c r="N572" s="350"/>
      <c r="O572" s="350"/>
      <c r="P572" s="350"/>
      <c r="Q572" s="350"/>
      <c r="R572" s="340"/>
    </row>
    <row r="573" spans="1:18" s="310" customFormat="1">
      <c r="A573" s="311"/>
      <c r="C573" s="4"/>
      <c r="E573" s="309"/>
      <c r="F573" s="309"/>
      <c r="G573" s="309"/>
      <c r="H573" s="309"/>
      <c r="I573" s="309"/>
      <c r="J573" s="309"/>
      <c r="K573" s="309"/>
      <c r="L573" s="309"/>
      <c r="M573" s="309"/>
      <c r="N573" s="309"/>
      <c r="O573" s="309"/>
      <c r="P573" s="309"/>
      <c r="Q573" s="309"/>
      <c r="R573" s="340"/>
    </row>
    <row r="574" spans="1:18" s="310" customFormat="1">
      <c r="A574" s="311"/>
      <c r="C574" s="4"/>
      <c r="E574" s="309"/>
      <c r="F574" s="309"/>
      <c r="G574" s="309"/>
      <c r="H574" s="309"/>
      <c r="I574" s="309"/>
      <c r="J574" s="309"/>
      <c r="K574" s="309"/>
      <c r="L574" s="309"/>
      <c r="M574" s="309"/>
      <c r="N574" s="309"/>
      <c r="O574" s="309"/>
      <c r="P574" s="309"/>
      <c r="Q574" s="309"/>
      <c r="R574" s="340"/>
    </row>
    <row r="575" spans="1:18" s="310" customFormat="1">
      <c r="A575" s="311"/>
      <c r="C575" s="4"/>
      <c r="E575" s="309"/>
      <c r="F575" s="309"/>
      <c r="G575" s="309"/>
      <c r="H575" s="309"/>
      <c r="I575" s="309"/>
      <c r="J575" s="309"/>
      <c r="K575" s="309"/>
      <c r="L575" s="309"/>
      <c r="M575" s="309"/>
      <c r="N575" s="309"/>
      <c r="O575" s="309"/>
      <c r="P575" s="309"/>
      <c r="Q575" s="309"/>
      <c r="R575" s="340"/>
    </row>
    <row r="576" spans="1:18" s="310" customFormat="1">
      <c r="A576" s="311"/>
      <c r="C576" s="4"/>
      <c r="E576" s="309"/>
      <c r="F576" s="309"/>
      <c r="G576" s="309"/>
      <c r="H576" s="309"/>
      <c r="I576" s="309"/>
      <c r="J576" s="309"/>
      <c r="K576" s="309"/>
      <c r="L576" s="309"/>
      <c r="M576" s="309"/>
      <c r="N576" s="309"/>
      <c r="O576" s="309"/>
      <c r="P576" s="309"/>
      <c r="Q576" s="309"/>
      <c r="R576" s="340"/>
    </row>
    <row r="577" spans="1:18" s="310" customFormat="1">
      <c r="A577" s="311"/>
      <c r="C577" s="4"/>
      <c r="E577" s="309"/>
      <c r="F577" s="309"/>
      <c r="G577" s="309"/>
      <c r="H577" s="309"/>
      <c r="I577" s="309"/>
      <c r="J577" s="309"/>
      <c r="K577" s="309"/>
      <c r="L577" s="309"/>
      <c r="M577" s="309"/>
      <c r="N577" s="309"/>
      <c r="O577" s="309"/>
      <c r="P577" s="309"/>
      <c r="Q577" s="309"/>
      <c r="R577" s="340"/>
    </row>
    <row r="578" spans="1:18" s="310" customFormat="1">
      <c r="A578" s="311"/>
      <c r="C578" s="4"/>
      <c r="E578" s="309"/>
      <c r="F578" s="309"/>
      <c r="G578" s="309"/>
      <c r="H578" s="309"/>
      <c r="I578" s="309"/>
      <c r="J578" s="309"/>
      <c r="K578" s="309"/>
      <c r="L578" s="309"/>
      <c r="M578" s="309"/>
      <c r="N578" s="309"/>
      <c r="O578" s="309"/>
      <c r="P578" s="309"/>
      <c r="Q578" s="309"/>
      <c r="R578" s="340"/>
    </row>
    <row r="579" spans="1:18" s="310" customFormat="1">
      <c r="A579" s="311"/>
      <c r="C579" s="4"/>
      <c r="E579" s="309"/>
      <c r="F579" s="309"/>
      <c r="G579" s="309"/>
      <c r="H579" s="309"/>
      <c r="I579" s="309"/>
      <c r="J579" s="309"/>
      <c r="K579" s="309"/>
      <c r="L579" s="309"/>
      <c r="M579" s="309"/>
      <c r="N579" s="309"/>
      <c r="O579" s="309"/>
      <c r="P579" s="309"/>
      <c r="Q579" s="309"/>
      <c r="R579" s="340"/>
    </row>
    <row r="580" spans="1:18" s="310" customFormat="1">
      <c r="A580" s="311"/>
      <c r="C580" s="4"/>
      <c r="E580" s="309"/>
      <c r="F580" s="309"/>
      <c r="G580" s="309"/>
      <c r="H580" s="309"/>
      <c r="I580" s="309"/>
      <c r="J580" s="309"/>
      <c r="K580" s="309"/>
      <c r="L580" s="309"/>
      <c r="M580" s="309"/>
      <c r="N580" s="309"/>
      <c r="O580" s="309"/>
      <c r="P580" s="309"/>
      <c r="Q580" s="309"/>
      <c r="R580" s="340"/>
    </row>
    <row r="581" spans="1:18" s="310" customFormat="1">
      <c r="A581" s="311"/>
      <c r="C581" s="4"/>
      <c r="E581" s="309"/>
      <c r="F581" s="309"/>
      <c r="G581" s="309"/>
      <c r="H581" s="309"/>
      <c r="I581" s="309"/>
      <c r="J581" s="309"/>
      <c r="K581" s="309"/>
      <c r="L581" s="309"/>
      <c r="M581" s="309"/>
      <c r="N581" s="309"/>
      <c r="O581" s="309"/>
      <c r="P581" s="309"/>
      <c r="Q581" s="309"/>
      <c r="R581" s="340"/>
    </row>
    <row r="582" spans="1:18" s="310" customFormat="1">
      <c r="A582" s="311"/>
      <c r="C582" s="4"/>
      <c r="E582" s="309"/>
      <c r="F582" s="309"/>
      <c r="G582" s="309"/>
      <c r="H582" s="309"/>
      <c r="I582" s="309"/>
      <c r="J582" s="309"/>
      <c r="K582" s="309"/>
      <c r="L582" s="309"/>
      <c r="M582" s="309"/>
      <c r="N582" s="309"/>
      <c r="O582" s="309"/>
      <c r="P582" s="309"/>
      <c r="Q582" s="309"/>
      <c r="R582" s="340"/>
    </row>
    <row r="583" spans="1:18" s="310" customFormat="1" hidden="1">
      <c r="A583" s="311"/>
      <c r="C583" s="4"/>
      <c r="E583" s="309"/>
      <c r="F583" s="309"/>
      <c r="G583" s="309"/>
      <c r="H583" s="309"/>
      <c r="I583" s="309"/>
      <c r="J583" s="309"/>
      <c r="K583" s="309"/>
      <c r="L583" s="309"/>
      <c r="M583" s="309"/>
      <c r="N583" s="309"/>
      <c r="O583" s="309"/>
      <c r="P583" s="309"/>
      <c r="Q583" s="309"/>
      <c r="R583" s="340"/>
    </row>
    <row r="584" spans="1:18" s="310" customFormat="1">
      <c r="A584" s="311"/>
      <c r="C584" s="4"/>
      <c r="E584" s="309"/>
      <c r="F584" s="309"/>
      <c r="G584" s="309"/>
      <c r="H584" s="309"/>
      <c r="I584" s="309"/>
      <c r="J584" s="309"/>
      <c r="K584" s="309"/>
      <c r="L584" s="309"/>
      <c r="M584" s="309"/>
      <c r="N584" s="309"/>
      <c r="O584" s="309"/>
      <c r="P584" s="309"/>
      <c r="Q584" s="309"/>
      <c r="R584" s="340"/>
    </row>
    <row r="585" spans="1:18" s="337" customFormat="1">
      <c r="A585" s="339"/>
      <c r="C585" s="4"/>
      <c r="E585" s="336"/>
      <c r="F585" s="336"/>
      <c r="G585" s="336"/>
      <c r="H585" s="336"/>
      <c r="I585" s="336"/>
      <c r="J585" s="336"/>
      <c r="K585" s="336"/>
      <c r="L585" s="336"/>
      <c r="M585" s="336"/>
      <c r="N585" s="336"/>
      <c r="O585" s="336"/>
      <c r="P585" s="336"/>
      <c r="Q585" s="336"/>
      <c r="R585" s="340"/>
    </row>
    <row r="586" spans="1:18" s="337" customFormat="1">
      <c r="A586" s="339"/>
      <c r="C586" s="4"/>
      <c r="E586" s="338"/>
      <c r="F586" s="338"/>
      <c r="G586" s="338"/>
      <c r="H586" s="338"/>
      <c r="I586" s="338"/>
      <c r="J586" s="338"/>
      <c r="K586" s="338"/>
      <c r="L586" s="338"/>
      <c r="M586" s="338"/>
      <c r="N586" s="338"/>
      <c r="O586" s="338"/>
      <c r="P586" s="338"/>
      <c r="Q586" s="338"/>
      <c r="R586" s="340"/>
    </row>
    <row r="587" spans="1:18" s="310" customFormat="1" ht="15.75">
      <c r="A587" s="335"/>
      <c r="C587" s="4"/>
      <c r="E587" s="333"/>
      <c r="F587" s="333"/>
      <c r="G587" s="333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  <c r="R587" s="340"/>
    </row>
    <row r="588" spans="1:18" s="310" customFormat="1">
      <c r="A588" s="311"/>
      <c r="C588" s="4"/>
      <c r="E588" s="333"/>
      <c r="F588" s="333"/>
      <c r="G588" s="333"/>
      <c r="H588" s="333"/>
      <c r="I588" s="333"/>
      <c r="J588" s="333"/>
      <c r="K588" s="333"/>
      <c r="L588" s="333"/>
      <c r="M588" s="333"/>
      <c r="N588" s="333"/>
      <c r="O588" s="333"/>
      <c r="P588" s="333"/>
      <c r="Q588" s="333"/>
      <c r="R588" s="340"/>
    </row>
    <row r="589" spans="1:18" s="310" customFormat="1" ht="15.75">
      <c r="A589" s="335"/>
      <c r="C589" s="4"/>
      <c r="E589" s="350"/>
      <c r="F589" s="350"/>
      <c r="G589" s="350"/>
      <c r="H589" s="350"/>
      <c r="I589" s="350"/>
      <c r="J589" s="350"/>
      <c r="K589" s="350"/>
      <c r="L589" s="350"/>
      <c r="M589" s="350"/>
      <c r="N589" s="350"/>
      <c r="O589" s="350"/>
      <c r="P589" s="350"/>
      <c r="Q589" s="350"/>
      <c r="R589" s="340"/>
    </row>
    <row r="590" spans="1:18" s="310" customFormat="1">
      <c r="A590" s="311"/>
      <c r="C590" s="4"/>
      <c r="E590" s="309"/>
      <c r="F590" s="309"/>
      <c r="G590" s="309"/>
      <c r="H590" s="309"/>
      <c r="I590" s="309"/>
      <c r="J590" s="309"/>
      <c r="K590" s="309"/>
      <c r="L590" s="309"/>
      <c r="M590" s="309"/>
      <c r="N590" s="309"/>
      <c r="O590" s="309"/>
      <c r="P590" s="309"/>
      <c r="Q590" s="309"/>
      <c r="R590" s="317"/>
    </row>
    <row r="591" spans="1:18" s="310" customFormat="1">
      <c r="A591" s="311"/>
      <c r="C591" s="4"/>
      <c r="E591" s="309"/>
      <c r="F591" s="309"/>
      <c r="G591" s="309"/>
      <c r="H591" s="309"/>
      <c r="I591" s="309"/>
      <c r="J591" s="309"/>
      <c r="K591" s="309"/>
      <c r="L591" s="309"/>
      <c r="M591" s="309"/>
      <c r="N591" s="309"/>
      <c r="O591" s="309"/>
      <c r="P591" s="309"/>
      <c r="Q591" s="309"/>
      <c r="R591" s="317"/>
    </row>
    <row r="592" spans="1:18" s="310" customFormat="1">
      <c r="A592" s="311"/>
      <c r="C592" s="4"/>
      <c r="E592" s="309"/>
      <c r="F592" s="309"/>
      <c r="G592" s="309"/>
      <c r="H592" s="309"/>
      <c r="I592" s="309"/>
      <c r="J592" s="309"/>
      <c r="K592" s="309"/>
      <c r="L592" s="309"/>
      <c r="M592" s="309"/>
      <c r="N592" s="309"/>
      <c r="O592" s="309"/>
      <c r="P592" s="309"/>
      <c r="Q592" s="309"/>
      <c r="R592" s="340"/>
    </row>
    <row r="593" spans="1:18" s="310" customFormat="1">
      <c r="A593" s="311"/>
      <c r="C593" s="4"/>
      <c r="E593" s="309"/>
      <c r="F593" s="309"/>
      <c r="G593" s="309"/>
      <c r="H593" s="309"/>
      <c r="I593" s="309"/>
      <c r="J593" s="309"/>
      <c r="K593" s="309"/>
      <c r="L593" s="309"/>
      <c r="M593" s="309"/>
      <c r="N593" s="309"/>
      <c r="O593" s="309"/>
      <c r="P593" s="309"/>
      <c r="Q593" s="309"/>
      <c r="R593" s="340"/>
    </row>
    <row r="594" spans="1:18" s="310" customFormat="1">
      <c r="A594" s="311"/>
      <c r="C594" s="4"/>
      <c r="E594" s="309"/>
      <c r="F594" s="309"/>
      <c r="G594" s="309"/>
      <c r="H594" s="309"/>
      <c r="I594" s="309"/>
      <c r="J594" s="309"/>
      <c r="K594" s="309"/>
      <c r="L594" s="309"/>
      <c r="M594" s="309"/>
      <c r="N594" s="309"/>
      <c r="O594" s="309"/>
      <c r="P594" s="309"/>
      <c r="Q594" s="309"/>
      <c r="R594" s="340"/>
    </row>
    <row r="595" spans="1:18" s="310" customFormat="1">
      <c r="A595" s="311"/>
      <c r="C595" s="4"/>
      <c r="E595" s="309"/>
      <c r="F595" s="309"/>
      <c r="G595" s="309"/>
      <c r="H595" s="309"/>
      <c r="I595" s="309"/>
      <c r="J595" s="309"/>
      <c r="K595" s="309"/>
      <c r="L595" s="309"/>
      <c r="M595" s="309"/>
      <c r="N595" s="309"/>
      <c r="O595" s="309"/>
      <c r="P595" s="309"/>
      <c r="Q595" s="309"/>
      <c r="R595" s="340"/>
    </row>
    <row r="596" spans="1:18" s="310" customFormat="1">
      <c r="A596" s="311"/>
      <c r="C596" s="4"/>
      <c r="E596" s="309"/>
      <c r="F596" s="309"/>
      <c r="G596" s="309"/>
      <c r="H596" s="309"/>
      <c r="I596" s="309"/>
      <c r="J596" s="309"/>
      <c r="K596" s="309"/>
      <c r="L596" s="309"/>
      <c r="M596" s="309"/>
      <c r="N596" s="309"/>
      <c r="O596" s="309"/>
      <c r="P596" s="309"/>
      <c r="Q596" s="309"/>
      <c r="R596" s="340"/>
    </row>
    <row r="597" spans="1:18" s="310" customFormat="1">
      <c r="A597" s="311"/>
      <c r="C597" s="4"/>
      <c r="E597" s="309"/>
      <c r="F597" s="309"/>
      <c r="G597" s="309"/>
      <c r="H597" s="309"/>
      <c r="I597" s="309"/>
      <c r="J597" s="309"/>
      <c r="K597" s="309"/>
      <c r="L597" s="309"/>
      <c r="M597" s="309"/>
      <c r="N597" s="309"/>
      <c r="O597" s="309"/>
      <c r="P597" s="309"/>
      <c r="Q597" s="309"/>
      <c r="R597" s="340"/>
    </row>
    <row r="598" spans="1:18" s="310" customFormat="1">
      <c r="A598" s="311"/>
      <c r="C598" s="4"/>
      <c r="E598" s="309"/>
      <c r="F598" s="309"/>
      <c r="G598" s="309"/>
      <c r="H598" s="309"/>
      <c r="I598" s="309"/>
      <c r="J598" s="309"/>
      <c r="K598" s="309"/>
      <c r="L598" s="309"/>
      <c r="M598" s="309"/>
      <c r="N598" s="309"/>
      <c r="O598" s="309"/>
      <c r="P598" s="309"/>
      <c r="Q598" s="309"/>
      <c r="R598" s="340"/>
    </row>
    <row r="599" spans="1:18" s="337" customFormat="1" hidden="1">
      <c r="A599" s="339"/>
      <c r="C599" s="4"/>
      <c r="E599" s="336"/>
      <c r="F599" s="336"/>
      <c r="G599" s="336"/>
      <c r="H599" s="336"/>
      <c r="I599" s="336"/>
      <c r="J599" s="336"/>
      <c r="K599" s="336"/>
      <c r="L599" s="336"/>
      <c r="M599" s="336"/>
      <c r="N599" s="336"/>
      <c r="O599" s="336"/>
      <c r="P599" s="336"/>
      <c r="Q599" s="336"/>
      <c r="R599" s="340"/>
    </row>
    <row r="600" spans="1:18" s="337" customFormat="1">
      <c r="A600" s="339"/>
      <c r="C600" s="4"/>
      <c r="E600" s="338"/>
      <c r="F600" s="338"/>
      <c r="G600" s="338"/>
      <c r="H600" s="338"/>
      <c r="I600" s="338"/>
      <c r="J600" s="338"/>
      <c r="K600" s="338"/>
      <c r="L600" s="338"/>
      <c r="M600" s="338"/>
      <c r="N600" s="338"/>
      <c r="O600" s="338"/>
      <c r="P600" s="338"/>
      <c r="Q600" s="338"/>
      <c r="R600" s="340"/>
    </row>
    <row r="601" spans="1:18" s="310" customFormat="1" ht="15.75">
      <c r="A601" s="335"/>
      <c r="C601" s="4"/>
      <c r="E601" s="333"/>
      <c r="F601" s="333"/>
      <c r="G601" s="333"/>
      <c r="H601" s="333"/>
      <c r="I601" s="333"/>
      <c r="J601" s="333"/>
      <c r="K601" s="333"/>
      <c r="L601" s="333"/>
      <c r="M601" s="333"/>
      <c r="N601" s="333"/>
      <c r="O601" s="333"/>
      <c r="P601" s="333"/>
      <c r="Q601" s="333"/>
      <c r="R601" s="340"/>
    </row>
    <row r="602" spans="1:18" s="310" customFormat="1">
      <c r="A602" s="311"/>
      <c r="C602" s="4"/>
      <c r="E602" s="333"/>
      <c r="F602" s="333"/>
      <c r="G602" s="333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  <c r="R602" s="340"/>
    </row>
    <row r="603" spans="1:18" s="310" customFormat="1" ht="15.75">
      <c r="A603" s="335"/>
      <c r="C603" s="4"/>
      <c r="E603" s="333"/>
      <c r="F603" s="309"/>
      <c r="G603" s="309"/>
      <c r="H603" s="309"/>
      <c r="I603" s="309"/>
      <c r="J603" s="309"/>
      <c r="K603" s="309"/>
      <c r="L603" s="309"/>
      <c r="M603" s="309"/>
      <c r="N603" s="309"/>
      <c r="O603" s="309"/>
      <c r="P603" s="309"/>
      <c r="Q603" s="309"/>
      <c r="R603" s="340"/>
    </row>
    <row r="604" spans="1:18" s="310" customFormat="1">
      <c r="A604" s="311"/>
      <c r="C604" s="4"/>
      <c r="E604" s="309"/>
      <c r="F604" s="309"/>
      <c r="G604" s="309"/>
      <c r="H604" s="309"/>
      <c r="I604" s="309"/>
      <c r="J604" s="309"/>
      <c r="K604" s="309"/>
      <c r="L604" s="309"/>
      <c r="M604" s="309"/>
      <c r="N604" s="309"/>
      <c r="O604" s="309"/>
      <c r="P604" s="309"/>
      <c r="Q604" s="309"/>
      <c r="R604" s="340"/>
    </row>
    <row r="605" spans="1:18" s="337" customFormat="1">
      <c r="A605" s="339"/>
      <c r="C605" s="6"/>
      <c r="E605" s="336"/>
      <c r="F605" s="336"/>
      <c r="G605" s="336"/>
      <c r="H605" s="336"/>
      <c r="I605" s="336"/>
      <c r="J605" s="336"/>
      <c r="K605" s="336"/>
      <c r="L605" s="336"/>
      <c r="M605" s="336"/>
      <c r="N605" s="336"/>
      <c r="O605" s="336"/>
      <c r="P605" s="336"/>
      <c r="Q605" s="336"/>
      <c r="R605" s="340"/>
    </row>
    <row r="606" spans="1:18" s="337" customFormat="1">
      <c r="A606" s="339"/>
      <c r="C606" s="6"/>
      <c r="E606" s="338"/>
      <c r="F606" s="338"/>
      <c r="G606" s="338"/>
      <c r="H606" s="338"/>
      <c r="I606" s="338"/>
      <c r="J606" s="338"/>
      <c r="K606" s="338"/>
      <c r="L606" s="338"/>
      <c r="M606" s="338"/>
      <c r="N606" s="338"/>
      <c r="O606" s="338"/>
      <c r="P606" s="338"/>
      <c r="Q606" s="338"/>
      <c r="R606" s="340"/>
    </row>
    <row r="607" spans="1:18" s="310" customFormat="1" ht="15.75">
      <c r="A607" s="335"/>
      <c r="C607" s="4"/>
      <c r="E607" s="333"/>
      <c r="F607" s="333"/>
      <c r="G607" s="333"/>
      <c r="H607" s="333"/>
      <c r="I607" s="333"/>
      <c r="J607" s="333"/>
      <c r="K607" s="333"/>
      <c r="L607" s="333"/>
      <c r="M607" s="333"/>
      <c r="N607" s="333"/>
      <c r="O607" s="333"/>
      <c r="P607" s="333"/>
      <c r="Q607" s="333"/>
      <c r="R607" s="340"/>
    </row>
    <row r="608" spans="1:18" s="310" customFormat="1">
      <c r="A608" s="311"/>
      <c r="C608" s="4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40"/>
    </row>
    <row r="609" spans="1:18" s="310" customFormat="1" ht="15.75">
      <c r="A609" s="335"/>
      <c r="C609" s="4"/>
      <c r="E609" s="321"/>
      <c r="F609" s="312"/>
      <c r="G609" s="312"/>
      <c r="H609" s="312"/>
      <c r="I609" s="312"/>
      <c r="J609" s="312"/>
      <c r="K609" s="312"/>
      <c r="L609" s="312"/>
      <c r="M609" s="312"/>
      <c r="N609" s="312"/>
      <c r="O609" s="312"/>
      <c r="P609" s="312"/>
      <c r="Q609" s="312"/>
      <c r="R609" s="340"/>
    </row>
    <row r="610" spans="1:18" s="310" customFormat="1">
      <c r="A610" s="311"/>
      <c r="C610" s="4"/>
      <c r="E610" s="309"/>
      <c r="F610" s="309"/>
      <c r="G610" s="309"/>
      <c r="H610" s="309"/>
      <c r="I610" s="309"/>
      <c r="J610" s="309"/>
      <c r="K610" s="309"/>
      <c r="L610" s="309"/>
      <c r="M610" s="309"/>
      <c r="N610" s="309"/>
      <c r="O610" s="309"/>
      <c r="P610" s="309"/>
      <c r="Q610" s="309"/>
      <c r="R610" s="340"/>
    </row>
    <row r="611" spans="1:18" s="310" customFormat="1">
      <c r="A611" s="311"/>
      <c r="C611" s="4"/>
      <c r="E611" s="336"/>
      <c r="F611" s="336"/>
      <c r="G611" s="336"/>
      <c r="H611" s="336"/>
      <c r="I611" s="336"/>
      <c r="J611" s="336"/>
      <c r="K611" s="336"/>
      <c r="L611" s="336"/>
      <c r="M611" s="336"/>
      <c r="N611" s="336"/>
      <c r="O611" s="336"/>
      <c r="P611" s="336"/>
      <c r="Q611" s="336"/>
      <c r="R611" s="340"/>
    </row>
    <row r="612" spans="1:18" s="310" customFormat="1">
      <c r="A612" s="311"/>
      <c r="C612" s="4"/>
      <c r="E612" s="336"/>
      <c r="F612" s="336"/>
      <c r="G612" s="336"/>
      <c r="H612" s="336"/>
      <c r="I612" s="336"/>
      <c r="J612" s="336"/>
      <c r="K612" s="336"/>
      <c r="L612" s="336"/>
      <c r="M612" s="336"/>
      <c r="N612" s="336"/>
      <c r="O612" s="336"/>
      <c r="P612" s="336"/>
      <c r="Q612" s="336"/>
      <c r="R612" s="340"/>
    </row>
    <row r="613" spans="1:18" s="310" customFormat="1">
      <c r="A613" s="311"/>
      <c r="B613" s="311"/>
      <c r="C613" s="4"/>
      <c r="E613" s="309"/>
      <c r="F613" s="309"/>
      <c r="G613" s="309"/>
      <c r="H613" s="309"/>
      <c r="I613" s="309"/>
      <c r="J613" s="309"/>
      <c r="K613" s="309"/>
      <c r="L613" s="309"/>
      <c r="M613" s="309"/>
      <c r="N613" s="309"/>
      <c r="O613" s="309"/>
      <c r="P613" s="309"/>
      <c r="Q613" s="309"/>
      <c r="R613" s="340"/>
    </row>
    <row r="614" spans="1:18" s="310" customFormat="1">
      <c r="A614" s="311"/>
      <c r="C614" s="4"/>
      <c r="E614" s="309"/>
      <c r="F614" s="309"/>
      <c r="G614" s="309"/>
      <c r="H614" s="309"/>
      <c r="I614" s="309"/>
      <c r="J614" s="309"/>
      <c r="K614" s="309"/>
      <c r="L614" s="309"/>
      <c r="M614" s="309"/>
      <c r="N614" s="309"/>
      <c r="O614" s="309"/>
      <c r="P614" s="309"/>
      <c r="Q614" s="309"/>
      <c r="R614" s="340"/>
    </row>
    <row r="615" spans="1:18" s="310" customFormat="1">
      <c r="A615" s="311"/>
      <c r="C615" s="4"/>
      <c r="E615" s="309"/>
      <c r="F615" s="309"/>
      <c r="G615" s="309"/>
      <c r="H615" s="309"/>
      <c r="I615" s="309"/>
      <c r="J615" s="309"/>
      <c r="K615" s="309"/>
      <c r="L615" s="309"/>
      <c r="M615" s="309"/>
      <c r="N615" s="309"/>
      <c r="O615" s="309"/>
      <c r="P615" s="309"/>
      <c r="Q615" s="309"/>
      <c r="R615" s="340"/>
    </row>
    <row r="616" spans="1:18" s="310" customFormat="1">
      <c r="A616" s="311"/>
      <c r="C616" s="4"/>
      <c r="E616" s="309"/>
      <c r="F616" s="309"/>
      <c r="G616" s="309"/>
      <c r="H616" s="309"/>
      <c r="I616" s="309"/>
      <c r="J616" s="309"/>
      <c r="K616" s="309"/>
      <c r="L616" s="309"/>
      <c r="M616" s="309"/>
      <c r="N616" s="309"/>
      <c r="O616" s="309"/>
      <c r="P616" s="309"/>
      <c r="Q616" s="309"/>
      <c r="R616" s="340"/>
    </row>
    <row r="617" spans="1:18" s="310" customFormat="1">
      <c r="A617" s="311"/>
      <c r="C617" s="4"/>
      <c r="E617" s="309"/>
      <c r="F617" s="309"/>
      <c r="G617" s="309"/>
      <c r="H617" s="309"/>
      <c r="I617" s="309"/>
      <c r="J617" s="309"/>
      <c r="K617" s="309"/>
      <c r="L617" s="309"/>
      <c r="M617" s="309"/>
      <c r="N617" s="309"/>
      <c r="O617" s="309"/>
      <c r="P617" s="309"/>
      <c r="Q617" s="309"/>
      <c r="R617" s="340"/>
    </row>
    <row r="618" spans="1:18" s="310" customFormat="1">
      <c r="A618" s="311"/>
      <c r="C618" s="4"/>
      <c r="E618" s="309"/>
      <c r="F618" s="309"/>
      <c r="G618" s="309"/>
      <c r="H618" s="309"/>
      <c r="I618" s="309"/>
      <c r="J618" s="309"/>
      <c r="K618" s="309"/>
      <c r="L618" s="309"/>
      <c r="M618" s="309"/>
      <c r="N618" s="309"/>
      <c r="O618" s="309"/>
      <c r="P618" s="309"/>
      <c r="Q618" s="309"/>
      <c r="R618" s="340"/>
    </row>
    <row r="619" spans="1:18" s="310" customFormat="1">
      <c r="A619" s="311"/>
      <c r="C619" s="4"/>
      <c r="E619" s="309"/>
      <c r="F619" s="309"/>
      <c r="G619" s="309"/>
      <c r="H619" s="309"/>
      <c r="I619" s="309"/>
      <c r="J619" s="309"/>
      <c r="K619" s="309"/>
      <c r="L619" s="309"/>
      <c r="M619" s="309"/>
      <c r="N619" s="309"/>
      <c r="O619" s="309"/>
      <c r="P619" s="309"/>
      <c r="Q619" s="309"/>
      <c r="R619" s="340"/>
    </row>
    <row r="620" spans="1:18" s="310" customFormat="1">
      <c r="A620" s="311"/>
      <c r="C620" s="4"/>
      <c r="E620" s="309"/>
      <c r="F620" s="309"/>
      <c r="G620" s="309"/>
      <c r="H620" s="309"/>
      <c r="I620" s="309"/>
      <c r="J620" s="309"/>
      <c r="K620" s="309"/>
      <c r="L620" s="309"/>
      <c r="M620" s="309"/>
      <c r="N620" s="309"/>
      <c r="O620" s="309"/>
      <c r="P620" s="309"/>
      <c r="Q620" s="309"/>
      <c r="R620" s="340"/>
    </row>
    <row r="621" spans="1:18" s="310" customFormat="1">
      <c r="A621" s="311"/>
      <c r="C621" s="4"/>
      <c r="E621" s="309"/>
      <c r="F621" s="309"/>
      <c r="G621" s="309"/>
      <c r="H621" s="309"/>
      <c r="I621" s="309"/>
      <c r="J621" s="309"/>
      <c r="K621" s="309"/>
      <c r="L621" s="309"/>
      <c r="M621" s="309"/>
      <c r="N621" s="309"/>
      <c r="O621" s="309"/>
      <c r="P621" s="309"/>
      <c r="Q621" s="309"/>
      <c r="R621" s="340"/>
    </row>
    <row r="622" spans="1:18" s="310" customFormat="1">
      <c r="A622" s="311"/>
      <c r="C622" s="4"/>
      <c r="E622" s="309"/>
      <c r="F622" s="309"/>
      <c r="G622" s="309"/>
      <c r="H622" s="309"/>
      <c r="I622" s="309"/>
      <c r="J622" s="309"/>
      <c r="K622" s="309"/>
      <c r="L622" s="309"/>
      <c r="M622" s="309"/>
      <c r="N622" s="309"/>
      <c r="O622" s="309"/>
      <c r="P622" s="309"/>
      <c r="Q622" s="309"/>
      <c r="R622" s="340"/>
    </row>
    <row r="623" spans="1:18" s="310" customFormat="1">
      <c r="A623" s="311"/>
      <c r="C623" s="4"/>
      <c r="E623" s="309"/>
      <c r="F623" s="309"/>
      <c r="G623" s="309"/>
      <c r="H623" s="309"/>
      <c r="I623" s="309"/>
      <c r="J623" s="309"/>
      <c r="K623" s="309"/>
      <c r="L623" s="309"/>
      <c r="M623" s="309"/>
      <c r="N623" s="309"/>
      <c r="O623" s="309"/>
      <c r="P623" s="309"/>
      <c r="Q623" s="309"/>
      <c r="R623" s="340"/>
    </row>
    <row r="624" spans="1:18" s="310" customFormat="1">
      <c r="A624" s="311"/>
      <c r="C624" s="4"/>
      <c r="E624" s="309"/>
      <c r="F624" s="309"/>
      <c r="G624" s="309"/>
      <c r="H624" s="309"/>
      <c r="I624" s="309"/>
      <c r="J624" s="309"/>
      <c r="K624" s="309"/>
      <c r="L624" s="309"/>
      <c r="M624" s="309"/>
      <c r="N624" s="309"/>
      <c r="O624" s="309"/>
      <c r="P624" s="309"/>
      <c r="Q624" s="309"/>
      <c r="R624" s="340"/>
    </row>
    <row r="625" spans="1:18" s="310" customFormat="1">
      <c r="A625" s="311"/>
      <c r="C625" s="4"/>
      <c r="E625" s="309"/>
      <c r="F625" s="309"/>
      <c r="G625" s="309"/>
      <c r="H625" s="309"/>
      <c r="I625" s="309"/>
      <c r="J625" s="309"/>
      <c r="K625" s="309"/>
      <c r="L625" s="309"/>
      <c r="M625" s="309"/>
      <c r="N625" s="309"/>
      <c r="O625" s="309"/>
      <c r="P625" s="309"/>
      <c r="Q625" s="309"/>
      <c r="R625" s="340"/>
    </row>
    <row r="626" spans="1:18" s="310" customFormat="1" hidden="1">
      <c r="A626" s="311"/>
      <c r="C626" s="4"/>
      <c r="E626" s="309"/>
      <c r="F626" s="309"/>
      <c r="G626" s="309"/>
      <c r="H626" s="309"/>
      <c r="I626" s="309"/>
      <c r="J626" s="309"/>
      <c r="K626" s="309"/>
      <c r="L626" s="309"/>
      <c r="M626" s="309"/>
      <c r="N626" s="309"/>
      <c r="O626" s="309"/>
      <c r="P626" s="309"/>
      <c r="Q626" s="309"/>
      <c r="R626" s="340"/>
    </row>
    <row r="627" spans="1:18" s="310" customFormat="1" hidden="1">
      <c r="A627" s="311"/>
      <c r="C627" s="4"/>
      <c r="E627" s="309"/>
      <c r="F627" s="309"/>
      <c r="G627" s="309"/>
      <c r="H627" s="309"/>
      <c r="I627" s="309"/>
      <c r="J627" s="309"/>
      <c r="K627" s="309"/>
      <c r="L627" s="309"/>
      <c r="M627" s="309"/>
      <c r="N627" s="309"/>
      <c r="O627" s="309"/>
      <c r="P627" s="309"/>
      <c r="Q627" s="309"/>
      <c r="R627" s="340"/>
    </row>
    <row r="628" spans="1:18" s="310" customFormat="1" hidden="1">
      <c r="A628" s="311"/>
      <c r="C628" s="4"/>
      <c r="E628" s="309"/>
      <c r="F628" s="309"/>
      <c r="G628" s="309"/>
      <c r="H628" s="309"/>
      <c r="I628" s="309"/>
      <c r="J628" s="309"/>
      <c r="K628" s="309"/>
      <c r="L628" s="309"/>
      <c r="M628" s="309"/>
      <c r="N628" s="309"/>
      <c r="O628" s="309"/>
      <c r="P628" s="309"/>
      <c r="Q628" s="309"/>
      <c r="R628" s="340"/>
    </row>
    <row r="629" spans="1:18" s="310" customFormat="1" hidden="1">
      <c r="A629" s="311"/>
      <c r="C629" s="4"/>
      <c r="E629" s="309"/>
      <c r="F629" s="309"/>
      <c r="G629" s="309"/>
      <c r="H629" s="309"/>
      <c r="I629" s="309"/>
      <c r="J629" s="309"/>
      <c r="K629" s="309"/>
      <c r="L629" s="309"/>
      <c r="M629" s="309"/>
      <c r="N629" s="309"/>
      <c r="O629" s="309"/>
      <c r="P629" s="309"/>
      <c r="Q629" s="309"/>
      <c r="R629" s="340"/>
    </row>
    <row r="630" spans="1:18" s="310" customFormat="1">
      <c r="A630" s="311"/>
      <c r="C630" s="4"/>
      <c r="E630" s="309"/>
      <c r="F630" s="309"/>
      <c r="G630" s="309"/>
      <c r="H630" s="309"/>
      <c r="I630" s="309"/>
      <c r="J630" s="309"/>
      <c r="K630" s="309"/>
      <c r="L630" s="309"/>
      <c r="M630" s="309"/>
      <c r="N630" s="309"/>
      <c r="O630" s="309"/>
      <c r="P630" s="309"/>
      <c r="Q630" s="309"/>
      <c r="R630" s="340"/>
    </row>
    <row r="631" spans="1:18" s="310" customFormat="1">
      <c r="A631" s="311"/>
      <c r="C631" s="4"/>
      <c r="E631" s="336"/>
      <c r="F631" s="336"/>
      <c r="G631" s="336"/>
      <c r="H631" s="336"/>
      <c r="I631" s="336"/>
      <c r="J631" s="336"/>
      <c r="K631" s="336"/>
      <c r="L631" s="336"/>
      <c r="M631" s="336"/>
      <c r="N631" s="336"/>
      <c r="O631" s="336"/>
      <c r="P631" s="336"/>
      <c r="Q631" s="336"/>
      <c r="R631" s="340"/>
    </row>
    <row r="632" spans="1:18" s="310" customFormat="1">
      <c r="A632" s="311"/>
      <c r="C632" s="4"/>
      <c r="E632" s="336"/>
      <c r="F632" s="336"/>
      <c r="G632" s="336"/>
      <c r="H632" s="336"/>
      <c r="I632" s="336"/>
      <c r="J632" s="336"/>
      <c r="K632" s="336"/>
      <c r="L632" s="336"/>
      <c r="M632" s="336"/>
      <c r="N632" s="336"/>
      <c r="O632" s="336"/>
      <c r="P632" s="336"/>
      <c r="Q632" s="336"/>
      <c r="R632" s="340"/>
    </row>
    <row r="633" spans="1:18" s="310" customFormat="1">
      <c r="A633" s="311"/>
      <c r="B633" s="467"/>
      <c r="C633" s="4"/>
      <c r="E633" s="336"/>
      <c r="F633" s="336"/>
      <c r="G633" s="336"/>
      <c r="H633" s="336"/>
      <c r="I633" s="336"/>
      <c r="J633" s="336"/>
      <c r="K633" s="336"/>
      <c r="L633" s="336"/>
      <c r="M633" s="336"/>
      <c r="N633" s="336"/>
      <c r="O633" s="336"/>
      <c r="P633" s="336"/>
      <c r="Q633" s="336"/>
      <c r="R633" s="340"/>
    </row>
    <row r="634" spans="1:18" s="310" customFormat="1">
      <c r="A634" s="311"/>
      <c r="C634" s="4"/>
      <c r="E634" s="333"/>
      <c r="F634" s="333"/>
      <c r="G634" s="333"/>
      <c r="H634" s="333"/>
      <c r="I634" s="333"/>
      <c r="J634" s="333"/>
      <c r="K634" s="333"/>
      <c r="L634" s="333"/>
      <c r="M634" s="333"/>
      <c r="N634" s="333"/>
      <c r="O634" s="333"/>
      <c r="P634" s="333"/>
      <c r="Q634" s="333"/>
      <c r="R634" s="340"/>
    </row>
    <row r="635" spans="1:18" s="310" customFormat="1" ht="15.75">
      <c r="A635" s="335"/>
      <c r="C635" s="4"/>
      <c r="E635" s="333"/>
      <c r="F635" s="333"/>
      <c r="G635" s="333"/>
      <c r="H635" s="333"/>
      <c r="I635" s="333"/>
      <c r="J635" s="333"/>
      <c r="K635" s="333"/>
      <c r="L635" s="333"/>
      <c r="M635" s="333"/>
      <c r="N635" s="333"/>
      <c r="O635" s="333"/>
      <c r="P635" s="333"/>
      <c r="Q635" s="333"/>
      <c r="R635" s="340"/>
    </row>
    <row r="636" spans="1:18" s="310" customFormat="1">
      <c r="A636" s="311"/>
      <c r="C636" s="4"/>
      <c r="E636" s="334"/>
      <c r="F636" s="334"/>
      <c r="G636" s="334"/>
      <c r="H636" s="334"/>
      <c r="I636" s="334"/>
      <c r="J636" s="334"/>
      <c r="K636" s="334"/>
      <c r="L636" s="334"/>
      <c r="M636" s="334"/>
      <c r="N636" s="334"/>
      <c r="O636" s="334"/>
      <c r="P636" s="334"/>
      <c r="Q636" s="334"/>
      <c r="R636" s="340"/>
    </row>
    <row r="637" spans="1:18" s="310" customFormat="1" ht="15.75">
      <c r="A637" s="335"/>
      <c r="C637" s="4"/>
      <c r="E637" s="333"/>
      <c r="F637" s="333"/>
      <c r="G637" s="333"/>
      <c r="H637" s="333"/>
      <c r="I637" s="333"/>
      <c r="J637" s="333"/>
      <c r="K637" s="333"/>
      <c r="L637" s="333"/>
      <c r="M637" s="333"/>
      <c r="N637" s="333"/>
      <c r="O637" s="333"/>
      <c r="P637" s="333"/>
      <c r="Q637" s="333"/>
      <c r="R637" s="340"/>
    </row>
    <row r="638" spans="1:18" s="310" customFormat="1">
      <c r="A638" s="311"/>
      <c r="C638" s="4"/>
      <c r="E638" s="332"/>
      <c r="F638" s="332"/>
      <c r="G638" s="332"/>
      <c r="H638" s="332"/>
      <c r="I638" s="332"/>
      <c r="J638" s="332"/>
      <c r="K638" s="332"/>
      <c r="L638" s="332"/>
      <c r="M638" s="332"/>
      <c r="N638" s="332"/>
      <c r="O638" s="332"/>
      <c r="P638" s="332"/>
      <c r="Q638" s="332"/>
      <c r="R638" s="340"/>
    </row>
    <row r="639" spans="1:18" s="469" customFormat="1">
      <c r="A639" s="468"/>
      <c r="C639" s="470"/>
      <c r="E639" s="331"/>
      <c r="F639" s="331"/>
      <c r="G639" s="331"/>
      <c r="H639" s="331"/>
      <c r="I639" s="331"/>
      <c r="J639" s="331"/>
      <c r="K639" s="331"/>
      <c r="L639" s="331"/>
      <c r="M639" s="331"/>
      <c r="N639" s="331"/>
      <c r="O639" s="331"/>
      <c r="P639" s="331"/>
      <c r="Q639" s="331"/>
      <c r="R639" s="340"/>
    </row>
    <row r="640" spans="1:18" s="469" customFormat="1">
      <c r="A640" s="468"/>
      <c r="C640" s="470"/>
      <c r="E640" s="331"/>
      <c r="F640" s="331"/>
      <c r="G640" s="331"/>
      <c r="H640" s="331"/>
      <c r="I640" s="331"/>
      <c r="J640" s="331"/>
      <c r="K640" s="331"/>
      <c r="L640" s="331"/>
      <c r="M640" s="331"/>
      <c r="N640" s="331"/>
      <c r="O640" s="331"/>
      <c r="P640" s="331"/>
      <c r="Q640" s="331"/>
      <c r="R640" s="340"/>
    </row>
    <row r="641" spans="1:18" s="310" customFormat="1" ht="15.75">
      <c r="A641" s="311"/>
      <c r="C641" s="4"/>
      <c r="E641" s="471"/>
      <c r="F641" s="313"/>
      <c r="G641" s="313"/>
      <c r="H641" s="313"/>
      <c r="I641" s="313"/>
      <c r="J641" s="329"/>
      <c r="K641" s="313"/>
      <c r="L641" s="313"/>
      <c r="M641" s="313"/>
      <c r="N641" s="313"/>
      <c r="O641" s="313"/>
      <c r="P641" s="313"/>
      <c r="Q641" s="313"/>
      <c r="R641" s="340"/>
    </row>
    <row r="642" spans="1:18" s="311" customFormat="1">
      <c r="C642" s="12"/>
      <c r="R642" s="340"/>
    </row>
    <row r="643" spans="1:18" s="310" customFormat="1" ht="15.75">
      <c r="A643" s="335"/>
      <c r="C643" s="4"/>
      <c r="E643" s="313"/>
      <c r="F643" s="313"/>
      <c r="G643" s="313"/>
      <c r="H643" s="313"/>
      <c r="I643" s="313"/>
      <c r="J643" s="313"/>
      <c r="K643" s="313"/>
      <c r="L643" s="313"/>
      <c r="M643" s="313"/>
      <c r="N643" s="313"/>
      <c r="O643" s="313"/>
      <c r="P643" s="313"/>
      <c r="Q643" s="313"/>
      <c r="R643" s="340"/>
    </row>
    <row r="644" spans="1:18" s="310" customFormat="1">
      <c r="A644" s="311"/>
      <c r="C644" s="4"/>
      <c r="E644" s="319"/>
      <c r="F644" s="319"/>
      <c r="G644" s="319"/>
      <c r="H644" s="319"/>
      <c r="I644" s="319"/>
      <c r="J644" s="319"/>
      <c r="K644" s="319"/>
      <c r="L644" s="319"/>
      <c r="M644" s="319"/>
      <c r="N644" s="319"/>
      <c r="O644" s="319"/>
      <c r="P644" s="319"/>
      <c r="Q644" s="319"/>
      <c r="R644" s="340"/>
    </row>
    <row r="645" spans="1:18" s="310" customFormat="1">
      <c r="A645" s="311"/>
      <c r="C645" s="4"/>
      <c r="E645" s="319"/>
      <c r="F645" s="319"/>
      <c r="G645" s="319"/>
      <c r="H645" s="319"/>
      <c r="I645" s="319"/>
      <c r="J645" s="319"/>
      <c r="K645" s="319"/>
      <c r="L645" s="319"/>
      <c r="M645" s="319"/>
      <c r="N645" s="319"/>
      <c r="O645" s="319"/>
      <c r="P645" s="319"/>
      <c r="Q645" s="319"/>
      <c r="R645" s="340"/>
    </row>
    <row r="646" spans="1:18" s="310" customFormat="1">
      <c r="A646" s="311"/>
      <c r="C646" s="4"/>
      <c r="E646" s="319"/>
      <c r="F646" s="319"/>
      <c r="G646" s="319"/>
      <c r="H646" s="319"/>
      <c r="I646" s="319"/>
      <c r="J646" s="319"/>
      <c r="K646" s="319"/>
      <c r="L646" s="319"/>
      <c r="M646" s="319"/>
      <c r="N646" s="319"/>
      <c r="O646" s="319"/>
      <c r="P646" s="319"/>
      <c r="Q646" s="319"/>
      <c r="R646" s="340"/>
    </row>
    <row r="647" spans="1:18" s="310" customFormat="1">
      <c r="A647" s="311"/>
      <c r="C647" s="4"/>
      <c r="E647" s="319"/>
      <c r="F647" s="319"/>
      <c r="G647" s="319"/>
      <c r="H647" s="319"/>
      <c r="I647" s="319"/>
      <c r="J647" s="319"/>
      <c r="K647" s="319"/>
      <c r="L647" s="319"/>
      <c r="M647" s="319"/>
      <c r="N647" s="319"/>
      <c r="O647" s="319"/>
      <c r="P647" s="319"/>
      <c r="Q647" s="319"/>
      <c r="R647" s="340"/>
    </row>
    <row r="648" spans="1:18" s="310" customFormat="1">
      <c r="A648" s="311"/>
      <c r="C648" s="4"/>
      <c r="E648" s="319"/>
      <c r="F648" s="319"/>
      <c r="G648" s="319"/>
      <c r="H648" s="319"/>
      <c r="I648" s="319"/>
      <c r="J648" s="319"/>
      <c r="K648" s="319"/>
      <c r="L648" s="319"/>
      <c r="M648" s="319"/>
      <c r="N648" s="319"/>
      <c r="O648" s="319"/>
      <c r="P648" s="319"/>
      <c r="Q648" s="319"/>
      <c r="R648" s="340"/>
    </row>
    <row r="649" spans="1:18" s="310" customFormat="1">
      <c r="A649" s="311"/>
      <c r="C649" s="4"/>
      <c r="E649" s="319"/>
      <c r="F649" s="319"/>
      <c r="G649" s="319"/>
      <c r="H649" s="319"/>
      <c r="I649" s="319"/>
      <c r="J649" s="319"/>
      <c r="K649" s="319"/>
      <c r="L649" s="319"/>
      <c r="M649" s="319"/>
      <c r="N649" s="319"/>
      <c r="O649" s="319"/>
      <c r="P649" s="319"/>
      <c r="Q649" s="319"/>
      <c r="R649" s="340"/>
    </row>
    <row r="650" spans="1:18" s="310" customFormat="1">
      <c r="A650" s="311"/>
      <c r="C650" s="4"/>
      <c r="E650" s="319"/>
      <c r="F650" s="319"/>
      <c r="G650" s="319"/>
      <c r="H650" s="319"/>
      <c r="I650" s="319"/>
      <c r="J650" s="319"/>
      <c r="K650" s="319"/>
      <c r="L650" s="319"/>
      <c r="M650" s="319"/>
      <c r="N650" s="319"/>
      <c r="O650" s="319"/>
      <c r="P650" s="319"/>
      <c r="Q650" s="319"/>
      <c r="R650" s="340"/>
    </row>
    <row r="651" spans="1:18" s="310" customFormat="1">
      <c r="A651" s="311"/>
      <c r="C651" s="4"/>
      <c r="E651" s="319"/>
      <c r="F651" s="319"/>
      <c r="G651" s="319"/>
      <c r="H651" s="319"/>
      <c r="I651" s="319"/>
      <c r="J651" s="319"/>
      <c r="K651" s="319"/>
      <c r="L651" s="319"/>
      <c r="M651" s="319"/>
      <c r="N651" s="319"/>
      <c r="O651" s="319"/>
      <c r="P651" s="319"/>
      <c r="Q651" s="319"/>
      <c r="R651" s="340"/>
    </row>
    <row r="652" spans="1:18" s="310" customFormat="1">
      <c r="A652" s="311"/>
      <c r="C652" s="4"/>
      <c r="E652" s="319"/>
      <c r="F652" s="319"/>
      <c r="G652" s="319"/>
      <c r="H652" s="319"/>
      <c r="I652" s="319"/>
      <c r="J652" s="319"/>
      <c r="K652" s="319"/>
      <c r="L652" s="319"/>
      <c r="M652" s="319"/>
      <c r="N652" s="319"/>
      <c r="O652" s="319"/>
      <c r="P652" s="319"/>
      <c r="Q652" s="319"/>
      <c r="R652" s="340"/>
    </row>
    <row r="653" spans="1:18" s="310" customFormat="1">
      <c r="A653" s="311"/>
      <c r="C653" s="4"/>
      <c r="E653" s="319"/>
      <c r="F653" s="319"/>
      <c r="G653" s="319"/>
      <c r="H653" s="319"/>
      <c r="I653" s="319"/>
      <c r="J653" s="319"/>
      <c r="K653" s="319"/>
      <c r="L653" s="319"/>
      <c r="M653" s="319"/>
      <c r="N653" s="319"/>
      <c r="O653" s="319"/>
      <c r="P653" s="319"/>
      <c r="Q653" s="319"/>
      <c r="R653" s="340"/>
    </row>
    <row r="654" spans="1:18" s="310" customFormat="1">
      <c r="A654" s="311"/>
      <c r="C654" s="4"/>
      <c r="E654" s="319"/>
      <c r="F654" s="319"/>
      <c r="G654" s="319"/>
      <c r="H654" s="319"/>
      <c r="I654" s="319"/>
      <c r="J654" s="319"/>
      <c r="K654" s="319"/>
      <c r="L654" s="319"/>
      <c r="M654" s="319"/>
      <c r="N654" s="319"/>
      <c r="O654" s="319"/>
      <c r="P654" s="319"/>
      <c r="Q654" s="319"/>
      <c r="R654" s="340"/>
    </row>
    <row r="655" spans="1:18" s="310" customFormat="1" hidden="1">
      <c r="A655" s="311"/>
      <c r="C655" s="4"/>
      <c r="E655" s="319"/>
      <c r="F655" s="319"/>
      <c r="G655" s="319"/>
      <c r="H655" s="319"/>
      <c r="I655" s="319"/>
      <c r="J655" s="319"/>
      <c r="K655" s="319"/>
      <c r="L655" s="319"/>
      <c r="M655" s="319"/>
      <c r="N655" s="319"/>
      <c r="O655" s="319"/>
      <c r="P655" s="319"/>
      <c r="Q655" s="319"/>
      <c r="R655" s="340"/>
    </row>
    <row r="656" spans="1:18" s="310" customFormat="1" ht="12" customHeight="1">
      <c r="A656" s="311"/>
      <c r="C656" s="4"/>
      <c r="E656" s="319"/>
      <c r="F656" s="319"/>
      <c r="G656" s="319"/>
      <c r="H656" s="319"/>
      <c r="I656" s="319"/>
      <c r="J656" s="319"/>
      <c r="K656" s="319"/>
      <c r="L656" s="319"/>
      <c r="M656" s="319"/>
      <c r="N656" s="319"/>
      <c r="O656" s="319"/>
      <c r="P656" s="319"/>
      <c r="Q656" s="319"/>
      <c r="R656" s="340"/>
    </row>
    <row r="657" spans="1:18" s="310" customFormat="1" ht="12.75" customHeight="1">
      <c r="A657" s="311"/>
      <c r="C657" s="4"/>
      <c r="E657" s="319"/>
      <c r="F657" s="319"/>
      <c r="G657" s="319"/>
      <c r="H657" s="319"/>
      <c r="I657" s="319"/>
      <c r="J657" s="319"/>
      <c r="K657" s="319"/>
      <c r="L657" s="319"/>
      <c r="M657" s="319"/>
      <c r="N657" s="319"/>
      <c r="O657" s="319"/>
      <c r="P657" s="319"/>
      <c r="Q657" s="319"/>
      <c r="R657" s="340"/>
    </row>
    <row r="658" spans="1:18" s="310" customFormat="1" ht="12.75" customHeight="1">
      <c r="A658" s="311"/>
      <c r="C658" s="4"/>
      <c r="E658" s="319"/>
      <c r="F658" s="319"/>
      <c r="G658" s="319"/>
      <c r="H658" s="319"/>
      <c r="I658" s="319"/>
      <c r="J658" s="319"/>
      <c r="K658" s="319"/>
      <c r="L658" s="319"/>
      <c r="M658" s="319"/>
      <c r="N658" s="319"/>
      <c r="O658" s="319"/>
      <c r="P658" s="319"/>
      <c r="Q658" s="319"/>
      <c r="R658" s="340"/>
    </row>
    <row r="659" spans="1:18" s="310" customFormat="1" ht="12.75" customHeight="1">
      <c r="A659" s="311"/>
      <c r="C659" s="4"/>
      <c r="E659" s="319"/>
      <c r="F659" s="319"/>
      <c r="G659" s="319"/>
      <c r="H659" s="319"/>
      <c r="I659" s="319"/>
      <c r="J659" s="319"/>
      <c r="K659" s="319"/>
      <c r="L659" s="319"/>
      <c r="M659" s="319"/>
      <c r="N659" s="319"/>
      <c r="O659" s="319"/>
      <c r="P659" s="319"/>
      <c r="Q659" s="319"/>
      <c r="R659" s="340"/>
    </row>
    <row r="660" spans="1:18" s="310" customFormat="1" ht="12.75" customHeight="1">
      <c r="A660" s="311"/>
      <c r="C660" s="4"/>
      <c r="E660" s="319"/>
      <c r="F660" s="319"/>
      <c r="G660" s="319"/>
      <c r="H660" s="319"/>
      <c r="I660" s="319"/>
      <c r="J660" s="319"/>
      <c r="K660" s="319"/>
      <c r="L660" s="319"/>
      <c r="M660" s="319"/>
      <c r="N660" s="319"/>
      <c r="O660" s="319"/>
      <c r="P660" s="319"/>
      <c r="Q660" s="319"/>
      <c r="R660" s="340"/>
    </row>
    <row r="661" spans="1:18" s="310" customFormat="1">
      <c r="A661" s="311"/>
      <c r="C661" s="4"/>
      <c r="E661" s="319"/>
      <c r="F661" s="319"/>
      <c r="G661" s="319"/>
      <c r="H661" s="319"/>
      <c r="I661" s="319"/>
      <c r="J661" s="319"/>
      <c r="K661" s="319"/>
      <c r="L661" s="319"/>
      <c r="M661" s="319"/>
      <c r="N661" s="319"/>
      <c r="O661" s="319"/>
      <c r="P661" s="319"/>
      <c r="Q661" s="319"/>
      <c r="R661" s="340"/>
    </row>
    <row r="662" spans="1:18" s="310" customFormat="1">
      <c r="A662" s="311"/>
      <c r="C662" s="4"/>
      <c r="E662" s="319"/>
      <c r="F662" s="319"/>
      <c r="G662" s="319"/>
      <c r="H662" s="319"/>
      <c r="I662" s="319"/>
      <c r="J662" s="319"/>
      <c r="K662" s="319"/>
      <c r="L662" s="319"/>
      <c r="M662" s="319"/>
      <c r="N662" s="319"/>
      <c r="O662" s="319"/>
      <c r="P662" s="319"/>
      <c r="Q662" s="319"/>
      <c r="R662" s="340"/>
    </row>
    <row r="663" spans="1:18" s="310" customFormat="1">
      <c r="A663" s="311"/>
      <c r="C663" s="4"/>
      <c r="E663" s="319"/>
      <c r="F663" s="319"/>
      <c r="G663" s="319"/>
      <c r="H663" s="319"/>
      <c r="I663" s="319"/>
      <c r="J663" s="319"/>
      <c r="K663" s="319"/>
      <c r="L663" s="319"/>
      <c r="M663" s="319"/>
      <c r="N663" s="319"/>
      <c r="O663" s="319"/>
      <c r="P663" s="319"/>
      <c r="Q663" s="319"/>
      <c r="R663" s="340"/>
    </row>
    <row r="664" spans="1:18" s="310" customFormat="1">
      <c r="A664" s="311"/>
      <c r="C664" s="4"/>
      <c r="E664" s="319"/>
      <c r="F664" s="319"/>
      <c r="G664" s="319"/>
      <c r="H664" s="319"/>
      <c r="I664" s="319"/>
      <c r="J664" s="319"/>
      <c r="K664" s="319"/>
      <c r="L664" s="319"/>
      <c r="M664" s="319"/>
      <c r="N664" s="319"/>
      <c r="O664" s="319"/>
      <c r="P664" s="319"/>
      <c r="Q664" s="319"/>
      <c r="R664" s="340"/>
    </row>
    <row r="665" spans="1:18" s="310" customFormat="1">
      <c r="A665" s="311"/>
      <c r="C665" s="4"/>
      <c r="E665" s="319"/>
      <c r="F665" s="319"/>
      <c r="G665" s="319"/>
      <c r="H665" s="319"/>
      <c r="I665" s="319"/>
      <c r="J665" s="319"/>
      <c r="K665" s="319"/>
      <c r="L665" s="319"/>
      <c r="M665" s="319"/>
      <c r="N665" s="319"/>
      <c r="O665" s="319"/>
      <c r="P665" s="319"/>
      <c r="Q665" s="319"/>
      <c r="R665" s="340"/>
    </row>
    <row r="666" spans="1:18" s="310" customFormat="1">
      <c r="A666" s="311"/>
      <c r="C666" s="4"/>
      <c r="E666" s="319"/>
      <c r="F666" s="319"/>
      <c r="G666" s="319"/>
      <c r="H666" s="319"/>
      <c r="I666" s="319"/>
      <c r="J666" s="319"/>
      <c r="K666" s="319"/>
      <c r="L666" s="319"/>
      <c r="M666" s="319"/>
      <c r="N666" s="319"/>
      <c r="O666" s="319"/>
      <c r="P666" s="319"/>
      <c r="Q666" s="319"/>
      <c r="R666" s="340"/>
    </row>
    <row r="667" spans="1:18" s="310" customFormat="1">
      <c r="A667" s="311"/>
      <c r="C667" s="4"/>
      <c r="E667" s="319"/>
      <c r="F667" s="319"/>
      <c r="G667" s="319"/>
      <c r="H667" s="319"/>
      <c r="I667" s="319"/>
      <c r="J667" s="319"/>
      <c r="K667" s="319"/>
      <c r="L667" s="319"/>
      <c r="M667" s="319"/>
      <c r="N667" s="319"/>
      <c r="O667" s="319"/>
      <c r="P667" s="319"/>
      <c r="Q667" s="319"/>
      <c r="R667" s="340"/>
    </row>
    <row r="668" spans="1:18" s="310" customFormat="1">
      <c r="A668" s="311"/>
      <c r="C668" s="4"/>
      <c r="E668" s="319"/>
      <c r="F668" s="319"/>
      <c r="G668" s="319"/>
      <c r="H668" s="319"/>
      <c r="I668" s="319"/>
      <c r="J668" s="319"/>
      <c r="K668" s="319"/>
      <c r="L668" s="319"/>
      <c r="M668" s="319"/>
      <c r="N668" s="319"/>
      <c r="O668" s="319"/>
      <c r="P668" s="319"/>
      <c r="Q668" s="319"/>
      <c r="R668" s="340"/>
    </row>
    <row r="669" spans="1:18" s="310" customFormat="1">
      <c r="A669" s="311"/>
      <c r="C669" s="4"/>
      <c r="E669" s="319"/>
      <c r="F669" s="319"/>
      <c r="G669" s="319"/>
      <c r="H669" s="319"/>
      <c r="I669" s="319"/>
      <c r="J669" s="319"/>
      <c r="K669" s="319"/>
      <c r="L669" s="319"/>
      <c r="M669" s="319"/>
      <c r="N669" s="319"/>
      <c r="O669" s="319"/>
      <c r="P669" s="319"/>
      <c r="Q669" s="319"/>
      <c r="R669" s="340"/>
    </row>
    <row r="670" spans="1:18" s="310" customFormat="1" hidden="1">
      <c r="A670" s="311"/>
      <c r="C670" s="4"/>
      <c r="E670" s="319"/>
      <c r="F670" s="319"/>
      <c r="G670" s="319"/>
      <c r="H670" s="319"/>
      <c r="I670" s="319"/>
      <c r="J670" s="319"/>
      <c r="K670" s="319"/>
      <c r="L670" s="319"/>
      <c r="M670" s="319"/>
      <c r="N670" s="319"/>
      <c r="O670" s="319"/>
      <c r="P670" s="319"/>
      <c r="Q670" s="319"/>
      <c r="R670" s="340"/>
    </row>
    <row r="671" spans="1:18" s="310" customFormat="1">
      <c r="A671" s="311"/>
      <c r="C671" s="4"/>
      <c r="E671" s="313"/>
      <c r="F671" s="313"/>
      <c r="G671" s="313"/>
      <c r="H671" s="313"/>
      <c r="I671" s="313"/>
      <c r="J671" s="313"/>
      <c r="K671" s="313"/>
      <c r="L671" s="313"/>
      <c r="M671" s="313"/>
      <c r="N671" s="313"/>
      <c r="O671" s="313"/>
      <c r="P671" s="313"/>
      <c r="Q671" s="313"/>
      <c r="R671" s="340"/>
    </row>
    <row r="672" spans="1:18" s="310" customFormat="1" ht="15.75">
      <c r="A672" s="335"/>
      <c r="C672" s="4"/>
      <c r="R672" s="340"/>
    </row>
    <row r="673" spans="1:18" s="310" customFormat="1">
      <c r="A673" s="311"/>
      <c r="C673" s="4"/>
      <c r="E673" s="327"/>
      <c r="F673" s="327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  <c r="R673" s="340"/>
    </row>
    <row r="674" spans="1:18" s="310" customFormat="1">
      <c r="A674" s="311"/>
      <c r="C674" s="4"/>
      <c r="E674" s="327"/>
      <c r="F674" s="327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  <c r="R674" s="340"/>
    </row>
    <row r="675" spans="1:18" s="310" customFormat="1">
      <c r="A675" s="311"/>
      <c r="C675" s="4"/>
      <c r="E675" s="327"/>
      <c r="F675" s="327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  <c r="R675" s="340"/>
    </row>
    <row r="676" spans="1:18" s="310" customFormat="1">
      <c r="A676" s="311"/>
      <c r="C676" s="4"/>
      <c r="E676" s="327"/>
      <c r="F676" s="327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  <c r="R676" s="340"/>
    </row>
    <row r="677" spans="1:18" s="310" customFormat="1">
      <c r="A677" s="311"/>
      <c r="C677" s="4"/>
      <c r="E677" s="327"/>
      <c r="F677" s="327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  <c r="R677" s="340"/>
    </row>
    <row r="678" spans="1:18" s="310" customFormat="1">
      <c r="A678" s="311"/>
      <c r="C678" s="4"/>
      <c r="E678" s="327"/>
      <c r="F678" s="327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  <c r="R678" s="340"/>
    </row>
    <row r="679" spans="1:18" s="310" customFormat="1">
      <c r="A679" s="311"/>
      <c r="C679" s="4"/>
      <c r="E679" s="327"/>
      <c r="F679" s="327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  <c r="R679" s="340"/>
    </row>
    <row r="680" spans="1:18" s="310" customFormat="1">
      <c r="A680" s="311"/>
      <c r="C680" s="4"/>
      <c r="E680" s="327"/>
      <c r="F680" s="327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  <c r="R680" s="340"/>
    </row>
    <row r="681" spans="1:18" s="310" customFormat="1">
      <c r="A681" s="311"/>
      <c r="C681" s="4"/>
      <c r="E681" s="327"/>
      <c r="F681" s="327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  <c r="R681" s="340"/>
    </row>
    <row r="682" spans="1:18" s="310" customFormat="1">
      <c r="A682" s="311"/>
      <c r="C682" s="4"/>
      <c r="E682" s="327"/>
      <c r="F682" s="327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40"/>
    </row>
    <row r="683" spans="1:18" s="310" customFormat="1" hidden="1">
      <c r="A683" s="311"/>
      <c r="C683" s="4"/>
      <c r="E683" s="327"/>
      <c r="F683" s="327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  <c r="R683" s="340"/>
    </row>
    <row r="684" spans="1:18" s="310" customFormat="1">
      <c r="A684" s="311"/>
      <c r="C684" s="4"/>
      <c r="E684" s="327"/>
      <c r="F684" s="327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  <c r="R684" s="340"/>
    </row>
    <row r="685" spans="1:18" s="310" customFormat="1" ht="13.5" customHeight="1">
      <c r="A685" s="311"/>
      <c r="C685" s="4"/>
      <c r="E685" s="327"/>
      <c r="F685" s="327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  <c r="R685" s="340"/>
    </row>
    <row r="686" spans="1:18" s="310" customFormat="1">
      <c r="A686" s="311"/>
      <c r="C686" s="4"/>
      <c r="E686" s="327"/>
      <c r="F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40"/>
    </row>
    <row r="687" spans="1:18" s="310" customFormat="1">
      <c r="A687" s="311"/>
      <c r="C687" s="4"/>
      <c r="E687" s="327"/>
      <c r="F687" s="327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  <c r="R687" s="340"/>
    </row>
    <row r="688" spans="1:18" s="310" customFormat="1" ht="13.5" customHeight="1">
      <c r="A688" s="311"/>
      <c r="C688" s="4"/>
      <c r="E688" s="327"/>
      <c r="F688" s="327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  <c r="R688" s="340"/>
    </row>
    <row r="689" spans="1:18" s="310" customFormat="1">
      <c r="A689" s="311"/>
      <c r="C689" s="4"/>
      <c r="E689" s="327"/>
      <c r="F689" s="327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  <c r="R689" s="340"/>
    </row>
    <row r="690" spans="1:18" s="310" customFormat="1">
      <c r="A690" s="311"/>
      <c r="C690" s="4"/>
      <c r="E690" s="327"/>
      <c r="F690" s="327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  <c r="R690" s="340"/>
    </row>
    <row r="691" spans="1:18" s="310" customFormat="1">
      <c r="A691" s="311"/>
      <c r="C691" s="4"/>
      <c r="E691" s="327"/>
      <c r="F691" s="327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  <c r="R691" s="340"/>
    </row>
    <row r="692" spans="1:18" s="310" customFormat="1">
      <c r="A692" s="311"/>
      <c r="C692" s="4"/>
      <c r="E692" s="327"/>
      <c r="F692" s="327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  <c r="R692" s="340"/>
    </row>
    <row r="693" spans="1:18" s="310" customFormat="1">
      <c r="A693" s="311"/>
      <c r="C693" s="4"/>
      <c r="E693" s="327"/>
      <c r="F693" s="327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  <c r="R693" s="340"/>
    </row>
    <row r="694" spans="1:18" s="310" customFormat="1">
      <c r="A694" s="311"/>
      <c r="C694" s="4"/>
      <c r="E694" s="327"/>
      <c r="F694" s="327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  <c r="R694" s="340"/>
    </row>
    <row r="695" spans="1:18" s="310" customFormat="1">
      <c r="A695" s="311"/>
      <c r="C695" s="4"/>
      <c r="E695" s="327"/>
      <c r="F695" s="327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  <c r="R695" s="340"/>
    </row>
    <row r="696" spans="1:18" s="310" customFormat="1">
      <c r="A696" s="311"/>
      <c r="C696" s="4"/>
      <c r="E696" s="327"/>
      <c r="F696" s="327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  <c r="R696" s="340"/>
    </row>
    <row r="697" spans="1:18" s="310" customFormat="1">
      <c r="A697" s="311"/>
      <c r="C697" s="4"/>
      <c r="E697" s="327"/>
      <c r="F697" s="327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  <c r="R697" s="340"/>
    </row>
    <row r="698" spans="1:18" s="310" customFormat="1" hidden="1">
      <c r="A698" s="311"/>
      <c r="C698" s="4"/>
      <c r="E698" s="327"/>
      <c r="F698" s="327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  <c r="R698" s="340"/>
    </row>
    <row r="699" spans="1:18" s="310" customFormat="1">
      <c r="A699" s="311"/>
      <c r="C699" s="4"/>
      <c r="E699" s="328"/>
      <c r="F699" s="328"/>
      <c r="G699" s="328"/>
      <c r="H699" s="328"/>
      <c r="I699" s="328"/>
      <c r="J699" s="328"/>
      <c r="K699" s="328"/>
      <c r="L699" s="328"/>
      <c r="M699" s="328"/>
      <c r="N699" s="328"/>
      <c r="O699" s="328"/>
      <c r="P699" s="328"/>
      <c r="Q699" s="328"/>
      <c r="R699" s="340"/>
    </row>
    <row r="700" spans="1:18" s="310" customFormat="1" ht="15.75">
      <c r="A700" s="335"/>
      <c r="C700" s="4"/>
      <c r="E700" s="328"/>
      <c r="F700" s="328"/>
      <c r="G700" s="328"/>
      <c r="H700" s="328"/>
      <c r="I700" s="328"/>
      <c r="J700" s="328"/>
      <c r="K700" s="328"/>
      <c r="L700" s="328"/>
      <c r="M700" s="328"/>
      <c r="N700" s="328"/>
      <c r="O700" s="328"/>
      <c r="P700" s="328"/>
      <c r="Q700" s="328"/>
      <c r="R700" s="340"/>
    </row>
    <row r="701" spans="1:18" s="310" customFormat="1">
      <c r="A701" s="311"/>
      <c r="C701" s="4"/>
      <c r="E701" s="327"/>
      <c r="F701" s="327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  <c r="R701" s="340"/>
    </row>
    <row r="702" spans="1:18" s="310" customFormat="1">
      <c r="A702" s="311"/>
      <c r="C702" s="4"/>
      <c r="E702" s="327"/>
      <c r="F702" s="327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  <c r="R702" s="340"/>
    </row>
    <row r="703" spans="1:18" s="310" customFormat="1">
      <c r="A703" s="311"/>
      <c r="C703" s="4"/>
      <c r="E703" s="327"/>
      <c r="F703" s="327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  <c r="R703" s="340"/>
    </row>
    <row r="704" spans="1:18" s="310" customFormat="1">
      <c r="A704" s="311"/>
      <c r="C704" s="4"/>
      <c r="E704" s="327"/>
      <c r="F704" s="327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  <c r="R704" s="340"/>
    </row>
    <row r="705" spans="1:18" s="310" customFormat="1">
      <c r="A705" s="311"/>
      <c r="C705" s="4"/>
      <c r="E705" s="327"/>
      <c r="F705" s="327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40"/>
    </row>
    <row r="706" spans="1:18" s="310" customFormat="1">
      <c r="A706" s="311"/>
      <c r="C706" s="4"/>
      <c r="E706" s="327"/>
      <c r="F706" s="327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  <c r="R706" s="340"/>
    </row>
    <row r="707" spans="1:18" s="310" customFormat="1">
      <c r="A707" s="311"/>
      <c r="C707" s="4"/>
      <c r="E707" s="327"/>
      <c r="F707" s="327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  <c r="R707" s="340"/>
    </row>
    <row r="708" spans="1:18" s="310" customFormat="1">
      <c r="A708" s="311"/>
      <c r="C708" s="4"/>
      <c r="E708" s="327"/>
      <c r="F708" s="327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  <c r="R708" s="340"/>
    </row>
    <row r="709" spans="1:18" s="310" customFormat="1">
      <c r="A709" s="311"/>
      <c r="C709" s="4"/>
      <c r="E709" s="327"/>
      <c r="F709" s="327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  <c r="R709" s="340"/>
    </row>
    <row r="710" spans="1:18" s="310" customFormat="1">
      <c r="A710" s="311"/>
      <c r="C710" s="4"/>
      <c r="E710" s="327"/>
      <c r="F710" s="327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  <c r="R710" s="340"/>
    </row>
    <row r="711" spans="1:18" s="310" customFormat="1" hidden="1">
      <c r="A711" s="311"/>
      <c r="C711" s="4"/>
      <c r="E711" s="327"/>
      <c r="F711" s="327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  <c r="R711" s="340"/>
    </row>
    <row r="712" spans="1:18" s="310" customFormat="1">
      <c r="A712" s="311"/>
      <c r="C712" s="4"/>
      <c r="E712" s="327"/>
      <c r="F712" s="327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  <c r="R712" s="340"/>
    </row>
    <row r="713" spans="1:18" s="310" customFormat="1" ht="12.75" customHeight="1">
      <c r="A713" s="311"/>
      <c r="C713" s="4"/>
      <c r="E713" s="327"/>
      <c r="F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40"/>
    </row>
    <row r="714" spans="1:18" s="310" customFormat="1">
      <c r="A714" s="311"/>
      <c r="C714" s="4"/>
      <c r="E714" s="327"/>
      <c r="F714" s="32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40"/>
    </row>
    <row r="715" spans="1:18" s="310" customFormat="1">
      <c r="A715" s="311"/>
      <c r="C715" s="4"/>
      <c r="E715" s="327"/>
      <c r="F715" s="327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  <c r="R715" s="340"/>
    </row>
    <row r="716" spans="1:18" s="310" customFormat="1" ht="12.75" customHeight="1">
      <c r="A716" s="311"/>
      <c r="C716" s="4"/>
      <c r="E716" s="327"/>
      <c r="F716" s="327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  <c r="R716" s="340"/>
    </row>
    <row r="717" spans="1:18" s="310" customFormat="1">
      <c r="A717" s="311"/>
      <c r="C717" s="4"/>
      <c r="E717" s="327"/>
      <c r="F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40"/>
    </row>
    <row r="718" spans="1:18" s="310" customFormat="1">
      <c r="A718" s="311"/>
      <c r="C718" s="4"/>
      <c r="E718" s="327"/>
      <c r="F718" s="327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  <c r="R718" s="340"/>
    </row>
    <row r="719" spans="1:18" s="310" customFormat="1">
      <c r="A719" s="311"/>
      <c r="C719" s="4"/>
      <c r="E719" s="327"/>
      <c r="F719" s="327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  <c r="R719" s="340"/>
    </row>
    <row r="720" spans="1:18" s="310" customFormat="1">
      <c r="A720" s="311"/>
      <c r="C720" s="4"/>
      <c r="E720" s="327"/>
      <c r="F720" s="327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  <c r="R720" s="340"/>
    </row>
    <row r="721" spans="1:18" s="310" customFormat="1">
      <c r="A721" s="311"/>
      <c r="C721" s="4"/>
      <c r="E721" s="327"/>
      <c r="F721" s="327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  <c r="R721" s="340"/>
    </row>
    <row r="722" spans="1:18" s="310" customFormat="1">
      <c r="A722" s="311"/>
      <c r="C722" s="4"/>
      <c r="E722" s="327"/>
      <c r="F722" s="327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  <c r="R722" s="340"/>
    </row>
    <row r="723" spans="1:18" s="310" customFormat="1">
      <c r="A723" s="311"/>
      <c r="C723" s="4"/>
      <c r="E723" s="327"/>
      <c r="F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40"/>
    </row>
    <row r="724" spans="1:18" s="310" customFormat="1">
      <c r="A724" s="311"/>
      <c r="C724" s="4"/>
      <c r="E724" s="327"/>
      <c r="F724" s="327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  <c r="R724" s="340"/>
    </row>
    <row r="725" spans="1:18" s="310" customFormat="1">
      <c r="A725" s="311"/>
      <c r="C725" s="4"/>
      <c r="E725" s="327"/>
      <c r="F725" s="327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  <c r="R725" s="340"/>
    </row>
    <row r="726" spans="1:18" s="310" customFormat="1" hidden="1">
      <c r="A726" s="311"/>
      <c r="C726" s="4"/>
      <c r="E726" s="327"/>
      <c r="F726" s="327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  <c r="R726" s="340"/>
    </row>
    <row r="727" spans="1:18" s="310" customFormat="1">
      <c r="A727" s="311"/>
      <c r="C727" s="4"/>
      <c r="E727" s="313"/>
      <c r="F727" s="313"/>
      <c r="G727" s="313"/>
      <c r="H727" s="313"/>
      <c r="I727" s="313"/>
      <c r="J727" s="313"/>
      <c r="K727" s="313"/>
      <c r="L727" s="313"/>
      <c r="M727" s="313"/>
      <c r="N727" s="313"/>
      <c r="O727" s="313"/>
      <c r="P727" s="313"/>
      <c r="Q727" s="313"/>
      <c r="R727" s="340"/>
    </row>
    <row r="728" spans="1:18" s="310" customFormat="1" ht="15.75">
      <c r="A728" s="335"/>
      <c r="C728" s="4"/>
      <c r="E728" s="472"/>
      <c r="F728" s="472"/>
      <c r="G728" s="472"/>
      <c r="H728" s="472"/>
      <c r="I728" s="472"/>
      <c r="J728" s="472"/>
      <c r="K728" s="472"/>
      <c r="L728" s="472"/>
      <c r="M728" s="472"/>
      <c r="N728" s="472"/>
      <c r="O728" s="472"/>
      <c r="P728" s="472"/>
      <c r="Q728" s="472"/>
      <c r="R728" s="340"/>
    </row>
    <row r="729" spans="1:18" s="310" customFormat="1">
      <c r="A729" s="311"/>
      <c r="C729" s="4"/>
      <c r="E729" s="319"/>
      <c r="F729" s="319"/>
      <c r="G729" s="319"/>
      <c r="H729" s="319"/>
      <c r="I729" s="319"/>
      <c r="J729" s="319"/>
      <c r="K729" s="319"/>
      <c r="L729" s="319"/>
      <c r="M729" s="319"/>
      <c r="N729" s="319"/>
      <c r="O729" s="319"/>
      <c r="P729" s="319"/>
      <c r="Q729" s="319"/>
      <c r="R729" s="340"/>
    </row>
    <row r="730" spans="1:18" s="310" customFormat="1">
      <c r="A730" s="311"/>
      <c r="C730" s="4"/>
      <c r="E730" s="319"/>
      <c r="F730" s="319"/>
      <c r="G730" s="319"/>
      <c r="H730" s="319"/>
      <c r="I730" s="319"/>
      <c r="J730" s="319"/>
      <c r="K730" s="319"/>
      <c r="L730" s="319"/>
      <c r="M730" s="319"/>
      <c r="N730" s="319"/>
      <c r="O730" s="319"/>
      <c r="P730" s="319"/>
      <c r="Q730" s="319"/>
      <c r="R730" s="340"/>
    </row>
    <row r="731" spans="1:18" s="310" customFormat="1">
      <c r="A731" s="311"/>
      <c r="C731" s="4"/>
      <c r="E731" s="319"/>
      <c r="F731" s="319"/>
      <c r="G731" s="319"/>
      <c r="H731" s="319"/>
      <c r="I731" s="319"/>
      <c r="J731" s="319"/>
      <c r="K731" s="319"/>
      <c r="L731" s="319"/>
      <c r="M731" s="319"/>
      <c r="N731" s="319"/>
      <c r="O731" s="319"/>
      <c r="P731" s="319"/>
      <c r="Q731" s="319"/>
      <c r="R731" s="340"/>
    </row>
    <row r="732" spans="1:18" s="310" customFormat="1">
      <c r="A732" s="311"/>
      <c r="C732" s="4"/>
      <c r="E732" s="319"/>
      <c r="F732" s="319"/>
      <c r="G732" s="319"/>
      <c r="H732" s="319"/>
      <c r="I732" s="319"/>
      <c r="J732" s="319"/>
      <c r="K732" s="319"/>
      <c r="L732" s="319"/>
      <c r="M732" s="319"/>
      <c r="N732" s="319"/>
      <c r="O732" s="319"/>
      <c r="P732" s="319"/>
      <c r="Q732" s="319"/>
      <c r="R732" s="340"/>
    </row>
    <row r="733" spans="1:18" s="310" customFormat="1">
      <c r="A733" s="311"/>
      <c r="C733" s="4"/>
      <c r="E733" s="319"/>
      <c r="F733" s="319"/>
      <c r="G733" s="319"/>
      <c r="H733" s="319"/>
      <c r="I733" s="319"/>
      <c r="J733" s="319"/>
      <c r="K733" s="319"/>
      <c r="L733" s="319"/>
      <c r="M733" s="319"/>
      <c r="N733" s="319"/>
      <c r="O733" s="319"/>
      <c r="P733" s="319"/>
      <c r="Q733" s="319"/>
      <c r="R733" s="340"/>
    </row>
    <row r="734" spans="1:18" s="310" customFormat="1">
      <c r="A734" s="311"/>
      <c r="C734" s="4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40"/>
    </row>
    <row r="735" spans="1:18" s="310" customFormat="1">
      <c r="A735" s="311"/>
      <c r="C735" s="4"/>
      <c r="E735" s="319"/>
      <c r="F735" s="319"/>
      <c r="G735" s="319"/>
      <c r="H735" s="319"/>
      <c r="I735" s="319"/>
      <c r="J735" s="319"/>
      <c r="K735" s="319"/>
      <c r="L735" s="319"/>
      <c r="M735" s="319"/>
      <c r="N735" s="319"/>
      <c r="O735" s="319"/>
      <c r="P735" s="319"/>
      <c r="Q735" s="319"/>
      <c r="R735" s="340"/>
    </row>
    <row r="736" spans="1:18" s="310" customFormat="1">
      <c r="A736" s="311"/>
      <c r="C736" s="4"/>
      <c r="E736" s="319"/>
      <c r="F736" s="319"/>
      <c r="G736" s="319"/>
      <c r="H736" s="319"/>
      <c r="I736" s="319"/>
      <c r="J736" s="319"/>
      <c r="K736" s="319"/>
      <c r="L736" s="319"/>
      <c r="M736" s="319"/>
      <c r="N736" s="319"/>
      <c r="O736" s="319"/>
      <c r="P736" s="319"/>
      <c r="Q736" s="319"/>
      <c r="R736" s="340"/>
    </row>
    <row r="737" spans="1:18" s="310" customFormat="1">
      <c r="A737" s="311"/>
      <c r="C737" s="4"/>
      <c r="E737" s="319"/>
      <c r="F737" s="319"/>
      <c r="G737" s="319"/>
      <c r="H737" s="319"/>
      <c r="I737" s="319"/>
      <c r="J737" s="319"/>
      <c r="K737" s="319"/>
      <c r="L737" s="319"/>
      <c r="M737" s="319"/>
      <c r="N737" s="319"/>
      <c r="O737" s="319"/>
      <c r="P737" s="319"/>
      <c r="Q737" s="319"/>
      <c r="R737" s="340"/>
    </row>
    <row r="738" spans="1:18" s="310" customFormat="1">
      <c r="A738" s="311"/>
      <c r="C738" s="4"/>
      <c r="E738" s="319"/>
      <c r="F738" s="319"/>
      <c r="G738" s="319"/>
      <c r="H738" s="319"/>
      <c r="I738" s="319"/>
      <c r="J738" s="319"/>
      <c r="K738" s="319"/>
      <c r="L738" s="319"/>
      <c r="M738" s="319"/>
      <c r="N738" s="319"/>
      <c r="O738" s="319"/>
      <c r="P738" s="319"/>
      <c r="Q738" s="319"/>
      <c r="R738" s="340"/>
    </row>
    <row r="739" spans="1:18" s="310" customFormat="1">
      <c r="A739" s="311"/>
      <c r="C739" s="4"/>
      <c r="E739" s="319"/>
      <c r="F739" s="319"/>
      <c r="G739" s="319"/>
      <c r="H739" s="319"/>
      <c r="I739" s="319"/>
      <c r="J739" s="319"/>
      <c r="K739" s="319"/>
      <c r="L739" s="319"/>
      <c r="M739" s="319"/>
      <c r="N739" s="319"/>
      <c r="O739" s="319"/>
      <c r="P739" s="319"/>
      <c r="Q739" s="319"/>
      <c r="R739" s="340"/>
    </row>
    <row r="740" spans="1:18" s="310" customFormat="1">
      <c r="A740" s="311"/>
      <c r="C740" s="4"/>
      <c r="E740" s="319"/>
      <c r="F740" s="319"/>
      <c r="G740" s="319"/>
      <c r="H740" s="319"/>
      <c r="I740" s="319"/>
      <c r="J740" s="319"/>
      <c r="K740" s="319"/>
      <c r="L740" s="319"/>
      <c r="M740" s="319"/>
      <c r="N740" s="319"/>
      <c r="O740" s="319"/>
      <c r="P740" s="319"/>
      <c r="Q740" s="319"/>
      <c r="R740" s="340"/>
    </row>
    <row r="741" spans="1:18" s="310" customFormat="1">
      <c r="A741" s="311"/>
      <c r="C741" s="4"/>
      <c r="E741" s="319"/>
      <c r="F741" s="319"/>
      <c r="G741" s="319"/>
      <c r="H741" s="319"/>
      <c r="I741" s="319"/>
      <c r="J741" s="319"/>
      <c r="K741" s="319"/>
      <c r="L741" s="319"/>
      <c r="M741" s="319"/>
      <c r="N741" s="319"/>
      <c r="O741" s="319"/>
      <c r="P741" s="319"/>
      <c r="Q741" s="319"/>
      <c r="R741" s="340"/>
    </row>
    <row r="742" spans="1:18" s="310" customFormat="1" hidden="1">
      <c r="A742" s="311"/>
      <c r="C742" s="4"/>
      <c r="E742" s="319"/>
      <c r="F742" s="319"/>
      <c r="G742" s="319"/>
      <c r="H742" s="319"/>
      <c r="I742" s="319"/>
      <c r="J742" s="319"/>
      <c r="K742" s="319"/>
      <c r="L742" s="319"/>
      <c r="M742" s="319"/>
      <c r="N742" s="319"/>
      <c r="O742" s="319"/>
      <c r="P742" s="319"/>
      <c r="Q742" s="319"/>
      <c r="R742" s="340"/>
    </row>
    <row r="743" spans="1:18" s="310" customFormat="1">
      <c r="A743" s="311"/>
      <c r="C743" s="4"/>
      <c r="E743" s="319"/>
      <c r="F743" s="319"/>
      <c r="G743" s="319"/>
      <c r="H743" s="319"/>
      <c r="I743" s="319"/>
      <c r="J743" s="319"/>
      <c r="K743" s="319"/>
      <c r="L743" s="319"/>
      <c r="M743" s="319"/>
      <c r="N743" s="319"/>
      <c r="O743" s="319"/>
      <c r="P743" s="319"/>
      <c r="Q743" s="319"/>
      <c r="R743" s="340"/>
    </row>
    <row r="744" spans="1:18" s="310" customFormat="1">
      <c r="A744" s="311"/>
      <c r="C744" s="4"/>
      <c r="E744" s="319"/>
      <c r="F744" s="319"/>
      <c r="G744" s="319"/>
      <c r="H744" s="319"/>
      <c r="I744" s="319"/>
      <c r="J744" s="319"/>
      <c r="K744" s="319"/>
      <c r="L744" s="319"/>
      <c r="M744" s="319"/>
      <c r="N744" s="319"/>
      <c r="O744" s="319"/>
      <c r="P744" s="319"/>
      <c r="Q744" s="319"/>
      <c r="R744" s="340"/>
    </row>
    <row r="745" spans="1:18" s="310" customFormat="1">
      <c r="A745" s="311"/>
      <c r="C745" s="4"/>
      <c r="E745" s="319"/>
      <c r="F745" s="319"/>
      <c r="G745" s="319"/>
      <c r="H745" s="319"/>
      <c r="I745" s="319"/>
      <c r="J745" s="319"/>
      <c r="K745" s="319"/>
      <c r="L745" s="319"/>
      <c r="M745" s="319"/>
      <c r="N745" s="319"/>
      <c r="O745" s="319"/>
      <c r="P745" s="319"/>
      <c r="Q745" s="319"/>
      <c r="R745" s="340"/>
    </row>
    <row r="746" spans="1:18" s="310" customFormat="1">
      <c r="A746" s="311"/>
      <c r="C746" s="4"/>
      <c r="E746" s="319"/>
      <c r="F746" s="319"/>
      <c r="G746" s="319"/>
      <c r="H746" s="319"/>
      <c r="I746" s="319"/>
      <c r="J746" s="319"/>
      <c r="K746" s="319"/>
      <c r="L746" s="319"/>
      <c r="M746" s="319"/>
      <c r="N746" s="319"/>
      <c r="O746" s="319"/>
      <c r="P746" s="319"/>
      <c r="Q746" s="319"/>
      <c r="R746" s="340"/>
    </row>
    <row r="747" spans="1:18" s="310" customFormat="1">
      <c r="A747" s="311"/>
      <c r="C747" s="4"/>
      <c r="E747" s="319"/>
      <c r="F747" s="319"/>
      <c r="G747" s="319"/>
      <c r="H747" s="319"/>
      <c r="I747" s="319"/>
      <c r="J747" s="319"/>
      <c r="K747" s="319"/>
      <c r="L747" s="319"/>
      <c r="M747" s="319"/>
      <c r="N747" s="319"/>
      <c r="O747" s="319"/>
      <c r="P747" s="319"/>
      <c r="Q747" s="319"/>
      <c r="R747" s="340"/>
    </row>
    <row r="748" spans="1:18" s="310" customFormat="1">
      <c r="A748" s="311"/>
      <c r="C748" s="4"/>
      <c r="E748" s="319"/>
      <c r="F748" s="319"/>
      <c r="G748" s="319"/>
      <c r="H748" s="319"/>
      <c r="I748" s="319"/>
      <c r="J748" s="319"/>
      <c r="K748" s="319"/>
      <c r="L748" s="319"/>
      <c r="M748" s="319"/>
      <c r="N748" s="319"/>
      <c r="O748" s="319"/>
      <c r="P748" s="319"/>
      <c r="Q748" s="319"/>
      <c r="R748" s="340"/>
    </row>
    <row r="749" spans="1:18" s="310" customFormat="1">
      <c r="A749" s="311"/>
      <c r="C749" s="4"/>
      <c r="E749" s="319"/>
      <c r="F749" s="319"/>
      <c r="G749" s="319"/>
      <c r="H749" s="319"/>
      <c r="I749" s="319"/>
      <c r="J749" s="319"/>
      <c r="K749" s="319"/>
      <c r="L749" s="319"/>
      <c r="M749" s="319"/>
      <c r="N749" s="319"/>
      <c r="O749" s="319"/>
      <c r="P749" s="319"/>
      <c r="Q749" s="319"/>
      <c r="R749" s="340"/>
    </row>
    <row r="750" spans="1:18" s="310" customFormat="1">
      <c r="A750" s="311"/>
      <c r="C750" s="4"/>
      <c r="E750" s="319"/>
      <c r="F750" s="319"/>
      <c r="G750" s="319"/>
      <c r="H750" s="319"/>
      <c r="I750" s="319"/>
      <c r="J750" s="319"/>
      <c r="K750" s="319"/>
      <c r="L750" s="319"/>
      <c r="M750" s="319"/>
      <c r="N750" s="319"/>
      <c r="O750" s="319"/>
      <c r="P750" s="319"/>
      <c r="Q750" s="319"/>
      <c r="R750" s="340"/>
    </row>
    <row r="751" spans="1:18" s="310" customFormat="1">
      <c r="A751" s="311"/>
      <c r="C751" s="4"/>
      <c r="E751" s="319"/>
      <c r="F751" s="319"/>
      <c r="G751" s="319"/>
      <c r="H751" s="319"/>
      <c r="I751" s="319"/>
      <c r="J751" s="319"/>
      <c r="K751" s="319"/>
      <c r="L751" s="319"/>
      <c r="M751" s="319"/>
      <c r="N751" s="319"/>
      <c r="O751" s="319"/>
      <c r="P751" s="319"/>
      <c r="Q751" s="319"/>
      <c r="R751" s="340"/>
    </row>
    <row r="752" spans="1:18" s="310" customFormat="1">
      <c r="A752" s="311"/>
      <c r="C752" s="4"/>
      <c r="E752" s="319"/>
      <c r="F752" s="319"/>
      <c r="G752" s="319"/>
      <c r="H752" s="319"/>
      <c r="I752" s="319"/>
      <c r="J752" s="319"/>
      <c r="K752" s="319"/>
      <c r="L752" s="319"/>
      <c r="M752" s="319"/>
      <c r="N752" s="319"/>
      <c r="O752" s="319"/>
      <c r="P752" s="319"/>
      <c r="Q752" s="319"/>
      <c r="R752" s="340"/>
    </row>
    <row r="753" spans="1:18" s="310" customFormat="1">
      <c r="A753" s="311"/>
      <c r="C753" s="4"/>
      <c r="E753" s="319"/>
      <c r="F753" s="319"/>
      <c r="G753" s="319"/>
      <c r="H753" s="319"/>
      <c r="I753" s="319"/>
      <c r="J753" s="319"/>
      <c r="K753" s="319"/>
      <c r="L753" s="319"/>
      <c r="M753" s="319"/>
      <c r="N753" s="319"/>
      <c r="O753" s="319"/>
      <c r="P753" s="319"/>
      <c r="Q753" s="319"/>
      <c r="R753" s="340"/>
    </row>
    <row r="754" spans="1:18" s="310" customFormat="1">
      <c r="A754" s="311"/>
      <c r="C754" s="4"/>
      <c r="E754" s="319"/>
      <c r="F754" s="319"/>
      <c r="G754" s="319"/>
      <c r="H754" s="319"/>
      <c r="I754" s="319"/>
      <c r="J754" s="319"/>
      <c r="K754" s="319"/>
      <c r="L754" s="319"/>
      <c r="M754" s="319"/>
      <c r="N754" s="319"/>
      <c r="O754" s="319"/>
      <c r="P754" s="319"/>
      <c r="Q754" s="319"/>
      <c r="R754" s="340"/>
    </row>
    <row r="755" spans="1:18" s="310" customFormat="1">
      <c r="A755" s="311"/>
      <c r="C755" s="4"/>
      <c r="E755" s="319"/>
      <c r="F755" s="319"/>
      <c r="G755" s="319"/>
      <c r="H755" s="319"/>
      <c r="I755" s="319"/>
      <c r="J755" s="319"/>
      <c r="K755" s="319"/>
      <c r="L755" s="319"/>
      <c r="M755" s="319"/>
      <c r="N755" s="319"/>
      <c r="O755" s="319"/>
      <c r="P755" s="319"/>
      <c r="Q755" s="319"/>
      <c r="R755" s="340"/>
    </row>
    <row r="756" spans="1:18" s="310" customFormat="1">
      <c r="A756" s="311"/>
      <c r="C756" s="4"/>
      <c r="E756" s="319"/>
      <c r="F756" s="319"/>
      <c r="G756" s="319"/>
      <c r="H756" s="319"/>
      <c r="I756" s="319"/>
      <c r="J756" s="319"/>
      <c r="K756" s="319"/>
      <c r="L756" s="319"/>
      <c r="M756" s="319"/>
      <c r="N756" s="319"/>
      <c r="O756" s="319"/>
      <c r="P756" s="319"/>
      <c r="Q756" s="319"/>
      <c r="R756" s="340"/>
    </row>
    <row r="757" spans="1:18" s="310" customFormat="1" hidden="1">
      <c r="A757" s="311"/>
      <c r="C757" s="4"/>
      <c r="E757" s="319"/>
      <c r="F757" s="319"/>
      <c r="G757" s="319"/>
      <c r="H757" s="319"/>
      <c r="I757" s="319"/>
      <c r="J757" s="319"/>
      <c r="K757" s="319"/>
      <c r="L757" s="319"/>
      <c r="M757" s="319"/>
      <c r="N757" s="319"/>
      <c r="O757" s="319"/>
      <c r="P757" s="319"/>
      <c r="Q757" s="319"/>
      <c r="R757" s="340"/>
    </row>
    <row r="758" spans="1:18" s="310" customFormat="1">
      <c r="A758" s="311"/>
      <c r="C758" s="4"/>
      <c r="E758" s="325"/>
      <c r="F758" s="325"/>
      <c r="G758" s="325"/>
      <c r="H758" s="325"/>
      <c r="I758" s="325"/>
      <c r="J758" s="325"/>
      <c r="K758" s="325"/>
      <c r="L758" s="325"/>
      <c r="M758" s="325"/>
      <c r="N758" s="325"/>
      <c r="O758" s="325"/>
      <c r="P758" s="325"/>
      <c r="Q758" s="325"/>
      <c r="R758" s="340"/>
    </row>
    <row r="759" spans="1:18" s="473" customFormat="1" ht="15.75">
      <c r="A759" s="335"/>
      <c r="C759" s="474"/>
      <c r="E759" s="324"/>
      <c r="F759" s="324"/>
      <c r="G759" s="324"/>
      <c r="H759" s="324"/>
      <c r="I759" s="324"/>
      <c r="J759" s="324"/>
      <c r="K759" s="324"/>
      <c r="L759" s="324"/>
      <c r="M759" s="324"/>
      <c r="N759" s="324"/>
      <c r="O759" s="324"/>
      <c r="P759" s="324"/>
      <c r="Q759" s="324"/>
      <c r="R759" s="340"/>
    </row>
    <row r="760" spans="1:18" s="310" customFormat="1">
      <c r="A760" s="311"/>
      <c r="C760" s="4"/>
      <c r="E760" s="322"/>
      <c r="F760" s="322"/>
      <c r="G760" s="322"/>
      <c r="H760" s="322"/>
      <c r="I760" s="322"/>
      <c r="J760" s="322"/>
      <c r="K760" s="322"/>
      <c r="L760" s="322"/>
      <c r="M760" s="322"/>
      <c r="N760" s="322"/>
      <c r="O760" s="322"/>
      <c r="P760" s="322"/>
      <c r="Q760" s="322"/>
      <c r="R760" s="340"/>
    </row>
    <row r="761" spans="1:18" s="310" customFormat="1">
      <c r="A761" s="311"/>
      <c r="C761" s="4"/>
      <c r="E761" s="323"/>
      <c r="F761" s="323"/>
      <c r="G761" s="323"/>
      <c r="H761" s="323"/>
      <c r="I761" s="323"/>
      <c r="J761" s="323"/>
      <c r="K761" s="323"/>
      <c r="L761" s="323"/>
      <c r="M761" s="323"/>
      <c r="N761" s="323"/>
      <c r="O761" s="323"/>
      <c r="P761" s="323"/>
      <c r="Q761" s="323"/>
      <c r="R761" s="340"/>
    </row>
    <row r="762" spans="1:18" s="310" customFormat="1">
      <c r="A762" s="311"/>
      <c r="C762" s="4"/>
      <c r="E762" s="322"/>
      <c r="F762" s="322"/>
      <c r="G762" s="322"/>
      <c r="H762" s="322"/>
      <c r="I762" s="322"/>
      <c r="J762" s="322"/>
      <c r="K762" s="322"/>
      <c r="L762" s="322"/>
      <c r="M762" s="322"/>
      <c r="N762" s="322"/>
      <c r="O762" s="322"/>
      <c r="P762" s="322"/>
      <c r="Q762" s="322"/>
      <c r="R762" s="340"/>
    </row>
    <row r="763" spans="1:18" s="310" customFormat="1">
      <c r="A763" s="311"/>
      <c r="C763" s="4"/>
      <c r="E763" s="322"/>
      <c r="F763" s="322"/>
      <c r="G763" s="322"/>
      <c r="H763" s="322"/>
      <c r="I763" s="322"/>
      <c r="J763" s="322"/>
      <c r="K763" s="322"/>
      <c r="L763" s="322"/>
      <c r="M763" s="322"/>
      <c r="N763" s="322"/>
      <c r="O763" s="322"/>
      <c r="P763" s="322"/>
      <c r="Q763" s="322"/>
      <c r="R763" s="340"/>
    </row>
    <row r="764" spans="1:18" s="310" customFormat="1">
      <c r="A764" s="311"/>
      <c r="C764" s="4"/>
      <c r="E764" s="322"/>
      <c r="F764" s="322"/>
      <c r="G764" s="322"/>
      <c r="H764" s="322"/>
      <c r="I764" s="322"/>
      <c r="J764" s="322"/>
      <c r="K764" s="322"/>
      <c r="L764" s="322"/>
      <c r="M764" s="322"/>
      <c r="N764" s="322"/>
      <c r="O764" s="322"/>
      <c r="P764" s="322"/>
      <c r="Q764" s="322"/>
      <c r="R764" s="340"/>
    </row>
    <row r="765" spans="1:18" s="310" customFormat="1">
      <c r="A765" s="311"/>
      <c r="C765" s="4"/>
      <c r="E765" s="322"/>
      <c r="F765" s="322"/>
      <c r="G765" s="322"/>
      <c r="H765" s="322"/>
      <c r="I765" s="322"/>
      <c r="J765" s="322"/>
      <c r="K765" s="322"/>
      <c r="L765" s="322"/>
      <c r="M765" s="322"/>
      <c r="N765" s="322"/>
      <c r="O765" s="322"/>
      <c r="P765" s="322"/>
      <c r="Q765" s="322"/>
      <c r="R765" s="340"/>
    </row>
    <row r="766" spans="1:18" s="310" customFormat="1">
      <c r="A766" s="311"/>
      <c r="C766" s="4"/>
      <c r="E766" s="322"/>
      <c r="F766" s="322"/>
      <c r="G766" s="322"/>
      <c r="H766" s="322"/>
      <c r="I766" s="322"/>
      <c r="J766" s="322"/>
      <c r="K766" s="322"/>
      <c r="L766" s="322"/>
      <c r="M766" s="322"/>
      <c r="N766" s="322"/>
      <c r="O766" s="322"/>
      <c r="P766" s="322"/>
      <c r="Q766" s="322"/>
      <c r="R766" s="340"/>
    </row>
    <row r="767" spans="1:18" s="310" customFormat="1">
      <c r="A767" s="311"/>
      <c r="C767" s="4"/>
      <c r="E767" s="322"/>
      <c r="F767" s="322"/>
      <c r="G767" s="322"/>
      <c r="H767" s="322"/>
      <c r="I767" s="322"/>
      <c r="J767" s="322"/>
      <c r="K767" s="322"/>
      <c r="L767" s="322"/>
      <c r="M767" s="322"/>
      <c r="N767" s="322"/>
      <c r="O767" s="322"/>
      <c r="P767" s="322"/>
      <c r="Q767" s="322"/>
      <c r="R767" s="340"/>
    </row>
    <row r="768" spans="1:18" s="310" customFormat="1">
      <c r="A768" s="311"/>
      <c r="C768" s="4"/>
      <c r="E768" s="322"/>
      <c r="F768" s="322"/>
      <c r="G768" s="322"/>
      <c r="H768" s="322"/>
      <c r="I768" s="322"/>
      <c r="J768" s="322"/>
      <c r="K768" s="322"/>
      <c r="L768" s="322"/>
      <c r="M768" s="322"/>
      <c r="N768" s="322"/>
      <c r="O768" s="322"/>
      <c r="P768" s="322"/>
      <c r="Q768" s="322"/>
      <c r="R768" s="340"/>
    </row>
    <row r="769" spans="1:18" s="310" customFormat="1">
      <c r="A769" s="311"/>
      <c r="C769" s="4"/>
      <c r="E769" s="322"/>
      <c r="F769" s="322"/>
      <c r="G769" s="322"/>
      <c r="H769" s="322"/>
      <c r="I769" s="322"/>
      <c r="J769" s="322"/>
      <c r="K769" s="322"/>
      <c r="L769" s="322"/>
      <c r="M769" s="322"/>
      <c r="N769" s="322"/>
      <c r="O769" s="322"/>
      <c r="P769" s="322"/>
      <c r="Q769" s="322"/>
      <c r="R769" s="340"/>
    </row>
    <row r="770" spans="1:18" s="310" customFormat="1">
      <c r="A770" s="311"/>
      <c r="C770" s="4"/>
      <c r="E770" s="322"/>
      <c r="F770" s="322"/>
      <c r="G770" s="322"/>
      <c r="H770" s="322"/>
      <c r="I770" s="322"/>
      <c r="J770" s="322"/>
      <c r="K770" s="322"/>
      <c r="L770" s="322"/>
      <c r="M770" s="322"/>
      <c r="N770" s="322"/>
      <c r="O770" s="322"/>
      <c r="P770" s="322"/>
      <c r="Q770" s="322"/>
      <c r="R770" s="340"/>
    </row>
    <row r="771" spans="1:18" s="310" customFormat="1">
      <c r="A771" s="311"/>
      <c r="C771" s="4"/>
      <c r="E771" s="322"/>
      <c r="F771" s="322"/>
      <c r="G771" s="322"/>
      <c r="H771" s="322"/>
      <c r="I771" s="322"/>
      <c r="J771" s="322"/>
      <c r="K771" s="322"/>
      <c r="L771" s="322"/>
      <c r="M771" s="322"/>
      <c r="N771" s="322"/>
      <c r="O771" s="322"/>
      <c r="P771" s="322"/>
      <c r="Q771" s="322"/>
      <c r="R771" s="340"/>
    </row>
    <row r="772" spans="1:18" s="310" customFormat="1" hidden="1">
      <c r="A772" s="311"/>
      <c r="C772" s="4"/>
      <c r="E772" s="322"/>
      <c r="F772" s="322"/>
      <c r="G772" s="322"/>
      <c r="H772" s="322"/>
      <c r="I772" s="322"/>
      <c r="J772" s="322"/>
      <c r="K772" s="322"/>
      <c r="L772" s="322"/>
      <c r="M772" s="322"/>
      <c r="N772" s="322"/>
      <c r="O772" s="322"/>
      <c r="P772" s="322"/>
      <c r="Q772" s="322"/>
      <c r="R772" s="340"/>
    </row>
    <row r="773" spans="1:18" s="310" customFormat="1">
      <c r="A773" s="311"/>
      <c r="C773" s="4"/>
      <c r="E773" s="322"/>
      <c r="F773" s="322"/>
      <c r="G773" s="322"/>
      <c r="H773" s="322"/>
      <c r="I773" s="322"/>
      <c r="J773" s="322"/>
      <c r="K773" s="322"/>
      <c r="L773" s="322"/>
      <c r="M773" s="322"/>
      <c r="N773" s="322"/>
      <c r="O773" s="322"/>
      <c r="P773" s="322"/>
      <c r="Q773" s="322"/>
      <c r="R773" s="340"/>
    </row>
    <row r="774" spans="1:18" s="310" customFormat="1">
      <c r="A774" s="311"/>
      <c r="C774" s="4"/>
      <c r="E774" s="322"/>
      <c r="F774" s="322"/>
      <c r="G774" s="322"/>
      <c r="H774" s="322"/>
      <c r="I774" s="322"/>
      <c r="J774" s="322"/>
      <c r="K774" s="322"/>
      <c r="L774" s="322"/>
      <c r="M774" s="322"/>
      <c r="N774" s="322"/>
      <c r="O774" s="322"/>
      <c r="P774" s="322"/>
      <c r="Q774" s="322"/>
      <c r="R774" s="340"/>
    </row>
    <row r="775" spans="1:18" s="310" customFormat="1">
      <c r="A775" s="311"/>
      <c r="C775" s="4"/>
      <c r="E775" s="322"/>
      <c r="F775" s="322"/>
      <c r="G775" s="322"/>
      <c r="H775" s="322"/>
      <c r="I775" s="322"/>
      <c r="J775" s="322"/>
      <c r="K775" s="322"/>
      <c r="L775" s="322"/>
      <c r="M775" s="322"/>
      <c r="N775" s="322"/>
      <c r="O775" s="322"/>
      <c r="P775" s="322"/>
      <c r="Q775" s="322"/>
      <c r="R775" s="340"/>
    </row>
    <row r="776" spans="1:18" s="310" customFormat="1">
      <c r="A776" s="311"/>
      <c r="C776" s="4"/>
      <c r="E776" s="322"/>
      <c r="F776" s="322"/>
      <c r="G776" s="322"/>
      <c r="H776" s="322"/>
      <c r="I776" s="322"/>
      <c r="J776" s="322"/>
      <c r="K776" s="322"/>
      <c r="L776" s="322"/>
      <c r="M776" s="322"/>
      <c r="N776" s="322"/>
      <c r="O776" s="322"/>
      <c r="P776" s="322"/>
      <c r="Q776" s="322"/>
      <c r="R776" s="340"/>
    </row>
    <row r="777" spans="1:18" s="310" customFormat="1">
      <c r="A777" s="311"/>
      <c r="C777" s="4"/>
      <c r="E777" s="322"/>
      <c r="F777" s="322"/>
      <c r="G777" s="322"/>
      <c r="H777" s="322"/>
      <c r="I777" s="322"/>
      <c r="J777" s="322"/>
      <c r="K777" s="322"/>
      <c r="L777" s="322"/>
      <c r="M777" s="322"/>
      <c r="N777" s="322"/>
      <c r="O777" s="322"/>
      <c r="P777" s="322"/>
      <c r="Q777" s="322"/>
      <c r="R777" s="340"/>
    </row>
    <row r="778" spans="1:18" s="310" customFormat="1">
      <c r="A778" s="311"/>
      <c r="C778" s="4"/>
      <c r="E778" s="322"/>
      <c r="F778" s="322"/>
      <c r="G778" s="322"/>
      <c r="H778" s="322"/>
      <c r="I778" s="322"/>
      <c r="J778" s="322"/>
      <c r="K778" s="322"/>
      <c r="L778" s="322"/>
      <c r="M778" s="322"/>
      <c r="N778" s="322"/>
      <c r="O778" s="322"/>
      <c r="P778" s="322"/>
      <c r="Q778" s="322"/>
      <c r="R778" s="340"/>
    </row>
    <row r="779" spans="1:18" s="310" customFormat="1">
      <c r="A779" s="311"/>
      <c r="C779" s="4"/>
      <c r="E779" s="322"/>
      <c r="F779" s="322"/>
      <c r="G779" s="322"/>
      <c r="H779" s="322"/>
      <c r="I779" s="322"/>
      <c r="J779" s="322"/>
      <c r="K779" s="322"/>
      <c r="L779" s="322"/>
      <c r="M779" s="322"/>
      <c r="N779" s="322"/>
      <c r="O779" s="322"/>
      <c r="P779" s="322"/>
      <c r="Q779" s="322"/>
      <c r="R779" s="340"/>
    </row>
    <row r="780" spans="1:18" s="310" customFormat="1">
      <c r="A780" s="311"/>
      <c r="C780" s="4"/>
      <c r="E780" s="322"/>
      <c r="F780" s="322"/>
      <c r="G780" s="322"/>
      <c r="H780" s="322"/>
      <c r="I780" s="322"/>
      <c r="J780" s="322"/>
      <c r="K780" s="322"/>
      <c r="L780" s="322"/>
      <c r="M780" s="322"/>
      <c r="N780" s="322"/>
      <c r="O780" s="322"/>
      <c r="P780" s="322"/>
      <c r="Q780" s="322"/>
      <c r="R780" s="340"/>
    </row>
    <row r="781" spans="1:18" s="310" customFormat="1">
      <c r="A781" s="311"/>
      <c r="C781" s="4"/>
      <c r="E781" s="322"/>
      <c r="F781" s="322"/>
      <c r="G781" s="322"/>
      <c r="H781" s="322"/>
      <c r="I781" s="322"/>
      <c r="J781" s="322"/>
      <c r="K781" s="322"/>
      <c r="L781" s="322"/>
      <c r="M781" s="322"/>
      <c r="N781" s="322"/>
      <c r="O781" s="322"/>
      <c r="P781" s="322"/>
      <c r="Q781" s="322"/>
      <c r="R781" s="340"/>
    </row>
    <row r="782" spans="1:18" s="310" customFormat="1">
      <c r="A782" s="311"/>
      <c r="C782" s="4"/>
      <c r="E782" s="322"/>
      <c r="F782" s="322"/>
      <c r="G782" s="322"/>
      <c r="H782" s="322"/>
      <c r="I782" s="322"/>
      <c r="J782" s="322"/>
      <c r="K782" s="322"/>
      <c r="L782" s="322"/>
      <c r="M782" s="322"/>
      <c r="N782" s="322"/>
      <c r="O782" s="322"/>
      <c r="P782" s="322"/>
      <c r="Q782" s="322"/>
      <c r="R782" s="340"/>
    </row>
    <row r="783" spans="1:18" s="310" customFormat="1">
      <c r="A783" s="311"/>
      <c r="C783" s="4"/>
      <c r="E783" s="322"/>
      <c r="F783" s="322"/>
      <c r="G783" s="322"/>
      <c r="H783" s="322"/>
      <c r="I783" s="322"/>
      <c r="J783" s="322"/>
      <c r="K783" s="322"/>
      <c r="L783" s="322"/>
      <c r="M783" s="322"/>
      <c r="N783" s="322"/>
      <c r="O783" s="322"/>
      <c r="P783" s="322"/>
      <c r="Q783" s="322"/>
      <c r="R783" s="340"/>
    </row>
    <row r="784" spans="1:18" s="310" customFormat="1">
      <c r="A784" s="311"/>
      <c r="C784" s="4"/>
      <c r="E784" s="322"/>
      <c r="F784" s="322"/>
      <c r="G784" s="322"/>
      <c r="H784" s="322"/>
      <c r="I784" s="322"/>
      <c r="J784" s="322"/>
      <c r="K784" s="322"/>
      <c r="L784" s="322"/>
      <c r="M784" s="322"/>
      <c r="N784" s="322"/>
      <c r="O784" s="322"/>
      <c r="P784" s="322"/>
      <c r="Q784" s="322"/>
      <c r="R784" s="340"/>
    </row>
    <row r="785" spans="1:18" s="310" customFormat="1">
      <c r="A785" s="311"/>
      <c r="C785" s="4"/>
      <c r="E785" s="322"/>
      <c r="F785" s="322"/>
      <c r="G785" s="322"/>
      <c r="H785" s="322"/>
      <c r="I785" s="322"/>
      <c r="J785" s="322"/>
      <c r="K785" s="322"/>
      <c r="L785" s="322"/>
      <c r="M785" s="322"/>
      <c r="N785" s="322"/>
      <c r="O785" s="322"/>
      <c r="P785" s="322"/>
      <c r="Q785" s="322"/>
      <c r="R785" s="340"/>
    </row>
    <row r="786" spans="1:18" s="310" customFormat="1">
      <c r="A786" s="311"/>
      <c r="C786" s="4"/>
      <c r="E786" s="322"/>
      <c r="F786" s="322"/>
      <c r="G786" s="322"/>
      <c r="H786" s="322"/>
      <c r="I786" s="322"/>
      <c r="J786" s="322"/>
      <c r="K786" s="322"/>
      <c r="L786" s="322"/>
      <c r="M786" s="322"/>
      <c r="N786" s="322"/>
      <c r="O786" s="322"/>
      <c r="P786" s="322"/>
      <c r="Q786" s="322"/>
      <c r="R786" s="340"/>
    </row>
    <row r="787" spans="1:18" s="310" customFormat="1" hidden="1">
      <c r="A787" s="311"/>
      <c r="C787" s="4"/>
      <c r="E787" s="322"/>
      <c r="F787" s="322"/>
      <c r="G787" s="322"/>
      <c r="H787" s="322"/>
      <c r="I787" s="322"/>
      <c r="J787" s="322"/>
      <c r="K787" s="322"/>
      <c r="L787" s="322"/>
      <c r="M787" s="322"/>
      <c r="N787" s="322"/>
      <c r="O787" s="322"/>
      <c r="P787" s="322"/>
      <c r="Q787" s="322"/>
      <c r="R787" s="340"/>
    </row>
    <row r="788" spans="1:18" s="310" customFormat="1">
      <c r="A788" s="311"/>
      <c r="C788" s="4"/>
      <c r="E788" s="322"/>
      <c r="F788" s="322"/>
      <c r="G788" s="322"/>
      <c r="H788" s="322"/>
      <c r="I788" s="322"/>
      <c r="J788" s="322"/>
      <c r="K788" s="322"/>
      <c r="L788" s="322"/>
      <c r="M788" s="322"/>
      <c r="N788" s="322"/>
      <c r="O788" s="322"/>
      <c r="P788" s="322"/>
      <c r="Q788" s="322"/>
      <c r="R788" s="340"/>
    </row>
    <row r="789" spans="1:18" s="310" customFormat="1">
      <c r="A789" s="311"/>
      <c r="C789" s="4"/>
      <c r="E789" s="322"/>
      <c r="F789" s="322"/>
      <c r="G789" s="322"/>
      <c r="H789" s="322"/>
      <c r="I789" s="322"/>
      <c r="J789" s="322"/>
      <c r="K789" s="322"/>
      <c r="L789" s="322"/>
      <c r="M789" s="322"/>
      <c r="N789" s="322"/>
      <c r="O789" s="322"/>
      <c r="P789" s="322"/>
      <c r="Q789" s="322"/>
      <c r="R789" s="340"/>
    </row>
    <row r="790" spans="1:18" s="310" customFormat="1">
      <c r="A790" s="311"/>
      <c r="C790" s="4"/>
      <c r="E790" s="322"/>
      <c r="F790" s="322"/>
      <c r="G790" s="322"/>
      <c r="H790" s="322"/>
      <c r="I790" s="322"/>
      <c r="J790" s="322"/>
      <c r="K790" s="322"/>
      <c r="L790" s="322"/>
      <c r="M790" s="322"/>
      <c r="N790" s="322"/>
      <c r="O790" s="322"/>
      <c r="P790" s="322"/>
      <c r="Q790" s="322"/>
      <c r="R790" s="340"/>
    </row>
    <row r="791" spans="1:18" s="310" customFormat="1">
      <c r="A791" s="311"/>
      <c r="C791" s="4"/>
      <c r="E791" s="322"/>
      <c r="F791" s="322"/>
      <c r="G791" s="322"/>
      <c r="H791" s="322"/>
      <c r="I791" s="322"/>
      <c r="J791" s="322"/>
      <c r="K791" s="322"/>
      <c r="L791" s="322"/>
      <c r="M791" s="322"/>
      <c r="N791" s="322"/>
      <c r="O791" s="322"/>
      <c r="P791" s="322"/>
      <c r="Q791" s="322"/>
      <c r="R791" s="340"/>
    </row>
    <row r="792" spans="1:18" s="310" customFormat="1">
      <c r="A792" s="311"/>
      <c r="C792" s="4"/>
      <c r="E792" s="322"/>
      <c r="F792" s="322"/>
      <c r="G792" s="322"/>
      <c r="H792" s="322"/>
      <c r="I792" s="322"/>
      <c r="J792" s="322"/>
      <c r="K792" s="322"/>
      <c r="L792" s="322"/>
      <c r="M792" s="322"/>
      <c r="N792" s="322"/>
      <c r="O792" s="322"/>
      <c r="P792" s="322"/>
      <c r="Q792" s="322"/>
      <c r="R792" s="340"/>
    </row>
    <row r="793" spans="1:18" s="310" customFormat="1">
      <c r="A793" s="311"/>
      <c r="C793" s="4"/>
      <c r="E793" s="322"/>
      <c r="F793" s="322"/>
      <c r="G793" s="322"/>
      <c r="H793" s="322"/>
      <c r="I793" s="322"/>
      <c r="J793" s="322"/>
      <c r="K793" s="322"/>
      <c r="L793" s="322"/>
      <c r="M793" s="322"/>
      <c r="N793" s="322"/>
      <c r="O793" s="322"/>
      <c r="P793" s="322"/>
      <c r="Q793" s="322"/>
      <c r="R793" s="340"/>
    </row>
    <row r="794" spans="1:18" s="310" customFormat="1">
      <c r="A794" s="311"/>
      <c r="C794" s="4"/>
      <c r="E794" s="322"/>
      <c r="F794" s="322"/>
      <c r="G794" s="322"/>
      <c r="H794" s="322"/>
      <c r="I794" s="322"/>
      <c r="J794" s="322"/>
      <c r="K794" s="322"/>
      <c r="L794" s="322"/>
      <c r="M794" s="322"/>
      <c r="N794" s="322"/>
      <c r="O794" s="322"/>
      <c r="P794" s="322"/>
      <c r="Q794" s="322"/>
      <c r="R794" s="340"/>
    </row>
    <row r="795" spans="1:18" s="310" customFormat="1">
      <c r="A795" s="311"/>
      <c r="C795" s="4"/>
      <c r="E795" s="322"/>
      <c r="F795" s="322"/>
      <c r="G795" s="322"/>
      <c r="H795" s="322"/>
      <c r="I795" s="322"/>
      <c r="J795" s="322"/>
      <c r="K795" s="322"/>
      <c r="L795" s="322"/>
      <c r="M795" s="322"/>
      <c r="N795" s="322"/>
      <c r="O795" s="322"/>
      <c r="P795" s="322"/>
      <c r="Q795" s="322"/>
      <c r="R795" s="340"/>
    </row>
    <row r="796" spans="1:18" s="310" customFormat="1">
      <c r="A796" s="311"/>
      <c r="C796" s="4"/>
      <c r="E796" s="322"/>
      <c r="F796" s="322"/>
      <c r="G796" s="322"/>
      <c r="H796" s="322"/>
      <c r="I796" s="322"/>
      <c r="J796" s="322"/>
      <c r="K796" s="322"/>
      <c r="L796" s="322"/>
      <c r="M796" s="322"/>
      <c r="N796" s="322"/>
      <c r="O796" s="322"/>
      <c r="P796" s="322"/>
      <c r="Q796" s="322"/>
      <c r="R796" s="340"/>
    </row>
    <row r="797" spans="1:18" s="310" customFormat="1">
      <c r="A797" s="311"/>
      <c r="C797" s="4"/>
      <c r="E797" s="322"/>
      <c r="F797" s="322"/>
      <c r="G797" s="322"/>
      <c r="H797" s="322"/>
      <c r="I797" s="322"/>
      <c r="J797" s="322"/>
      <c r="K797" s="322"/>
      <c r="L797" s="322"/>
      <c r="M797" s="322"/>
      <c r="N797" s="322"/>
      <c r="O797" s="322"/>
      <c r="P797" s="322"/>
      <c r="Q797" s="322"/>
      <c r="R797" s="340"/>
    </row>
    <row r="798" spans="1:18" s="310" customFormat="1">
      <c r="A798" s="311"/>
      <c r="C798" s="4"/>
      <c r="E798" s="322"/>
      <c r="F798" s="322"/>
      <c r="G798" s="322"/>
      <c r="H798" s="322"/>
      <c r="I798" s="322"/>
      <c r="J798" s="322"/>
      <c r="K798" s="322"/>
      <c r="L798" s="322"/>
      <c r="M798" s="322"/>
      <c r="N798" s="322"/>
      <c r="O798" s="322"/>
      <c r="P798" s="322"/>
      <c r="Q798" s="322"/>
      <c r="R798" s="340"/>
    </row>
    <row r="799" spans="1:18" s="310" customFormat="1">
      <c r="A799" s="311"/>
      <c r="C799" s="4"/>
      <c r="E799" s="322"/>
      <c r="F799" s="322"/>
      <c r="G799" s="322"/>
      <c r="H799" s="322"/>
      <c r="I799" s="322"/>
      <c r="J799" s="322"/>
      <c r="K799" s="322"/>
      <c r="L799" s="322"/>
      <c r="M799" s="322"/>
      <c r="N799" s="322"/>
      <c r="O799" s="322"/>
      <c r="P799" s="322"/>
      <c r="Q799" s="322"/>
      <c r="R799" s="340"/>
    </row>
    <row r="800" spans="1:18" s="310" customFormat="1">
      <c r="A800" s="311"/>
      <c r="C800" s="4"/>
      <c r="E800" s="322"/>
      <c r="F800" s="322"/>
      <c r="G800" s="322"/>
      <c r="H800" s="322"/>
      <c r="I800" s="322"/>
      <c r="J800" s="322"/>
      <c r="K800" s="322"/>
      <c r="L800" s="322"/>
      <c r="M800" s="322"/>
      <c r="N800" s="322"/>
      <c r="O800" s="322"/>
      <c r="P800" s="322"/>
      <c r="Q800" s="322"/>
      <c r="R800" s="340"/>
    </row>
    <row r="801" spans="1:18" s="310" customFormat="1">
      <c r="A801" s="311"/>
      <c r="C801" s="4"/>
      <c r="E801" s="322"/>
      <c r="F801" s="322"/>
      <c r="G801" s="322"/>
      <c r="H801" s="322"/>
      <c r="I801" s="322"/>
      <c r="J801" s="322"/>
      <c r="K801" s="322"/>
      <c r="L801" s="322"/>
      <c r="M801" s="322"/>
      <c r="N801" s="322"/>
      <c r="O801" s="322"/>
      <c r="P801" s="322"/>
      <c r="Q801" s="322"/>
      <c r="R801" s="340"/>
    </row>
    <row r="802" spans="1:18" s="310" customFormat="1">
      <c r="A802" s="311"/>
      <c r="C802" s="4"/>
      <c r="E802" s="322"/>
      <c r="F802" s="322"/>
      <c r="G802" s="322"/>
      <c r="H802" s="322"/>
      <c r="I802" s="322"/>
      <c r="J802" s="322"/>
      <c r="K802" s="322"/>
      <c r="L802" s="322"/>
      <c r="M802" s="322"/>
      <c r="N802" s="322"/>
      <c r="O802" s="322"/>
      <c r="P802" s="322"/>
      <c r="Q802" s="322"/>
      <c r="R802" s="340"/>
    </row>
    <row r="803" spans="1:18" s="310" customFormat="1" ht="15.75">
      <c r="A803" s="335"/>
      <c r="C803" s="4"/>
      <c r="E803" s="313"/>
      <c r="F803" s="313"/>
      <c r="G803" s="313"/>
      <c r="H803" s="313"/>
      <c r="I803" s="313"/>
      <c r="J803" s="313"/>
      <c r="K803" s="313"/>
      <c r="L803" s="313"/>
      <c r="M803" s="313"/>
      <c r="N803" s="313"/>
      <c r="O803" s="313"/>
      <c r="P803" s="313"/>
      <c r="Q803" s="313"/>
      <c r="R803" s="340"/>
    </row>
    <row r="804" spans="1:18" s="310" customFormat="1" ht="15.75">
      <c r="A804" s="335"/>
      <c r="C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340"/>
    </row>
    <row r="805" spans="1:18" s="310" customFormat="1">
      <c r="A805" s="311"/>
      <c r="C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340"/>
    </row>
    <row r="806" spans="1:18" s="310" customFormat="1">
      <c r="A806" s="311"/>
      <c r="C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340"/>
    </row>
    <row r="807" spans="1:18" s="310" customFormat="1">
      <c r="A807" s="311"/>
      <c r="C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340"/>
    </row>
    <row r="808" spans="1:18" s="310" customFormat="1">
      <c r="A808" s="311"/>
      <c r="C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340"/>
    </row>
    <row r="809" spans="1:18" s="310" customFormat="1">
      <c r="A809" s="311"/>
      <c r="C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340"/>
    </row>
    <row r="810" spans="1:18" s="310" customFormat="1">
      <c r="A810" s="311"/>
      <c r="C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340"/>
    </row>
    <row r="811" spans="1:18" s="310" customFormat="1">
      <c r="A811" s="311"/>
      <c r="C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340"/>
    </row>
    <row r="812" spans="1:18" s="310" customFormat="1">
      <c r="A812" s="311"/>
      <c r="C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340"/>
    </row>
    <row r="813" spans="1:18" s="310" customFormat="1">
      <c r="A813" s="311"/>
      <c r="C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340"/>
    </row>
    <row r="814" spans="1:18" s="310" customFormat="1">
      <c r="A814" s="311"/>
      <c r="C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340"/>
    </row>
    <row r="815" spans="1:18" s="310" customFormat="1">
      <c r="A815" s="311"/>
      <c r="C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340"/>
    </row>
    <row r="816" spans="1:18" s="310" customFormat="1">
      <c r="A816" s="311"/>
      <c r="C816" s="5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340"/>
    </row>
    <row r="817" spans="1:18" s="310" customFormat="1">
      <c r="A817" s="311"/>
      <c r="C817" s="5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340"/>
    </row>
    <row r="818" spans="1:18" s="310" customFormat="1">
      <c r="A818" s="311"/>
      <c r="C818" s="5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340"/>
    </row>
    <row r="819" spans="1:18" s="310" customFormat="1">
      <c r="A819" s="311"/>
      <c r="C819" s="5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340"/>
    </row>
    <row r="820" spans="1:18" s="310" customFormat="1">
      <c r="A820" s="311"/>
      <c r="C820" s="5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340"/>
    </row>
    <row r="821" spans="1:18" s="310" customFormat="1">
      <c r="A821" s="311"/>
      <c r="C821" s="5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340"/>
    </row>
    <row r="822" spans="1:18" s="310" customFormat="1">
      <c r="A822" s="311"/>
      <c r="C822" s="5"/>
      <c r="E822" s="8"/>
      <c r="F822" s="312"/>
      <c r="G822" s="312"/>
      <c r="H822" s="312"/>
      <c r="I822" s="312"/>
      <c r="J822" s="312"/>
      <c r="K822" s="312"/>
      <c r="L822" s="312"/>
      <c r="M822" s="312"/>
      <c r="N822" s="312"/>
      <c r="O822" s="312"/>
      <c r="P822" s="312"/>
      <c r="Q822" s="312"/>
      <c r="R822" s="340"/>
    </row>
    <row r="823" spans="1:18" s="310" customFormat="1">
      <c r="A823" s="311"/>
      <c r="C823" s="5"/>
      <c r="E823" s="8"/>
      <c r="F823" s="312"/>
      <c r="G823" s="312"/>
      <c r="H823" s="312"/>
      <c r="I823" s="312"/>
      <c r="J823" s="312"/>
      <c r="K823" s="312"/>
      <c r="L823" s="312"/>
      <c r="M823" s="312"/>
      <c r="N823" s="312"/>
      <c r="O823" s="312"/>
      <c r="P823" s="312"/>
      <c r="Q823" s="312"/>
      <c r="R823" s="340"/>
    </row>
    <row r="824" spans="1:18" s="310" customFormat="1">
      <c r="A824" s="311"/>
      <c r="C824" s="5"/>
      <c r="E824" s="8"/>
      <c r="F824" s="312"/>
      <c r="G824" s="312"/>
      <c r="H824" s="312"/>
      <c r="I824" s="312"/>
      <c r="J824" s="312"/>
      <c r="K824" s="312"/>
      <c r="L824" s="312"/>
      <c r="M824" s="312"/>
      <c r="N824" s="312"/>
      <c r="O824" s="312"/>
      <c r="P824" s="312"/>
      <c r="Q824" s="312"/>
      <c r="R824" s="340"/>
    </row>
    <row r="825" spans="1:18" s="310" customFormat="1">
      <c r="A825" s="311"/>
      <c r="C825" s="5"/>
      <c r="E825" s="8"/>
      <c r="F825" s="312"/>
      <c r="G825" s="312"/>
      <c r="H825" s="312"/>
      <c r="I825" s="312"/>
      <c r="J825" s="312"/>
      <c r="K825" s="312"/>
      <c r="L825" s="312"/>
      <c r="M825" s="312"/>
      <c r="N825" s="312"/>
      <c r="O825" s="312"/>
      <c r="P825" s="312"/>
      <c r="Q825" s="312"/>
      <c r="R825" s="340"/>
    </row>
    <row r="826" spans="1:18" s="310" customFormat="1">
      <c r="A826" s="311"/>
      <c r="C826" s="5"/>
      <c r="E826" s="8"/>
      <c r="F826" s="312"/>
      <c r="G826" s="312"/>
      <c r="H826" s="312"/>
      <c r="I826" s="312"/>
      <c r="J826" s="312"/>
      <c r="K826" s="312"/>
      <c r="L826" s="312"/>
      <c r="M826" s="312"/>
      <c r="N826" s="312"/>
      <c r="O826" s="312"/>
      <c r="P826" s="312"/>
      <c r="Q826" s="312"/>
      <c r="R826" s="340"/>
    </row>
    <row r="827" spans="1:18" s="310" customFormat="1" ht="13.5" customHeight="1">
      <c r="A827" s="311"/>
      <c r="C827" s="475"/>
      <c r="E827" s="8"/>
      <c r="F827" s="476"/>
      <c r="G827" s="476"/>
      <c r="H827" s="476"/>
      <c r="I827" s="476"/>
      <c r="J827" s="476"/>
      <c r="K827" s="476"/>
      <c r="L827" s="476"/>
      <c r="M827" s="476"/>
      <c r="N827" s="476"/>
      <c r="O827" s="476"/>
      <c r="P827" s="476"/>
      <c r="Q827" s="476"/>
      <c r="R827" s="340"/>
    </row>
    <row r="828" spans="1:18" s="310" customFormat="1" ht="13.5" customHeight="1">
      <c r="A828" s="311"/>
      <c r="C828" s="5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340"/>
    </row>
    <row r="829" spans="1:18" s="310" customFormat="1">
      <c r="A829" s="311"/>
      <c r="C829" s="5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340"/>
    </row>
    <row r="830" spans="1:18" s="310" customFormat="1">
      <c r="A830" s="311"/>
      <c r="C830" s="5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340"/>
    </row>
    <row r="831" spans="1:18" s="310" customFormat="1">
      <c r="A831" s="311"/>
      <c r="C831" s="5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340"/>
    </row>
    <row r="832" spans="1:18" s="310" customFormat="1">
      <c r="A832" s="311"/>
      <c r="C832" s="5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340"/>
    </row>
    <row r="833" spans="1:18" s="310" customFormat="1">
      <c r="A833" s="311"/>
      <c r="C833" s="5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340"/>
    </row>
    <row r="834" spans="1:18" s="310" customFormat="1">
      <c r="A834" s="311"/>
      <c r="C834" s="5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340"/>
    </row>
    <row r="835" spans="1:18" s="310" customFormat="1">
      <c r="A835" s="311"/>
      <c r="C835" s="5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340"/>
    </row>
    <row r="836" spans="1:18" s="310" customFormat="1">
      <c r="A836" s="311"/>
      <c r="C836" s="5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340"/>
    </row>
    <row r="837" spans="1:18" s="310" customFormat="1">
      <c r="A837" s="311"/>
      <c r="C837" s="5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340"/>
    </row>
    <row r="838" spans="1:18" s="310" customFormat="1">
      <c r="A838" s="311"/>
      <c r="C838" s="5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340"/>
    </row>
    <row r="839" spans="1:18" s="310" customFormat="1">
      <c r="A839" s="311"/>
      <c r="C839" s="5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340"/>
    </row>
    <row r="840" spans="1:18" s="310" customFormat="1">
      <c r="A840" s="311"/>
      <c r="C840" s="5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340"/>
    </row>
    <row r="841" spans="1:18" s="310" customFormat="1">
      <c r="A841" s="311"/>
      <c r="C841" s="5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340"/>
    </row>
    <row r="842" spans="1:18" s="310" customFormat="1">
      <c r="A842" s="311"/>
      <c r="C842" s="5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340"/>
    </row>
    <row r="843" spans="1:18" s="310" customFormat="1">
      <c r="A843" s="311"/>
      <c r="C843" s="5"/>
      <c r="E843" s="9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340"/>
    </row>
    <row r="844" spans="1:18" s="310" customFormat="1">
      <c r="A844" s="311"/>
      <c r="C844" s="5"/>
      <c r="E844" s="9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340"/>
    </row>
    <row r="845" spans="1:18" s="310" customFormat="1">
      <c r="A845" s="311"/>
      <c r="C845" s="5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340"/>
    </row>
    <row r="846" spans="1:18" s="310" customFormat="1">
      <c r="A846" s="311"/>
      <c r="C846" s="5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340"/>
    </row>
    <row r="847" spans="1:18" s="310" customFormat="1">
      <c r="A847" s="311"/>
      <c r="B847" s="311"/>
      <c r="C847" s="5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340"/>
    </row>
    <row r="848" spans="1:18" s="310" customFormat="1">
      <c r="A848" s="311"/>
      <c r="C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340"/>
    </row>
    <row r="849" spans="1:18" s="310" customFormat="1">
      <c r="A849" s="311"/>
      <c r="C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340"/>
    </row>
    <row r="850" spans="1:18" s="310" customFormat="1">
      <c r="A850" s="311"/>
      <c r="C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340"/>
    </row>
    <row r="851" spans="1:18" s="310" customFormat="1" ht="13.5" thickBot="1">
      <c r="A851" s="311"/>
      <c r="C851" s="5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340"/>
    </row>
    <row r="852" spans="1:18" s="310" customFormat="1" ht="13.5" thickTop="1">
      <c r="A852" s="311"/>
      <c r="C852" s="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340"/>
    </row>
    <row r="853" spans="1:18" s="310" customFormat="1">
      <c r="A853" s="311"/>
      <c r="C853" s="5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340"/>
    </row>
    <row r="854" spans="1:18" s="310" customFormat="1">
      <c r="A854" s="311"/>
      <c r="C854" s="5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340"/>
    </row>
    <row r="855" spans="1:18" s="310" customFormat="1">
      <c r="A855" s="311"/>
      <c r="C855" s="5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340"/>
    </row>
    <row r="856" spans="1:18" s="310" customFormat="1">
      <c r="A856" s="311"/>
      <c r="C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340"/>
    </row>
    <row r="857" spans="1:18" s="310" customFormat="1">
      <c r="A857" s="311"/>
      <c r="C857" s="4"/>
      <c r="E857" s="477"/>
      <c r="F857" s="477"/>
      <c r="G857" s="477"/>
      <c r="H857" s="477"/>
      <c r="I857" s="477"/>
      <c r="J857" s="477"/>
      <c r="K857" s="477"/>
      <c r="L857" s="477"/>
      <c r="M857" s="477"/>
      <c r="N857" s="477"/>
      <c r="O857" s="477"/>
      <c r="P857" s="477"/>
      <c r="Q857" s="477"/>
      <c r="R857" s="340"/>
    </row>
    <row r="858" spans="1:18" s="310" customFormat="1" ht="13.5" thickBot="1">
      <c r="A858" s="311"/>
      <c r="C858" s="5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340"/>
    </row>
    <row r="859" spans="1:18" s="310" customFormat="1" ht="13.5" thickTop="1">
      <c r="A859" s="311"/>
      <c r="C859" s="4"/>
      <c r="E859" s="309"/>
      <c r="F859" s="309"/>
      <c r="G859" s="309"/>
      <c r="H859" s="309"/>
      <c r="I859" s="309"/>
      <c r="J859" s="309"/>
      <c r="K859" s="309"/>
      <c r="L859" s="309"/>
      <c r="M859" s="309"/>
      <c r="N859" s="309"/>
      <c r="O859" s="309"/>
      <c r="P859" s="309"/>
      <c r="Q859" s="309"/>
      <c r="R859" s="340"/>
    </row>
    <row r="860" spans="1:18" s="310" customFormat="1">
      <c r="A860" s="311"/>
      <c r="C860" s="4"/>
      <c r="E860" s="309"/>
      <c r="F860" s="309"/>
      <c r="G860" s="309"/>
      <c r="H860" s="309"/>
      <c r="I860" s="309"/>
      <c r="J860" s="309"/>
      <c r="K860" s="309"/>
      <c r="L860" s="309"/>
      <c r="M860" s="309"/>
      <c r="N860" s="309"/>
      <c r="O860" s="309"/>
      <c r="P860" s="309"/>
      <c r="Q860" s="309"/>
      <c r="R860" s="340"/>
    </row>
    <row r="861" spans="1:18" s="310" customFormat="1">
      <c r="A861" s="12"/>
      <c r="C861" s="5"/>
      <c r="E861" s="313"/>
      <c r="F861" s="313"/>
      <c r="G861" s="313"/>
      <c r="H861" s="313"/>
      <c r="I861" s="313"/>
      <c r="J861" s="313"/>
      <c r="K861" s="313"/>
      <c r="L861" s="313"/>
      <c r="M861" s="313"/>
      <c r="N861" s="313"/>
      <c r="O861" s="313"/>
      <c r="P861" s="313"/>
      <c r="Q861" s="313"/>
      <c r="R861" s="340"/>
    </row>
    <row r="862" spans="1:18" s="310" customFormat="1">
      <c r="A862" s="311"/>
      <c r="B862" s="5"/>
      <c r="C862" s="5"/>
      <c r="E862" s="321"/>
      <c r="F862" s="320"/>
      <c r="G862" s="320"/>
      <c r="H862" s="320"/>
      <c r="I862" s="320"/>
      <c r="J862" s="320"/>
      <c r="K862" s="320"/>
      <c r="L862" s="320"/>
      <c r="M862" s="320"/>
      <c r="N862" s="320"/>
      <c r="O862" s="320"/>
      <c r="P862" s="320"/>
      <c r="Q862" s="320"/>
      <c r="R862" s="340"/>
    </row>
    <row r="863" spans="1:18" s="310" customFormat="1">
      <c r="A863" s="311"/>
      <c r="B863" s="4"/>
      <c r="C863" s="5"/>
      <c r="E863" s="321"/>
      <c r="F863" s="320"/>
      <c r="G863" s="320"/>
      <c r="H863" s="320"/>
      <c r="I863" s="320"/>
      <c r="J863" s="320"/>
      <c r="K863" s="320"/>
      <c r="L863" s="320"/>
      <c r="M863" s="320"/>
      <c r="N863" s="320"/>
      <c r="O863" s="320"/>
      <c r="P863" s="320"/>
      <c r="Q863" s="320"/>
      <c r="R863" s="340"/>
    </row>
    <row r="864" spans="1:18" s="310" customFormat="1">
      <c r="A864" s="311"/>
      <c r="B864" s="5"/>
      <c r="C864" s="5"/>
      <c r="E864" s="321"/>
      <c r="F864" s="320"/>
      <c r="G864" s="320"/>
      <c r="H864" s="320"/>
      <c r="I864" s="320"/>
      <c r="J864" s="320"/>
      <c r="K864" s="320"/>
      <c r="L864" s="320"/>
      <c r="M864" s="320"/>
      <c r="N864" s="320"/>
      <c r="O864" s="320"/>
      <c r="P864" s="320"/>
      <c r="Q864" s="320"/>
      <c r="R864" s="340"/>
    </row>
    <row r="865" spans="1:18" s="310" customFormat="1">
      <c r="A865" s="311"/>
      <c r="B865" s="5"/>
      <c r="C865" s="478"/>
      <c r="E865" s="321"/>
      <c r="F865" s="320"/>
      <c r="G865" s="320"/>
      <c r="H865" s="320"/>
      <c r="I865" s="320"/>
      <c r="J865" s="320"/>
      <c r="K865" s="320"/>
      <c r="L865" s="320"/>
      <c r="M865" s="320"/>
      <c r="N865" s="320"/>
      <c r="O865" s="320"/>
      <c r="P865" s="320"/>
      <c r="Q865" s="320"/>
      <c r="R865" s="340"/>
    </row>
    <row r="866" spans="1:18" s="310" customFormat="1">
      <c r="A866" s="311"/>
      <c r="B866" s="5"/>
      <c r="C866" s="478"/>
      <c r="E866" s="321"/>
      <c r="F866" s="320"/>
      <c r="G866" s="320"/>
      <c r="H866" s="320"/>
      <c r="I866" s="320"/>
      <c r="J866" s="320"/>
      <c r="K866" s="320"/>
      <c r="L866" s="320"/>
      <c r="M866" s="320"/>
      <c r="N866" s="320"/>
      <c r="O866" s="320"/>
      <c r="P866" s="320"/>
      <c r="Q866" s="320"/>
      <c r="R866" s="340"/>
    </row>
    <row r="867" spans="1:18" s="310" customFormat="1">
      <c r="A867" s="311"/>
      <c r="B867" s="5"/>
      <c r="C867" s="478"/>
      <c r="E867" s="321"/>
      <c r="F867" s="320"/>
      <c r="G867" s="320"/>
      <c r="H867" s="320"/>
      <c r="I867" s="320"/>
      <c r="J867" s="320"/>
      <c r="K867" s="320"/>
      <c r="L867" s="320"/>
      <c r="M867" s="320"/>
      <c r="N867" s="320"/>
      <c r="O867" s="320"/>
      <c r="P867" s="320"/>
      <c r="Q867" s="320"/>
      <c r="R867" s="340"/>
    </row>
    <row r="868" spans="1:18" s="310" customFormat="1">
      <c r="A868" s="311"/>
      <c r="B868" s="4"/>
      <c r="C868" s="479"/>
      <c r="D868" s="319"/>
      <c r="E868" s="321"/>
      <c r="F868" s="320"/>
      <c r="G868" s="320"/>
      <c r="H868" s="320"/>
      <c r="I868" s="320"/>
      <c r="J868" s="320"/>
      <c r="K868" s="320"/>
      <c r="L868" s="320"/>
      <c r="M868" s="320"/>
      <c r="N868" s="320"/>
      <c r="O868" s="320"/>
      <c r="P868" s="320"/>
      <c r="Q868" s="320"/>
      <c r="R868" s="340"/>
    </row>
    <row r="869" spans="1:18" s="310" customFormat="1">
      <c r="A869" s="311"/>
      <c r="B869" s="4"/>
      <c r="C869" s="479"/>
      <c r="D869" s="319"/>
      <c r="E869" s="321"/>
      <c r="F869" s="320"/>
      <c r="G869" s="320"/>
      <c r="H869" s="320"/>
      <c r="I869" s="320"/>
      <c r="J869" s="320"/>
      <c r="K869" s="320"/>
      <c r="L869" s="320"/>
      <c r="M869" s="320"/>
      <c r="N869" s="320"/>
      <c r="O869" s="320"/>
      <c r="P869" s="320"/>
      <c r="Q869" s="320"/>
      <c r="R869" s="340"/>
    </row>
    <row r="870" spans="1:18" s="310" customFormat="1">
      <c r="A870" s="311"/>
      <c r="B870" s="4"/>
      <c r="C870" s="479"/>
      <c r="D870" s="319"/>
      <c r="E870" s="321"/>
      <c r="F870" s="320"/>
      <c r="G870" s="320"/>
      <c r="H870" s="320"/>
      <c r="I870" s="320"/>
      <c r="J870" s="320"/>
      <c r="K870" s="320"/>
      <c r="L870" s="320"/>
      <c r="M870" s="320"/>
      <c r="N870" s="320"/>
      <c r="O870" s="320"/>
      <c r="P870" s="320"/>
      <c r="Q870" s="320"/>
      <c r="R870" s="340"/>
    </row>
    <row r="871" spans="1:18" s="310" customFormat="1">
      <c r="A871" s="311"/>
      <c r="B871" s="5"/>
      <c r="C871" s="479"/>
      <c r="D871" s="319"/>
      <c r="E871" s="312"/>
      <c r="F871" s="312"/>
      <c r="G871" s="312"/>
      <c r="H871" s="312"/>
      <c r="I871" s="312"/>
      <c r="J871" s="312"/>
      <c r="K871" s="312"/>
      <c r="L871" s="312"/>
      <c r="M871" s="312"/>
      <c r="N871" s="312"/>
      <c r="O871" s="312"/>
      <c r="P871" s="312"/>
      <c r="Q871" s="312"/>
      <c r="R871" s="340"/>
    </row>
    <row r="872" spans="1:18" s="310" customFormat="1">
      <c r="A872" s="311"/>
      <c r="B872" s="4"/>
      <c r="C872" s="5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340"/>
    </row>
    <row r="873" spans="1:18" s="310" customFormat="1" hidden="1">
      <c r="A873" s="311"/>
      <c r="C873" s="5"/>
      <c r="E873" s="313"/>
      <c r="F873" s="313"/>
      <c r="G873" s="313"/>
      <c r="H873" s="313"/>
      <c r="I873" s="313"/>
      <c r="J873" s="313"/>
      <c r="K873" s="313"/>
      <c r="L873" s="313"/>
      <c r="M873" s="313"/>
      <c r="N873" s="313"/>
      <c r="O873" s="313"/>
      <c r="P873" s="313"/>
      <c r="Q873" s="313"/>
      <c r="R873" s="340"/>
    </row>
    <row r="874" spans="1:18" s="310" customFormat="1" hidden="1">
      <c r="A874" s="311"/>
      <c r="B874" s="451"/>
      <c r="C874" s="4"/>
      <c r="E874" s="312"/>
      <c r="F874" s="312"/>
      <c r="G874" s="312"/>
      <c r="H874" s="312"/>
      <c r="I874" s="312"/>
      <c r="J874" s="312"/>
      <c r="K874" s="312"/>
      <c r="L874" s="312"/>
      <c r="M874" s="312"/>
      <c r="N874" s="312"/>
      <c r="O874" s="312"/>
      <c r="P874" s="312"/>
      <c r="Q874" s="312"/>
      <c r="R874" s="340"/>
    </row>
    <row r="875" spans="1:18" s="310" customFormat="1">
      <c r="A875" s="311"/>
      <c r="C875" s="4"/>
      <c r="E875" s="313"/>
      <c r="F875" s="313"/>
      <c r="G875" s="313"/>
      <c r="H875" s="313"/>
      <c r="I875" s="313"/>
      <c r="J875" s="318"/>
      <c r="K875" s="313"/>
      <c r="L875" s="313"/>
      <c r="M875" s="313"/>
      <c r="N875" s="313"/>
      <c r="O875" s="313"/>
      <c r="P875" s="313"/>
      <c r="Q875" s="313"/>
      <c r="R875" s="340"/>
    </row>
    <row r="876" spans="1:18" s="311" customFormat="1">
      <c r="C876" s="12"/>
      <c r="E876" s="480"/>
      <c r="F876" s="480"/>
      <c r="G876" s="480"/>
      <c r="H876" s="480"/>
      <c r="I876" s="480"/>
      <c r="J876" s="480"/>
      <c r="K876" s="480"/>
      <c r="L876" s="480"/>
      <c r="M876" s="480"/>
      <c r="N876" s="480"/>
      <c r="O876" s="480"/>
      <c r="P876" s="480"/>
      <c r="Q876" s="480"/>
      <c r="R876" s="340"/>
    </row>
    <row r="877" spans="1:18" s="310" customFormat="1" ht="15.75">
      <c r="A877" s="335"/>
      <c r="C877" s="4"/>
      <c r="E877" s="313"/>
      <c r="F877" s="313"/>
      <c r="G877" s="313"/>
      <c r="H877" s="313"/>
      <c r="I877" s="313"/>
      <c r="J877" s="313"/>
      <c r="K877" s="313"/>
      <c r="L877" s="313"/>
      <c r="M877" s="313"/>
      <c r="N877" s="313"/>
      <c r="O877" s="313"/>
      <c r="P877" s="313"/>
      <c r="Q877" s="313"/>
      <c r="R877" s="340"/>
    </row>
    <row r="878" spans="1:18" s="310" customFormat="1">
      <c r="A878" s="311"/>
      <c r="C878" s="4"/>
      <c r="E878" s="313"/>
      <c r="F878" s="313"/>
      <c r="G878" s="313"/>
      <c r="H878" s="313"/>
      <c r="I878" s="313"/>
      <c r="J878" s="313"/>
      <c r="K878" s="313"/>
      <c r="L878" s="313"/>
      <c r="M878" s="313"/>
      <c r="N878" s="313"/>
      <c r="O878" s="313"/>
      <c r="P878" s="313"/>
      <c r="Q878" s="313"/>
      <c r="R878" s="340"/>
    </row>
    <row r="879" spans="1:18" s="310" customFormat="1">
      <c r="A879" s="311"/>
      <c r="C879" s="4"/>
      <c r="E879" s="316"/>
      <c r="F879" s="316"/>
      <c r="G879" s="316"/>
      <c r="H879" s="316"/>
      <c r="I879" s="316"/>
      <c r="J879" s="316"/>
      <c r="K879" s="316"/>
      <c r="L879" s="316"/>
      <c r="M879" s="316"/>
      <c r="N879" s="316"/>
      <c r="O879" s="316"/>
      <c r="P879" s="316"/>
      <c r="Q879" s="316"/>
      <c r="R879" s="340"/>
    </row>
    <row r="880" spans="1:18" s="310" customFormat="1">
      <c r="A880" s="311"/>
      <c r="C880" s="4"/>
      <c r="E880" s="316"/>
      <c r="F880" s="316"/>
      <c r="G880" s="316"/>
      <c r="H880" s="316"/>
      <c r="I880" s="316"/>
      <c r="J880" s="316"/>
      <c r="K880" s="316"/>
      <c r="L880" s="316"/>
      <c r="M880" s="316"/>
      <c r="N880" s="316"/>
      <c r="O880" s="316"/>
      <c r="P880" s="316"/>
      <c r="Q880" s="316"/>
      <c r="R880" s="340"/>
    </row>
    <row r="881" spans="1:18" s="310" customFormat="1" hidden="1">
      <c r="A881" s="311"/>
      <c r="C881" s="4"/>
      <c r="E881" s="316"/>
      <c r="F881" s="316"/>
      <c r="G881" s="316"/>
      <c r="H881" s="316"/>
      <c r="I881" s="316"/>
      <c r="J881" s="316"/>
      <c r="K881" s="316"/>
      <c r="L881" s="316"/>
      <c r="M881" s="316"/>
      <c r="N881" s="316"/>
      <c r="O881" s="316"/>
      <c r="P881" s="316"/>
      <c r="Q881" s="316"/>
      <c r="R881" s="340"/>
    </row>
    <row r="882" spans="1:18" s="310" customFormat="1">
      <c r="A882" s="311"/>
      <c r="C882" s="4"/>
      <c r="E882" s="316"/>
      <c r="F882" s="316"/>
      <c r="G882" s="316"/>
      <c r="H882" s="316"/>
      <c r="I882" s="316"/>
      <c r="J882" s="316"/>
      <c r="K882" s="316"/>
      <c r="L882" s="316"/>
      <c r="M882" s="316"/>
      <c r="N882" s="316"/>
      <c r="O882" s="316"/>
      <c r="P882" s="316"/>
      <c r="Q882" s="316"/>
      <c r="R882" s="340"/>
    </row>
    <row r="883" spans="1:18" s="310" customFormat="1">
      <c r="A883" s="311"/>
      <c r="C883" s="4"/>
      <c r="E883" s="316"/>
      <c r="F883" s="316"/>
      <c r="G883" s="316"/>
      <c r="H883" s="316"/>
      <c r="I883" s="316"/>
      <c r="J883" s="316"/>
      <c r="K883" s="316"/>
      <c r="L883" s="316"/>
      <c r="M883" s="316"/>
      <c r="N883" s="316"/>
      <c r="O883" s="316"/>
      <c r="P883" s="316"/>
      <c r="Q883" s="316"/>
      <c r="R883" s="340"/>
    </row>
    <row r="884" spans="1:18" s="310" customFormat="1" hidden="1">
      <c r="A884" s="311"/>
      <c r="C884" s="4"/>
      <c r="E884" s="316"/>
      <c r="F884" s="316"/>
      <c r="G884" s="316"/>
      <c r="H884" s="316"/>
      <c r="I884" s="316"/>
      <c r="J884" s="316"/>
      <c r="K884" s="316"/>
      <c r="L884" s="316"/>
      <c r="M884" s="316"/>
      <c r="N884" s="316"/>
      <c r="O884" s="316"/>
      <c r="P884" s="316"/>
      <c r="Q884" s="316"/>
      <c r="R884" s="340"/>
    </row>
    <row r="885" spans="1:18" s="310" customFormat="1" hidden="1">
      <c r="A885" s="311"/>
      <c r="C885" s="4"/>
      <c r="E885" s="316"/>
      <c r="F885" s="316"/>
      <c r="G885" s="316"/>
      <c r="H885" s="316"/>
      <c r="I885" s="316"/>
      <c r="J885" s="316"/>
      <c r="K885" s="316"/>
      <c r="L885" s="316"/>
      <c r="M885" s="316"/>
      <c r="N885" s="316"/>
      <c r="O885" s="316"/>
      <c r="P885" s="316"/>
      <c r="Q885" s="316"/>
      <c r="R885" s="340"/>
    </row>
    <row r="886" spans="1:18" s="310" customFormat="1" hidden="1">
      <c r="A886" s="311"/>
      <c r="C886" s="4"/>
      <c r="E886" s="316"/>
      <c r="F886" s="316"/>
      <c r="G886" s="316"/>
      <c r="H886" s="316"/>
      <c r="I886" s="316"/>
      <c r="J886" s="316"/>
      <c r="K886" s="316"/>
      <c r="L886" s="316"/>
      <c r="M886" s="316"/>
      <c r="N886" s="316"/>
      <c r="O886" s="316"/>
      <c r="P886" s="316"/>
      <c r="Q886" s="316"/>
      <c r="R886" s="340"/>
    </row>
    <row r="887" spans="1:18" s="310" customFormat="1" hidden="1">
      <c r="A887" s="311"/>
      <c r="C887" s="4"/>
      <c r="E887" s="316"/>
      <c r="F887" s="316"/>
      <c r="G887" s="316"/>
      <c r="H887" s="316"/>
      <c r="I887" s="316"/>
      <c r="J887" s="316"/>
      <c r="K887" s="316"/>
      <c r="L887" s="316"/>
      <c r="M887" s="316"/>
      <c r="N887" s="316"/>
      <c r="O887" s="316"/>
      <c r="P887" s="316"/>
      <c r="Q887" s="316"/>
      <c r="R887" s="340"/>
    </row>
    <row r="888" spans="1:18" s="310" customFormat="1" hidden="1">
      <c r="A888" s="311"/>
      <c r="C888" s="4"/>
      <c r="E888" s="316"/>
      <c r="F888" s="316"/>
      <c r="G888" s="316"/>
      <c r="H888" s="316"/>
      <c r="I888" s="316"/>
      <c r="J888" s="316"/>
      <c r="K888" s="316"/>
      <c r="L888" s="316"/>
      <c r="M888" s="316"/>
      <c r="N888" s="316"/>
      <c r="O888" s="316"/>
      <c r="P888" s="316"/>
      <c r="Q888" s="316"/>
      <c r="R888" s="340"/>
    </row>
    <row r="889" spans="1:18" s="310" customFormat="1" hidden="1">
      <c r="A889" s="311"/>
      <c r="C889" s="4"/>
      <c r="E889" s="316"/>
      <c r="F889" s="316"/>
      <c r="G889" s="316"/>
      <c r="H889" s="316"/>
      <c r="I889" s="316"/>
      <c r="J889" s="316"/>
      <c r="K889" s="316"/>
      <c r="L889" s="316"/>
      <c r="M889" s="316"/>
      <c r="N889" s="316"/>
      <c r="O889" s="316"/>
      <c r="P889" s="316"/>
      <c r="Q889" s="316"/>
      <c r="R889" s="340"/>
    </row>
    <row r="890" spans="1:18" s="310" customFormat="1" hidden="1">
      <c r="A890" s="311"/>
      <c r="C890" s="4"/>
      <c r="E890" s="316"/>
      <c r="F890" s="316"/>
      <c r="G890" s="316"/>
      <c r="H890" s="316"/>
      <c r="I890" s="316"/>
      <c r="J890" s="316"/>
      <c r="K890" s="316"/>
      <c r="L890" s="316"/>
      <c r="M890" s="316"/>
      <c r="N890" s="316"/>
      <c r="O890" s="316"/>
      <c r="P890" s="316"/>
      <c r="Q890" s="316"/>
      <c r="R890" s="340"/>
    </row>
    <row r="891" spans="1:18" s="310" customFormat="1" hidden="1">
      <c r="A891" s="311"/>
      <c r="C891" s="4"/>
      <c r="E891" s="316"/>
      <c r="F891" s="316"/>
      <c r="G891" s="316"/>
      <c r="H891" s="316"/>
      <c r="I891" s="316"/>
      <c r="J891" s="316"/>
      <c r="K891" s="316"/>
      <c r="L891" s="316"/>
      <c r="M891" s="316"/>
      <c r="N891" s="316"/>
      <c r="O891" s="316"/>
      <c r="P891" s="316"/>
      <c r="Q891" s="316"/>
      <c r="R891" s="340"/>
    </row>
    <row r="892" spans="1:18" s="310" customFormat="1">
      <c r="A892" s="311"/>
      <c r="C892" s="4"/>
      <c r="E892" s="316"/>
      <c r="F892" s="316"/>
      <c r="G892" s="316"/>
      <c r="H892" s="316"/>
      <c r="I892" s="316"/>
      <c r="J892" s="316"/>
      <c r="K892" s="316"/>
      <c r="L892" s="316"/>
      <c r="M892" s="316"/>
      <c r="N892" s="316"/>
      <c r="O892" s="316"/>
      <c r="P892" s="316"/>
      <c r="Q892" s="316"/>
      <c r="R892" s="340"/>
    </row>
    <row r="893" spans="1:18" s="310" customFormat="1" hidden="1">
      <c r="A893" s="311"/>
      <c r="C893" s="4"/>
      <c r="E893" s="316"/>
      <c r="F893" s="316"/>
      <c r="G893" s="316"/>
      <c r="H893" s="316"/>
      <c r="I893" s="316"/>
      <c r="J893" s="316"/>
      <c r="K893" s="316"/>
      <c r="L893" s="316"/>
      <c r="M893" s="316"/>
      <c r="N893" s="316"/>
      <c r="O893" s="316"/>
      <c r="P893" s="316"/>
      <c r="Q893" s="316"/>
      <c r="R893" s="340"/>
    </row>
    <row r="894" spans="1:18" s="310" customFormat="1" hidden="1">
      <c r="A894" s="311"/>
      <c r="C894" s="4"/>
      <c r="E894" s="316"/>
      <c r="F894" s="316"/>
      <c r="G894" s="316"/>
      <c r="H894" s="316"/>
      <c r="I894" s="316"/>
      <c r="J894" s="316"/>
      <c r="K894" s="316"/>
      <c r="L894" s="316"/>
      <c r="M894" s="316"/>
      <c r="N894" s="316"/>
      <c r="O894" s="316"/>
      <c r="P894" s="316"/>
      <c r="Q894" s="316"/>
      <c r="R894" s="340"/>
    </row>
    <row r="895" spans="1:18" s="310" customFormat="1" hidden="1">
      <c r="A895" s="311"/>
      <c r="C895" s="4"/>
      <c r="E895" s="316"/>
      <c r="F895" s="316"/>
      <c r="G895" s="316"/>
      <c r="H895" s="316"/>
      <c r="I895" s="316"/>
      <c r="J895" s="316"/>
      <c r="K895" s="316"/>
      <c r="L895" s="316"/>
      <c r="M895" s="316"/>
      <c r="N895" s="316"/>
      <c r="O895" s="316"/>
      <c r="P895" s="316"/>
      <c r="Q895" s="316"/>
      <c r="R895" s="340"/>
    </row>
    <row r="896" spans="1:18" s="310" customFormat="1" hidden="1">
      <c r="A896" s="311"/>
      <c r="C896" s="4"/>
      <c r="E896" s="316"/>
      <c r="F896" s="316"/>
      <c r="G896" s="316"/>
      <c r="H896" s="316"/>
      <c r="I896" s="316"/>
      <c r="J896" s="316"/>
      <c r="K896" s="316"/>
      <c r="L896" s="316"/>
      <c r="M896" s="316"/>
      <c r="N896" s="316"/>
      <c r="O896" s="316"/>
      <c r="P896" s="316"/>
      <c r="Q896" s="316"/>
      <c r="R896" s="340"/>
    </row>
    <row r="897" spans="1:18" s="310" customFormat="1" hidden="1">
      <c r="A897" s="311"/>
      <c r="C897" s="4"/>
      <c r="E897" s="316"/>
      <c r="F897" s="316"/>
      <c r="G897" s="316"/>
      <c r="H897" s="316"/>
      <c r="I897" s="316"/>
      <c r="J897" s="316"/>
      <c r="K897" s="316"/>
      <c r="L897" s="316"/>
      <c r="M897" s="316"/>
      <c r="N897" s="316"/>
      <c r="O897" s="316"/>
      <c r="P897" s="316"/>
      <c r="Q897" s="316"/>
      <c r="R897" s="340"/>
    </row>
    <row r="898" spans="1:18" s="310" customFormat="1">
      <c r="A898" s="311"/>
      <c r="C898" s="4"/>
      <c r="E898" s="316"/>
      <c r="F898" s="316"/>
      <c r="G898" s="316"/>
      <c r="H898" s="316"/>
      <c r="I898" s="316"/>
      <c r="J898" s="316"/>
      <c r="K898" s="316"/>
      <c r="L898" s="316"/>
      <c r="M898" s="316"/>
      <c r="N898" s="316"/>
      <c r="O898" s="316"/>
      <c r="P898" s="316"/>
      <c r="Q898" s="316"/>
      <c r="R898" s="340"/>
    </row>
    <row r="899" spans="1:18" s="310" customFormat="1">
      <c r="A899" s="311"/>
      <c r="C899" s="4"/>
      <c r="E899" s="316"/>
      <c r="F899" s="316"/>
      <c r="G899" s="316"/>
      <c r="H899" s="316"/>
      <c r="I899" s="316"/>
      <c r="J899" s="316"/>
      <c r="K899" s="316"/>
      <c r="L899" s="316"/>
      <c r="M899" s="316"/>
      <c r="N899" s="316"/>
      <c r="O899" s="316"/>
      <c r="P899" s="316"/>
      <c r="Q899" s="316"/>
      <c r="R899" s="340"/>
    </row>
    <row r="900" spans="1:18" s="310" customFormat="1">
      <c r="A900" s="311"/>
      <c r="C900" s="4"/>
      <c r="E900" s="316"/>
      <c r="F900" s="316"/>
      <c r="G900" s="316"/>
      <c r="H900" s="316"/>
      <c r="I900" s="316"/>
      <c r="J900" s="316"/>
      <c r="K900" s="316"/>
      <c r="L900" s="316"/>
      <c r="M900" s="316"/>
      <c r="N900" s="316"/>
      <c r="O900" s="316"/>
      <c r="P900" s="316"/>
      <c r="Q900" s="316"/>
      <c r="R900" s="340"/>
    </row>
    <row r="901" spans="1:18" s="310" customFormat="1">
      <c r="A901" s="311"/>
      <c r="C901" s="4"/>
      <c r="E901" s="316"/>
      <c r="F901" s="316"/>
      <c r="G901" s="316"/>
      <c r="H901" s="316"/>
      <c r="I901" s="316"/>
      <c r="J901" s="316"/>
      <c r="K901" s="316"/>
      <c r="L901" s="316"/>
      <c r="M901" s="316"/>
      <c r="N901" s="316"/>
      <c r="O901" s="316"/>
      <c r="P901" s="316"/>
      <c r="Q901" s="316"/>
      <c r="R901" s="340"/>
    </row>
    <row r="902" spans="1:18" s="310" customFormat="1">
      <c r="A902" s="311"/>
      <c r="C902" s="4"/>
      <c r="E902" s="316"/>
      <c r="F902" s="316"/>
      <c r="G902" s="316"/>
      <c r="H902" s="316"/>
      <c r="I902" s="316"/>
      <c r="J902" s="316"/>
      <c r="K902" s="316"/>
      <c r="L902" s="316"/>
      <c r="M902" s="316"/>
      <c r="N902" s="316"/>
      <c r="O902" s="316"/>
      <c r="P902" s="316"/>
      <c r="Q902" s="316"/>
      <c r="R902" s="340"/>
    </row>
    <row r="903" spans="1:18" s="310" customFormat="1">
      <c r="A903" s="311"/>
      <c r="C903" s="5"/>
      <c r="E903" s="316"/>
      <c r="F903" s="316"/>
      <c r="G903" s="316"/>
      <c r="H903" s="316"/>
      <c r="I903" s="316"/>
      <c r="J903" s="316"/>
      <c r="K903" s="316"/>
      <c r="L903" s="316"/>
      <c r="M903" s="316"/>
      <c r="N903" s="316"/>
      <c r="O903" s="316"/>
      <c r="P903" s="316"/>
      <c r="Q903" s="316"/>
      <c r="R903" s="340"/>
    </row>
    <row r="904" spans="1:18" s="310" customFormat="1">
      <c r="A904" s="311"/>
      <c r="C904" s="5"/>
      <c r="E904" s="316"/>
      <c r="F904" s="316"/>
      <c r="G904" s="316"/>
      <c r="H904" s="316"/>
      <c r="I904" s="316"/>
      <c r="J904" s="316"/>
      <c r="K904" s="316"/>
      <c r="L904" s="316"/>
      <c r="M904" s="316"/>
      <c r="N904" s="316"/>
      <c r="O904" s="316"/>
      <c r="P904" s="316"/>
      <c r="Q904" s="316"/>
      <c r="R904" s="340"/>
    </row>
    <row r="905" spans="1:18" s="310" customFormat="1" hidden="1">
      <c r="A905" s="311"/>
      <c r="C905" s="5"/>
      <c r="E905" s="316"/>
      <c r="F905" s="316"/>
      <c r="G905" s="316"/>
      <c r="H905" s="316"/>
      <c r="I905" s="316"/>
      <c r="J905" s="316"/>
      <c r="K905" s="316"/>
      <c r="L905" s="316"/>
      <c r="M905" s="316"/>
      <c r="N905" s="316"/>
      <c r="O905" s="316"/>
      <c r="P905" s="316"/>
      <c r="Q905" s="316"/>
      <c r="R905" s="340"/>
    </row>
    <row r="906" spans="1:18" s="310" customFormat="1" hidden="1">
      <c r="A906" s="311"/>
      <c r="C906" s="5"/>
      <c r="E906" s="316"/>
      <c r="F906" s="316"/>
      <c r="G906" s="316"/>
      <c r="H906" s="316"/>
      <c r="I906" s="316"/>
      <c r="J906" s="316"/>
      <c r="K906" s="316"/>
      <c r="L906" s="316"/>
      <c r="M906" s="316"/>
      <c r="N906" s="316"/>
      <c r="O906" s="316"/>
      <c r="P906" s="316"/>
      <c r="Q906" s="316"/>
      <c r="R906" s="340"/>
    </row>
    <row r="907" spans="1:18" s="310" customFormat="1">
      <c r="A907" s="311"/>
      <c r="C907" s="5"/>
      <c r="E907" s="316"/>
      <c r="F907" s="316"/>
      <c r="G907" s="316"/>
      <c r="H907" s="316"/>
      <c r="I907" s="316"/>
      <c r="J907" s="316"/>
      <c r="K907" s="316"/>
      <c r="L907" s="316"/>
      <c r="M907" s="316"/>
      <c r="N907" s="316"/>
      <c r="O907" s="316"/>
      <c r="P907" s="316"/>
      <c r="Q907" s="316"/>
      <c r="R907" s="340"/>
    </row>
    <row r="908" spans="1:18" s="310" customFormat="1">
      <c r="A908" s="311"/>
      <c r="C908" s="5"/>
      <c r="E908" s="316"/>
      <c r="F908" s="316"/>
      <c r="G908" s="316"/>
      <c r="H908" s="316"/>
      <c r="I908" s="316"/>
      <c r="J908" s="316"/>
      <c r="K908" s="316"/>
      <c r="L908" s="316"/>
      <c r="M908" s="316"/>
      <c r="N908" s="316"/>
      <c r="O908" s="316"/>
      <c r="P908" s="316"/>
      <c r="Q908" s="316"/>
      <c r="R908" s="340"/>
    </row>
    <row r="909" spans="1:18" s="310" customFormat="1" hidden="1">
      <c r="A909" s="311"/>
      <c r="C909" s="5"/>
      <c r="E909" s="316"/>
      <c r="F909" s="316"/>
      <c r="G909" s="316"/>
      <c r="H909" s="316"/>
      <c r="I909" s="316"/>
      <c r="J909" s="316"/>
      <c r="K909" s="316"/>
      <c r="L909" s="316"/>
      <c r="M909" s="316"/>
      <c r="N909" s="316"/>
      <c r="O909" s="316"/>
      <c r="P909" s="316"/>
      <c r="Q909" s="316"/>
      <c r="R909" s="340"/>
    </row>
    <row r="910" spans="1:18" s="310" customFormat="1" hidden="1">
      <c r="A910" s="311"/>
      <c r="C910" s="5"/>
      <c r="E910" s="316"/>
      <c r="F910" s="316"/>
      <c r="G910" s="316"/>
      <c r="H910" s="316"/>
      <c r="I910" s="316"/>
      <c r="J910" s="316"/>
      <c r="K910" s="316"/>
      <c r="L910" s="316"/>
      <c r="M910" s="316"/>
      <c r="N910" s="316"/>
      <c r="O910" s="316"/>
      <c r="P910" s="316"/>
      <c r="Q910" s="316"/>
      <c r="R910" s="340"/>
    </row>
    <row r="911" spans="1:18" s="310" customFormat="1" hidden="1">
      <c r="A911" s="311"/>
      <c r="C911" s="5"/>
      <c r="E911" s="316"/>
      <c r="F911" s="316"/>
      <c r="G911" s="316"/>
      <c r="H911" s="316"/>
      <c r="I911" s="316"/>
      <c r="J911" s="316"/>
      <c r="K911" s="316"/>
      <c r="L911" s="316"/>
      <c r="M911" s="316"/>
      <c r="N911" s="316"/>
      <c r="O911" s="316"/>
      <c r="P911" s="316"/>
      <c r="Q911" s="316"/>
      <c r="R911" s="340"/>
    </row>
    <row r="912" spans="1:18" s="310" customFormat="1" hidden="1">
      <c r="A912" s="311"/>
      <c r="C912" s="5"/>
      <c r="E912" s="316"/>
      <c r="F912" s="316"/>
      <c r="G912" s="316"/>
      <c r="H912" s="316"/>
      <c r="I912" s="316"/>
      <c r="J912" s="316"/>
      <c r="K912" s="316"/>
      <c r="L912" s="316"/>
      <c r="M912" s="316"/>
      <c r="N912" s="316"/>
      <c r="O912" s="316"/>
      <c r="P912" s="316"/>
      <c r="Q912" s="316"/>
      <c r="R912" s="340"/>
    </row>
    <row r="913" spans="1:18" s="310" customFormat="1" hidden="1">
      <c r="A913" s="311"/>
      <c r="C913" s="5"/>
      <c r="E913" s="316"/>
      <c r="F913" s="316"/>
      <c r="G913" s="316"/>
      <c r="H913" s="316"/>
      <c r="I913" s="316"/>
      <c r="J913" s="316"/>
      <c r="K913" s="316"/>
      <c r="L913" s="316"/>
      <c r="M913" s="316"/>
      <c r="N913" s="316"/>
      <c r="O913" s="316"/>
      <c r="P913" s="316"/>
      <c r="Q913" s="316"/>
      <c r="R913" s="340"/>
    </row>
    <row r="914" spans="1:18" s="310" customFormat="1" hidden="1">
      <c r="A914" s="311"/>
      <c r="C914" s="5"/>
      <c r="E914" s="316"/>
      <c r="F914" s="316"/>
      <c r="G914" s="316"/>
      <c r="H914" s="316"/>
      <c r="I914" s="316"/>
      <c r="J914" s="316"/>
      <c r="K914" s="316"/>
      <c r="L914" s="316"/>
      <c r="M914" s="316"/>
      <c r="N914" s="316"/>
      <c r="O914" s="316"/>
      <c r="P914" s="316"/>
      <c r="Q914" s="316"/>
      <c r="R914" s="340"/>
    </row>
    <row r="915" spans="1:18" s="310" customFormat="1" hidden="1">
      <c r="A915" s="311"/>
      <c r="C915" s="5"/>
      <c r="E915" s="316"/>
      <c r="F915" s="316"/>
      <c r="G915" s="316"/>
      <c r="H915" s="316"/>
      <c r="I915" s="316"/>
      <c r="J915" s="316"/>
      <c r="K915" s="316"/>
      <c r="L915" s="316"/>
      <c r="M915" s="316"/>
      <c r="N915" s="316"/>
      <c r="O915" s="316"/>
      <c r="P915" s="316"/>
      <c r="Q915" s="316"/>
      <c r="R915" s="340"/>
    </row>
    <row r="916" spans="1:18" s="310" customFormat="1" hidden="1">
      <c r="A916" s="311"/>
      <c r="C916" s="5"/>
      <c r="E916" s="316"/>
      <c r="F916" s="316"/>
      <c r="G916" s="316"/>
      <c r="H916" s="316"/>
      <c r="I916" s="316"/>
      <c r="J916" s="316"/>
      <c r="K916" s="316"/>
      <c r="L916" s="316"/>
      <c r="M916" s="316"/>
      <c r="N916" s="316"/>
      <c r="O916" s="316"/>
      <c r="P916" s="316"/>
      <c r="Q916" s="316"/>
      <c r="R916" s="340"/>
    </row>
    <row r="917" spans="1:18" s="310" customFormat="1" hidden="1">
      <c r="A917" s="311"/>
      <c r="C917" s="5"/>
      <c r="E917" s="316"/>
      <c r="F917" s="316"/>
      <c r="G917" s="316"/>
      <c r="H917" s="316"/>
      <c r="I917" s="316"/>
      <c r="J917" s="316"/>
      <c r="K917" s="316"/>
      <c r="L917" s="316"/>
      <c r="M917" s="316"/>
      <c r="N917" s="316"/>
      <c r="O917" s="316"/>
      <c r="P917" s="316"/>
      <c r="Q917" s="316"/>
      <c r="R917" s="340"/>
    </row>
    <row r="918" spans="1:18" s="310" customFormat="1" hidden="1">
      <c r="A918" s="311"/>
      <c r="C918" s="5"/>
      <c r="E918" s="316"/>
      <c r="F918" s="316"/>
      <c r="G918" s="316"/>
      <c r="H918" s="316"/>
      <c r="I918" s="316"/>
      <c r="J918" s="316"/>
      <c r="K918" s="316"/>
      <c r="L918" s="316"/>
      <c r="M918" s="316"/>
      <c r="N918" s="316"/>
      <c r="O918" s="316"/>
      <c r="P918" s="316"/>
      <c r="Q918" s="316"/>
      <c r="R918" s="340"/>
    </row>
    <row r="919" spans="1:18" s="310" customFormat="1" hidden="1">
      <c r="A919" s="311"/>
      <c r="C919" s="5"/>
      <c r="E919" s="316"/>
      <c r="F919" s="316"/>
      <c r="G919" s="316"/>
      <c r="H919" s="316"/>
      <c r="I919" s="316"/>
      <c r="J919" s="316"/>
      <c r="K919" s="316"/>
      <c r="L919" s="316"/>
      <c r="M919" s="316"/>
      <c r="N919" s="316"/>
      <c r="O919" s="316"/>
      <c r="P919" s="316"/>
      <c r="Q919" s="316"/>
      <c r="R919" s="340"/>
    </row>
    <row r="920" spans="1:18" s="310" customFormat="1">
      <c r="A920" s="311"/>
      <c r="C920" s="5"/>
      <c r="E920" s="316"/>
      <c r="F920" s="316"/>
      <c r="G920" s="316"/>
      <c r="H920" s="316"/>
      <c r="I920" s="316"/>
      <c r="J920" s="316"/>
      <c r="K920" s="316"/>
      <c r="L920" s="316"/>
      <c r="M920" s="316"/>
      <c r="N920" s="316"/>
      <c r="O920" s="316"/>
      <c r="P920" s="316"/>
      <c r="Q920" s="316"/>
      <c r="R920" s="340"/>
    </row>
    <row r="921" spans="1:18" s="310" customFormat="1">
      <c r="A921" s="311"/>
      <c r="C921" s="5"/>
      <c r="E921" s="316"/>
      <c r="F921" s="316"/>
      <c r="G921" s="316"/>
      <c r="H921" s="316"/>
      <c r="I921" s="316"/>
      <c r="J921" s="316"/>
      <c r="K921" s="316"/>
      <c r="L921" s="316"/>
      <c r="M921" s="316"/>
      <c r="N921" s="316"/>
      <c r="O921" s="316"/>
      <c r="P921" s="316"/>
      <c r="Q921" s="316"/>
      <c r="R921" s="340"/>
    </row>
    <row r="922" spans="1:18" s="310" customFormat="1">
      <c r="A922" s="311"/>
      <c r="C922" s="4"/>
      <c r="E922" s="316"/>
      <c r="F922" s="316"/>
      <c r="G922" s="316"/>
      <c r="H922" s="316"/>
      <c r="I922" s="316"/>
      <c r="J922" s="316"/>
      <c r="K922" s="316"/>
      <c r="L922" s="316"/>
      <c r="M922" s="316"/>
      <c r="N922" s="316"/>
      <c r="O922" s="316"/>
      <c r="P922" s="316"/>
      <c r="Q922" s="316"/>
      <c r="R922" s="340"/>
    </row>
    <row r="923" spans="1:18" s="310" customFormat="1">
      <c r="A923" s="311"/>
      <c r="C923" s="4"/>
      <c r="E923" s="316"/>
      <c r="F923" s="316"/>
      <c r="G923" s="316"/>
      <c r="H923" s="316"/>
      <c r="I923" s="316"/>
      <c r="J923" s="316"/>
      <c r="K923" s="316"/>
      <c r="L923" s="316"/>
      <c r="M923" s="316"/>
      <c r="N923" s="316"/>
      <c r="O923" s="316"/>
      <c r="P923" s="316"/>
      <c r="Q923" s="316"/>
      <c r="R923" s="340"/>
    </row>
    <row r="924" spans="1:18" s="310" customFormat="1">
      <c r="A924" s="311"/>
      <c r="C924" s="4"/>
      <c r="E924" s="316"/>
      <c r="F924" s="316"/>
      <c r="G924" s="316"/>
      <c r="H924" s="316"/>
      <c r="I924" s="316"/>
      <c r="J924" s="316"/>
      <c r="K924" s="316"/>
      <c r="L924" s="316"/>
      <c r="M924" s="316"/>
      <c r="N924" s="316"/>
      <c r="O924" s="316"/>
      <c r="P924" s="316"/>
      <c r="Q924" s="316"/>
      <c r="R924" s="340"/>
    </row>
    <row r="925" spans="1:18" s="310" customFormat="1">
      <c r="A925" s="311"/>
      <c r="C925" s="4"/>
      <c r="E925" s="316"/>
      <c r="F925" s="316"/>
      <c r="G925" s="316"/>
      <c r="H925" s="316"/>
      <c r="I925" s="316"/>
      <c r="J925" s="316"/>
      <c r="K925" s="316"/>
      <c r="L925" s="316"/>
      <c r="M925" s="316"/>
      <c r="N925" s="316"/>
      <c r="O925" s="316"/>
      <c r="P925" s="316"/>
      <c r="Q925" s="316"/>
      <c r="R925" s="340"/>
    </row>
    <row r="926" spans="1:18" s="310" customFormat="1">
      <c r="A926" s="311"/>
      <c r="C926" s="4"/>
      <c r="E926" s="316"/>
      <c r="F926" s="316"/>
      <c r="G926" s="316"/>
      <c r="H926" s="316"/>
      <c r="I926" s="316"/>
      <c r="J926" s="316"/>
      <c r="K926" s="316"/>
      <c r="L926" s="316"/>
      <c r="M926" s="316"/>
      <c r="N926" s="316"/>
      <c r="O926" s="316"/>
      <c r="P926" s="316"/>
      <c r="Q926" s="316"/>
      <c r="R926" s="340"/>
    </row>
    <row r="927" spans="1:18" s="310" customFormat="1">
      <c r="A927" s="311"/>
      <c r="C927" s="4"/>
      <c r="E927" s="316"/>
      <c r="F927" s="316"/>
      <c r="G927" s="316"/>
      <c r="H927" s="316"/>
      <c r="I927" s="316"/>
      <c r="J927" s="316"/>
      <c r="K927" s="316"/>
      <c r="L927" s="316"/>
      <c r="M927" s="316"/>
      <c r="N927" s="316"/>
      <c r="O927" s="316"/>
      <c r="P927" s="316"/>
      <c r="Q927" s="316"/>
      <c r="R927" s="340"/>
    </row>
    <row r="928" spans="1:18" s="310" customFormat="1">
      <c r="A928" s="311"/>
      <c r="C928" s="4"/>
      <c r="E928" s="316"/>
      <c r="F928" s="316"/>
      <c r="G928" s="316"/>
      <c r="H928" s="316"/>
      <c r="I928" s="316"/>
      <c r="J928" s="316"/>
      <c r="K928" s="316"/>
      <c r="L928" s="316"/>
      <c r="M928" s="316"/>
      <c r="N928" s="316"/>
      <c r="O928" s="316"/>
      <c r="P928" s="316"/>
      <c r="Q928" s="316"/>
      <c r="R928" s="340"/>
    </row>
    <row r="929" spans="1:18" s="310" customFormat="1">
      <c r="A929" s="311"/>
      <c r="C929" s="4"/>
      <c r="E929" s="316"/>
      <c r="F929" s="316"/>
      <c r="G929" s="316"/>
      <c r="H929" s="316"/>
      <c r="I929" s="316"/>
      <c r="J929" s="316"/>
      <c r="K929" s="316"/>
      <c r="L929" s="316"/>
      <c r="M929" s="316"/>
      <c r="N929" s="316"/>
      <c r="O929" s="316"/>
      <c r="P929" s="316"/>
      <c r="Q929" s="316"/>
      <c r="R929" s="340"/>
    </row>
    <row r="930" spans="1:18" s="310" customFormat="1">
      <c r="A930" s="311"/>
      <c r="C930" s="4"/>
      <c r="E930" s="316"/>
      <c r="F930" s="316"/>
      <c r="G930" s="316"/>
      <c r="H930" s="316"/>
      <c r="I930" s="316"/>
      <c r="J930" s="316"/>
      <c r="K930" s="316"/>
      <c r="L930" s="316"/>
      <c r="M930" s="316"/>
      <c r="N930" s="316"/>
      <c r="O930" s="316"/>
      <c r="P930" s="316"/>
      <c r="Q930" s="316"/>
      <c r="R930" s="340"/>
    </row>
    <row r="931" spans="1:18" s="310" customFormat="1">
      <c r="A931" s="311"/>
      <c r="C931" s="4"/>
      <c r="E931" s="316"/>
      <c r="F931" s="316"/>
      <c r="G931" s="316"/>
      <c r="H931" s="316"/>
      <c r="I931" s="316"/>
      <c r="J931" s="316"/>
      <c r="K931" s="316"/>
      <c r="L931" s="316"/>
      <c r="M931" s="316"/>
      <c r="N931" s="316"/>
      <c r="O931" s="316"/>
      <c r="P931" s="316"/>
      <c r="Q931" s="316"/>
      <c r="R931" s="340"/>
    </row>
    <row r="932" spans="1:18" s="310" customFormat="1">
      <c r="A932" s="311"/>
      <c r="C932" s="4"/>
      <c r="E932" s="316"/>
      <c r="F932" s="316"/>
      <c r="G932" s="316"/>
      <c r="H932" s="316"/>
      <c r="I932" s="316"/>
      <c r="J932" s="316"/>
      <c r="K932" s="316"/>
      <c r="L932" s="316"/>
      <c r="M932" s="316"/>
      <c r="N932" s="316"/>
      <c r="O932" s="316"/>
      <c r="P932" s="316"/>
      <c r="Q932" s="316"/>
      <c r="R932" s="340"/>
    </row>
    <row r="933" spans="1:18" s="310" customFormat="1">
      <c r="A933" s="311"/>
      <c r="C933" s="4"/>
      <c r="E933" s="316"/>
      <c r="F933" s="316"/>
      <c r="G933" s="316"/>
      <c r="H933" s="316"/>
      <c r="I933" s="316"/>
      <c r="J933" s="316"/>
      <c r="K933" s="316"/>
      <c r="L933" s="316"/>
      <c r="M933" s="316"/>
      <c r="N933" s="316"/>
      <c r="O933" s="316"/>
      <c r="P933" s="316"/>
      <c r="Q933" s="316"/>
      <c r="R933" s="340"/>
    </row>
    <row r="934" spans="1:18" s="310" customFormat="1">
      <c r="A934" s="311"/>
      <c r="C934" s="4"/>
      <c r="E934" s="316"/>
      <c r="F934" s="316"/>
      <c r="G934" s="316"/>
      <c r="H934" s="316"/>
      <c r="I934" s="316"/>
      <c r="J934" s="316"/>
      <c r="K934" s="316"/>
      <c r="L934" s="316"/>
      <c r="M934" s="316"/>
      <c r="N934" s="316"/>
      <c r="O934" s="316"/>
      <c r="P934" s="316"/>
      <c r="Q934" s="316"/>
      <c r="R934" s="340"/>
    </row>
    <row r="935" spans="1:18" s="310" customFormat="1">
      <c r="A935" s="311"/>
      <c r="C935" s="4"/>
      <c r="E935" s="316"/>
      <c r="F935" s="316"/>
      <c r="G935" s="316"/>
      <c r="H935" s="316"/>
      <c r="I935" s="316"/>
      <c r="J935" s="316"/>
      <c r="K935" s="316"/>
      <c r="L935" s="316"/>
      <c r="M935" s="316"/>
      <c r="N935" s="316"/>
      <c r="O935" s="316"/>
      <c r="P935" s="316"/>
      <c r="Q935" s="316"/>
      <c r="R935" s="340"/>
    </row>
    <row r="936" spans="1:18" s="310" customFormat="1">
      <c r="C936" s="4"/>
      <c r="E936" s="316"/>
      <c r="F936" s="316"/>
      <c r="G936" s="316"/>
      <c r="H936" s="316"/>
      <c r="I936" s="316"/>
      <c r="J936" s="316"/>
      <c r="K936" s="316"/>
      <c r="L936" s="316"/>
      <c r="M936" s="316"/>
      <c r="N936" s="316"/>
      <c r="O936" s="316"/>
      <c r="P936" s="316"/>
      <c r="Q936" s="316"/>
      <c r="R936" s="340"/>
    </row>
    <row r="937" spans="1:18" s="310" customFormat="1">
      <c r="A937" s="311"/>
      <c r="C937" s="4"/>
      <c r="E937" s="316"/>
      <c r="F937" s="316"/>
      <c r="G937" s="316"/>
      <c r="H937" s="316"/>
      <c r="I937" s="316"/>
      <c r="J937" s="316"/>
      <c r="K937" s="316"/>
      <c r="L937" s="316"/>
      <c r="M937" s="316"/>
      <c r="N937" s="316"/>
      <c r="O937" s="316"/>
      <c r="P937" s="316"/>
      <c r="Q937" s="316"/>
      <c r="R937" s="340"/>
    </row>
    <row r="938" spans="1:18" s="310" customFormat="1" ht="15.75">
      <c r="A938" s="335"/>
      <c r="C938" s="4"/>
      <c r="E938" s="481"/>
      <c r="F938" s="481"/>
      <c r="G938" s="481"/>
      <c r="H938" s="481"/>
      <c r="I938" s="481"/>
      <c r="J938" s="481"/>
      <c r="K938" s="481"/>
      <c r="L938" s="481"/>
      <c r="M938" s="481"/>
      <c r="N938" s="481"/>
      <c r="O938" s="481"/>
      <c r="P938" s="481"/>
      <c r="Q938" s="481"/>
      <c r="R938" s="340"/>
    </row>
    <row r="939" spans="1:18" s="310" customFormat="1">
      <c r="A939" s="311"/>
      <c r="C939" s="4"/>
      <c r="E939" s="481"/>
      <c r="F939" s="481"/>
      <c r="G939" s="481"/>
      <c r="H939" s="481"/>
      <c r="I939" s="481"/>
      <c r="J939" s="481"/>
      <c r="K939" s="481"/>
      <c r="L939" s="481"/>
      <c r="M939" s="481"/>
      <c r="N939" s="481"/>
      <c r="O939" s="481"/>
      <c r="P939" s="481"/>
      <c r="Q939" s="481"/>
      <c r="R939" s="340"/>
    </row>
    <row r="940" spans="1:18" s="310" customFormat="1">
      <c r="A940" s="311"/>
      <c r="C940" s="4"/>
      <c r="E940" s="316"/>
      <c r="F940" s="316"/>
      <c r="G940" s="316"/>
      <c r="H940" s="316"/>
      <c r="I940" s="316"/>
      <c r="J940" s="316"/>
      <c r="K940" s="316"/>
      <c r="L940" s="316"/>
      <c r="M940" s="316"/>
      <c r="N940" s="316"/>
      <c r="O940" s="316"/>
      <c r="P940" s="316"/>
      <c r="Q940" s="316"/>
      <c r="R940" s="340"/>
    </row>
    <row r="941" spans="1:18" s="310" customFormat="1" hidden="1">
      <c r="A941" s="311"/>
      <c r="C941" s="4"/>
      <c r="E941" s="316"/>
      <c r="F941" s="316"/>
      <c r="G941" s="316"/>
      <c r="H941" s="316"/>
      <c r="I941" s="316"/>
      <c r="J941" s="316"/>
      <c r="K941" s="316"/>
      <c r="L941" s="316"/>
      <c r="M941" s="316"/>
      <c r="N941" s="316"/>
      <c r="O941" s="316"/>
      <c r="P941" s="316"/>
      <c r="Q941" s="316"/>
      <c r="R941" s="340"/>
    </row>
    <row r="942" spans="1:18" s="310" customFormat="1" hidden="1">
      <c r="A942" s="311"/>
      <c r="C942" s="4"/>
      <c r="E942" s="316"/>
      <c r="F942" s="316"/>
      <c r="G942" s="316"/>
      <c r="H942" s="316"/>
      <c r="I942" s="316"/>
      <c r="J942" s="316"/>
      <c r="K942" s="316"/>
      <c r="L942" s="316"/>
      <c r="M942" s="316"/>
      <c r="N942" s="316"/>
      <c r="O942" s="316"/>
      <c r="P942" s="316"/>
      <c r="Q942" s="316"/>
      <c r="R942" s="340"/>
    </row>
    <row r="943" spans="1:18" s="310" customFormat="1" hidden="1">
      <c r="A943" s="311"/>
      <c r="C943" s="4"/>
      <c r="E943" s="316"/>
      <c r="F943" s="316"/>
      <c r="G943" s="316"/>
      <c r="H943" s="316"/>
      <c r="I943" s="316"/>
      <c r="J943" s="316"/>
      <c r="K943" s="316"/>
      <c r="L943" s="316"/>
      <c r="M943" s="316"/>
      <c r="N943" s="316"/>
      <c r="O943" s="316"/>
      <c r="P943" s="316"/>
      <c r="Q943" s="316"/>
      <c r="R943" s="340"/>
    </row>
    <row r="944" spans="1:18" s="310" customFormat="1" hidden="1">
      <c r="A944" s="311"/>
      <c r="C944" s="4"/>
      <c r="E944" s="316"/>
      <c r="F944" s="316"/>
      <c r="G944" s="316"/>
      <c r="H944" s="316"/>
      <c r="I944" s="316"/>
      <c r="J944" s="316"/>
      <c r="K944" s="316"/>
      <c r="L944" s="316"/>
      <c r="M944" s="316"/>
      <c r="N944" s="316"/>
      <c r="O944" s="316"/>
      <c r="P944" s="316"/>
      <c r="Q944" s="316"/>
      <c r="R944" s="340"/>
    </row>
    <row r="945" spans="1:18" s="310" customFormat="1">
      <c r="A945" s="311"/>
      <c r="C945" s="4"/>
      <c r="E945" s="316"/>
      <c r="F945" s="316"/>
      <c r="G945" s="316"/>
      <c r="H945" s="316"/>
      <c r="I945" s="316"/>
      <c r="J945" s="316"/>
      <c r="K945" s="316"/>
      <c r="L945" s="316"/>
      <c r="M945" s="316"/>
      <c r="N945" s="316"/>
      <c r="O945" s="316"/>
      <c r="P945" s="316"/>
      <c r="Q945" s="316"/>
      <c r="R945" s="340"/>
    </row>
    <row r="946" spans="1:18" s="310" customFormat="1" hidden="1">
      <c r="A946" s="311"/>
      <c r="C946" s="4"/>
      <c r="E946" s="316"/>
      <c r="F946" s="316"/>
      <c r="G946" s="316"/>
      <c r="H946" s="316"/>
      <c r="I946" s="316"/>
      <c r="J946" s="316"/>
      <c r="K946" s="316"/>
      <c r="L946" s="316"/>
      <c r="M946" s="316"/>
      <c r="N946" s="316"/>
      <c r="O946" s="316"/>
      <c r="P946" s="316"/>
      <c r="Q946" s="316"/>
      <c r="R946" s="340"/>
    </row>
    <row r="947" spans="1:18" s="310" customFormat="1" hidden="1">
      <c r="A947" s="311"/>
      <c r="C947" s="4"/>
      <c r="E947" s="316"/>
      <c r="F947" s="316"/>
      <c r="G947" s="316"/>
      <c r="H947" s="316"/>
      <c r="I947" s="316"/>
      <c r="J947" s="316"/>
      <c r="K947" s="316"/>
      <c r="L947" s="316"/>
      <c r="M947" s="316"/>
      <c r="N947" s="316"/>
      <c r="O947" s="316"/>
      <c r="P947" s="316"/>
      <c r="Q947" s="316"/>
      <c r="R947" s="340"/>
    </row>
    <row r="948" spans="1:18" s="310" customFormat="1" hidden="1">
      <c r="A948" s="311"/>
      <c r="C948" s="4"/>
      <c r="E948" s="316"/>
      <c r="F948" s="316"/>
      <c r="G948" s="316"/>
      <c r="H948" s="316"/>
      <c r="I948" s="316"/>
      <c r="J948" s="316"/>
      <c r="K948" s="316"/>
      <c r="L948" s="316"/>
      <c r="M948" s="316"/>
      <c r="N948" s="316"/>
      <c r="O948" s="316"/>
      <c r="P948" s="316"/>
      <c r="Q948" s="316"/>
      <c r="R948" s="340"/>
    </row>
    <row r="949" spans="1:18" s="310" customFormat="1">
      <c r="A949" s="311"/>
      <c r="C949" s="4"/>
      <c r="E949" s="316"/>
      <c r="F949" s="316"/>
      <c r="G949" s="316"/>
      <c r="H949" s="316"/>
      <c r="I949" s="316"/>
      <c r="J949" s="316"/>
      <c r="K949" s="316"/>
      <c r="L949" s="316"/>
      <c r="M949" s="316"/>
      <c r="N949" s="316"/>
      <c r="O949" s="316"/>
      <c r="P949" s="316"/>
      <c r="Q949" s="316"/>
      <c r="R949" s="340"/>
    </row>
    <row r="950" spans="1:18" s="310" customFormat="1">
      <c r="A950" s="311"/>
      <c r="C950" s="4"/>
      <c r="E950" s="316"/>
      <c r="F950" s="316"/>
      <c r="G950" s="316"/>
      <c r="H950" s="316"/>
      <c r="I950" s="316"/>
      <c r="J950" s="316"/>
      <c r="K950" s="316"/>
      <c r="L950" s="316"/>
      <c r="M950" s="316"/>
      <c r="N950" s="316"/>
      <c r="O950" s="316"/>
      <c r="P950" s="316"/>
      <c r="Q950" s="316"/>
      <c r="R950" s="340"/>
    </row>
    <row r="951" spans="1:18" s="310" customFormat="1">
      <c r="A951" s="311"/>
      <c r="C951" s="4"/>
      <c r="E951" s="316"/>
      <c r="F951" s="316"/>
      <c r="G951" s="316"/>
      <c r="H951" s="316"/>
      <c r="I951" s="316"/>
      <c r="J951" s="316"/>
      <c r="K951" s="316"/>
      <c r="L951" s="316"/>
      <c r="M951" s="316"/>
      <c r="N951" s="316"/>
      <c r="O951" s="316"/>
      <c r="P951" s="316"/>
      <c r="Q951" s="316"/>
      <c r="R951" s="340"/>
    </row>
    <row r="952" spans="1:18" s="310" customFormat="1">
      <c r="A952" s="311"/>
      <c r="C952" s="4"/>
      <c r="E952" s="316"/>
      <c r="F952" s="316"/>
      <c r="G952" s="316"/>
      <c r="H952" s="316"/>
      <c r="I952" s="316"/>
      <c r="J952" s="316"/>
      <c r="K952" s="316"/>
      <c r="L952" s="316"/>
      <c r="M952" s="316"/>
      <c r="N952" s="316"/>
      <c r="O952" s="316"/>
      <c r="P952" s="316"/>
      <c r="Q952" s="316"/>
      <c r="R952" s="340"/>
    </row>
    <row r="953" spans="1:18" s="310" customFormat="1" hidden="1">
      <c r="A953" s="311"/>
      <c r="C953" s="4"/>
      <c r="E953" s="316"/>
      <c r="F953" s="316"/>
      <c r="G953" s="316"/>
      <c r="H953" s="316"/>
      <c r="I953" s="316"/>
      <c r="J953" s="316"/>
      <c r="K953" s="316"/>
      <c r="L953" s="316"/>
      <c r="M953" s="316"/>
      <c r="N953" s="316"/>
      <c r="O953" s="316"/>
      <c r="P953" s="316"/>
      <c r="Q953" s="316"/>
      <c r="R953" s="340"/>
    </row>
    <row r="954" spans="1:18" s="310" customFormat="1">
      <c r="A954" s="311"/>
      <c r="C954" s="4"/>
      <c r="E954" s="316"/>
      <c r="F954" s="316"/>
      <c r="G954" s="316"/>
      <c r="H954" s="316"/>
      <c r="I954" s="316"/>
      <c r="J954" s="316"/>
      <c r="K954" s="316"/>
      <c r="L954" s="316"/>
      <c r="M954" s="316"/>
      <c r="N954" s="316"/>
      <c r="O954" s="316"/>
      <c r="P954" s="316"/>
      <c r="Q954" s="316"/>
      <c r="R954" s="340"/>
    </row>
    <row r="955" spans="1:18" s="310" customFormat="1">
      <c r="A955" s="311"/>
      <c r="C955" s="4"/>
      <c r="E955" s="316"/>
      <c r="F955" s="316"/>
      <c r="G955" s="316"/>
      <c r="H955" s="316"/>
      <c r="I955" s="316"/>
      <c r="J955" s="316"/>
      <c r="K955" s="316"/>
      <c r="L955" s="316"/>
      <c r="M955" s="316"/>
      <c r="N955" s="316"/>
      <c r="O955" s="316"/>
      <c r="P955" s="316"/>
      <c r="Q955" s="316"/>
      <c r="R955" s="340"/>
    </row>
    <row r="956" spans="1:18" s="310" customFormat="1" hidden="1">
      <c r="A956" s="311"/>
      <c r="C956" s="4"/>
      <c r="E956" s="316"/>
      <c r="F956" s="316"/>
      <c r="G956" s="316"/>
      <c r="H956" s="316"/>
      <c r="I956" s="316"/>
      <c r="J956" s="316"/>
      <c r="K956" s="316"/>
      <c r="L956" s="316"/>
      <c r="M956" s="316"/>
      <c r="N956" s="316"/>
      <c r="O956" s="316"/>
      <c r="P956" s="316"/>
      <c r="Q956" s="316"/>
      <c r="R956" s="340"/>
    </row>
    <row r="957" spans="1:18" s="310" customFormat="1">
      <c r="A957" s="311"/>
      <c r="C957" s="4"/>
      <c r="E957" s="316"/>
      <c r="F957" s="316"/>
      <c r="G957" s="316"/>
      <c r="H957" s="316"/>
      <c r="I957" s="316"/>
      <c r="J957" s="316"/>
      <c r="K957" s="316"/>
      <c r="L957" s="316"/>
      <c r="M957" s="316"/>
      <c r="N957" s="316"/>
      <c r="O957" s="316"/>
      <c r="P957" s="316"/>
      <c r="Q957" s="316"/>
      <c r="R957" s="340"/>
    </row>
    <row r="958" spans="1:18" s="310" customFormat="1" hidden="1">
      <c r="A958" s="311"/>
      <c r="C958" s="4"/>
      <c r="E958" s="316"/>
      <c r="F958" s="316"/>
      <c r="G958" s="316"/>
      <c r="H958" s="316"/>
      <c r="I958" s="316"/>
      <c r="J958" s="316"/>
      <c r="K958" s="316"/>
      <c r="L958" s="316"/>
      <c r="M958" s="316"/>
      <c r="N958" s="316"/>
      <c r="O958" s="316"/>
      <c r="P958" s="316"/>
      <c r="Q958" s="316"/>
      <c r="R958" s="340"/>
    </row>
    <row r="959" spans="1:18" s="310" customFormat="1" hidden="1">
      <c r="A959" s="311"/>
      <c r="C959" s="4"/>
      <c r="E959" s="316"/>
      <c r="F959" s="316"/>
      <c r="G959" s="316"/>
      <c r="H959" s="316"/>
      <c r="I959" s="316"/>
      <c r="J959" s="316"/>
      <c r="K959" s="316"/>
      <c r="L959" s="316"/>
      <c r="M959" s="316"/>
      <c r="N959" s="316"/>
      <c r="O959" s="316"/>
      <c r="P959" s="316"/>
      <c r="Q959" s="316"/>
      <c r="R959" s="340"/>
    </row>
    <row r="960" spans="1:18" s="310" customFormat="1" hidden="1">
      <c r="A960" s="311"/>
      <c r="C960" s="4"/>
      <c r="E960" s="316"/>
      <c r="F960" s="316"/>
      <c r="G960" s="316"/>
      <c r="H960" s="316"/>
      <c r="I960" s="316"/>
      <c r="J960" s="316"/>
      <c r="K960" s="316"/>
      <c r="L960" s="316"/>
      <c r="M960" s="316"/>
      <c r="N960" s="316"/>
      <c r="O960" s="316"/>
      <c r="P960" s="316"/>
      <c r="Q960" s="316"/>
      <c r="R960" s="340"/>
    </row>
    <row r="961" spans="1:18" s="310" customFormat="1">
      <c r="A961" s="311"/>
      <c r="C961" s="4"/>
      <c r="E961" s="316"/>
      <c r="F961" s="316"/>
      <c r="G961" s="316"/>
      <c r="H961" s="316"/>
      <c r="I961" s="316"/>
      <c r="J961" s="316"/>
      <c r="K961" s="316"/>
      <c r="L961" s="316"/>
      <c r="M961" s="316"/>
      <c r="N961" s="316"/>
      <c r="O961" s="316"/>
      <c r="P961" s="316"/>
      <c r="Q961" s="316"/>
      <c r="R961" s="340"/>
    </row>
    <row r="962" spans="1:18" s="310" customFormat="1" hidden="1">
      <c r="A962" s="311"/>
      <c r="C962" s="4"/>
      <c r="E962" s="316"/>
      <c r="F962" s="316"/>
      <c r="G962" s="316"/>
      <c r="H962" s="316"/>
      <c r="I962" s="316"/>
      <c r="J962" s="316"/>
      <c r="K962" s="316"/>
      <c r="L962" s="316"/>
      <c r="M962" s="316"/>
      <c r="N962" s="316"/>
      <c r="O962" s="316"/>
      <c r="P962" s="316"/>
      <c r="Q962" s="316"/>
      <c r="R962" s="340"/>
    </row>
    <row r="963" spans="1:18" s="310" customFormat="1" hidden="1">
      <c r="A963" s="311"/>
      <c r="C963" s="4"/>
      <c r="E963" s="316"/>
      <c r="F963" s="316"/>
      <c r="G963" s="316"/>
      <c r="H963" s="316"/>
      <c r="I963" s="316"/>
      <c r="J963" s="316"/>
      <c r="K963" s="316"/>
      <c r="L963" s="316"/>
      <c r="M963" s="316"/>
      <c r="N963" s="316"/>
      <c r="O963" s="316"/>
      <c r="P963" s="316"/>
      <c r="Q963" s="316"/>
      <c r="R963" s="340"/>
    </row>
    <row r="964" spans="1:18" s="310" customFormat="1" hidden="1">
      <c r="A964" s="311"/>
      <c r="C964" s="4"/>
      <c r="E964" s="316"/>
      <c r="F964" s="316"/>
      <c r="G964" s="316"/>
      <c r="H964" s="316"/>
      <c r="I964" s="316"/>
      <c r="J964" s="316"/>
      <c r="K964" s="316"/>
      <c r="L964" s="316"/>
      <c r="M964" s="316"/>
      <c r="N964" s="316"/>
      <c r="O964" s="316"/>
      <c r="P964" s="316"/>
      <c r="Q964" s="316"/>
      <c r="R964" s="340"/>
    </row>
    <row r="965" spans="1:18" s="310" customFormat="1" hidden="1">
      <c r="A965" s="311"/>
      <c r="C965" s="4"/>
      <c r="E965" s="316"/>
      <c r="F965" s="316"/>
      <c r="G965" s="316"/>
      <c r="H965" s="316"/>
      <c r="I965" s="316"/>
      <c r="J965" s="316"/>
      <c r="K965" s="316"/>
      <c r="L965" s="316"/>
      <c r="M965" s="316"/>
      <c r="N965" s="316"/>
      <c r="O965" s="316"/>
      <c r="P965" s="316"/>
      <c r="Q965" s="316"/>
      <c r="R965" s="340"/>
    </row>
    <row r="966" spans="1:18" s="310" customFormat="1" hidden="1">
      <c r="A966" s="311"/>
      <c r="C966" s="4"/>
      <c r="E966" s="316"/>
      <c r="F966" s="316"/>
      <c r="G966" s="316"/>
      <c r="H966" s="316"/>
      <c r="I966" s="316"/>
      <c r="J966" s="316"/>
      <c r="K966" s="316"/>
      <c r="L966" s="316"/>
      <c r="M966" s="316"/>
      <c r="N966" s="316"/>
      <c r="O966" s="316"/>
      <c r="P966" s="316"/>
      <c r="Q966" s="316"/>
      <c r="R966" s="340"/>
    </row>
    <row r="967" spans="1:18" s="310" customFormat="1" hidden="1">
      <c r="A967" s="311"/>
      <c r="C967" s="4"/>
      <c r="E967" s="316"/>
      <c r="F967" s="316"/>
      <c r="G967" s="316"/>
      <c r="H967" s="316"/>
      <c r="I967" s="316"/>
      <c r="J967" s="316"/>
      <c r="K967" s="316"/>
      <c r="L967" s="316"/>
      <c r="M967" s="316"/>
      <c r="N967" s="316"/>
      <c r="O967" s="316"/>
      <c r="P967" s="316"/>
      <c r="Q967" s="316"/>
      <c r="R967" s="340"/>
    </row>
    <row r="968" spans="1:18" s="310" customFormat="1">
      <c r="A968" s="311"/>
      <c r="C968" s="4"/>
      <c r="E968" s="316"/>
      <c r="F968" s="316"/>
      <c r="G968" s="316"/>
      <c r="H968" s="316"/>
      <c r="I968" s="316"/>
      <c r="J968" s="316"/>
      <c r="K968" s="316"/>
      <c r="L968" s="316"/>
      <c r="M968" s="316"/>
      <c r="N968" s="316"/>
      <c r="O968" s="316"/>
      <c r="P968" s="316"/>
      <c r="Q968" s="316"/>
      <c r="R968" s="340"/>
    </row>
    <row r="969" spans="1:18" s="310" customFormat="1">
      <c r="A969" s="311"/>
      <c r="C969" s="4"/>
      <c r="E969" s="316"/>
      <c r="F969" s="316"/>
      <c r="G969" s="316"/>
      <c r="H969" s="316"/>
      <c r="I969" s="316"/>
      <c r="J969" s="316"/>
      <c r="K969" s="316"/>
      <c r="L969" s="316"/>
      <c r="M969" s="316"/>
      <c r="N969" s="316"/>
      <c r="O969" s="316"/>
      <c r="P969" s="316"/>
      <c r="Q969" s="316"/>
      <c r="R969" s="340"/>
    </row>
    <row r="970" spans="1:18" s="310" customFormat="1" hidden="1">
      <c r="A970" s="311"/>
      <c r="C970" s="4"/>
      <c r="E970" s="316"/>
      <c r="F970" s="316"/>
      <c r="G970" s="316"/>
      <c r="H970" s="316"/>
      <c r="I970" s="316"/>
      <c r="J970" s="316"/>
      <c r="K970" s="316"/>
      <c r="L970" s="316"/>
      <c r="M970" s="316"/>
      <c r="N970" s="316"/>
      <c r="O970" s="316"/>
      <c r="P970" s="316"/>
      <c r="Q970" s="316"/>
      <c r="R970" s="340"/>
    </row>
    <row r="971" spans="1:18" s="310" customFormat="1">
      <c r="A971" s="311"/>
      <c r="C971" s="4"/>
      <c r="E971" s="316"/>
      <c r="F971" s="316"/>
      <c r="G971" s="316"/>
      <c r="H971" s="316"/>
      <c r="I971" s="316"/>
      <c r="J971" s="316"/>
      <c r="K971" s="316"/>
      <c r="L971" s="316"/>
      <c r="M971" s="316"/>
      <c r="N971" s="316"/>
      <c r="O971" s="316"/>
      <c r="P971" s="316"/>
      <c r="Q971" s="316"/>
      <c r="R971" s="340"/>
    </row>
    <row r="972" spans="1:18" s="310" customFormat="1">
      <c r="A972" s="311"/>
      <c r="C972" s="4"/>
      <c r="E972" s="316"/>
      <c r="F972" s="316"/>
      <c r="G972" s="316"/>
      <c r="H972" s="316"/>
      <c r="I972" s="316"/>
      <c r="J972" s="316"/>
      <c r="K972" s="316"/>
      <c r="L972" s="316"/>
      <c r="M972" s="316"/>
      <c r="N972" s="316"/>
      <c r="O972" s="316"/>
      <c r="P972" s="316"/>
      <c r="Q972" s="316"/>
      <c r="R972" s="340"/>
    </row>
    <row r="973" spans="1:18" s="310" customFormat="1">
      <c r="A973" s="311"/>
      <c r="C973" s="4"/>
      <c r="E973" s="316"/>
      <c r="F973" s="316"/>
      <c r="G973" s="316"/>
      <c r="H973" s="316"/>
      <c r="I973" s="316"/>
      <c r="J973" s="316"/>
      <c r="K973" s="316"/>
      <c r="L973" s="316"/>
      <c r="M973" s="316"/>
      <c r="N973" s="316"/>
      <c r="O973" s="316"/>
      <c r="P973" s="316"/>
      <c r="Q973" s="316"/>
      <c r="R973" s="340"/>
    </row>
    <row r="974" spans="1:18" s="310" customFormat="1">
      <c r="A974" s="311"/>
      <c r="C974" s="4"/>
      <c r="E974" s="316"/>
      <c r="F974" s="316"/>
      <c r="G974" s="316"/>
      <c r="H974" s="316"/>
      <c r="I974" s="316"/>
      <c r="J974" s="316"/>
      <c r="K974" s="316"/>
      <c r="L974" s="316"/>
      <c r="M974" s="316"/>
      <c r="N974" s="316"/>
      <c r="O974" s="316"/>
      <c r="P974" s="316"/>
      <c r="Q974" s="316"/>
      <c r="R974" s="340"/>
    </row>
    <row r="975" spans="1:18" s="310" customFormat="1">
      <c r="A975" s="311"/>
      <c r="C975" s="4"/>
      <c r="E975" s="316"/>
      <c r="F975" s="316"/>
      <c r="G975" s="316"/>
      <c r="H975" s="316"/>
      <c r="I975" s="316"/>
      <c r="J975" s="316"/>
      <c r="K975" s="316"/>
      <c r="L975" s="316"/>
      <c r="M975" s="316"/>
      <c r="N975" s="316"/>
      <c r="O975" s="316"/>
      <c r="P975" s="316"/>
      <c r="Q975" s="316"/>
      <c r="R975" s="340"/>
    </row>
    <row r="976" spans="1:18" s="310" customFormat="1">
      <c r="A976" s="311"/>
      <c r="C976" s="4"/>
      <c r="E976" s="316"/>
      <c r="F976" s="316"/>
      <c r="G976" s="316"/>
      <c r="H976" s="316"/>
      <c r="I976" s="316"/>
      <c r="J976" s="316"/>
      <c r="K976" s="316"/>
      <c r="L976" s="316"/>
      <c r="M976" s="316"/>
      <c r="N976" s="316"/>
      <c r="O976" s="316"/>
      <c r="P976" s="316"/>
      <c r="Q976" s="316"/>
      <c r="R976" s="340"/>
    </row>
    <row r="977" spans="1:18" s="310" customFormat="1">
      <c r="A977" s="311"/>
      <c r="C977" s="4"/>
      <c r="E977" s="316"/>
      <c r="F977" s="316"/>
      <c r="G977" s="316"/>
      <c r="H977" s="316"/>
      <c r="I977" s="316"/>
      <c r="J977" s="316"/>
      <c r="K977" s="316"/>
      <c r="L977" s="316"/>
      <c r="M977" s="316"/>
      <c r="N977" s="316"/>
      <c r="O977" s="316"/>
      <c r="P977" s="316"/>
      <c r="Q977" s="316"/>
      <c r="R977" s="340"/>
    </row>
    <row r="978" spans="1:18" s="310" customFormat="1" hidden="1">
      <c r="A978" s="311"/>
      <c r="C978" s="4"/>
      <c r="E978" s="316"/>
      <c r="F978" s="316"/>
      <c r="G978" s="316"/>
      <c r="H978" s="316"/>
      <c r="I978" s="316"/>
      <c r="J978" s="316"/>
      <c r="K978" s="316"/>
      <c r="L978" s="316"/>
      <c r="M978" s="316"/>
      <c r="N978" s="316"/>
      <c r="O978" s="316"/>
      <c r="P978" s="316"/>
      <c r="Q978" s="316"/>
      <c r="R978" s="340"/>
    </row>
    <row r="979" spans="1:18" s="310" customFormat="1">
      <c r="A979" s="311"/>
      <c r="C979" s="4"/>
      <c r="E979" s="316"/>
      <c r="F979" s="316"/>
      <c r="G979" s="316"/>
      <c r="H979" s="316"/>
      <c r="I979" s="316"/>
      <c r="J979" s="316"/>
      <c r="K979" s="316"/>
      <c r="L979" s="316"/>
      <c r="M979" s="316"/>
      <c r="N979" s="316"/>
      <c r="O979" s="316"/>
      <c r="P979" s="316"/>
      <c r="Q979" s="316"/>
      <c r="R979" s="340"/>
    </row>
    <row r="980" spans="1:18" s="310" customFormat="1">
      <c r="A980" s="311"/>
      <c r="C980" s="4"/>
      <c r="E980" s="316"/>
      <c r="F980" s="316"/>
      <c r="G980" s="316"/>
      <c r="H980" s="316"/>
      <c r="I980" s="316"/>
      <c r="J980" s="316"/>
      <c r="K980" s="316"/>
      <c r="L980" s="316"/>
      <c r="M980" s="316"/>
      <c r="N980" s="316"/>
      <c r="O980" s="316"/>
      <c r="P980" s="316"/>
      <c r="Q980" s="316"/>
      <c r="R980" s="340"/>
    </row>
    <row r="981" spans="1:18" s="310" customFormat="1">
      <c r="A981" s="311"/>
      <c r="B981" s="317"/>
      <c r="C981" s="4"/>
      <c r="E981" s="316"/>
      <c r="F981" s="316"/>
      <c r="G981" s="316"/>
      <c r="H981" s="316"/>
      <c r="I981" s="316"/>
      <c r="J981" s="316"/>
      <c r="K981" s="316"/>
      <c r="L981" s="316"/>
      <c r="M981" s="316"/>
      <c r="N981" s="316"/>
      <c r="O981" s="316"/>
      <c r="P981" s="316"/>
      <c r="Q981" s="316"/>
      <c r="R981" s="340"/>
    </row>
    <row r="982" spans="1:18" s="310" customFormat="1">
      <c r="A982" s="311"/>
      <c r="C982" s="4"/>
      <c r="E982" s="316"/>
      <c r="F982" s="316"/>
      <c r="G982" s="316"/>
      <c r="H982" s="316"/>
      <c r="I982" s="316"/>
      <c r="J982" s="316"/>
      <c r="K982" s="316"/>
      <c r="L982" s="316"/>
      <c r="M982" s="316"/>
      <c r="N982" s="316"/>
      <c r="O982" s="316"/>
      <c r="P982" s="316"/>
      <c r="Q982" s="316"/>
      <c r="R982" s="340"/>
    </row>
    <row r="983" spans="1:18" s="310" customFormat="1">
      <c r="A983" s="311"/>
      <c r="B983" s="451"/>
      <c r="C983" s="4"/>
      <c r="E983" s="316"/>
      <c r="F983" s="316"/>
      <c r="G983" s="316"/>
      <c r="H983" s="316"/>
      <c r="I983" s="316"/>
      <c r="J983" s="316"/>
      <c r="K983" s="316"/>
      <c r="L983" s="316"/>
      <c r="M983" s="316"/>
      <c r="N983" s="316"/>
      <c r="O983" s="316"/>
      <c r="P983" s="316"/>
      <c r="Q983" s="316"/>
      <c r="R983" s="340"/>
    </row>
    <row r="984" spans="1:18" s="310" customFormat="1" hidden="1">
      <c r="A984" s="311"/>
      <c r="B984" s="451"/>
      <c r="C984" s="4"/>
      <c r="E984" s="316"/>
      <c r="F984" s="316"/>
      <c r="G984" s="316"/>
      <c r="H984" s="316"/>
      <c r="I984" s="316"/>
      <c r="J984" s="316"/>
      <c r="K984" s="316"/>
      <c r="L984" s="316"/>
      <c r="M984" s="316"/>
      <c r="N984" s="316"/>
      <c r="O984" s="316"/>
      <c r="P984" s="316"/>
      <c r="Q984" s="316"/>
      <c r="R984" s="340"/>
    </row>
    <row r="985" spans="1:18" s="310" customFormat="1" hidden="1">
      <c r="A985" s="311"/>
      <c r="B985" s="451"/>
      <c r="C985" s="4"/>
      <c r="E985" s="316"/>
      <c r="F985" s="316"/>
      <c r="G985" s="316"/>
      <c r="H985" s="316"/>
      <c r="I985" s="316"/>
      <c r="J985" s="316"/>
      <c r="K985" s="316"/>
      <c r="L985" s="316"/>
      <c r="M985" s="316"/>
      <c r="N985" s="316"/>
      <c r="O985" s="316"/>
      <c r="P985" s="316"/>
      <c r="Q985" s="316"/>
      <c r="R985" s="340"/>
    </row>
    <row r="986" spans="1:18" s="310" customFormat="1" hidden="1">
      <c r="A986" s="311"/>
      <c r="B986" s="451"/>
      <c r="C986" s="4"/>
      <c r="E986" s="316"/>
      <c r="F986" s="316"/>
      <c r="G986" s="316"/>
      <c r="H986" s="316"/>
      <c r="I986" s="316"/>
      <c r="J986" s="316"/>
      <c r="K986" s="316"/>
      <c r="L986" s="316"/>
      <c r="M986" s="316"/>
      <c r="N986" s="316"/>
      <c r="O986" s="316"/>
      <c r="P986" s="316"/>
      <c r="Q986" s="316"/>
      <c r="R986" s="340"/>
    </row>
    <row r="987" spans="1:18" s="310" customFormat="1" hidden="1">
      <c r="A987" s="311"/>
      <c r="B987" s="451"/>
      <c r="C987" s="4"/>
      <c r="E987" s="316"/>
      <c r="F987" s="316"/>
      <c r="G987" s="316"/>
      <c r="H987" s="316"/>
      <c r="I987" s="316"/>
      <c r="J987" s="316"/>
      <c r="K987" s="316"/>
      <c r="L987" s="316"/>
      <c r="M987" s="316"/>
      <c r="N987" s="316"/>
      <c r="O987" s="316"/>
      <c r="P987" s="316"/>
      <c r="Q987" s="316"/>
      <c r="R987" s="340"/>
    </row>
    <row r="988" spans="1:18" s="310" customFormat="1" hidden="1">
      <c r="A988" s="311"/>
      <c r="B988" s="451"/>
      <c r="C988" s="4"/>
      <c r="E988" s="316"/>
      <c r="F988" s="316"/>
      <c r="G988" s="316"/>
      <c r="H988" s="316"/>
      <c r="I988" s="316"/>
      <c r="J988" s="316"/>
      <c r="K988" s="316"/>
      <c r="L988" s="316"/>
      <c r="M988" s="316"/>
      <c r="N988" s="316"/>
      <c r="O988" s="316"/>
      <c r="P988" s="316"/>
      <c r="Q988" s="316"/>
      <c r="R988" s="340"/>
    </row>
    <row r="989" spans="1:18" s="310" customFormat="1" hidden="1">
      <c r="A989" s="311"/>
      <c r="B989" s="451"/>
      <c r="C989" s="4"/>
      <c r="E989" s="316"/>
      <c r="F989" s="316"/>
      <c r="G989" s="316"/>
      <c r="H989" s="316"/>
      <c r="I989" s="316"/>
      <c r="J989" s="316"/>
      <c r="K989" s="316"/>
      <c r="L989" s="316"/>
      <c r="M989" s="316"/>
      <c r="N989" s="316"/>
      <c r="O989" s="316"/>
      <c r="P989" s="316"/>
      <c r="Q989" s="316"/>
      <c r="R989" s="340"/>
    </row>
    <row r="990" spans="1:18" s="310" customFormat="1">
      <c r="A990" s="311"/>
      <c r="B990" s="451"/>
      <c r="C990" s="4"/>
      <c r="E990" s="316"/>
      <c r="F990" s="316"/>
      <c r="G990" s="316"/>
      <c r="H990" s="316"/>
      <c r="I990" s="316"/>
      <c r="J990" s="316"/>
      <c r="K990" s="316"/>
      <c r="L990" s="316"/>
      <c r="M990" s="316"/>
      <c r="N990" s="316"/>
      <c r="O990" s="316"/>
      <c r="P990" s="316"/>
      <c r="Q990" s="316"/>
      <c r="R990" s="340"/>
    </row>
    <row r="991" spans="1:18" s="310" customFormat="1">
      <c r="A991" s="311"/>
      <c r="C991" s="4"/>
      <c r="E991" s="316"/>
      <c r="F991" s="316"/>
      <c r="G991" s="316"/>
      <c r="H991" s="316"/>
      <c r="I991" s="316"/>
      <c r="J991" s="316"/>
      <c r="K991" s="316"/>
      <c r="L991" s="316"/>
      <c r="M991" s="316"/>
      <c r="N991" s="316"/>
      <c r="O991" s="316"/>
      <c r="P991" s="316"/>
      <c r="Q991" s="316"/>
      <c r="R991" s="340"/>
    </row>
    <row r="992" spans="1:18" s="310" customFormat="1">
      <c r="A992" s="311"/>
      <c r="B992" s="317"/>
      <c r="C992" s="4"/>
      <c r="E992" s="316"/>
      <c r="F992" s="316"/>
      <c r="G992" s="316"/>
      <c r="H992" s="316"/>
      <c r="I992" s="316"/>
      <c r="J992" s="316"/>
      <c r="K992" s="316"/>
      <c r="L992" s="316"/>
      <c r="M992" s="316"/>
      <c r="N992" s="316"/>
      <c r="O992" s="316"/>
      <c r="P992" s="316"/>
      <c r="Q992" s="316"/>
      <c r="R992" s="340"/>
    </row>
    <row r="993" spans="1:18" s="310" customFormat="1">
      <c r="A993" s="311"/>
      <c r="C993" s="4"/>
      <c r="E993" s="316"/>
      <c r="F993" s="316"/>
      <c r="G993" s="316"/>
      <c r="H993" s="316"/>
      <c r="I993" s="316"/>
      <c r="J993" s="316"/>
      <c r="K993" s="316"/>
      <c r="L993" s="316"/>
      <c r="M993" s="316"/>
      <c r="N993" s="316"/>
      <c r="O993" s="316"/>
      <c r="P993" s="316"/>
      <c r="Q993" s="316"/>
      <c r="R993" s="340"/>
    </row>
    <row r="994" spans="1:18" s="310" customFormat="1">
      <c r="A994" s="311"/>
      <c r="C994" s="4"/>
      <c r="E994" s="315"/>
      <c r="F994" s="315"/>
      <c r="G994" s="315"/>
      <c r="H994" s="315"/>
      <c r="I994" s="315"/>
      <c r="J994" s="315"/>
      <c r="K994" s="315"/>
      <c r="L994" s="315"/>
      <c r="M994" s="315"/>
      <c r="N994" s="315"/>
      <c r="O994" s="315"/>
      <c r="P994" s="315"/>
      <c r="Q994" s="315"/>
      <c r="R994" s="340"/>
    </row>
    <row r="995" spans="1:18" s="310" customFormat="1">
      <c r="A995" s="311"/>
      <c r="C995" s="4"/>
      <c r="E995" s="315"/>
      <c r="F995" s="315"/>
      <c r="G995" s="315"/>
      <c r="H995" s="315"/>
      <c r="I995" s="315"/>
      <c r="J995" s="315"/>
      <c r="K995" s="315"/>
      <c r="L995" s="315"/>
      <c r="M995" s="315"/>
      <c r="N995" s="315"/>
      <c r="O995" s="315"/>
      <c r="P995" s="315"/>
      <c r="Q995" s="315"/>
      <c r="R995" s="340"/>
    </row>
    <row r="996" spans="1:18" s="310" customFormat="1">
      <c r="A996" s="311"/>
      <c r="C996" s="4"/>
      <c r="E996" s="315"/>
      <c r="F996" s="315"/>
      <c r="G996" s="315"/>
      <c r="H996" s="315"/>
      <c r="I996" s="315"/>
      <c r="J996" s="315"/>
      <c r="K996" s="315"/>
      <c r="L996" s="315"/>
      <c r="M996" s="315"/>
      <c r="N996" s="315"/>
      <c r="O996" s="315"/>
      <c r="P996" s="315"/>
      <c r="Q996" s="315"/>
      <c r="R996" s="340"/>
    </row>
    <row r="997" spans="1:18" s="310" customFormat="1">
      <c r="A997" s="311"/>
      <c r="C997" s="4"/>
      <c r="E997" s="315"/>
      <c r="F997" s="315"/>
      <c r="G997" s="315"/>
      <c r="H997" s="315"/>
      <c r="I997" s="315"/>
      <c r="J997" s="315"/>
      <c r="K997" s="315"/>
      <c r="L997" s="315"/>
      <c r="M997" s="315"/>
      <c r="N997" s="315"/>
      <c r="O997" s="315"/>
      <c r="P997" s="315"/>
      <c r="Q997" s="315"/>
      <c r="R997" s="340"/>
    </row>
    <row r="998" spans="1:18" s="310" customFormat="1">
      <c r="A998" s="311"/>
      <c r="C998" s="4"/>
      <c r="E998" s="315"/>
      <c r="F998" s="315"/>
      <c r="G998" s="315"/>
      <c r="H998" s="315"/>
      <c r="I998" s="315"/>
      <c r="J998" s="315"/>
      <c r="K998" s="315"/>
      <c r="L998" s="315"/>
      <c r="M998" s="315"/>
      <c r="N998" s="315"/>
      <c r="O998" s="315"/>
      <c r="P998" s="315"/>
      <c r="Q998" s="315"/>
      <c r="R998" s="340"/>
    </row>
    <row r="999" spans="1:18" s="310" customFormat="1">
      <c r="A999" s="311"/>
      <c r="C999" s="4"/>
      <c r="E999" s="315"/>
      <c r="F999" s="315"/>
      <c r="G999" s="315"/>
      <c r="H999" s="315"/>
      <c r="I999" s="315"/>
      <c r="J999" s="315"/>
      <c r="K999" s="315"/>
      <c r="L999" s="315"/>
      <c r="M999" s="315"/>
      <c r="N999" s="315"/>
      <c r="O999" s="315"/>
      <c r="P999" s="315"/>
      <c r="Q999" s="315"/>
      <c r="R999" s="340"/>
    </row>
    <row r="1000" spans="1:18" s="310" customFormat="1">
      <c r="A1000" s="311"/>
      <c r="C1000" s="4"/>
      <c r="E1000" s="315"/>
      <c r="F1000" s="315"/>
      <c r="G1000" s="315"/>
      <c r="H1000" s="315"/>
      <c r="I1000" s="315"/>
      <c r="J1000" s="315"/>
      <c r="K1000" s="315"/>
      <c r="L1000" s="315"/>
      <c r="M1000" s="315"/>
      <c r="N1000" s="315"/>
      <c r="O1000" s="315"/>
      <c r="P1000" s="315"/>
      <c r="Q1000" s="315"/>
      <c r="R1000" s="340"/>
    </row>
    <row r="1001" spans="1:18" s="310" customFormat="1">
      <c r="A1001" s="311"/>
      <c r="C1001" s="4"/>
      <c r="E1001" s="315"/>
      <c r="F1001" s="315"/>
      <c r="G1001" s="315"/>
      <c r="H1001" s="315"/>
      <c r="I1001" s="315"/>
      <c r="J1001" s="315"/>
      <c r="K1001" s="315"/>
      <c r="L1001" s="315"/>
      <c r="M1001" s="315"/>
      <c r="N1001" s="315"/>
      <c r="O1001" s="315"/>
      <c r="P1001" s="315"/>
      <c r="Q1001" s="315"/>
      <c r="R1001" s="340"/>
    </row>
    <row r="1002" spans="1:18" s="310" customFormat="1">
      <c r="A1002" s="311"/>
      <c r="C1002" s="4"/>
      <c r="E1002" s="315"/>
      <c r="F1002" s="315"/>
      <c r="G1002" s="315"/>
      <c r="H1002" s="315"/>
      <c r="I1002" s="315"/>
      <c r="J1002" s="315"/>
      <c r="K1002" s="315"/>
      <c r="L1002" s="315"/>
      <c r="M1002" s="315"/>
      <c r="N1002" s="315"/>
      <c r="O1002" s="315"/>
      <c r="P1002" s="315"/>
      <c r="Q1002" s="315"/>
      <c r="R1002" s="340"/>
    </row>
    <row r="1003" spans="1:18" s="310" customFormat="1">
      <c r="A1003" s="311"/>
      <c r="C1003" s="4"/>
      <c r="E1003" s="315"/>
      <c r="F1003" s="315"/>
      <c r="G1003" s="315"/>
      <c r="H1003" s="315"/>
      <c r="I1003" s="315"/>
      <c r="J1003" s="315"/>
      <c r="K1003" s="315"/>
      <c r="L1003" s="315"/>
      <c r="M1003" s="315"/>
      <c r="N1003" s="315"/>
      <c r="O1003" s="315"/>
      <c r="P1003" s="315"/>
      <c r="Q1003" s="315"/>
      <c r="R1003" s="340"/>
    </row>
    <row r="1004" spans="1:18" s="310" customFormat="1">
      <c r="A1004" s="311"/>
      <c r="C1004" s="4"/>
      <c r="E1004" s="315"/>
      <c r="F1004" s="315"/>
      <c r="G1004" s="315"/>
      <c r="H1004" s="315"/>
      <c r="I1004" s="315"/>
      <c r="J1004" s="315"/>
      <c r="K1004" s="315"/>
      <c r="L1004" s="315"/>
      <c r="M1004" s="315"/>
      <c r="N1004" s="315"/>
      <c r="O1004" s="315"/>
      <c r="P1004" s="315"/>
      <c r="Q1004" s="315"/>
      <c r="R1004" s="340"/>
    </row>
    <row r="1005" spans="1:18" s="310" customFormat="1">
      <c r="A1005" s="311"/>
      <c r="C1005" s="4"/>
      <c r="E1005" s="315"/>
      <c r="F1005" s="315"/>
      <c r="G1005" s="315"/>
      <c r="H1005" s="315"/>
      <c r="I1005" s="315"/>
      <c r="J1005" s="315"/>
      <c r="K1005" s="315"/>
      <c r="L1005" s="315"/>
      <c r="M1005" s="315"/>
      <c r="N1005" s="315"/>
      <c r="O1005" s="315"/>
      <c r="P1005" s="315"/>
      <c r="Q1005" s="315"/>
      <c r="R1005" s="340"/>
    </row>
    <row r="1006" spans="1:18" s="310" customFormat="1" hidden="1">
      <c r="A1006" s="311"/>
      <c r="C1006" s="4"/>
      <c r="E1006" s="315"/>
      <c r="F1006" s="315"/>
      <c r="G1006" s="315"/>
      <c r="H1006" s="315"/>
      <c r="I1006" s="315"/>
      <c r="J1006" s="315"/>
      <c r="K1006" s="315"/>
      <c r="L1006" s="315"/>
      <c r="M1006" s="315"/>
      <c r="N1006" s="315"/>
      <c r="O1006" s="315"/>
      <c r="P1006" s="315"/>
      <c r="Q1006" s="315"/>
      <c r="R1006" s="340"/>
    </row>
    <row r="1007" spans="1:18" s="310" customFormat="1">
      <c r="A1007" s="311"/>
      <c r="C1007" s="4"/>
      <c r="E1007" s="315"/>
      <c r="F1007" s="315"/>
      <c r="G1007" s="315"/>
      <c r="H1007" s="315"/>
      <c r="I1007" s="315"/>
      <c r="J1007" s="315"/>
      <c r="K1007" s="315"/>
      <c r="L1007" s="315"/>
      <c r="M1007" s="315"/>
      <c r="N1007" s="315"/>
      <c r="O1007" s="315"/>
      <c r="P1007" s="315"/>
      <c r="Q1007" s="315"/>
      <c r="R1007" s="340"/>
    </row>
    <row r="1008" spans="1:18" s="310" customFormat="1" hidden="1">
      <c r="A1008" s="311"/>
      <c r="C1008" s="4"/>
      <c r="E1008" s="315"/>
      <c r="F1008" s="315"/>
      <c r="G1008" s="315"/>
      <c r="H1008" s="315"/>
      <c r="I1008" s="315"/>
      <c r="J1008" s="315"/>
      <c r="K1008" s="315"/>
      <c r="L1008" s="315"/>
      <c r="M1008" s="315"/>
      <c r="N1008" s="315"/>
      <c r="O1008" s="315"/>
      <c r="P1008" s="315"/>
      <c r="Q1008" s="315"/>
      <c r="R1008" s="340"/>
    </row>
    <row r="1009" spans="1:18" s="310" customFormat="1">
      <c r="A1009" s="311"/>
      <c r="C1009" s="4"/>
      <c r="E1009" s="315"/>
      <c r="F1009" s="315"/>
      <c r="G1009" s="315"/>
      <c r="H1009" s="315"/>
      <c r="I1009" s="315"/>
      <c r="J1009" s="315"/>
      <c r="K1009" s="315"/>
      <c r="L1009" s="315"/>
      <c r="M1009" s="315"/>
      <c r="N1009" s="315"/>
      <c r="O1009" s="315"/>
      <c r="P1009" s="315"/>
      <c r="Q1009" s="315"/>
      <c r="R1009" s="340"/>
    </row>
    <row r="1010" spans="1:18" s="310" customFormat="1">
      <c r="A1010" s="311"/>
      <c r="C1010" s="4"/>
      <c r="E1010" s="315"/>
      <c r="F1010" s="315"/>
      <c r="G1010" s="315"/>
      <c r="H1010" s="315"/>
      <c r="I1010" s="315"/>
      <c r="J1010" s="315"/>
      <c r="K1010" s="315"/>
      <c r="L1010" s="315"/>
      <c r="M1010" s="315"/>
      <c r="N1010" s="315"/>
      <c r="O1010" s="315"/>
      <c r="P1010" s="315"/>
      <c r="Q1010" s="315"/>
      <c r="R1010" s="340"/>
    </row>
    <row r="1011" spans="1:18" s="310" customFormat="1">
      <c r="A1011" s="311"/>
      <c r="C1011" s="4"/>
      <c r="E1011" s="315"/>
      <c r="F1011" s="315"/>
      <c r="G1011" s="315"/>
      <c r="H1011" s="315"/>
      <c r="I1011" s="315"/>
      <c r="J1011" s="315"/>
      <c r="K1011" s="315"/>
      <c r="L1011" s="315"/>
      <c r="M1011" s="315"/>
      <c r="N1011" s="315"/>
      <c r="O1011" s="315"/>
      <c r="P1011" s="315"/>
      <c r="Q1011" s="315"/>
      <c r="R1011" s="340"/>
    </row>
    <row r="1012" spans="1:18" s="310" customFormat="1">
      <c r="A1012" s="311"/>
      <c r="C1012" s="4"/>
      <c r="E1012" s="315"/>
      <c r="F1012" s="315"/>
      <c r="G1012" s="315"/>
      <c r="H1012" s="315"/>
      <c r="I1012" s="315"/>
      <c r="J1012" s="315"/>
      <c r="K1012" s="315"/>
      <c r="L1012" s="315"/>
      <c r="M1012" s="315"/>
      <c r="N1012" s="315"/>
      <c r="O1012" s="315"/>
      <c r="P1012" s="315"/>
      <c r="Q1012" s="315"/>
      <c r="R1012" s="340"/>
    </row>
    <row r="1013" spans="1:18" s="310" customFormat="1">
      <c r="A1013" s="311"/>
      <c r="C1013" s="4"/>
      <c r="E1013" s="315"/>
      <c r="F1013" s="315"/>
      <c r="G1013" s="315"/>
      <c r="H1013" s="315"/>
      <c r="I1013" s="315"/>
      <c r="J1013" s="315"/>
      <c r="K1013" s="315"/>
      <c r="L1013" s="315"/>
      <c r="M1013" s="315"/>
      <c r="N1013" s="315"/>
      <c r="O1013" s="315"/>
      <c r="P1013" s="315"/>
      <c r="Q1013" s="315"/>
      <c r="R1013" s="340"/>
    </row>
    <row r="1014" spans="1:18" s="310" customFormat="1">
      <c r="A1014" s="311"/>
      <c r="C1014" s="4"/>
      <c r="E1014" s="315"/>
      <c r="F1014" s="315"/>
      <c r="G1014" s="315"/>
      <c r="H1014" s="315"/>
      <c r="I1014" s="315"/>
      <c r="J1014" s="315"/>
      <c r="K1014" s="315"/>
      <c r="L1014" s="315"/>
      <c r="M1014" s="315"/>
      <c r="N1014" s="315"/>
      <c r="O1014" s="315"/>
      <c r="P1014" s="315"/>
      <c r="Q1014" s="315"/>
      <c r="R1014" s="340"/>
    </row>
    <row r="1015" spans="1:18" s="310" customFormat="1">
      <c r="A1015" s="311"/>
      <c r="C1015" s="4"/>
      <c r="E1015" s="315"/>
      <c r="F1015" s="315"/>
      <c r="G1015" s="315"/>
      <c r="H1015" s="315"/>
      <c r="I1015" s="315"/>
      <c r="J1015" s="315"/>
      <c r="K1015" s="315"/>
      <c r="L1015" s="315"/>
      <c r="M1015" s="315"/>
      <c r="N1015" s="315"/>
      <c r="O1015" s="315"/>
      <c r="P1015" s="315"/>
      <c r="Q1015" s="315"/>
      <c r="R1015" s="340"/>
    </row>
    <row r="1016" spans="1:18" s="310" customFormat="1">
      <c r="A1016" s="311"/>
      <c r="C1016" s="4"/>
      <c r="E1016" s="315"/>
      <c r="F1016" s="315"/>
      <c r="G1016" s="315"/>
      <c r="H1016" s="315"/>
      <c r="I1016" s="315"/>
      <c r="J1016" s="315"/>
      <c r="K1016" s="315"/>
      <c r="L1016" s="315"/>
      <c r="M1016" s="315"/>
      <c r="N1016" s="315"/>
      <c r="O1016" s="315"/>
      <c r="P1016" s="315"/>
      <c r="Q1016" s="315"/>
      <c r="R1016" s="340"/>
    </row>
    <row r="1017" spans="1:18" s="310" customFormat="1">
      <c r="A1017" s="311"/>
      <c r="C1017" s="4"/>
      <c r="E1017" s="315"/>
      <c r="F1017" s="315"/>
      <c r="G1017" s="315"/>
      <c r="H1017" s="315"/>
      <c r="I1017" s="315"/>
      <c r="J1017" s="315"/>
      <c r="K1017" s="315"/>
      <c r="L1017" s="315"/>
      <c r="M1017" s="315"/>
      <c r="N1017" s="315"/>
      <c r="O1017" s="315"/>
      <c r="P1017" s="315"/>
      <c r="Q1017" s="315"/>
      <c r="R1017" s="340"/>
    </row>
    <row r="1018" spans="1:18" s="310" customFormat="1">
      <c r="A1018" s="311"/>
      <c r="C1018" s="4"/>
      <c r="E1018" s="315"/>
      <c r="F1018" s="315"/>
      <c r="G1018" s="315"/>
      <c r="H1018" s="315"/>
      <c r="I1018" s="315"/>
      <c r="J1018" s="315"/>
      <c r="K1018" s="315"/>
      <c r="L1018" s="315"/>
      <c r="M1018" s="315"/>
      <c r="N1018" s="315"/>
      <c r="O1018" s="315"/>
      <c r="P1018" s="315"/>
      <c r="Q1018" s="315"/>
      <c r="R1018" s="340"/>
    </row>
    <row r="1019" spans="1:18" s="310" customFormat="1">
      <c r="A1019" s="311"/>
      <c r="C1019" s="4"/>
      <c r="E1019" s="315"/>
      <c r="F1019" s="315"/>
      <c r="G1019" s="315"/>
      <c r="H1019" s="315"/>
      <c r="I1019" s="315"/>
      <c r="J1019" s="315"/>
      <c r="K1019" s="315"/>
      <c r="L1019" s="315"/>
      <c r="M1019" s="315"/>
      <c r="N1019" s="315"/>
      <c r="O1019" s="315"/>
      <c r="P1019" s="315"/>
      <c r="Q1019" s="315"/>
      <c r="R1019" s="340"/>
    </row>
    <row r="1020" spans="1:18" s="310" customFormat="1" hidden="1">
      <c r="A1020" s="311"/>
      <c r="C1020" s="4"/>
      <c r="E1020" s="315"/>
      <c r="F1020" s="315"/>
      <c r="G1020" s="315"/>
      <c r="H1020" s="315"/>
      <c r="I1020" s="315"/>
      <c r="J1020" s="315"/>
      <c r="K1020" s="315"/>
      <c r="L1020" s="315"/>
      <c r="M1020" s="315"/>
      <c r="N1020" s="315"/>
      <c r="O1020" s="315"/>
      <c r="P1020" s="315"/>
      <c r="Q1020" s="315"/>
      <c r="R1020" s="340"/>
    </row>
    <row r="1021" spans="1:18" s="310" customFormat="1" hidden="1">
      <c r="A1021" s="311"/>
      <c r="C1021" s="4"/>
      <c r="E1021" s="315"/>
      <c r="F1021" s="315"/>
      <c r="G1021" s="315"/>
      <c r="H1021" s="315"/>
      <c r="I1021" s="315"/>
      <c r="J1021" s="315"/>
      <c r="K1021" s="315"/>
      <c r="L1021" s="315"/>
      <c r="M1021" s="315"/>
      <c r="N1021" s="315"/>
      <c r="O1021" s="315"/>
      <c r="P1021" s="315"/>
      <c r="Q1021" s="315"/>
      <c r="R1021" s="340"/>
    </row>
    <row r="1022" spans="1:18" s="310" customFormat="1">
      <c r="A1022" s="311"/>
      <c r="C1022" s="4"/>
      <c r="E1022" s="315"/>
      <c r="F1022" s="315"/>
      <c r="G1022" s="315"/>
      <c r="H1022" s="315"/>
      <c r="I1022" s="315"/>
      <c r="J1022" s="315"/>
      <c r="K1022" s="315"/>
      <c r="L1022" s="315"/>
      <c r="M1022" s="315"/>
      <c r="N1022" s="315"/>
      <c r="O1022" s="315"/>
      <c r="P1022" s="315"/>
      <c r="Q1022" s="315"/>
      <c r="R1022" s="340"/>
    </row>
    <row r="1023" spans="1:18" s="310" customFormat="1">
      <c r="A1023" s="311"/>
      <c r="C1023" s="4"/>
      <c r="E1023" s="315"/>
      <c r="F1023" s="315"/>
      <c r="G1023" s="315"/>
      <c r="H1023" s="315"/>
      <c r="I1023" s="315"/>
      <c r="J1023" s="315"/>
      <c r="K1023" s="315"/>
      <c r="L1023" s="315"/>
      <c r="M1023" s="315"/>
      <c r="N1023" s="315"/>
      <c r="O1023" s="315"/>
      <c r="P1023" s="315"/>
      <c r="Q1023" s="315"/>
      <c r="R1023" s="340"/>
    </row>
    <row r="1024" spans="1:18" s="310" customFormat="1">
      <c r="A1024" s="311"/>
      <c r="C1024" s="4"/>
      <c r="E1024" s="315"/>
      <c r="F1024" s="315"/>
      <c r="G1024" s="315"/>
      <c r="H1024" s="315"/>
      <c r="I1024" s="315"/>
      <c r="J1024" s="315"/>
      <c r="K1024" s="315"/>
      <c r="L1024" s="315"/>
      <c r="M1024" s="315"/>
      <c r="N1024" s="315"/>
      <c r="O1024" s="315"/>
      <c r="P1024" s="315"/>
      <c r="Q1024" s="315"/>
      <c r="R1024" s="340"/>
    </row>
    <row r="1025" spans="1:18" s="310" customFormat="1" hidden="1">
      <c r="A1025" s="311"/>
      <c r="C1025" s="4"/>
      <c r="E1025" s="315"/>
      <c r="F1025" s="315"/>
      <c r="G1025" s="315"/>
      <c r="H1025" s="315"/>
      <c r="I1025" s="315"/>
      <c r="J1025" s="315"/>
      <c r="K1025" s="315"/>
      <c r="L1025" s="315"/>
      <c r="M1025" s="315"/>
      <c r="N1025" s="315"/>
      <c r="O1025" s="315"/>
      <c r="P1025" s="315"/>
      <c r="Q1025" s="315"/>
      <c r="R1025" s="340"/>
    </row>
    <row r="1026" spans="1:18" s="310" customFormat="1">
      <c r="A1026" s="311"/>
      <c r="C1026" s="4"/>
      <c r="E1026" s="315"/>
      <c r="F1026" s="315"/>
      <c r="G1026" s="315"/>
      <c r="H1026" s="315"/>
      <c r="I1026" s="315"/>
      <c r="J1026" s="315"/>
      <c r="K1026" s="315"/>
      <c r="L1026" s="315"/>
      <c r="M1026" s="315"/>
      <c r="N1026" s="315"/>
      <c r="O1026" s="315"/>
      <c r="P1026" s="315"/>
      <c r="Q1026" s="315"/>
      <c r="R1026" s="340"/>
    </row>
    <row r="1027" spans="1:18" s="310" customFormat="1">
      <c r="A1027" s="311"/>
      <c r="C1027" s="4"/>
      <c r="E1027" s="315"/>
      <c r="F1027" s="315"/>
      <c r="G1027" s="315"/>
      <c r="H1027" s="315"/>
      <c r="I1027" s="315"/>
      <c r="J1027" s="315"/>
      <c r="K1027" s="315"/>
      <c r="L1027" s="315"/>
      <c r="M1027" s="315"/>
      <c r="N1027" s="315"/>
      <c r="O1027" s="315"/>
      <c r="P1027" s="315"/>
      <c r="Q1027" s="315"/>
      <c r="R1027" s="340"/>
    </row>
    <row r="1028" spans="1:18" s="310" customFormat="1" hidden="1">
      <c r="A1028" s="311"/>
      <c r="C1028" s="4"/>
      <c r="E1028" s="315"/>
      <c r="F1028" s="315"/>
      <c r="G1028" s="315"/>
      <c r="H1028" s="315"/>
      <c r="I1028" s="315"/>
      <c r="J1028" s="315"/>
      <c r="K1028" s="315"/>
      <c r="L1028" s="315"/>
      <c r="M1028" s="315"/>
      <c r="N1028" s="315"/>
      <c r="O1028" s="315"/>
      <c r="P1028" s="315"/>
      <c r="Q1028" s="315"/>
      <c r="R1028" s="340"/>
    </row>
    <row r="1029" spans="1:18" s="310" customFormat="1">
      <c r="A1029" s="311"/>
      <c r="C1029" s="4"/>
      <c r="E1029" s="315"/>
      <c r="F1029" s="315"/>
      <c r="G1029" s="315"/>
      <c r="H1029" s="315"/>
      <c r="I1029" s="315"/>
      <c r="J1029" s="315"/>
      <c r="K1029" s="315"/>
      <c r="L1029" s="315"/>
      <c r="M1029" s="315"/>
      <c r="N1029" s="315"/>
      <c r="O1029" s="315"/>
      <c r="P1029" s="315"/>
      <c r="Q1029" s="315"/>
      <c r="R1029" s="340"/>
    </row>
    <row r="1030" spans="1:18" s="310" customFormat="1" hidden="1">
      <c r="A1030" s="311"/>
      <c r="C1030" s="4"/>
      <c r="E1030" s="315"/>
      <c r="F1030" s="315"/>
      <c r="G1030" s="315"/>
      <c r="H1030" s="315"/>
      <c r="I1030" s="315"/>
      <c r="J1030" s="315"/>
      <c r="K1030" s="315"/>
      <c r="L1030" s="315"/>
      <c r="M1030" s="315"/>
      <c r="N1030" s="315"/>
      <c r="O1030" s="315"/>
      <c r="P1030" s="315"/>
      <c r="Q1030" s="315"/>
      <c r="R1030" s="340"/>
    </row>
    <row r="1031" spans="1:18" s="310" customFormat="1" hidden="1">
      <c r="A1031" s="311"/>
      <c r="C1031" s="4"/>
      <c r="E1031" s="315"/>
      <c r="F1031" s="315"/>
      <c r="G1031" s="315"/>
      <c r="H1031" s="315"/>
      <c r="I1031" s="315"/>
      <c r="J1031" s="315"/>
      <c r="K1031" s="315"/>
      <c r="L1031" s="315"/>
      <c r="M1031" s="315"/>
      <c r="N1031" s="315"/>
      <c r="O1031" s="315"/>
      <c r="P1031" s="315"/>
      <c r="Q1031" s="315"/>
      <c r="R1031" s="340"/>
    </row>
    <row r="1032" spans="1:18" s="310" customFormat="1">
      <c r="A1032" s="311"/>
      <c r="C1032" s="4"/>
      <c r="E1032" s="315"/>
      <c r="F1032" s="315"/>
      <c r="G1032" s="315"/>
      <c r="H1032" s="315"/>
      <c r="I1032" s="315"/>
      <c r="J1032" s="315"/>
      <c r="K1032" s="315"/>
      <c r="L1032" s="315"/>
      <c r="M1032" s="315"/>
      <c r="N1032" s="315"/>
      <c r="O1032" s="315"/>
      <c r="P1032" s="315"/>
      <c r="Q1032" s="315"/>
      <c r="R1032" s="340"/>
    </row>
    <row r="1033" spans="1:18" s="310" customFormat="1">
      <c r="A1033" s="311"/>
      <c r="C1033" s="4"/>
      <c r="E1033" s="315"/>
      <c r="F1033" s="315"/>
      <c r="G1033" s="315"/>
      <c r="H1033" s="315"/>
      <c r="I1033" s="315"/>
      <c r="J1033" s="315"/>
      <c r="K1033" s="315"/>
      <c r="L1033" s="315"/>
      <c r="M1033" s="315"/>
      <c r="N1033" s="315"/>
      <c r="O1033" s="315"/>
      <c r="P1033" s="315"/>
      <c r="Q1033" s="315"/>
      <c r="R1033" s="340"/>
    </row>
    <row r="1034" spans="1:18" s="310" customFormat="1">
      <c r="A1034" s="311"/>
      <c r="C1034" s="4"/>
      <c r="E1034" s="315"/>
      <c r="F1034" s="315"/>
      <c r="G1034" s="315"/>
      <c r="H1034" s="315"/>
      <c r="I1034" s="315"/>
      <c r="J1034" s="315"/>
      <c r="K1034" s="315"/>
      <c r="L1034" s="315"/>
      <c r="M1034" s="315"/>
      <c r="N1034" s="315"/>
      <c r="O1034" s="315"/>
      <c r="P1034" s="315"/>
      <c r="Q1034" s="315"/>
      <c r="R1034" s="340"/>
    </row>
    <row r="1035" spans="1:18" s="310" customFormat="1">
      <c r="A1035" s="311"/>
      <c r="C1035" s="4"/>
      <c r="E1035" s="315"/>
      <c r="F1035" s="315"/>
      <c r="G1035" s="315"/>
      <c r="H1035" s="315"/>
      <c r="I1035" s="315"/>
      <c r="J1035" s="315"/>
      <c r="K1035" s="315"/>
      <c r="L1035" s="315"/>
      <c r="M1035" s="315"/>
      <c r="N1035" s="315"/>
      <c r="O1035" s="315"/>
      <c r="P1035" s="315"/>
      <c r="Q1035" s="315"/>
      <c r="R1035" s="340"/>
    </row>
    <row r="1036" spans="1:18" s="310" customFormat="1" hidden="1">
      <c r="A1036" s="311"/>
      <c r="C1036" s="4"/>
      <c r="E1036" s="315"/>
      <c r="F1036" s="315"/>
      <c r="G1036" s="315"/>
      <c r="H1036" s="315"/>
      <c r="I1036" s="315"/>
      <c r="J1036" s="315"/>
      <c r="K1036" s="315"/>
      <c r="L1036" s="315"/>
      <c r="M1036" s="315"/>
      <c r="N1036" s="315"/>
      <c r="O1036" s="315"/>
      <c r="P1036" s="315"/>
      <c r="Q1036" s="315"/>
      <c r="R1036" s="340"/>
    </row>
    <row r="1037" spans="1:18" s="310" customFormat="1" hidden="1">
      <c r="A1037" s="311"/>
      <c r="C1037" s="4"/>
      <c r="E1037" s="315"/>
      <c r="F1037" s="315"/>
      <c r="G1037" s="315"/>
      <c r="H1037" s="315"/>
      <c r="I1037" s="315"/>
      <c r="J1037" s="315"/>
      <c r="K1037" s="315"/>
      <c r="L1037" s="315"/>
      <c r="M1037" s="315"/>
      <c r="N1037" s="315"/>
      <c r="O1037" s="315"/>
      <c r="P1037" s="315"/>
      <c r="Q1037" s="315"/>
      <c r="R1037" s="340"/>
    </row>
    <row r="1038" spans="1:18" s="310" customFormat="1">
      <c r="A1038" s="311"/>
      <c r="C1038" s="4"/>
      <c r="E1038" s="315"/>
      <c r="F1038" s="315"/>
      <c r="G1038" s="315"/>
      <c r="H1038" s="315"/>
      <c r="I1038" s="315"/>
      <c r="J1038" s="315"/>
      <c r="K1038" s="315"/>
      <c r="L1038" s="315"/>
      <c r="M1038" s="315"/>
      <c r="N1038" s="315"/>
      <c r="O1038" s="315"/>
      <c r="P1038" s="315"/>
      <c r="Q1038" s="315"/>
      <c r="R1038" s="340"/>
    </row>
    <row r="1039" spans="1:18" s="310" customFormat="1" hidden="1">
      <c r="A1039" s="311"/>
      <c r="C1039" s="4"/>
      <c r="E1039" s="315"/>
      <c r="F1039" s="315"/>
      <c r="G1039" s="315"/>
      <c r="H1039" s="315"/>
      <c r="I1039" s="315"/>
      <c r="J1039" s="315"/>
      <c r="K1039" s="315"/>
      <c r="L1039" s="315"/>
      <c r="M1039" s="315"/>
      <c r="N1039" s="315"/>
      <c r="O1039" s="315"/>
      <c r="P1039" s="315"/>
      <c r="Q1039" s="315"/>
      <c r="R1039" s="340"/>
    </row>
    <row r="1040" spans="1:18" s="310" customFormat="1" hidden="1">
      <c r="A1040" s="311"/>
      <c r="C1040" s="4"/>
      <c r="E1040" s="315"/>
      <c r="F1040" s="315"/>
      <c r="G1040" s="315"/>
      <c r="H1040" s="315"/>
      <c r="I1040" s="315"/>
      <c r="J1040" s="315"/>
      <c r="K1040" s="315"/>
      <c r="L1040" s="315"/>
      <c r="M1040" s="315"/>
      <c r="N1040" s="315"/>
      <c r="O1040" s="315"/>
      <c r="P1040" s="315"/>
      <c r="Q1040" s="315"/>
      <c r="R1040" s="340"/>
    </row>
    <row r="1041" spans="1:18" s="310" customFormat="1" hidden="1">
      <c r="A1041" s="311"/>
      <c r="C1041" s="4"/>
      <c r="E1041" s="315"/>
      <c r="F1041" s="315"/>
      <c r="G1041" s="315"/>
      <c r="H1041" s="315"/>
      <c r="I1041" s="315"/>
      <c r="J1041" s="315"/>
      <c r="K1041" s="315"/>
      <c r="L1041" s="315"/>
      <c r="M1041" s="315"/>
      <c r="N1041" s="315"/>
      <c r="O1041" s="315"/>
      <c r="P1041" s="315"/>
      <c r="Q1041" s="315"/>
      <c r="R1041" s="340"/>
    </row>
    <row r="1042" spans="1:18" s="310" customFormat="1">
      <c r="A1042" s="311"/>
      <c r="C1042" s="4"/>
      <c r="E1042" s="315"/>
      <c r="F1042" s="315"/>
      <c r="G1042" s="315"/>
      <c r="H1042" s="315"/>
      <c r="I1042" s="315"/>
      <c r="J1042" s="315"/>
      <c r="K1042" s="315"/>
      <c r="L1042" s="315"/>
      <c r="M1042" s="315"/>
      <c r="N1042" s="315"/>
      <c r="O1042" s="315"/>
      <c r="P1042" s="315"/>
      <c r="Q1042" s="315"/>
      <c r="R1042" s="340"/>
    </row>
    <row r="1043" spans="1:18" s="310" customFormat="1" hidden="1">
      <c r="A1043" s="311"/>
      <c r="C1043" s="4"/>
      <c r="E1043" s="315"/>
      <c r="F1043" s="315"/>
      <c r="G1043" s="315"/>
      <c r="H1043" s="315"/>
      <c r="I1043" s="315"/>
      <c r="J1043" s="315"/>
      <c r="K1043" s="315"/>
      <c r="L1043" s="315"/>
      <c r="M1043" s="315"/>
      <c r="N1043" s="315"/>
      <c r="O1043" s="315"/>
      <c r="P1043" s="315"/>
      <c r="Q1043" s="315"/>
      <c r="R1043" s="340"/>
    </row>
    <row r="1044" spans="1:18" s="310" customFormat="1" hidden="1">
      <c r="A1044" s="311"/>
      <c r="C1044" s="4"/>
      <c r="E1044" s="315"/>
      <c r="F1044" s="315"/>
      <c r="G1044" s="315"/>
      <c r="H1044" s="315"/>
      <c r="I1044" s="315"/>
      <c r="J1044" s="315"/>
      <c r="K1044" s="315"/>
      <c r="L1044" s="315"/>
      <c r="M1044" s="315"/>
      <c r="N1044" s="315"/>
      <c r="O1044" s="315"/>
      <c r="P1044" s="315"/>
      <c r="Q1044" s="315"/>
      <c r="R1044" s="340"/>
    </row>
    <row r="1045" spans="1:18" s="310" customFormat="1" hidden="1">
      <c r="A1045" s="311"/>
      <c r="C1045" s="4"/>
      <c r="E1045" s="315"/>
      <c r="F1045" s="315"/>
      <c r="G1045" s="315"/>
      <c r="H1045" s="315"/>
      <c r="I1045" s="315"/>
      <c r="J1045" s="315"/>
      <c r="K1045" s="315"/>
      <c r="L1045" s="315"/>
      <c r="M1045" s="315"/>
      <c r="N1045" s="315"/>
      <c r="O1045" s="315"/>
      <c r="P1045" s="315"/>
      <c r="Q1045" s="315"/>
      <c r="R1045" s="340"/>
    </row>
    <row r="1046" spans="1:18" s="310" customFormat="1">
      <c r="A1046" s="311"/>
      <c r="C1046" s="4"/>
      <c r="E1046" s="315"/>
      <c r="F1046" s="315"/>
      <c r="G1046" s="315"/>
      <c r="H1046" s="315"/>
      <c r="I1046" s="315"/>
      <c r="J1046" s="315"/>
      <c r="K1046" s="315"/>
      <c r="L1046" s="315"/>
      <c r="M1046" s="315"/>
      <c r="N1046" s="315"/>
      <c r="O1046" s="315"/>
      <c r="P1046" s="315"/>
      <c r="Q1046" s="315"/>
      <c r="R1046" s="340"/>
    </row>
    <row r="1047" spans="1:18" s="310" customFormat="1">
      <c r="A1047" s="311"/>
      <c r="C1047" s="4"/>
      <c r="E1047" s="315"/>
      <c r="F1047" s="315"/>
      <c r="G1047" s="315"/>
      <c r="H1047" s="315"/>
      <c r="I1047" s="315"/>
      <c r="J1047" s="315"/>
      <c r="K1047" s="315"/>
      <c r="L1047" s="315"/>
      <c r="M1047" s="315"/>
      <c r="N1047" s="315"/>
      <c r="O1047" s="315"/>
      <c r="P1047" s="315"/>
      <c r="Q1047" s="315"/>
      <c r="R1047" s="340"/>
    </row>
    <row r="1048" spans="1:18" s="310" customFormat="1">
      <c r="A1048" s="311"/>
      <c r="C1048" s="4"/>
      <c r="E1048" s="315"/>
      <c r="F1048" s="315"/>
      <c r="G1048" s="315"/>
      <c r="H1048" s="315"/>
      <c r="I1048" s="315"/>
      <c r="J1048" s="315"/>
      <c r="K1048" s="315"/>
      <c r="L1048" s="315"/>
      <c r="M1048" s="315"/>
      <c r="N1048" s="315"/>
      <c r="O1048" s="315"/>
      <c r="P1048" s="315"/>
      <c r="Q1048" s="315"/>
      <c r="R1048" s="340"/>
    </row>
    <row r="1049" spans="1:18" s="310" customFormat="1">
      <c r="A1049" s="311"/>
      <c r="C1049" s="4"/>
      <c r="E1049" s="315"/>
      <c r="F1049" s="315"/>
      <c r="G1049" s="315"/>
      <c r="H1049" s="315"/>
      <c r="I1049" s="315"/>
      <c r="J1049" s="315"/>
      <c r="K1049" s="315"/>
      <c r="L1049" s="315"/>
      <c r="M1049" s="315"/>
      <c r="N1049" s="315"/>
      <c r="O1049" s="315"/>
      <c r="P1049" s="315"/>
      <c r="Q1049" s="315"/>
      <c r="R1049" s="340"/>
    </row>
    <row r="1050" spans="1:18" s="310" customFormat="1">
      <c r="A1050" s="311"/>
      <c r="C1050" s="4"/>
      <c r="E1050" s="315"/>
      <c r="F1050" s="315"/>
      <c r="G1050" s="315"/>
      <c r="H1050" s="315"/>
      <c r="I1050" s="315"/>
      <c r="J1050" s="315"/>
      <c r="K1050" s="315"/>
      <c r="L1050" s="315"/>
      <c r="M1050" s="315"/>
      <c r="N1050" s="315"/>
      <c r="O1050" s="315"/>
      <c r="P1050" s="315"/>
      <c r="Q1050" s="315"/>
      <c r="R1050" s="340"/>
    </row>
    <row r="1051" spans="1:18" s="310" customFormat="1" hidden="1">
      <c r="A1051" s="311"/>
      <c r="C1051" s="4"/>
      <c r="E1051" s="315"/>
      <c r="F1051" s="315"/>
      <c r="G1051" s="315"/>
      <c r="H1051" s="315"/>
      <c r="I1051" s="315"/>
      <c r="J1051" s="315"/>
      <c r="K1051" s="315"/>
      <c r="L1051" s="315"/>
      <c r="M1051" s="315"/>
      <c r="N1051" s="315"/>
      <c r="O1051" s="315"/>
      <c r="P1051" s="315"/>
      <c r="Q1051" s="315"/>
      <c r="R1051" s="340"/>
    </row>
    <row r="1052" spans="1:18" s="310" customFormat="1">
      <c r="A1052" s="311"/>
      <c r="C1052" s="4"/>
      <c r="E1052" s="315"/>
      <c r="F1052" s="315"/>
      <c r="G1052" s="315"/>
      <c r="H1052" s="315"/>
      <c r="I1052" s="315"/>
      <c r="J1052" s="315"/>
      <c r="K1052" s="315"/>
      <c r="L1052" s="315"/>
      <c r="M1052" s="315"/>
      <c r="N1052" s="315"/>
      <c r="O1052" s="315"/>
      <c r="P1052" s="315"/>
      <c r="Q1052" s="315"/>
      <c r="R1052" s="340"/>
    </row>
    <row r="1053" spans="1:18" s="310" customFormat="1" hidden="1">
      <c r="A1053" s="311"/>
      <c r="C1053" s="4"/>
      <c r="E1053" s="315"/>
      <c r="F1053" s="315"/>
      <c r="G1053" s="315"/>
      <c r="H1053" s="315"/>
      <c r="I1053" s="315"/>
      <c r="J1053" s="315"/>
      <c r="K1053" s="315"/>
      <c r="L1053" s="315"/>
      <c r="M1053" s="315"/>
      <c r="N1053" s="315"/>
      <c r="O1053" s="315"/>
      <c r="P1053" s="315"/>
      <c r="Q1053" s="315"/>
      <c r="R1053" s="340"/>
    </row>
    <row r="1054" spans="1:18" s="310" customFormat="1" hidden="1">
      <c r="A1054" s="311"/>
      <c r="C1054" s="4"/>
      <c r="E1054" s="315"/>
      <c r="F1054" s="315"/>
      <c r="G1054" s="315"/>
      <c r="H1054" s="315"/>
      <c r="I1054" s="315"/>
      <c r="J1054" s="315"/>
      <c r="K1054" s="315"/>
      <c r="L1054" s="315"/>
      <c r="M1054" s="315"/>
      <c r="N1054" s="315"/>
      <c r="O1054" s="315"/>
      <c r="P1054" s="315"/>
      <c r="Q1054" s="315"/>
      <c r="R1054" s="340"/>
    </row>
    <row r="1055" spans="1:18" s="310" customFormat="1">
      <c r="A1055" s="311"/>
      <c r="C1055" s="4"/>
      <c r="E1055" s="315"/>
      <c r="F1055" s="315"/>
      <c r="G1055" s="315"/>
      <c r="H1055" s="315"/>
      <c r="I1055" s="315"/>
      <c r="J1055" s="315"/>
      <c r="K1055" s="315"/>
      <c r="L1055" s="315"/>
      <c r="M1055" s="315"/>
      <c r="N1055" s="315"/>
      <c r="O1055" s="315"/>
      <c r="P1055" s="315"/>
      <c r="Q1055" s="315"/>
      <c r="R1055" s="340"/>
    </row>
    <row r="1056" spans="1:18" s="310" customFormat="1">
      <c r="A1056" s="311"/>
      <c r="C1056" s="4"/>
      <c r="E1056" s="315"/>
      <c r="F1056" s="315"/>
      <c r="G1056" s="315"/>
      <c r="H1056" s="315"/>
      <c r="I1056" s="315"/>
      <c r="J1056" s="315"/>
      <c r="K1056" s="315"/>
      <c r="L1056" s="315"/>
      <c r="M1056" s="315"/>
      <c r="N1056" s="315"/>
      <c r="O1056" s="315"/>
      <c r="P1056" s="315"/>
      <c r="Q1056" s="315"/>
      <c r="R1056" s="340"/>
    </row>
    <row r="1057" spans="1:18" s="310" customFormat="1" hidden="1">
      <c r="A1057" s="311"/>
      <c r="C1057" s="4"/>
      <c r="E1057" s="315"/>
      <c r="F1057" s="315"/>
      <c r="G1057" s="315"/>
      <c r="H1057" s="315"/>
      <c r="I1057" s="315"/>
      <c r="J1057" s="315"/>
      <c r="K1057" s="315"/>
      <c r="L1057" s="315"/>
      <c r="M1057" s="315"/>
      <c r="N1057" s="315"/>
      <c r="O1057" s="315"/>
      <c r="P1057" s="315"/>
      <c r="Q1057" s="315"/>
      <c r="R1057" s="340"/>
    </row>
    <row r="1058" spans="1:18" s="310" customFormat="1" hidden="1">
      <c r="A1058" s="311"/>
      <c r="C1058" s="4"/>
      <c r="E1058" s="315"/>
      <c r="F1058" s="315"/>
      <c r="G1058" s="315"/>
      <c r="H1058" s="315"/>
      <c r="I1058" s="315"/>
      <c r="J1058" s="315"/>
      <c r="K1058" s="315"/>
      <c r="L1058" s="315"/>
      <c r="M1058" s="315"/>
      <c r="N1058" s="315"/>
      <c r="O1058" s="315"/>
      <c r="P1058" s="315"/>
      <c r="Q1058" s="315"/>
      <c r="R1058" s="340"/>
    </row>
    <row r="1059" spans="1:18" s="310" customFormat="1" hidden="1">
      <c r="A1059" s="311"/>
      <c r="C1059" s="4"/>
      <c r="E1059" s="315"/>
      <c r="F1059" s="315"/>
      <c r="G1059" s="315"/>
      <c r="H1059" s="315"/>
      <c r="I1059" s="315"/>
      <c r="J1059" s="315"/>
      <c r="K1059" s="315"/>
      <c r="L1059" s="315"/>
      <c r="M1059" s="315"/>
      <c r="N1059" s="315"/>
      <c r="O1059" s="315"/>
      <c r="P1059" s="315"/>
      <c r="Q1059" s="315"/>
      <c r="R1059" s="340"/>
    </row>
    <row r="1060" spans="1:18" s="310" customFormat="1" hidden="1">
      <c r="A1060" s="311"/>
      <c r="C1060" s="4"/>
      <c r="E1060" s="315"/>
      <c r="F1060" s="315"/>
      <c r="G1060" s="315"/>
      <c r="H1060" s="315"/>
      <c r="I1060" s="315"/>
      <c r="J1060" s="315"/>
      <c r="K1060" s="315"/>
      <c r="L1060" s="315"/>
      <c r="M1060" s="315"/>
      <c r="N1060" s="315"/>
      <c r="O1060" s="315"/>
      <c r="P1060" s="315"/>
      <c r="Q1060" s="315"/>
      <c r="R1060" s="340"/>
    </row>
    <row r="1061" spans="1:18" s="310" customFormat="1" hidden="1">
      <c r="A1061" s="311"/>
      <c r="C1061" s="4"/>
      <c r="E1061" s="315"/>
      <c r="F1061" s="315"/>
      <c r="G1061" s="315"/>
      <c r="H1061" s="315"/>
      <c r="I1061" s="315"/>
      <c r="J1061" s="315"/>
      <c r="K1061" s="315"/>
      <c r="L1061" s="315"/>
      <c r="M1061" s="315"/>
      <c r="N1061" s="315"/>
      <c r="O1061" s="315"/>
      <c r="P1061" s="315"/>
      <c r="Q1061" s="315"/>
      <c r="R1061" s="340"/>
    </row>
    <row r="1062" spans="1:18" s="310" customFormat="1" hidden="1">
      <c r="A1062" s="311"/>
      <c r="C1062" s="4"/>
      <c r="E1062" s="315"/>
      <c r="F1062" s="315"/>
      <c r="G1062" s="315"/>
      <c r="H1062" s="315"/>
      <c r="I1062" s="315"/>
      <c r="J1062" s="315"/>
      <c r="K1062" s="315"/>
      <c r="L1062" s="315"/>
      <c r="M1062" s="315"/>
      <c r="N1062" s="315"/>
      <c r="O1062" s="315"/>
      <c r="P1062" s="315"/>
      <c r="Q1062" s="315"/>
      <c r="R1062" s="340"/>
    </row>
    <row r="1063" spans="1:18" s="310" customFormat="1" hidden="1">
      <c r="A1063" s="311"/>
      <c r="C1063" s="4"/>
      <c r="E1063" s="315"/>
      <c r="F1063" s="315"/>
      <c r="G1063" s="315"/>
      <c r="H1063" s="315"/>
      <c r="I1063" s="315"/>
      <c r="J1063" s="315"/>
      <c r="K1063" s="315"/>
      <c r="L1063" s="315"/>
      <c r="M1063" s="315"/>
      <c r="N1063" s="315"/>
      <c r="O1063" s="315"/>
      <c r="P1063" s="315"/>
      <c r="Q1063" s="315"/>
      <c r="R1063" s="340"/>
    </row>
    <row r="1064" spans="1:18" s="310" customFormat="1" hidden="1">
      <c r="A1064" s="311"/>
      <c r="C1064" s="4"/>
      <c r="E1064" s="315"/>
      <c r="F1064" s="315"/>
      <c r="G1064" s="315"/>
      <c r="H1064" s="315"/>
      <c r="I1064" s="315"/>
      <c r="J1064" s="315"/>
      <c r="K1064" s="315"/>
      <c r="L1064" s="315"/>
      <c r="M1064" s="315"/>
      <c r="N1064" s="315"/>
      <c r="O1064" s="315"/>
      <c r="P1064" s="315"/>
      <c r="Q1064" s="315"/>
      <c r="R1064" s="340"/>
    </row>
    <row r="1065" spans="1:18" s="310" customFormat="1" hidden="1">
      <c r="A1065" s="311"/>
      <c r="C1065" s="4"/>
      <c r="E1065" s="315"/>
      <c r="F1065" s="315"/>
      <c r="G1065" s="315"/>
      <c r="H1065" s="315"/>
      <c r="I1065" s="315"/>
      <c r="J1065" s="315"/>
      <c r="K1065" s="315"/>
      <c r="L1065" s="315"/>
      <c r="M1065" s="315"/>
      <c r="N1065" s="315"/>
      <c r="O1065" s="315"/>
      <c r="P1065" s="315"/>
      <c r="Q1065" s="315"/>
      <c r="R1065" s="340"/>
    </row>
    <row r="1066" spans="1:18" s="310" customFormat="1" hidden="1">
      <c r="A1066" s="311"/>
      <c r="C1066" s="4"/>
      <c r="E1066" s="315"/>
      <c r="F1066" s="315"/>
      <c r="G1066" s="315"/>
      <c r="H1066" s="315"/>
      <c r="I1066" s="315"/>
      <c r="J1066" s="315"/>
      <c r="K1066" s="315"/>
      <c r="L1066" s="315"/>
      <c r="M1066" s="315"/>
      <c r="N1066" s="315"/>
      <c r="O1066" s="315"/>
      <c r="P1066" s="315"/>
      <c r="Q1066" s="315"/>
      <c r="R1066" s="340"/>
    </row>
    <row r="1067" spans="1:18" s="310" customFormat="1">
      <c r="A1067" s="311"/>
      <c r="C1067" s="4"/>
      <c r="E1067" s="315"/>
      <c r="F1067" s="315"/>
      <c r="G1067" s="315"/>
      <c r="H1067" s="315"/>
      <c r="I1067" s="315"/>
      <c r="J1067" s="315"/>
      <c r="K1067" s="315"/>
      <c r="L1067" s="315"/>
      <c r="M1067" s="315"/>
      <c r="N1067" s="315"/>
      <c r="O1067" s="315"/>
      <c r="P1067" s="315"/>
      <c r="Q1067" s="315"/>
      <c r="R1067" s="340"/>
    </row>
    <row r="1068" spans="1:18" s="310" customFormat="1">
      <c r="A1068" s="311"/>
      <c r="C1068" s="4"/>
      <c r="E1068" s="315"/>
      <c r="F1068" s="315"/>
      <c r="G1068" s="315"/>
      <c r="H1068" s="315"/>
      <c r="I1068" s="315"/>
      <c r="J1068" s="315"/>
      <c r="K1068" s="315"/>
      <c r="L1068" s="315"/>
      <c r="M1068" s="315"/>
      <c r="N1068" s="315"/>
      <c r="O1068" s="315"/>
      <c r="P1068" s="315"/>
      <c r="Q1068" s="315"/>
      <c r="R1068" s="340"/>
    </row>
    <row r="1069" spans="1:18" s="310" customFormat="1">
      <c r="A1069" s="311"/>
      <c r="C1069" s="4"/>
      <c r="E1069" s="315"/>
      <c r="F1069" s="315"/>
      <c r="G1069" s="315"/>
      <c r="H1069" s="315"/>
      <c r="I1069" s="315"/>
      <c r="J1069" s="315"/>
      <c r="K1069" s="315"/>
      <c r="L1069" s="315"/>
      <c r="M1069" s="315"/>
      <c r="N1069" s="315"/>
      <c r="O1069" s="315"/>
      <c r="P1069" s="315"/>
      <c r="Q1069" s="315"/>
      <c r="R1069" s="340"/>
    </row>
    <row r="1070" spans="1:18" s="310" customFormat="1">
      <c r="A1070" s="311"/>
      <c r="C1070" s="4"/>
      <c r="E1070" s="315"/>
      <c r="F1070" s="315"/>
      <c r="G1070" s="315"/>
      <c r="H1070" s="315"/>
      <c r="I1070" s="315"/>
      <c r="J1070" s="315"/>
      <c r="K1070" s="315"/>
      <c r="L1070" s="315"/>
      <c r="M1070" s="315"/>
      <c r="N1070" s="315"/>
      <c r="O1070" s="315"/>
      <c r="P1070" s="315"/>
      <c r="Q1070" s="315"/>
      <c r="R1070" s="340"/>
    </row>
    <row r="1071" spans="1:18" s="310" customFormat="1">
      <c r="A1071" s="311"/>
      <c r="C1071" s="4"/>
      <c r="E1071" s="315"/>
      <c r="F1071" s="315"/>
      <c r="G1071" s="315"/>
      <c r="H1071" s="315"/>
      <c r="I1071" s="315"/>
      <c r="J1071" s="315"/>
      <c r="K1071" s="315"/>
      <c r="L1071" s="315"/>
      <c r="M1071" s="315"/>
      <c r="N1071" s="315"/>
      <c r="O1071" s="315"/>
      <c r="P1071" s="315"/>
      <c r="Q1071" s="315"/>
      <c r="R1071" s="340"/>
    </row>
    <row r="1072" spans="1:18" s="310" customFormat="1">
      <c r="A1072" s="311"/>
      <c r="C1072" s="4"/>
      <c r="E1072" s="315"/>
      <c r="F1072" s="315"/>
      <c r="G1072" s="315"/>
      <c r="H1072" s="315"/>
      <c r="I1072" s="315"/>
      <c r="J1072" s="315"/>
      <c r="K1072" s="315"/>
      <c r="L1072" s="315"/>
      <c r="M1072" s="315"/>
      <c r="N1072" s="315"/>
      <c r="O1072" s="315"/>
      <c r="P1072" s="315"/>
      <c r="Q1072" s="315"/>
      <c r="R1072" s="340"/>
    </row>
    <row r="1073" spans="1:18" s="310" customFormat="1">
      <c r="A1073" s="311"/>
      <c r="C1073" s="4"/>
      <c r="E1073" s="315"/>
      <c r="F1073" s="315"/>
      <c r="G1073" s="315"/>
      <c r="H1073" s="315"/>
      <c r="I1073" s="315"/>
      <c r="J1073" s="315"/>
      <c r="K1073" s="315"/>
      <c r="L1073" s="315"/>
      <c r="M1073" s="315"/>
      <c r="N1073" s="315"/>
      <c r="O1073" s="315"/>
      <c r="P1073" s="315"/>
      <c r="Q1073" s="315"/>
      <c r="R1073" s="340"/>
    </row>
    <row r="1074" spans="1:18" s="310" customFormat="1">
      <c r="A1074" s="311"/>
      <c r="C1074" s="4"/>
      <c r="E1074" s="315"/>
      <c r="F1074" s="315"/>
      <c r="G1074" s="315"/>
      <c r="H1074" s="315"/>
      <c r="I1074" s="315"/>
      <c r="J1074" s="315"/>
      <c r="K1074" s="315"/>
      <c r="L1074" s="315"/>
      <c r="M1074" s="315"/>
      <c r="N1074" s="315"/>
      <c r="O1074" s="315"/>
      <c r="P1074" s="315"/>
      <c r="Q1074" s="315"/>
      <c r="R1074" s="340"/>
    </row>
    <row r="1075" spans="1:18" s="310" customFormat="1">
      <c r="A1075" s="311"/>
      <c r="C1075" s="4"/>
      <c r="E1075" s="315"/>
      <c r="F1075" s="315"/>
      <c r="G1075" s="315"/>
      <c r="H1075" s="315"/>
      <c r="I1075" s="315"/>
      <c r="J1075" s="315"/>
      <c r="K1075" s="315"/>
      <c r="L1075" s="315"/>
      <c r="M1075" s="315"/>
      <c r="N1075" s="315"/>
      <c r="O1075" s="315"/>
      <c r="P1075" s="315"/>
      <c r="Q1075" s="315"/>
      <c r="R1075" s="340"/>
    </row>
    <row r="1076" spans="1:18" s="310" customFormat="1">
      <c r="A1076" s="311"/>
      <c r="C1076" s="4"/>
      <c r="E1076" s="315"/>
      <c r="F1076" s="315"/>
      <c r="G1076" s="315"/>
      <c r="H1076" s="315"/>
      <c r="I1076" s="315"/>
      <c r="J1076" s="315"/>
      <c r="K1076" s="315"/>
      <c r="L1076" s="315"/>
      <c r="M1076" s="315"/>
      <c r="N1076" s="315"/>
      <c r="O1076" s="315"/>
      <c r="P1076" s="315"/>
      <c r="Q1076" s="315"/>
      <c r="R1076" s="340"/>
    </row>
    <row r="1077" spans="1:18" s="310" customFormat="1">
      <c r="A1077" s="311"/>
      <c r="C1077" s="4"/>
      <c r="E1077" s="315"/>
      <c r="F1077" s="315"/>
      <c r="G1077" s="315"/>
      <c r="H1077" s="315"/>
      <c r="I1077" s="315"/>
      <c r="J1077" s="315"/>
      <c r="K1077" s="315"/>
      <c r="L1077" s="315"/>
      <c r="M1077" s="315"/>
      <c r="N1077" s="315"/>
      <c r="O1077" s="315"/>
      <c r="P1077" s="315"/>
      <c r="Q1077" s="315"/>
      <c r="R1077" s="340"/>
    </row>
    <row r="1078" spans="1:18" s="310" customFormat="1">
      <c r="A1078" s="311"/>
      <c r="C1078" s="4"/>
      <c r="E1078" s="315"/>
      <c r="F1078" s="315"/>
      <c r="G1078" s="315"/>
      <c r="H1078" s="315"/>
      <c r="I1078" s="315"/>
      <c r="J1078" s="315"/>
      <c r="K1078" s="315"/>
      <c r="L1078" s="315"/>
      <c r="M1078" s="315"/>
      <c r="N1078" s="315"/>
      <c r="O1078" s="315"/>
      <c r="P1078" s="315"/>
      <c r="Q1078" s="315"/>
      <c r="R1078" s="340"/>
    </row>
    <row r="1079" spans="1:18" s="310" customFormat="1">
      <c r="A1079" s="311"/>
      <c r="C1079" s="4"/>
      <c r="E1079" s="315"/>
      <c r="F1079" s="315"/>
      <c r="G1079" s="315"/>
      <c r="H1079" s="315"/>
      <c r="I1079" s="315"/>
      <c r="J1079" s="315"/>
      <c r="K1079" s="315"/>
      <c r="L1079" s="315"/>
      <c r="M1079" s="315"/>
      <c r="N1079" s="315"/>
      <c r="O1079" s="315"/>
      <c r="P1079" s="315"/>
      <c r="Q1079" s="315"/>
      <c r="R1079" s="340"/>
    </row>
    <row r="1080" spans="1:18" s="310" customFormat="1">
      <c r="A1080" s="311"/>
      <c r="C1080" s="4"/>
      <c r="E1080" s="315"/>
      <c r="F1080" s="315"/>
      <c r="G1080" s="315"/>
      <c r="H1080" s="315"/>
      <c r="I1080" s="315"/>
      <c r="J1080" s="315"/>
      <c r="K1080" s="315"/>
      <c r="L1080" s="315"/>
      <c r="M1080" s="315"/>
      <c r="N1080" s="315"/>
      <c r="O1080" s="315"/>
      <c r="P1080" s="315"/>
      <c r="Q1080" s="315"/>
      <c r="R1080" s="340"/>
    </row>
    <row r="1081" spans="1:18" s="310" customFormat="1">
      <c r="A1081" s="311"/>
      <c r="C1081" s="4"/>
      <c r="E1081" s="315"/>
      <c r="F1081" s="315"/>
      <c r="G1081" s="315"/>
      <c r="H1081" s="315"/>
      <c r="I1081" s="315"/>
      <c r="J1081" s="315"/>
      <c r="K1081" s="315"/>
      <c r="L1081" s="315"/>
      <c r="M1081" s="315"/>
      <c r="N1081" s="315"/>
      <c r="O1081" s="315"/>
      <c r="P1081" s="315"/>
      <c r="Q1081" s="315"/>
      <c r="R1081" s="340"/>
    </row>
    <row r="1082" spans="1:18" s="310" customFormat="1">
      <c r="A1082" s="311"/>
      <c r="C1082" s="4"/>
      <c r="E1082" s="315"/>
      <c r="F1082" s="315"/>
      <c r="G1082" s="315"/>
      <c r="H1082" s="315"/>
      <c r="I1082" s="315"/>
      <c r="J1082" s="315"/>
      <c r="K1082" s="315"/>
      <c r="L1082" s="315"/>
      <c r="M1082" s="315"/>
      <c r="N1082" s="315"/>
      <c r="O1082" s="315"/>
      <c r="P1082" s="315"/>
      <c r="Q1082" s="315"/>
      <c r="R1082" s="340"/>
    </row>
    <row r="1083" spans="1:18" s="310" customFormat="1">
      <c r="A1083" s="311"/>
      <c r="C1083" s="4"/>
      <c r="E1083" s="315"/>
      <c r="F1083" s="315"/>
      <c r="G1083" s="315"/>
      <c r="H1083" s="315"/>
      <c r="I1083" s="315"/>
      <c r="J1083" s="315"/>
      <c r="K1083" s="315"/>
      <c r="L1083" s="315"/>
      <c r="M1083" s="315"/>
      <c r="N1083" s="315"/>
      <c r="O1083" s="315"/>
      <c r="P1083" s="315"/>
      <c r="Q1083" s="315"/>
      <c r="R1083" s="340"/>
    </row>
    <row r="1084" spans="1:18" s="310" customFormat="1">
      <c r="A1084" s="311"/>
      <c r="C1084" s="4"/>
      <c r="E1084" s="315"/>
      <c r="F1084" s="315"/>
      <c r="G1084" s="315"/>
      <c r="H1084" s="315"/>
      <c r="I1084" s="315"/>
      <c r="J1084" s="315"/>
      <c r="K1084" s="315"/>
      <c r="L1084" s="315"/>
      <c r="M1084" s="315"/>
      <c r="N1084" s="315"/>
      <c r="O1084" s="315"/>
      <c r="P1084" s="315"/>
      <c r="Q1084" s="315"/>
      <c r="R1084" s="340"/>
    </row>
    <row r="1085" spans="1:18" s="310" customFormat="1">
      <c r="A1085" s="311"/>
      <c r="C1085" s="4"/>
      <c r="E1085" s="315"/>
      <c r="F1085" s="315"/>
      <c r="G1085" s="315"/>
      <c r="H1085" s="315"/>
      <c r="I1085" s="315"/>
      <c r="J1085" s="315"/>
      <c r="K1085" s="315"/>
      <c r="L1085" s="315"/>
      <c r="M1085" s="315"/>
      <c r="N1085" s="315"/>
      <c r="O1085" s="315"/>
      <c r="P1085" s="315"/>
      <c r="Q1085" s="315"/>
      <c r="R1085" s="340"/>
    </row>
    <row r="1086" spans="1:18" s="310" customFormat="1">
      <c r="A1086" s="311"/>
      <c r="C1086" s="4"/>
      <c r="E1086" s="315"/>
      <c r="F1086" s="315"/>
      <c r="G1086" s="315"/>
      <c r="H1086" s="315"/>
      <c r="I1086" s="315"/>
      <c r="J1086" s="315"/>
      <c r="K1086" s="315"/>
      <c r="L1086" s="315"/>
      <c r="M1086" s="315"/>
      <c r="N1086" s="315"/>
      <c r="O1086" s="315"/>
      <c r="P1086" s="315"/>
      <c r="Q1086" s="315"/>
      <c r="R1086" s="340"/>
    </row>
    <row r="1087" spans="1:18" s="310" customFormat="1">
      <c r="A1087" s="311"/>
      <c r="C1087" s="4"/>
      <c r="E1087" s="315"/>
      <c r="F1087" s="315"/>
      <c r="G1087" s="315"/>
      <c r="H1087" s="315"/>
      <c r="I1087" s="315"/>
      <c r="J1087" s="315"/>
      <c r="K1087" s="315"/>
      <c r="L1087" s="315"/>
      <c r="M1087" s="315"/>
      <c r="N1087" s="315"/>
      <c r="O1087" s="315"/>
      <c r="P1087" s="315"/>
      <c r="Q1087" s="315"/>
      <c r="R1087" s="340"/>
    </row>
    <row r="1088" spans="1:18" s="310" customFormat="1">
      <c r="A1088" s="311"/>
      <c r="C1088" s="4"/>
      <c r="E1088" s="315"/>
      <c r="F1088" s="315"/>
      <c r="G1088" s="315"/>
      <c r="H1088" s="315"/>
      <c r="I1088" s="315"/>
      <c r="J1088" s="315"/>
      <c r="K1088" s="315"/>
      <c r="L1088" s="315"/>
      <c r="M1088" s="315"/>
      <c r="N1088" s="315"/>
      <c r="O1088" s="315"/>
      <c r="P1088" s="315"/>
      <c r="Q1088" s="315"/>
      <c r="R1088" s="340"/>
    </row>
    <row r="1089" spans="1:18" s="310" customFormat="1">
      <c r="A1089" s="311"/>
      <c r="C1089" s="4"/>
      <c r="E1089" s="315"/>
      <c r="F1089" s="315"/>
      <c r="G1089" s="315"/>
      <c r="H1089" s="315"/>
      <c r="I1089" s="315"/>
      <c r="J1089" s="315"/>
      <c r="K1089" s="315"/>
      <c r="L1089" s="315"/>
      <c r="M1089" s="315"/>
      <c r="N1089" s="315"/>
      <c r="O1089" s="315"/>
      <c r="P1089" s="315"/>
      <c r="Q1089" s="315"/>
      <c r="R1089" s="340"/>
    </row>
    <row r="1090" spans="1:18" s="310" customFormat="1">
      <c r="A1090" s="311"/>
      <c r="C1090" s="4"/>
      <c r="E1090" s="315"/>
      <c r="F1090" s="315"/>
      <c r="G1090" s="315"/>
      <c r="H1090" s="315"/>
      <c r="I1090" s="315"/>
      <c r="J1090" s="315"/>
      <c r="K1090" s="315"/>
      <c r="L1090" s="315"/>
      <c r="M1090" s="315"/>
      <c r="N1090" s="315"/>
      <c r="O1090" s="315"/>
      <c r="P1090" s="315"/>
      <c r="Q1090" s="315"/>
      <c r="R1090" s="340"/>
    </row>
    <row r="1091" spans="1:18" s="310" customFormat="1">
      <c r="A1091" s="311"/>
      <c r="C1091" s="4"/>
      <c r="E1091" s="315"/>
      <c r="F1091" s="315"/>
      <c r="G1091" s="315"/>
      <c r="H1091" s="315"/>
      <c r="I1091" s="315"/>
      <c r="J1091" s="315"/>
      <c r="K1091" s="315"/>
      <c r="L1091" s="315"/>
      <c r="M1091" s="315"/>
      <c r="N1091" s="315"/>
      <c r="O1091" s="315"/>
      <c r="P1091" s="315"/>
      <c r="Q1091" s="315"/>
      <c r="R1091" s="340"/>
    </row>
    <row r="1092" spans="1:18" s="310" customFormat="1">
      <c r="A1092" s="311"/>
      <c r="C1092" s="4"/>
      <c r="E1092" s="315"/>
      <c r="F1092" s="315"/>
      <c r="G1092" s="315"/>
      <c r="H1092" s="315"/>
      <c r="I1092" s="315"/>
      <c r="J1092" s="315"/>
      <c r="K1092" s="315"/>
      <c r="L1092" s="315"/>
      <c r="M1092" s="315"/>
      <c r="N1092" s="315"/>
      <c r="O1092" s="315"/>
      <c r="P1092" s="315"/>
      <c r="Q1092" s="315"/>
      <c r="R1092" s="340"/>
    </row>
    <row r="1093" spans="1:18" s="310" customFormat="1">
      <c r="A1093" s="311"/>
      <c r="C1093" s="4"/>
      <c r="E1093" s="315"/>
      <c r="F1093" s="315"/>
      <c r="G1093" s="315"/>
      <c r="H1093" s="315"/>
      <c r="I1093" s="315"/>
      <c r="J1093" s="315"/>
      <c r="K1093" s="315"/>
      <c r="L1093" s="315"/>
      <c r="M1093" s="315"/>
      <c r="N1093" s="315"/>
      <c r="O1093" s="315"/>
      <c r="P1093" s="315"/>
      <c r="Q1093" s="315"/>
      <c r="R1093" s="340"/>
    </row>
    <row r="1094" spans="1:18" s="310" customFormat="1">
      <c r="A1094" s="311"/>
      <c r="C1094" s="4"/>
      <c r="E1094" s="315"/>
      <c r="F1094" s="315"/>
      <c r="G1094" s="315"/>
      <c r="H1094" s="315"/>
      <c r="I1094" s="315"/>
      <c r="J1094" s="315"/>
      <c r="K1094" s="315"/>
      <c r="L1094" s="315"/>
      <c r="M1094" s="315"/>
      <c r="N1094" s="315"/>
      <c r="O1094" s="315"/>
      <c r="P1094" s="315"/>
      <c r="Q1094" s="315"/>
      <c r="R1094" s="340"/>
    </row>
    <row r="1095" spans="1:18" s="310" customFormat="1">
      <c r="A1095" s="311"/>
      <c r="C1095" s="4"/>
      <c r="E1095" s="315"/>
      <c r="F1095" s="315"/>
      <c r="G1095" s="315"/>
      <c r="H1095" s="315"/>
      <c r="I1095" s="315"/>
      <c r="J1095" s="315"/>
      <c r="K1095" s="315"/>
      <c r="L1095" s="315"/>
      <c r="M1095" s="315"/>
      <c r="N1095" s="315"/>
      <c r="O1095" s="315"/>
      <c r="P1095" s="315"/>
      <c r="Q1095" s="315"/>
      <c r="R1095" s="340"/>
    </row>
    <row r="1096" spans="1:18" s="310" customFormat="1">
      <c r="A1096" s="311"/>
      <c r="C1096" s="4"/>
      <c r="E1096" s="315"/>
      <c r="F1096" s="315"/>
      <c r="G1096" s="315"/>
      <c r="H1096" s="315"/>
      <c r="I1096" s="315"/>
      <c r="J1096" s="315"/>
      <c r="K1096" s="315"/>
      <c r="L1096" s="315"/>
      <c r="M1096" s="315"/>
      <c r="N1096" s="315"/>
      <c r="O1096" s="315"/>
      <c r="P1096" s="315"/>
      <c r="Q1096" s="315"/>
      <c r="R1096" s="340"/>
    </row>
    <row r="1097" spans="1:18" s="310" customFormat="1">
      <c r="A1097" s="311"/>
      <c r="C1097" s="4"/>
      <c r="E1097" s="315"/>
      <c r="F1097" s="315"/>
      <c r="G1097" s="315"/>
      <c r="H1097" s="315"/>
      <c r="I1097" s="315"/>
      <c r="J1097" s="315"/>
      <c r="K1097" s="315"/>
      <c r="L1097" s="315"/>
      <c r="M1097" s="315"/>
      <c r="N1097" s="315"/>
      <c r="O1097" s="315"/>
      <c r="P1097" s="315"/>
      <c r="Q1097" s="315"/>
      <c r="R1097" s="340"/>
    </row>
    <row r="1098" spans="1:18" s="310" customFormat="1" hidden="1">
      <c r="A1098" s="311"/>
      <c r="C1098" s="4"/>
      <c r="E1098" s="315"/>
      <c r="F1098" s="315"/>
      <c r="G1098" s="315"/>
      <c r="H1098" s="315"/>
      <c r="I1098" s="315"/>
      <c r="J1098" s="315"/>
      <c r="K1098" s="315"/>
      <c r="L1098" s="315"/>
      <c r="M1098" s="315"/>
      <c r="N1098" s="315"/>
      <c r="O1098" s="315"/>
      <c r="P1098" s="315"/>
      <c r="Q1098" s="315"/>
      <c r="R1098" s="340"/>
    </row>
    <row r="1099" spans="1:18" s="310" customFormat="1">
      <c r="A1099" s="311"/>
      <c r="C1099" s="4"/>
      <c r="E1099" s="315"/>
      <c r="F1099" s="315"/>
      <c r="G1099" s="315"/>
      <c r="H1099" s="315"/>
      <c r="I1099" s="315"/>
      <c r="J1099" s="315"/>
      <c r="K1099" s="315"/>
      <c r="L1099" s="315"/>
      <c r="M1099" s="315"/>
      <c r="N1099" s="315"/>
      <c r="O1099" s="315"/>
      <c r="P1099" s="315"/>
      <c r="Q1099" s="315"/>
      <c r="R1099" s="340"/>
    </row>
    <row r="1100" spans="1:18" s="310" customFormat="1">
      <c r="A1100" s="311"/>
      <c r="C1100" s="4"/>
      <c r="E1100" s="315"/>
      <c r="F1100" s="315"/>
      <c r="G1100" s="315"/>
      <c r="H1100" s="315"/>
      <c r="I1100" s="315"/>
      <c r="J1100" s="315"/>
      <c r="K1100" s="315"/>
      <c r="L1100" s="315"/>
      <c r="M1100" s="315"/>
      <c r="N1100" s="315"/>
      <c r="O1100" s="315"/>
      <c r="P1100" s="315"/>
      <c r="Q1100" s="315"/>
      <c r="R1100" s="340"/>
    </row>
    <row r="1101" spans="1:18" s="310" customFormat="1">
      <c r="A1101" s="311"/>
      <c r="C1101" s="4"/>
      <c r="E1101" s="315"/>
      <c r="F1101" s="315"/>
      <c r="G1101" s="315"/>
      <c r="H1101" s="315"/>
      <c r="I1101" s="315"/>
      <c r="J1101" s="315"/>
      <c r="K1101" s="315"/>
      <c r="L1101" s="315"/>
      <c r="M1101" s="315"/>
      <c r="N1101" s="315"/>
      <c r="O1101" s="315"/>
      <c r="P1101" s="315"/>
      <c r="Q1101" s="315"/>
      <c r="R1101" s="340"/>
    </row>
    <row r="1102" spans="1:18" s="310" customFormat="1">
      <c r="A1102" s="311"/>
      <c r="C1102" s="4"/>
      <c r="E1102" s="315"/>
      <c r="F1102" s="315"/>
      <c r="G1102" s="315"/>
      <c r="H1102" s="315"/>
      <c r="I1102" s="315"/>
      <c r="J1102" s="315"/>
      <c r="K1102" s="315"/>
      <c r="L1102" s="315"/>
      <c r="M1102" s="315"/>
      <c r="N1102" s="315"/>
      <c r="O1102" s="315"/>
      <c r="P1102" s="315"/>
      <c r="Q1102" s="315"/>
      <c r="R1102" s="340"/>
    </row>
    <row r="1103" spans="1:18" s="310" customFormat="1">
      <c r="A1103" s="311"/>
      <c r="C1103" s="4"/>
      <c r="E1103" s="315"/>
      <c r="F1103" s="315"/>
      <c r="G1103" s="315"/>
      <c r="H1103" s="315"/>
      <c r="I1103" s="315"/>
      <c r="J1103" s="315"/>
      <c r="K1103" s="315"/>
      <c r="L1103" s="315"/>
      <c r="M1103" s="315"/>
      <c r="N1103" s="315"/>
      <c r="O1103" s="315"/>
      <c r="P1103" s="315"/>
      <c r="Q1103" s="315"/>
      <c r="R1103" s="340"/>
    </row>
    <row r="1104" spans="1:18" s="310" customFormat="1">
      <c r="A1104" s="311"/>
      <c r="C1104" s="4"/>
      <c r="E1104" s="315"/>
      <c r="F1104" s="315"/>
      <c r="G1104" s="315"/>
      <c r="H1104" s="315"/>
      <c r="I1104" s="315"/>
      <c r="J1104" s="315"/>
      <c r="K1104" s="315"/>
      <c r="L1104" s="315"/>
      <c r="M1104" s="315"/>
      <c r="N1104" s="315"/>
      <c r="O1104" s="315"/>
      <c r="P1104" s="315"/>
      <c r="Q1104" s="315"/>
      <c r="R1104" s="340"/>
    </row>
    <row r="1105" spans="1:18" s="310" customFormat="1">
      <c r="A1105" s="311"/>
      <c r="C1105" s="4"/>
      <c r="E1105" s="315"/>
      <c r="F1105" s="315"/>
      <c r="G1105" s="315"/>
      <c r="H1105" s="315"/>
      <c r="I1105" s="315"/>
      <c r="J1105" s="315"/>
      <c r="K1105" s="315"/>
      <c r="L1105" s="315"/>
      <c r="M1105" s="315"/>
      <c r="N1105" s="315"/>
      <c r="O1105" s="315"/>
      <c r="P1105" s="315"/>
      <c r="Q1105" s="315"/>
      <c r="R1105" s="340"/>
    </row>
    <row r="1106" spans="1:18" s="310" customFormat="1">
      <c r="A1106" s="311"/>
      <c r="C1106" s="4"/>
      <c r="E1106" s="315"/>
      <c r="F1106" s="315"/>
      <c r="G1106" s="315"/>
      <c r="H1106" s="315"/>
      <c r="I1106" s="315"/>
      <c r="J1106" s="315"/>
      <c r="K1106" s="315"/>
      <c r="L1106" s="315"/>
      <c r="M1106" s="315"/>
      <c r="N1106" s="315"/>
      <c r="O1106" s="315"/>
      <c r="P1106" s="315"/>
      <c r="Q1106" s="315"/>
      <c r="R1106" s="340"/>
    </row>
    <row r="1107" spans="1:18" s="310" customFormat="1">
      <c r="A1107" s="311"/>
      <c r="C1107" s="4"/>
      <c r="E1107" s="315"/>
      <c r="F1107" s="315"/>
      <c r="G1107" s="315"/>
      <c r="H1107" s="315"/>
      <c r="I1107" s="315"/>
      <c r="J1107" s="315"/>
      <c r="K1107" s="315"/>
      <c r="L1107" s="315"/>
      <c r="M1107" s="315"/>
      <c r="N1107" s="315"/>
      <c r="O1107" s="315"/>
      <c r="P1107" s="315"/>
      <c r="Q1107" s="315"/>
      <c r="R1107" s="340"/>
    </row>
    <row r="1108" spans="1:18" s="310" customFormat="1">
      <c r="A1108" s="311"/>
      <c r="C1108" s="4"/>
      <c r="E1108" s="315"/>
      <c r="F1108" s="315"/>
      <c r="G1108" s="315"/>
      <c r="H1108" s="315"/>
      <c r="I1108" s="315"/>
      <c r="J1108" s="315"/>
      <c r="K1108" s="315"/>
      <c r="L1108" s="315"/>
      <c r="M1108" s="315"/>
      <c r="N1108" s="315"/>
      <c r="O1108" s="315"/>
      <c r="P1108" s="315"/>
      <c r="Q1108" s="315"/>
      <c r="R1108" s="340"/>
    </row>
    <row r="1109" spans="1:18" s="310" customFormat="1">
      <c r="A1109" s="311"/>
      <c r="C1109" s="4"/>
      <c r="E1109" s="315"/>
      <c r="F1109" s="315"/>
      <c r="G1109" s="315"/>
      <c r="H1109" s="315"/>
      <c r="I1109" s="315"/>
      <c r="J1109" s="315"/>
      <c r="K1109" s="315"/>
      <c r="L1109" s="315"/>
      <c r="M1109" s="315"/>
      <c r="N1109" s="315"/>
      <c r="O1109" s="315"/>
      <c r="P1109" s="315"/>
      <c r="Q1109" s="315"/>
      <c r="R1109" s="340"/>
    </row>
    <row r="1110" spans="1:18" s="310" customFormat="1">
      <c r="A1110" s="311"/>
      <c r="C1110" s="4"/>
      <c r="E1110" s="315"/>
      <c r="F1110" s="315"/>
      <c r="G1110" s="315"/>
      <c r="H1110" s="315"/>
      <c r="I1110" s="315"/>
      <c r="J1110" s="315"/>
      <c r="K1110" s="315"/>
      <c r="L1110" s="315"/>
      <c r="M1110" s="315"/>
      <c r="N1110" s="315"/>
      <c r="O1110" s="315"/>
      <c r="P1110" s="315"/>
      <c r="Q1110" s="315"/>
      <c r="R1110" s="340"/>
    </row>
    <row r="1111" spans="1:18" s="310" customFormat="1">
      <c r="A1111" s="311"/>
      <c r="C1111" s="4"/>
      <c r="E1111" s="315"/>
      <c r="F1111" s="315"/>
      <c r="G1111" s="315"/>
      <c r="H1111" s="315"/>
      <c r="I1111" s="315"/>
      <c r="J1111" s="315"/>
      <c r="K1111" s="315"/>
      <c r="L1111" s="315"/>
      <c r="M1111" s="315"/>
      <c r="N1111" s="315"/>
      <c r="O1111" s="315"/>
      <c r="P1111" s="315"/>
      <c r="Q1111" s="315"/>
      <c r="R1111" s="340"/>
    </row>
    <row r="1112" spans="1:18" s="310" customFormat="1" hidden="1">
      <c r="A1112" s="311"/>
      <c r="C1112" s="4"/>
      <c r="E1112" s="315"/>
      <c r="F1112" s="315"/>
      <c r="G1112" s="315"/>
      <c r="H1112" s="315"/>
      <c r="I1112" s="315"/>
      <c r="J1112" s="315"/>
      <c r="K1112" s="315"/>
      <c r="L1112" s="315"/>
      <c r="M1112" s="315"/>
      <c r="N1112" s="315"/>
      <c r="O1112" s="315"/>
      <c r="P1112" s="315"/>
      <c r="Q1112" s="315"/>
      <c r="R1112" s="340"/>
    </row>
    <row r="1113" spans="1:18" s="310" customFormat="1">
      <c r="A1113" s="311"/>
      <c r="C1113" s="4"/>
      <c r="E1113" s="315"/>
      <c r="F1113" s="315"/>
      <c r="G1113" s="315"/>
      <c r="H1113" s="315"/>
      <c r="I1113" s="315"/>
      <c r="J1113" s="315"/>
      <c r="K1113" s="315"/>
      <c r="L1113" s="315"/>
      <c r="M1113" s="315"/>
      <c r="N1113" s="315"/>
      <c r="O1113" s="315"/>
      <c r="P1113" s="315"/>
      <c r="Q1113" s="315"/>
      <c r="R1113" s="340"/>
    </row>
    <row r="1114" spans="1:18" s="310" customFormat="1">
      <c r="A1114" s="311"/>
      <c r="C1114" s="4"/>
      <c r="E1114" s="315"/>
      <c r="F1114" s="315"/>
      <c r="G1114" s="315"/>
      <c r="H1114" s="315"/>
      <c r="I1114" s="315"/>
      <c r="J1114" s="315"/>
      <c r="K1114" s="315"/>
      <c r="L1114" s="315"/>
      <c r="M1114" s="315"/>
      <c r="N1114" s="315"/>
      <c r="O1114" s="315"/>
      <c r="P1114" s="315"/>
      <c r="Q1114" s="315"/>
      <c r="R1114" s="340"/>
    </row>
    <row r="1115" spans="1:18" s="310" customFormat="1">
      <c r="A1115" s="311"/>
      <c r="C1115" s="4"/>
      <c r="E1115" s="313"/>
      <c r="F1115" s="313"/>
      <c r="G1115" s="313"/>
      <c r="H1115" s="313"/>
      <c r="I1115" s="313"/>
      <c r="J1115" s="313"/>
      <c r="K1115" s="313"/>
      <c r="L1115" s="313"/>
      <c r="M1115" s="313"/>
      <c r="N1115" s="313"/>
      <c r="O1115" s="313"/>
      <c r="P1115" s="313"/>
      <c r="Q1115" s="313"/>
      <c r="R1115" s="340"/>
    </row>
    <row r="1116" spans="1:18" s="310" customFormat="1">
      <c r="A1116" s="311"/>
      <c r="C1116" s="4"/>
      <c r="R1116" s="340"/>
    </row>
    <row r="1117" spans="1:18" s="310" customFormat="1">
      <c r="A1117" s="311"/>
      <c r="C1117" s="4"/>
      <c r="R1117" s="340"/>
    </row>
    <row r="1118" spans="1:18" s="310" customFormat="1">
      <c r="A1118" s="311"/>
      <c r="C1118" s="4"/>
      <c r="E1118" s="313"/>
      <c r="F1118" s="313"/>
      <c r="G1118" s="313"/>
      <c r="H1118" s="313"/>
      <c r="I1118" s="313"/>
      <c r="J1118" s="313"/>
      <c r="K1118" s="313"/>
      <c r="L1118" s="313"/>
      <c r="M1118" s="313"/>
      <c r="N1118" s="313"/>
      <c r="O1118" s="313"/>
      <c r="P1118" s="313"/>
      <c r="Q1118" s="313"/>
      <c r="R1118" s="340"/>
    </row>
    <row r="1119" spans="1:18" s="455" customFormat="1">
      <c r="C1119" s="456"/>
      <c r="E1119" s="482"/>
      <c r="F1119" s="483"/>
      <c r="G1119" s="483"/>
      <c r="H1119" s="483"/>
      <c r="I1119" s="483"/>
      <c r="J1119" s="483"/>
      <c r="K1119" s="483"/>
      <c r="L1119" s="483"/>
      <c r="M1119" s="483"/>
      <c r="N1119" s="483"/>
      <c r="O1119" s="483"/>
      <c r="P1119" s="483"/>
      <c r="Q1119" s="483"/>
      <c r="R1119" s="340"/>
    </row>
    <row r="1120" spans="1:18" s="310" customFormat="1">
      <c r="A1120" s="311"/>
      <c r="C1120" s="4"/>
      <c r="R1120" s="340"/>
    </row>
    <row r="1121" spans="1:18" s="310" customFormat="1">
      <c r="A1121" s="311"/>
      <c r="C1121" s="4"/>
      <c r="E1121" s="313"/>
      <c r="R1121" s="340"/>
    </row>
    <row r="1122" spans="1:18" s="310" customFormat="1">
      <c r="A1122" s="311"/>
      <c r="C1122" s="4"/>
      <c r="D1122" s="484"/>
      <c r="E1122" s="485"/>
      <c r="Q1122" s="317"/>
      <c r="R1122" s="340"/>
    </row>
    <row r="1123" spans="1:18" s="310" customFormat="1">
      <c r="A1123" s="450"/>
      <c r="B1123" s="4"/>
      <c r="C1123" s="5"/>
      <c r="E1123" s="313"/>
      <c r="F1123" s="313"/>
      <c r="G1123" s="313"/>
      <c r="H1123" s="313"/>
      <c r="I1123" s="313"/>
      <c r="J1123" s="313"/>
      <c r="K1123" s="313"/>
      <c r="L1123" s="313"/>
      <c r="M1123" s="313"/>
      <c r="N1123" s="313"/>
      <c r="O1123" s="313"/>
      <c r="P1123" s="313"/>
      <c r="Q1123" s="313"/>
      <c r="R1123" s="340"/>
    </row>
    <row r="1124" spans="1:18" s="310" customFormat="1">
      <c r="A1124" s="450"/>
      <c r="B1124" s="5"/>
      <c r="C1124" s="5"/>
      <c r="D1124" s="5"/>
      <c r="E1124" s="312"/>
      <c r="F1124" s="312"/>
      <c r="G1124" s="312"/>
      <c r="H1124" s="312"/>
      <c r="I1124" s="312"/>
      <c r="J1124" s="312"/>
      <c r="K1124" s="312"/>
      <c r="L1124" s="312"/>
      <c r="M1124" s="312"/>
      <c r="N1124" s="312"/>
      <c r="O1124" s="312"/>
      <c r="P1124" s="312"/>
      <c r="Q1124" s="312"/>
      <c r="R1124" s="340"/>
    </row>
    <row r="1125" spans="1:18" s="310" customFormat="1">
      <c r="A1125" s="450"/>
      <c r="B1125" s="5"/>
      <c r="C1125" s="5"/>
      <c r="D1125" s="5"/>
      <c r="E1125" s="312"/>
      <c r="F1125" s="312"/>
      <c r="G1125" s="312"/>
      <c r="H1125" s="312"/>
      <c r="I1125" s="312"/>
      <c r="J1125" s="312"/>
      <c r="K1125" s="312"/>
      <c r="L1125" s="312"/>
      <c r="M1125" s="312"/>
      <c r="N1125" s="312"/>
      <c r="O1125" s="312"/>
      <c r="P1125" s="312"/>
      <c r="Q1125" s="312"/>
      <c r="R1125" s="340"/>
    </row>
    <row r="1126" spans="1:18" s="310" customFormat="1">
      <c r="A1126" s="450"/>
      <c r="B1126" s="5"/>
      <c r="C1126" s="5"/>
      <c r="D1126" s="5"/>
      <c r="E1126" s="312"/>
      <c r="F1126" s="312"/>
      <c r="G1126" s="312"/>
      <c r="H1126" s="312"/>
      <c r="I1126" s="312"/>
      <c r="J1126" s="312"/>
      <c r="K1126" s="312"/>
      <c r="L1126" s="312"/>
      <c r="M1126" s="312"/>
      <c r="N1126" s="312"/>
      <c r="O1126" s="312"/>
      <c r="P1126" s="312"/>
      <c r="Q1126" s="312"/>
      <c r="R1126" s="340"/>
    </row>
    <row r="1127" spans="1:18" s="310" customFormat="1">
      <c r="A1127" s="450"/>
      <c r="B1127" s="5"/>
      <c r="C1127" s="5"/>
      <c r="D1127" s="5"/>
      <c r="E1127" s="312"/>
      <c r="F1127" s="312"/>
      <c r="G1127" s="312"/>
      <c r="H1127" s="312"/>
      <c r="I1127" s="312"/>
      <c r="J1127" s="312"/>
      <c r="K1127" s="312"/>
      <c r="L1127" s="312"/>
      <c r="M1127" s="312"/>
      <c r="N1127" s="312"/>
      <c r="O1127" s="312"/>
      <c r="P1127" s="312"/>
      <c r="Q1127" s="312"/>
      <c r="R1127" s="340"/>
    </row>
    <row r="1128" spans="1:18" s="310" customFormat="1">
      <c r="A1128" s="450"/>
      <c r="B1128" s="5"/>
      <c r="C1128" s="5"/>
      <c r="D1128" s="5"/>
      <c r="E1128" s="312"/>
      <c r="F1128" s="312"/>
      <c r="G1128" s="312"/>
      <c r="H1128" s="312"/>
      <c r="I1128" s="312"/>
      <c r="J1128" s="312"/>
      <c r="K1128" s="312"/>
      <c r="L1128" s="312"/>
      <c r="M1128" s="312"/>
      <c r="N1128" s="312"/>
      <c r="O1128" s="312"/>
      <c r="P1128" s="312"/>
      <c r="Q1128" s="312"/>
      <c r="R1128" s="340"/>
    </row>
    <row r="1129" spans="1:18" s="310" customFormat="1">
      <c r="A1129" s="450"/>
      <c r="B1129" s="5"/>
      <c r="C1129" s="5"/>
      <c r="D1129" s="5"/>
      <c r="E1129" s="312"/>
      <c r="F1129" s="312"/>
      <c r="G1129" s="312"/>
      <c r="H1129" s="312"/>
      <c r="I1129" s="312"/>
      <c r="J1129" s="312"/>
      <c r="K1129" s="312"/>
      <c r="L1129" s="312"/>
      <c r="M1129" s="312"/>
      <c r="N1129" s="312"/>
      <c r="O1129" s="312"/>
      <c r="P1129" s="312"/>
      <c r="Q1129" s="312"/>
      <c r="R1129" s="340"/>
    </row>
    <row r="1130" spans="1:18" s="310" customFormat="1">
      <c r="A1130" s="311"/>
      <c r="C1130" s="5"/>
      <c r="E1130" s="312"/>
      <c r="F1130" s="312"/>
      <c r="G1130" s="312"/>
      <c r="H1130" s="312"/>
      <c r="I1130" s="312"/>
      <c r="J1130" s="312"/>
      <c r="K1130" s="312"/>
      <c r="L1130" s="312"/>
      <c r="M1130" s="312"/>
      <c r="N1130" s="312"/>
      <c r="O1130" s="312"/>
      <c r="P1130" s="312"/>
      <c r="Q1130" s="312"/>
      <c r="R1130" s="340"/>
    </row>
    <row r="1131" spans="1:18" s="310" customFormat="1">
      <c r="A1131" s="450"/>
      <c r="B1131" s="4"/>
      <c r="C1131" s="5"/>
      <c r="E1131" s="313"/>
      <c r="F1131" s="313"/>
      <c r="G1131" s="313"/>
      <c r="H1131" s="313"/>
      <c r="I1131" s="313"/>
      <c r="J1131" s="313"/>
      <c r="K1131" s="313"/>
      <c r="L1131" s="313"/>
      <c r="M1131" s="313"/>
      <c r="N1131" s="313"/>
      <c r="O1131" s="313"/>
      <c r="P1131" s="313"/>
      <c r="Q1131" s="313"/>
      <c r="R1131" s="340"/>
    </row>
    <row r="1132" spans="1:18" s="310" customFormat="1">
      <c r="A1132" s="450"/>
      <c r="B1132" s="5"/>
      <c r="C1132" s="5"/>
      <c r="D1132" s="5"/>
      <c r="E1132" s="312"/>
      <c r="F1132" s="312"/>
      <c r="G1132" s="312"/>
      <c r="H1132" s="312"/>
      <c r="I1132" s="312"/>
      <c r="J1132" s="312"/>
      <c r="K1132" s="312"/>
      <c r="L1132" s="312"/>
      <c r="M1132" s="312"/>
      <c r="N1132" s="312"/>
      <c r="O1132" s="312"/>
      <c r="P1132" s="312"/>
      <c r="Q1132" s="312"/>
      <c r="R1132" s="340"/>
    </row>
    <row r="1133" spans="1:18" s="310" customFormat="1">
      <c r="A1133" s="450"/>
      <c r="B1133" s="5"/>
      <c r="C1133" s="5"/>
      <c r="D1133" s="5"/>
      <c r="E1133" s="312"/>
      <c r="F1133" s="312"/>
      <c r="G1133" s="312"/>
      <c r="H1133" s="312"/>
      <c r="I1133" s="312"/>
      <c r="J1133" s="312"/>
      <c r="K1133" s="312"/>
      <c r="L1133" s="312"/>
      <c r="M1133" s="312"/>
      <c r="N1133" s="312"/>
      <c r="O1133" s="312"/>
      <c r="P1133" s="312"/>
      <c r="Q1133" s="312"/>
      <c r="R1133" s="340"/>
    </row>
    <row r="1134" spans="1:18" s="310" customFormat="1">
      <c r="A1134" s="450"/>
      <c r="B1134" s="5"/>
      <c r="C1134" s="5"/>
      <c r="D1134" s="5"/>
      <c r="E1134" s="312"/>
      <c r="F1134" s="312"/>
      <c r="G1134" s="312"/>
      <c r="H1134" s="312"/>
      <c r="I1134" s="312"/>
      <c r="J1134" s="312"/>
      <c r="K1134" s="312"/>
      <c r="L1134" s="312"/>
      <c r="M1134" s="312"/>
      <c r="N1134" s="312"/>
      <c r="O1134" s="312"/>
      <c r="P1134" s="312"/>
      <c r="Q1134" s="312"/>
      <c r="R1134" s="340"/>
    </row>
    <row r="1135" spans="1:18" s="310" customFormat="1">
      <c r="A1135" s="450"/>
      <c r="B1135" s="5"/>
      <c r="C1135" s="5"/>
      <c r="D1135" s="5"/>
      <c r="E1135" s="312"/>
      <c r="F1135" s="312"/>
      <c r="G1135" s="312"/>
      <c r="H1135" s="312"/>
      <c r="I1135" s="312"/>
      <c r="J1135" s="312"/>
      <c r="K1135" s="312"/>
      <c r="L1135" s="312"/>
      <c r="M1135" s="312"/>
      <c r="N1135" s="312"/>
      <c r="O1135" s="312"/>
      <c r="P1135" s="312"/>
      <c r="Q1135" s="312"/>
      <c r="R1135" s="340"/>
    </row>
    <row r="1136" spans="1:18" s="310" customFormat="1">
      <c r="A1136" s="450"/>
      <c r="B1136" s="5"/>
      <c r="C1136" s="5"/>
      <c r="D1136" s="5"/>
      <c r="E1136" s="312"/>
      <c r="F1136" s="312"/>
      <c r="G1136" s="312"/>
      <c r="H1136" s="312"/>
      <c r="I1136" s="312"/>
      <c r="J1136" s="312"/>
      <c r="K1136" s="312"/>
      <c r="L1136" s="312"/>
      <c r="M1136" s="312"/>
      <c r="N1136" s="312"/>
      <c r="O1136" s="312"/>
      <c r="P1136" s="312"/>
      <c r="Q1136" s="312"/>
      <c r="R1136" s="340"/>
    </row>
    <row r="1137" spans="1:18" s="310" customFormat="1">
      <c r="A1137" s="450"/>
      <c r="B1137" s="5"/>
      <c r="C1137" s="5"/>
      <c r="D1137" s="5"/>
      <c r="E1137" s="312"/>
      <c r="F1137" s="312"/>
      <c r="G1137" s="312"/>
      <c r="H1137" s="312"/>
      <c r="I1137" s="312"/>
      <c r="J1137" s="312"/>
      <c r="K1137" s="312"/>
      <c r="L1137" s="312"/>
      <c r="M1137" s="312"/>
      <c r="N1137" s="312"/>
      <c r="O1137" s="312"/>
      <c r="P1137" s="312"/>
      <c r="Q1137" s="312"/>
      <c r="R1137" s="340"/>
    </row>
    <row r="1138" spans="1:18" s="310" customFormat="1">
      <c r="A1138" s="311"/>
      <c r="C1138" s="5"/>
      <c r="E1138" s="312"/>
      <c r="F1138" s="312"/>
      <c r="G1138" s="312"/>
      <c r="H1138" s="312"/>
      <c r="I1138" s="312"/>
      <c r="J1138" s="312"/>
      <c r="K1138" s="312"/>
      <c r="L1138" s="312"/>
      <c r="M1138" s="312"/>
      <c r="N1138" s="312"/>
      <c r="O1138" s="312"/>
      <c r="P1138" s="312"/>
      <c r="Q1138" s="312"/>
      <c r="R1138" s="340"/>
    </row>
    <row r="1139" spans="1:18" s="310" customFormat="1">
      <c r="A1139" s="450"/>
      <c r="B1139" s="4"/>
      <c r="C1139" s="5"/>
      <c r="E1139" s="313"/>
      <c r="F1139" s="313"/>
      <c r="G1139" s="313"/>
      <c r="H1139" s="313"/>
      <c r="I1139" s="313"/>
      <c r="J1139" s="313"/>
      <c r="K1139" s="313"/>
      <c r="L1139" s="313"/>
      <c r="M1139" s="313"/>
      <c r="N1139" s="313"/>
      <c r="O1139" s="313"/>
      <c r="P1139" s="313"/>
      <c r="Q1139" s="313"/>
      <c r="R1139" s="340"/>
    </row>
    <row r="1140" spans="1:18" s="310" customFormat="1">
      <c r="A1140" s="450"/>
      <c r="B1140" s="5"/>
      <c r="C1140" s="5"/>
      <c r="D1140" s="5"/>
      <c r="E1140" s="312"/>
      <c r="F1140" s="312"/>
      <c r="G1140" s="312"/>
      <c r="H1140" s="312"/>
      <c r="I1140" s="312"/>
      <c r="J1140" s="312"/>
      <c r="K1140" s="312"/>
      <c r="L1140" s="312"/>
      <c r="M1140" s="312"/>
      <c r="N1140" s="312"/>
      <c r="O1140" s="312"/>
      <c r="P1140" s="312"/>
      <c r="Q1140" s="312"/>
      <c r="R1140" s="340"/>
    </row>
    <row r="1141" spans="1:18" s="310" customFormat="1">
      <c r="A1141" s="450"/>
      <c r="B1141" s="5"/>
      <c r="C1141" s="5"/>
      <c r="D1141" s="5"/>
      <c r="E1141" s="312"/>
      <c r="F1141" s="312"/>
      <c r="G1141" s="312"/>
      <c r="H1141" s="312"/>
      <c r="I1141" s="312"/>
      <c r="J1141" s="312"/>
      <c r="K1141" s="312"/>
      <c r="L1141" s="312"/>
      <c r="M1141" s="312"/>
      <c r="N1141" s="312"/>
      <c r="O1141" s="312"/>
      <c r="P1141" s="312"/>
      <c r="Q1141" s="312"/>
      <c r="R1141" s="340"/>
    </row>
    <row r="1142" spans="1:18" s="310" customFormat="1">
      <c r="A1142" s="450"/>
      <c r="B1142" s="5"/>
      <c r="C1142" s="5"/>
      <c r="D1142" s="5"/>
      <c r="E1142" s="312"/>
      <c r="F1142" s="312"/>
      <c r="G1142" s="312"/>
      <c r="H1142" s="312"/>
      <c r="I1142" s="312"/>
      <c r="J1142" s="312"/>
      <c r="K1142" s="312"/>
      <c r="L1142" s="312"/>
      <c r="M1142" s="312"/>
      <c r="N1142" s="312"/>
      <c r="O1142" s="312"/>
      <c r="P1142" s="312"/>
      <c r="Q1142" s="312"/>
      <c r="R1142" s="340"/>
    </row>
    <row r="1143" spans="1:18" s="310" customFormat="1">
      <c r="A1143" s="450"/>
      <c r="B1143" s="5"/>
      <c r="C1143" s="5"/>
      <c r="D1143" s="5"/>
      <c r="E1143" s="312"/>
      <c r="F1143" s="312"/>
      <c r="G1143" s="312"/>
      <c r="H1143" s="312"/>
      <c r="I1143" s="312"/>
      <c r="J1143" s="312"/>
      <c r="K1143" s="312"/>
      <c r="L1143" s="312"/>
      <c r="M1143" s="312"/>
      <c r="N1143" s="312"/>
      <c r="O1143" s="312"/>
      <c r="P1143" s="312"/>
      <c r="Q1143" s="312"/>
      <c r="R1143" s="340"/>
    </row>
    <row r="1144" spans="1:18" s="310" customFormat="1">
      <c r="A1144" s="450"/>
      <c r="B1144" s="5"/>
      <c r="C1144" s="5"/>
      <c r="D1144" s="5"/>
      <c r="E1144" s="312"/>
      <c r="F1144" s="312"/>
      <c r="G1144" s="312"/>
      <c r="H1144" s="312"/>
      <c r="I1144" s="312"/>
      <c r="J1144" s="312"/>
      <c r="K1144" s="312"/>
      <c r="L1144" s="312"/>
      <c r="M1144" s="312"/>
      <c r="N1144" s="312"/>
      <c r="O1144" s="312"/>
      <c r="P1144" s="312"/>
      <c r="Q1144" s="312"/>
      <c r="R1144" s="340"/>
    </row>
    <row r="1145" spans="1:18" s="310" customFormat="1">
      <c r="A1145" s="450"/>
      <c r="B1145" s="5"/>
      <c r="C1145" s="5"/>
      <c r="D1145" s="5"/>
      <c r="E1145" s="312"/>
      <c r="F1145" s="312"/>
      <c r="G1145" s="312"/>
      <c r="H1145" s="312"/>
      <c r="I1145" s="312"/>
      <c r="J1145" s="312"/>
      <c r="K1145" s="312"/>
      <c r="L1145" s="312"/>
      <c r="M1145" s="312"/>
      <c r="N1145" s="312"/>
      <c r="O1145" s="312"/>
      <c r="P1145" s="312"/>
      <c r="Q1145" s="312"/>
      <c r="R1145" s="340"/>
    </row>
    <row r="1146" spans="1:18" s="310" customFormat="1">
      <c r="A1146" s="311"/>
      <c r="C1146" s="5"/>
      <c r="E1146" s="312"/>
      <c r="F1146" s="312"/>
      <c r="G1146" s="312"/>
      <c r="H1146" s="312"/>
      <c r="I1146" s="312"/>
      <c r="J1146" s="312"/>
      <c r="K1146" s="312"/>
      <c r="L1146" s="312"/>
      <c r="M1146" s="312"/>
      <c r="N1146" s="312"/>
      <c r="O1146" s="312"/>
      <c r="P1146" s="312"/>
      <c r="Q1146" s="312"/>
      <c r="R1146" s="340"/>
    </row>
    <row r="1147" spans="1:18" s="310" customFormat="1">
      <c r="A1147" s="450"/>
      <c r="B1147" s="4"/>
      <c r="C1147" s="5"/>
      <c r="E1147" s="312"/>
      <c r="F1147" s="312"/>
      <c r="G1147" s="312"/>
      <c r="H1147" s="312"/>
      <c r="I1147" s="312"/>
      <c r="J1147" s="312"/>
      <c r="K1147" s="312"/>
      <c r="L1147" s="312"/>
      <c r="M1147" s="312"/>
      <c r="N1147" s="312"/>
      <c r="O1147" s="312"/>
      <c r="P1147" s="312"/>
      <c r="Q1147" s="312"/>
      <c r="R1147" s="340"/>
    </row>
    <row r="1148" spans="1:18" s="310" customFormat="1">
      <c r="A1148" s="311"/>
      <c r="B1148" s="451"/>
      <c r="C1148" s="5"/>
      <c r="E1148" s="312"/>
      <c r="F1148" s="312"/>
      <c r="G1148" s="312"/>
      <c r="H1148" s="312"/>
      <c r="I1148" s="312"/>
      <c r="J1148" s="312"/>
      <c r="K1148" s="312"/>
      <c r="L1148" s="312"/>
      <c r="M1148" s="312"/>
      <c r="N1148" s="312"/>
      <c r="O1148" s="312"/>
      <c r="P1148" s="312"/>
      <c r="Q1148" s="312"/>
      <c r="R1148" s="340"/>
    </row>
    <row r="1149" spans="1:18" s="310" customFormat="1">
      <c r="A1149" s="311"/>
      <c r="B1149" s="451"/>
      <c r="C1149" s="5"/>
      <c r="E1149" s="312"/>
      <c r="F1149" s="312"/>
      <c r="G1149" s="312"/>
      <c r="H1149" s="312"/>
      <c r="I1149" s="312"/>
      <c r="J1149" s="312"/>
      <c r="K1149" s="312"/>
      <c r="L1149" s="312"/>
      <c r="M1149" s="312"/>
      <c r="N1149" s="312"/>
      <c r="O1149" s="312"/>
      <c r="P1149" s="312"/>
      <c r="Q1149" s="312"/>
      <c r="R1149" s="340"/>
    </row>
    <row r="1150" spans="1:18" s="310" customFormat="1">
      <c r="A1150" s="311"/>
      <c r="B1150" s="451"/>
      <c r="C1150" s="5"/>
      <c r="E1150" s="312"/>
      <c r="F1150" s="312"/>
      <c r="G1150" s="312"/>
      <c r="H1150" s="312"/>
      <c r="I1150" s="312"/>
      <c r="J1150" s="312"/>
      <c r="K1150" s="312"/>
      <c r="L1150" s="312"/>
      <c r="M1150" s="312"/>
      <c r="N1150" s="312"/>
      <c r="O1150" s="312"/>
      <c r="P1150" s="312"/>
      <c r="Q1150" s="312"/>
      <c r="R1150" s="340"/>
    </row>
    <row r="1151" spans="1:18" s="310" customFormat="1">
      <c r="A1151" s="311"/>
      <c r="B1151" s="451"/>
      <c r="C1151" s="5"/>
      <c r="E1151" s="312"/>
      <c r="F1151" s="312"/>
      <c r="G1151" s="312"/>
      <c r="H1151" s="312"/>
      <c r="I1151" s="312"/>
      <c r="J1151" s="312"/>
      <c r="K1151" s="312"/>
      <c r="L1151" s="312"/>
      <c r="M1151" s="312"/>
      <c r="N1151" s="312"/>
      <c r="O1151" s="312"/>
      <c r="P1151" s="312"/>
      <c r="Q1151" s="312"/>
      <c r="R1151" s="340"/>
    </row>
    <row r="1152" spans="1:18" s="310" customFormat="1">
      <c r="A1152" s="311"/>
      <c r="B1152" s="451"/>
      <c r="C1152" s="5"/>
      <c r="E1152" s="312"/>
      <c r="F1152" s="312"/>
      <c r="G1152" s="312"/>
      <c r="H1152" s="312"/>
      <c r="I1152" s="312"/>
      <c r="J1152" s="312"/>
      <c r="K1152" s="312"/>
      <c r="L1152" s="312"/>
      <c r="M1152" s="312"/>
      <c r="N1152" s="312"/>
      <c r="O1152" s="312"/>
      <c r="P1152" s="312"/>
      <c r="Q1152" s="312"/>
      <c r="R1152" s="340"/>
    </row>
    <row r="1153" spans="1:18" s="310" customFormat="1">
      <c r="A1153" s="311"/>
      <c r="B1153" s="451"/>
      <c r="C1153" s="5"/>
      <c r="E1153" s="312"/>
      <c r="F1153" s="312"/>
      <c r="G1153" s="312"/>
      <c r="H1153" s="312"/>
      <c r="I1153" s="312"/>
      <c r="J1153" s="312"/>
      <c r="K1153" s="312"/>
      <c r="L1153" s="312"/>
      <c r="M1153" s="312"/>
      <c r="N1153" s="312"/>
      <c r="O1153" s="312"/>
      <c r="P1153" s="312"/>
      <c r="Q1153" s="312"/>
      <c r="R1153" s="340"/>
    </row>
    <row r="1154" spans="1:18" s="310" customFormat="1">
      <c r="A1154" s="311"/>
      <c r="C1154" s="4"/>
      <c r="R1154" s="340"/>
    </row>
    <row r="1155" spans="1:18" s="310" customFormat="1">
      <c r="A1155" s="450"/>
      <c r="B1155" s="4"/>
      <c r="C1155" s="5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40"/>
    </row>
    <row r="1156" spans="1:18" s="310" customFormat="1">
      <c r="A1156" s="450"/>
      <c r="B1156" s="451"/>
      <c r="C1156" s="5"/>
      <c r="E1156" s="312"/>
      <c r="F1156" s="312"/>
      <c r="G1156" s="312"/>
      <c r="H1156" s="312"/>
      <c r="I1156" s="312"/>
      <c r="J1156" s="312"/>
      <c r="K1156" s="312"/>
      <c r="L1156" s="312"/>
      <c r="M1156" s="312"/>
      <c r="N1156" s="312"/>
      <c r="O1156" s="312"/>
      <c r="P1156" s="312"/>
      <c r="Q1156" s="312"/>
      <c r="R1156" s="340"/>
    </row>
    <row r="1157" spans="1:18" s="310" customFormat="1">
      <c r="A1157" s="450"/>
      <c r="B1157" s="451"/>
      <c r="C1157" s="5"/>
      <c r="E1157" s="312"/>
      <c r="F1157" s="312"/>
      <c r="G1157" s="312"/>
      <c r="H1157" s="312"/>
      <c r="I1157" s="312"/>
      <c r="J1157" s="312"/>
      <c r="K1157" s="312"/>
      <c r="L1157" s="312"/>
      <c r="M1157" s="312"/>
      <c r="N1157" s="312"/>
      <c r="O1157" s="312"/>
      <c r="P1157" s="312"/>
      <c r="Q1157" s="312"/>
      <c r="R1157" s="340"/>
    </row>
    <row r="1158" spans="1:18" s="310" customFormat="1">
      <c r="A1158" s="450"/>
      <c r="B1158" s="451"/>
      <c r="C1158" s="5"/>
      <c r="E1158" s="312"/>
      <c r="F1158" s="312"/>
      <c r="G1158" s="312"/>
      <c r="H1158" s="312"/>
      <c r="I1158" s="312"/>
      <c r="J1158" s="312"/>
      <c r="K1158" s="312"/>
      <c r="L1158" s="312"/>
      <c r="M1158" s="312"/>
      <c r="N1158" s="312"/>
      <c r="O1158" s="312"/>
      <c r="P1158" s="312"/>
      <c r="Q1158" s="312"/>
      <c r="R1158" s="340"/>
    </row>
    <row r="1159" spans="1:18" s="310" customFormat="1">
      <c r="A1159" s="450"/>
      <c r="B1159" s="451"/>
      <c r="C1159" s="5"/>
      <c r="E1159" s="312"/>
      <c r="F1159" s="312"/>
      <c r="G1159" s="312"/>
      <c r="H1159" s="312"/>
      <c r="I1159" s="312"/>
      <c r="J1159" s="312"/>
      <c r="K1159" s="312"/>
      <c r="L1159" s="312"/>
      <c r="M1159" s="312"/>
      <c r="N1159" s="312"/>
      <c r="O1159" s="312"/>
      <c r="P1159" s="312"/>
      <c r="Q1159" s="312"/>
      <c r="R1159" s="340"/>
    </row>
    <row r="1160" spans="1:18" s="310" customFormat="1">
      <c r="A1160" s="450"/>
      <c r="B1160" s="451"/>
      <c r="C1160" s="5"/>
      <c r="E1160" s="312"/>
      <c r="F1160" s="312"/>
      <c r="G1160" s="312"/>
      <c r="H1160" s="312"/>
      <c r="I1160" s="312"/>
      <c r="J1160" s="312"/>
      <c r="K1160" s="312"/>
      <c r="L1160" s="312"/>
      <c r="M1160" s="312"/>
      <c r="N1160" s="312"/>
      <c r="O1160" s="312"/>
      <c r="P1160" s="312"/>
      <c r="Q1160" s="312"/>
      <c r="R1160" s="340"/>
    </row>
    <row r="1161" spans="1:18" s="310" customFormat="1">
      <c r="A1161" s="450"/>
      <c r="B1161" s="451"/>
      <c r="C1161" s="5"/>
      <c r="E1161" s="312"/>
      <c r="F1161" s="312"/>
      <c r="G1161" s="312"/>
      <c r="H1161" s="312"/>
      <c r="I1161" s="312"/>
      <c r="J1161" s="312"/>
      <c r="K1161" s="312"/>
      <c r="L1161" s="312"/>
      <c r="M1161" s="312"/>
      <c r="N1161" s="312"/>
      <c r="O1161" s="312"/>
      <c r="P1161" s="312"/>
      <c r="Q1161" s="312"/>
      <c r="R1161" s="340"/>
    </row>
    <row r="1162" spans="1:18" s="310" customFormat="1">
      <c r="A1162" s="311"/>
      <c r="C1162" s="4"/>
      <c r="R1162" s="340"/>
    </row>
    <row r="1163" spans="1:18" s="310" customFormat="1">
      <c r="A1163" s="450"/>
      <c r="B1163" s="4"/>
      <c r="C1163" s="5"/>
      <c r="E1163" s="312"/>
      <c r="F1163" s="312"/>
      <c r="G1163" s="312"/>
      <c r="H1163" s="312"/>
      <c r="I1163" s="312"/>
      <c r="J1163" s="312"/>
      <c r="K1163" s="312"/>
      <c r="L1163" s="312"/>
      <c r="M1163" s="312"/>
      <c r="N1163" s="312"/>
      <c r="O1163" s="312"/>
      <c r="P1163" s="312"/>
      <c r="Q1163" s="312"/>
      <c r="R1163" s="340"/>
    </row>
    <row r="1164" spans="1:18" s="310" customFormat="1">
      <c r="A1164" s="311"/>
      <c r="B1164" s="451"/>
      <c r="C1164" s="5"/>
      <c r="E1164" s="312"/>
      <c r="F1164" s="312"/>
      <c r="G1164" s="312"/>
      <c r="H1164" s="312"/>
      <c r="I1164" s="312"/>
      <c r="J1164" s="312"/>
      <c r="K1164" s="312"/>
      <c r="L1164" s="312"/>
      <c r="M1164" s="312"/>
      <c r="N1164" s="312"/>
      <c r="O1164" s="312"/>
      <c r="P1164" s="312"/>
      <c r="Q1164" s="312"/>
      <c r="R1164" s="340"/>
    </row>
    <row r="1165" spans="1:18" s="310" customFormat="1">
      <c r="A1165" s="311"/>
      <c r="B1165" s="451"/>
      <c r="C1165" s="5"/>
      <c r="E1165" s="312"/>
      <c r="F1165" s="312"/>
      <c r="G1165" s="312"/>
      <c r="H1165" s="312"/>
      <c r="I1165" s="312"/>
      <c r="J1165" s="312"/>
      <c r="K1165" s="312"/>
      <c r="L1165" s="312"/>
      <c r="M1165" s="312"/>
      <c r="N1165" s="312"/>
      <c r="O1165" s="312"/>
      <c r="P1165" s="312"/>
      <c r="Q1165" s="312"/>
      <c r="R1165" s="340"/>
    </row>
    <row r="1166" spans="1:18" s="310" customFormat="1">
      <c r="A1166" s="311"/>
      <c r="B1166" s="451"/>
      <c r="C1166" s="5"/>
      <c r="E1166" s="312"/>
      <c r="F1166" s="312"/>
      <c r="G1166" s="312"/>
      <c r="H1166" s="312"/>
      <c r="I1166" s="312"/>
      <c r="J1166" s="312"/>
      <c r="K1166" s="312"/>
      <c r="L1166" s="312"/>
      <c r="M1166" s="312"/>
      <c r="N1166" s="312"/>
      <c r="O1166" s="312"/>
      <c r="P1166" s="312"/>
      <c r="Q1166" s="312"/>
      <c r="R1166" s="340"/>
    </row>
    <row r="1167" spans="1:18" s="310" customFormat="1">
      <c r="A1167" s="311"/>
      <c r="B1167" s="451"/>
      <c r="C1167" s="5"/>
      <c r="E1167" s="312"/>
      <c r="F1167" s="312"/>
      <c r="G1167" s="312"/>
      <c r="H1167" s="312"/>
      <c r="I1167" s="312"/>
      <c r="J1167" s="312"/>
      <c r="K1167" s="312"/>
      <c r="L1167" s="312"/>
      <c r="M1167" s="312"/>
      <c r="N1167" s="312"/>
      <c r="O1167" s="312"/>
      <c r="P1167" s="312"/>
      <c r="Q1167" s="312"/>
      <c r="R1167" s="340"/>
    </row>
    <row r="1168" spans="1:18" s="310" customFormat="1">
      <c r="A1168" s="311"/>
      <c r="B1168" s="451"/>
      <c r="C1168" s="5"/>
      <c r="E1168" s="312"/>
      <c r="F1168" s="312"/>
      <c r="G1168" s="312"/>
      <c r="H1168" s="312"/>
      <c r="I1168" s="312"/>
      <c r="J1168" s="312"/>
      <c r="K1168" s="312"/>
      <c r="L1168" s="312"/>
      <c r="M1168" s="312"/>
      <c r="N1168" s="312"/>
      <c r="O1168" s="312"/>
      <c r="P1168" s="312"/>
      <c r="Q1168" s="312"/>
      <c r="R1168" s="340"/>
    </row>
    <row r="1169" spans="1:18" s="310" customFormat="1">
      <c r="A1169" s="311"/>
      <c r="B1169" s="451"/>
      <c r="C1169" s="5"/>
      <c r="E1169" s="312"/>
      <c r="F1169" s="312"/>
      <c r="G1169" s="312"/>
      <c r="H1169" s="312"/>
      <c r="I1169" s="312"/>
      <c r="J1169" s="312"/>
      <c r="K1169" s="312"/>
      <c r="L1169" s="312"/>
      <c r="M1169" s="312"/>
      <c r="N1169" s="312"/>
      <c r="O1169" s="312"/>
      <c r="P1169" s="312"/>
      <c r="Q1169" s="312"/>
      <c r="R1169" s="340"/>
    </row>
    <row r="1170" spans="1:18" s="310" customFormat="1">
      <c r="A1170" s="311"/>
      <c r="B1170" s="451"/>
      <c r="C1170" s="5"/>
      <c r="E1170" s="312"/>
      <c r="F1170" s="312"/>
      <c r="G1170" s="312"/>
      <c r="H1170" s="312"/>
      <c r="I1170" s="312"/>
      <c r="J1170" s="312"/>
      <c r="K1170" s="312"/>
      <c r="L1170" s="312"/>
      <c r="M1170" s="312"/>
      <c r="N1170" s="312"/>
      <c r="O1170" s="312"/>
      <c r="P1170" s="312"/>
      <c r="Q1170" s="312"/>
      <c r="R1170" s="340"/>
    </row>
    <row r="1171" spans="1:18" s="310" customFormat="1">
      <c r="A1171" s="311"/>
      <c r="B1171" s="451"/>
      <c r="C1171" s="5"/>
      <c r="E1171" s="312"/>
      <c r="F1171" s="312"/>
      <c r="G1171" s="312"/>
      <c r="H1171" s="312"/>
      <c r="I1171" s="312"/>
      <c r="J1171" s="312"/>
      <c r="K1171" s="312"/>
      <c r="L1171" s="312"/>
      <c r="M1171" s="312"/>
      <c r="N1171" s="312"/>
      <c r="O1171" s="312"/>
      <c r="P1171" s="312"/>
      <c r="Q1171" s="312"/>
      <c r="R1171" s="340"/>
    </row>
    <row r="1172" spans="1:18" s="310" customFormat="1">
      <c r="A1172" s="311"/>
      <c r="B1172" s="451"/>
      <c r="C1172" s="5"/>
      <c r="E1172" s="312"/>
      <c r="F1172" s="312"/>
      <c r="G1172" s="312"/>
      <c r="H1172" s="312"/>
      <c r="I1172" s="312"/>
      <c r="J1172" s="486"/>
      <c r="L1172" s="312"/>
      <c r="M1172" s="312"/>
      <c r="O1172" s="312"/>
      <c r="P1172" s="312"/>
      <c r="Q1172" s="312"/>
      <c r="R1172" s="340"/>
    </row>
    <row r="1173" spans="1:18" s="310" customFormat="1">
      <c r="A1173" s="311"/>
      <c r="C1173" s="4"/>
      <c r="R1173" s="340"/>
    </row>
    <row r="1174" spans="1:18" s="310" customFormat="1">
      <c r="A1174" s="311"/>
      <c r="C1174" s="4"/>
      <c r="R1174" s="340"/>
    </row>
    <row r="1175" spans="1:18" s="310" customFormat="1">
      <c r="A1175" s="311"/>
      <c r="C1175" s="4"/>
      <c r="E1175" s="350"/>
      <c r="F1175" s="350"/>
      <c r="G1175" s="350"/>
      <c r="H1175" s="350"/>
      <c r="I1175" s="350"/>
      <c r="J1175" s="350"/>
      <c r="K1175" s="350"/>
      <c r="L1175" s="350"/>
      <c r="M1175" s="350"/>
      <c r="N1175" s="350"/>
      <c r="O1175" s="350"/>
      <c r="P1175" s="350"/>
      <c r="Q1175" s="350"/>
      <c r="R1175" s="340"/>
    </row>
    <row r="1176" spans="1:18" s="310" customFormat="1">
      <c r="A1176" s="311"/>
      <c r="C1176" s="4"/>
      <c r="E1176" s="309"/>
      <c r="F1176" s="309"/>
      <c r="G1176" s="309"/>
      <c r="H1176" s="309"/>
      <c r="I1176" s="309"/>
      <c r="J1176" s="309"/>
      <c r="K1176" s="309"/>
      <c r="L1176" s="309"/>
      <c r="M1176" s="309"/>
      <c r="N1176" s="309"/>
      <c r="O1176" s="309"/>
      <c r="P1176" s="309"/>
      <c r="Q1176" s="309"/>
      <c r="R1176" s="340"/>
    </row>
    <row r="1177" spans="1:18" s="310" customFormat="1">
      <c r="A1177" s="311"/>
      <c r="C1177" s="4"/>
      <c r="E1177" s="309"/>
      <c r="F1177" s="309"/>
      <c r="G1177" s="309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40"/>
    </row>
    <row r="1178" spans="1:18" s="310" customFormat="1">
      <c r="A1178" s="311"/>
      <c r="C1178" s="4"/>
      <c r="E1178" s="309"/>
      <c r="F1178" s="309"/>
      <c r="G1178" s="309"/>
      <c r="H1178" s="309"/>
      <c r="I1178" s="309"/>
      <c r="J1178" s="309"/>
      <c r="K1178" s="309"/>
      <c r="L1178" s="309"/>
      <c r="M1178" s="309"/>
      <c r="N1178" s="309"/>
      <c r="O1178" s="309"/>
      <c r="P1178" s="309"/>
      <c r="Q1178" s="309"/>
      <c r="R1178" s="340"/>
    </row>
    <row r="1179" spans="1:18" s="310" customFormat="1">
      <c r="A1179" s="311"/>
      <c r="C1179" s="4"/>
      <c r="E1179" s="309"/>
      <c r="F1179" s="309"/>
      <c r="G1179" s="309"/>
      <c r="H1179" s="309"/>
      <c r="I1179" s="309"/>
      <c r="J1179" s="309"/>
      <c r="K1179" s="309"/>
      <c r="L1179" s="309"/>
      <c r="M1179" s="309"/>
      <c r="N1179" s="309"/>
      <c r="O1179" s="309"/>
      <c r="P1179" s="309"/>
      <c r="Q1179" s="309"/>
      <c r="R1179" s="340"/>
    </row>
    <row r="1180" spans="1:18" s="310" customFormat="1">
      <c r="A1180" s="311"/>
      <c r="C1180" s="4"/>
      <c r="E1180" s="309"/>
      <c r="F1180" s="309"/>
      <c r="G1180" s="309"/>
      <c r="H1180" s="309"/>
      <c r="I1180" s="309"/>
      <c r="J1180" s="309"/>
      <c r="K1180" s="309"/>
      <c r="L1180" s="309"/>
      <c r="M1180" s="309"/>
      <c r="N1180" s="309"/>
      <c r="O1180" s="309"/>
      <c r="P1180" s="309"/>
      <c r="Q1180" s="309"/>
      <c r="R1180" s="340"/>
    </row>
    <row r="1181" spans="1:18" s="310" customFormat="1">
      <c r="A1181" s="311"/>
      <c r="C1181" s="4"/>
      <c r="E1181" s="309"/>
      <c r="F1181" s="309"/>
      <c r="G1181" s="309"/>
      <c r="H1181" s="309"/>
      <c r="I1181" s="309"/>
      <c r="J1181" s="309"/>
      <c r="K1181" s="309"/>
      <c r="L1181" s="309"/>
      <c r="M1181" s="309"/>
      <c r="N1181" s="309"/>
      <c r="O1181" s="309"/>
      <c r="P1181" s="309"/>
      <c r="Q1181" s="309"/>
      <c r="R1181" s="340"/>
    </row>
    <row r="1182" spans="1:18" s="310" customFormat="1">
      <c r="A1182" s="311"/>
      <c r="C1182" s="4"/>
      <c r="E1182" s="309"/>
      <c r="F1182" s="309"/>
      <c r="G1182" s="309"/>
      <c r="H1182" s="309"/>
      <c r="I1182" s="309"/>
      <c r="J1182" s="309"/>
      <c r="K1182" s="309"/>
      <c r="L1182" s="309"/>
      <c r="M1182" s="309"/>
      <c r="N1182" s="309"/>
      <c r="O1182" s="309"/>
      <c r="P1182" s="309"/>
      <c r="Q1182" s="309"/>
      <c r="R1182" s="340"/>
    </row>
    <row r="1183" spans="1:18" s="310" customFormat="1">
      <c r="A1183" s="311"/>
      <c r="C1183" s="4"/>
      <c r="E1183" s="309"/>
      <c r="F1183" s="309"/>
      <c r="G1183" s="309"/>
      <c r="H1183" s="309"/>
      <c r="I1183" s="309"/>
      <c r="J1183" s="309"/>
      <c r="K1183" s="309"/>
      <c r="L1183" s="309"/>
      <c r="M1183" s="309"/>
      <c r="N1183" s="309"/>
      <c r="O1183" s="309"/>
      <c r="P1183" s="309"/>
      <c r="Q1183" s="309"/>
      <c r="R1183" s="340"/>
    </row>
    <row r="1184" spans="1:18" s="310" customFormat="1">
      <c r="A1184" s="311"/>
      <c r="C1184" s="4"/>
      <c r="E1184" s="309"/>
      <c r="F1184" s="309"/>
      <c r="G1184" s="309"/>
      <c r="H1184" s="309"/>
      <c r="I1184" s="309"/>
      <c r="J1184" s="309"/>
      <c r="K1184" s="309"/>
      <c r="L1184" s="309"/>
      <c r="M1184" s="309"/>
      <c r="N1184" s="309"/>
      <c r="O1184" s="309"/>
      <c r="P1184" s="309"/>
      <c r="Q1184" s="309"/>
      <c r="R1184" s="340"/>
    </row>
    <row r="1185" spans="1:18" s="310" customFormat="1">
      <c r="A1185" s="311"/>
      <c r="C1185" s="4"/>
      <c r="E1185" s="309"/>
      <c r="F1185" s="309"/>
      <c r="G1185" s="309"/>
      <c r="H1185" s="309"/>
      <c r="I1185" s="309"/>
      <c r="J1185" s="309"/>
      <c r="K1185" s="309"/>
      <c r="L1185" s="309"/>
      <c r="M1185" s="309"/>
      <c r="N1185" s="309"/>
      <c r="O1185" s="309"/>
      <c r="P1185" s="309"/>
      <c r="Q1185" s="309"/>
      <c r="R1185" s="340"/>
    </row>
    <row r="1186" spans="1:18" s="310" customFormat="1">
      <c r="A1186" s="311"/>
      <c r="C1186" s="4"/>
      <c r="E1186" s="309"/>
      <c r="F1186" s="309"/>
      <c r="G1186" s="309"/>
      <c r="H1186" s="309"/>
      <c r="I1186" s="309"/>
      <c r="J1186" s="309"/>
      <c r="K1186" s="309"/>
      <c r="L1186" s="309"/>
      <c r="M1186" s="309"/>
      <c r="N1186" s="309"/>
      <c r="O1186" s="309"/>
      <c r="P1186" s="309"/>
      <c r="Q1186" s="309"/>
      <c r="R1186" s="340"/>
    </row>
    <row r="1187" spans="1:18" s="310" customFormat="1">
      <c r="A1187" s="311"/>
      <c r="C1187" s="4"/>
      <c r="E1187" s="309"/>
      <c r="F1187" s="309"/>
      <c r="G1187" s="309"/>
      <c r="H1187" s="309"/>
      <c r="I1187" s="309"/>
      <c r="J1187" s="309"/>
      <c r="K1187" s="309"/>
      <c r="L1187" s="309"/>
      <c r="M1187" s="309"/>
      <c r="N1187" s="309"/>
      <c r="O1187" s="309"/>
      <c r="P1187" s="309"/>
      <c r="Q1187" s="309"/>
      <c r="R1187" s="340"/>
    </row>
    <row r="1188" spans="1:18" s="310" customFormat="1">
      <c r="A1188" s="311"/>
      <c r="C1188" s="4"/>
      <c r="E1188" s="309"/>
      <c r="F1188" s="309"/>
      <c r="G1188" s="309"/>
      <c r="H1188" s="309"/>
      <c r="I1188" s="309"/>
      <c r="J1188" s="309"/>
      <c r="K1188" s="309"/>
      <c r="L1188" s="309"/>
      <c r="M1188" s="309"/>
      <c r="N1188" s="309"/>
      <c r="O1188" s="309"/>
      <c r="P1188" s="309"/>
      <c r="Q1188" s="309"/>
      <c r="R1188" s="340"/>
    </row>
    <row r="1189" spans="1:18" s="310" customFormat="1">
      <c r="A1189" s="311"/>
      <c r="C1189" s="4"/>
      <c r="E1189" s="309"/>
      <c r="F1189" s="309"/>
      <c r="G1189" s="309"/>
      <c r="H1189" s="309"/>
      <c r="I1189" s="309"/>
      <c r="J1189" s="309"/>
      <c r="K1189" s="309"/>
      <c r="L1189" s="309"/>
      <c r="M1189" s="309"/>
      <c r="N1189" s="309"/>
      <c r="O1189" s="309"/>
      <c r="P1189" s="309"/>
      <c r="Q1189" s="309"/>
      <c r="R1189" s="340"/>
    </row>
    <row r="1190" spans="1:18" s="310" customFormat="1">
      <c r="A1190" s="311"/>
      <c r="C1190" s="4"/>
      <c r="E1190" s="309"/>
      <c r="F1190" s="309"/>
      <c r="G1190" s="309"/>
      <c r="H1190" s="309"/>
      <c r="I1190" s="309"/>
      <c r="J1190" s="309"/>
      <c r="K1190" s="309"/>
      <c r="L1190" s="309"/>
      <c r="M1190" s="309"/>
      <c r="N1190" s="309"/>
      <c r="O1190" s="309"/>
      <c r="P1190" s="309"/>
      <c r="Q1190" s="309"/>
      <c r="R1190" s="340"/>
    </row>
    <row r="1191" spans="1:18" s="310" customFormat="1">
      <c r="A1191" s="311"/>
      <c r="C1191" s="4"/>
      <c r="E1191" s="309"/>
      <c r="F1191" s="309"/>
      <c r="G1191" s="309"/>
      <c r="H1191" s="309"/>
      <c r="I1191" s="309"/>
      <c r="J1191" s="309"/>
      <c r="K1191" s="309"/>
      <c r="L1191" s="309"/>
      <c r="M1191" s="309"/>
      <c r="N1191" s="309"/>
      <c r="O1191" s="309"/>
      <c r="P1191" s="309"/>
      <c r="Q1191" s="309"/>
      <c r="R1191" s="340"/>
    </row>
    <row r="1192" spans="1:18" s="310" customFormat="1">
      <c r="A1192" s="311"/>
      <c r="C1192" s="4"/>
      <c r="E1192" s="309"/>
      <c r="F1192" s="309"/>
      <c r="G1192" s="309"/>
      <c r="H1192" s="309"/>
      <c r="I1192" s="309"/>
      <c r="J1192" s="309"/>
      <c r="K1192" s="309"/>
      <c r="L1192" s="309"/>
      <c r="M1192" s="309"/>
      <c r="N1192" s="309"/>
      <c r="O1192" s="309"/>
      <c r="P1192" s="309"/>
      <c r="Q1192" s="309"/>
      <c r="R1192" s="340"/>
    </row>
    <row r="1193" spans="1:18" s="310" customFormat="1">
      <c r="A1193" s="311"/>
      <c r="C1193" s="4"/>
      <c r="E1193" s="309"/>
      <c r="F1193" s="309"/>
      <c r="G1193" s="309"/>
      <c r="H1193" s="309"/>
      <c r="I1193" s="309"/>
      <c r="J1193" s="309"/>
      <c r="K1193" s="309"/>
      <c r="L1193" s="309"/>
      <c r="M1193" s="309"/>
      <c r="N1193" s="309"/>
      <c r="O1193" s="309"/>
      <c r="P1193" s="309"/>
      <c r="Q1193" s="309"/>
      <c r="R1193" s="340"/>
    </row>
    <row r="1194" spans="1:18" s="310" customFormat="1">
      <c r="A1194" s="311"/>
      <c r="C1194" s="4"/>
      <c r="E1194" s="309"/>
      <c r="F1194" s="309"/>
      <c r="G1194" s="309"/>
      <c r="H1194" s="309"/>
      <c r="I1194" s="309"/>
      <c r="J1194" s="309"/>
      <c r="K1194" s="309"/>
      <c r="L1194" s="309"/>
      <c r="M1194" s="309"/>
      <c r="N1194" s="309"/>
      <c r="O1194" s="309"/>
      <c r="P1194" s="309"/>
      <c r="Q1194" s="309"/>
      <c r="R1194" s="340"/>
    </row>
    <row r="1195" spans="1:18" s="310" customFormat="1">
      <c r="A1195" s="311"/>
      <c r="C1195" s="4"/>
      <c r="E1195" s="309"/>
      <c r="F1195" s="309"/>
      <c r="G1195" s="309"/>
      <c r="H1195" s="309"/>
      <c r="I1195" s="309"/>
      <c r="J1195" s="309"/>
      <c r="K1195" s="309"/>
      <c r="L1195" s="309"/>
      <c r="M1195" s="309"/>
      <c r="N1195" s="309"/>
      <c r="O1195" s="309"/>
      <c r="P1195" s="309"/>
      <c r="Q1195" s="309"/>
      <c r="R1195" s="340"/>
    </row>
    <row r="1196" spans="1:18" s="310" customFormat="1">
      <c r="A1196" s="311"/>
      <c r="C1196" s="4"/>
      <c r="E1196" s="309"/>
      <c r="F1196" s="309"/>
      <c r="G1196" s="309"/>
      <c r="H1196" s="309"/>
      <c r="I1196" s="309"/>
      <c r="J1196" s="309"/>
      <c r="K1196" s="309"/>
      <c r="L1196" s="309"/>
      <c r="M1196" s="309"/>
      <c r="N1196" s="309"/>
      <c r="O1196" s="309"/>
      <c r="P1196" s="309"/>
      <c r="Q1196" s="309"/>
      <c r="R1196" s="340"/>
    </row>
    <row r="1197" spans="1:18" s="310" customFormat="1">
      <c r="A1197" s="311"/>
      <c r="C1197" s="4"/>
      <c r="E1197" s="309"/>
      <c r="F1197" s="309"/>
      <c r="G1197" s="309"/>
      <c r="H1197" s="309"/>
      <c r="I1197" s="309"/>
      <c r="J1197" s="309"/>
      <c r="K1197" s="309"/>
      <c r="L1197" s="309"/>
      <c r="M1197" s="309"/>
      <c r="N1197" s="309"/>
      <c r="O1197" s="309"/>
      <c r="P1197" s="309"/>
      <c r="Q1197" s="309"/>
      <c r="R1197" s="340"/>
    </row>
    <row r="1198" spans="1:18" s="310" customFormat="1">
      <c r="A1198" s="311"/>
      <c r="C1198" s="4"/>
      <c r="E1198" s="309"/>
      <c r="F1198" s="309"/>
      <c r="G1198" s="309"/>
      <c r="H1198" s="309"/>
      <c r="I1198" s="309"/>
      <c r="J1198" s="309"/>
      <c r="K1198" s="309"/>
      <c r="L1198" s="309"/>
      <c r="M1198" s="309"/>
      <c r="N1198" s="309"/>
      <c r="O1198" s="309"/>
      <c r="P1198" s="309"/>
      <c r="Q1198" s="309"/>
      <c r="R1198" s="340"/>
    </row>
    <row r="1199" spans="1:18" s="310" customFormat="1">
      <c r="A1199" s="311"/>
      <c r="C1199" s="4"/>
      <c r="E1199" s="309"/>
      <c r="F1199" s="309"/>
      <c r="G1199" s="309"/>
      <c r="H1199" s="309"/>
      <c r="I1199" s="309"/>
      <c r="J1199" s="309"/>
      <c r="K1199" s="309"/>
      <c r="L1199" s="309"/>
      <c r="M1199" s="309"/>
      <c r="N1199" s="309"/>
      <c r="O1199" s="309"/>
      <c r="P1199" s="309"/>
      <c r="Q1199" s="309"/>
      <c r="R1199" s="340"/>
    </row>
    <row r="1200" spans="1:18" s="310" customFormat="1">
      <c r="A1200" s="311"/>
      <c r="C1200" s="4"/>
      <c r="E1200" s="309"/>
      <c r="F1200" s="309"/>
      <c r="G1200" s="309"/>
      <c r="H1200" s="309"/>
      <c r="I1200" s="309"/>
      <c r="J1200" s="309"/>
      <c r="K1200" s="309"/>
      <c r="L1200" s="309"/>
      <c r="M1200" s="309"/>
      <c r="N1200" s="309"/>
      <c r="O1200" s="309"/>
      <c r="P1200" s="309"/>
      <c r="Q1200" s="309"/>
      <c r="R1200" s="340"/>
    </row>
    <row r="1201" spans="1:18" s="310" customFormat="1">
      <c r="A1201" s="311"/>
      <c r="C1201" s="4"/>
      <c r="E1201" s="309"/>
      <c r="F1201" s="309"/>
      <c r="G1201" s="309"/>
      <c r="H1201" s="309"/>
      <c r="I1201" s="309"/>
      <c r="J1201" s="309"/>
      <c r="K1201" s="309"/>
      <c r="L1201" s="309"/>
      <c r="M1201" s="309"/>
      <c r="N1201" s="309"/>
      <c r="O1201" s="309"/>
      <c r="P1201" s="309"/>
      <c r="Q1201" s="309"/>
      <c r="R1201" s="340"/>
    </row>
    <row r="1202" spans="1:18" s="310" customFormat="1">
      <c r="A1202" s="311"/>
      <c r="C1202" s="4"/>
      <c r="E1202" s="309"/>
      <c r="F1202" s="309"/>
      <c r="G1202" s="309"/>
      <c r="H1202" s="309"/>
      <c r="I1202" s="309"/>
      <c r="J1202" s="309"/>
      <c r="K1202" s="309"/>
      <c r="L1202" s="309"/>
      <c r="M1202" s="309"/>
      <c r="N1202" s="309"/>
      <c r="O1202" s="309"/>
      <c r="P1202" s="309"/>
      <c r="Q1202" s="309"/>
      <c r="R1202" s="340"/>
    </row>
    <row r="1203" spans="1:18" s="310" customFormat="1">
      <c r="A1203" s="311"/>
      <c r="C1203" s="4"/>
      <c r="E1203" s="309"/>
      <c r="F1203" s="309"/>
      <c r="G1203" s="309"/>
      <c r="H1203" s="309"/>
      <c r="I1203" s="309"/>
      <c r="J1203" s="309"/>
      <c r="K1203" s="309"/>
      <c r="L1203" s="309"/>
      <c r="M1203" s="309"/>
      <c r="N1203" s="309"/>
      <c r="O1203" s="309"/>
      <c r="P1203" s="309"/>
      <c r="Q1203" s="309"/>
      <c r="R1203" s="340"/>
    </row>
    <row r="1204" spans="1:18" s="310" customFormat="1">
      <c r="A1204" s="311"/>
      <c r="C1204" s="4"/>
      <c r="E1204" s="309"/>
      <c r="F1204" s="309"/>
      <c r="G1204" s="309"/>
      <c r="H1204" s="309"/>
      <c r="I1204" s="309"/>
      <c r="J1204" s="309"/>
      <c r="K1204" s="309"/>
      <c r="L1204" s="309"/>
      <c r="M1204" s="309"/>
      <c r="N1204" s="309"/>
      <c r="O1204" s="309"/>
      <c r="P1204" s="309"/>
      <c r="Q1204" s="309"/>
      <c r="R1204" s="340"/>
    </row>
    <row r="1205" spans="1:18" s="310" customFormat="1">
      <c r="A1205" s="311"/>
      <c r="C1205" s="4"/>
      <c r="E1205" s="309"/>
      <c r="F1205" s="309"/>
      <c r="G1205" s="309"/>
      <c r="H1205" s="309"/>
      <c r="I1205" s="309"/>
      <c r="J1205" s="309"/>
      <c r="K1205" s="309"/>
      <c r="L1205" s="309"/>
      <c r="M1205" s="309"/>
      <c r="N1205" s="309"/>
      <c r="O1205" s="309"/>
      <c r="P1205" s="309"/>
      <c r="Q1205" s="309"/>
      <c r="R1205" s="340"/>
    </row>
    <row r="1206" spans="1:18" s="310" customFormat="1">
      <c r="A1206" s="311"/>
      <c r="C1206" s="4"/>
      <c r="E1206" s="309"/>
      <c r="F1206" s="309"/>
      <c r="G1206" s="309"/>
      <c r="H1206" s="309"/>
      <c r="I1206" s="309"/>
      <c r="J1206" s="309"/>
      <c r="K1206" s="309"/>
      <c r="L1206" s="309"/>
      <c r="M1206" s="309"/>
      <c r="N1206" s="309"/>
      <c r="O1206" s="309"/>
      <c r="P1206" s="309"/>
      <c r="Q1206" s="309"/>
      <c r="R1206" s="340"/>
    </row>
    <row r="1207" spans="1:18" s="310" customFormat="1">
      <c r="A1207" s="311"/>
      <c r="C1207" s="4"/>
      <c r="E1207" s="309"/>
      <c r="F1207" s="309"/>
      <c r="G1207" s="309"/>
      <c r="H1207" s="309"/>
      <c r="I1207" s="309"/>
      <c r="J1207" s="309"/>
      <c r="K1207" s="309"/>
      <c r="L1207" s="309"/>
      <c r="M1207" s="309"/>
      <c r="N1207" s="309"/>
      <c r="O1207" s="309"/>
      <c r="P1207" s="309"/>
      <c r="Q1207" s="309"/>
      <c r="R1207" s="340"/>
    </row>
    <row r="1208" spans="1:18" s="310" customFormat="1">
      <c r="A1208" s="311"/>
      <c r="C1208" s="4"/>
      <c r="E1208" s="309"/>
      <c r="F1208" s="309"/>
      <c r="G1208" s="309"/>
      <c r="H1208" s="309"/>
      <c r="I1208" s="309"/>
      <c r="J1208" s="309"/>
      <c r="K1208" s="309"/>
      <c r="L1208" s="309"/>
      <c r="M1208" s="309"/>
      <c r="N1208" s="309"/>
      <c r="O1208" s="309"/>
      <c r="P1208" s="309"/>
      <c r="Q1208" s="309"/>
      <c r="R1208" s="340"/>
    </row>
    <row r="1209" spans="1:18" s="310" customFormat="1">
      <c r="A1209" s="311"/>
      <c r="C1209" s="4"/>
      <c r="E1209" s="309"/>
      <c r="F1209" s="309"/>
      <c r="G1209" s="309"/>
      <c r="H1209" s="309"/>
      <c r="I1209" s="309"/>
      <c r="J1209" s="309"/>
      <c r="K1209" s="309"/>
      <c r="L1209" s="309"/>
      <c r="M1209" s="309"/>
      <c r="N1209" s="309"/>
      <c r="O1209" s="309"/>
      <c r="P1209" s="309"/>
      <c r="Q1209" s="309"/>
      <c r="R1209" s="340"/>
    </row>
    <row r="1210" spans="1:18" s="310" customFormat="1">
      <c r="A1210" s="311"/>
      <c r="C1210" s="4"/>
      <c r="E1210" s="309"/>
      <c r="F1210" s="309"/>
      <c r="G1210" s="309"/>
      <c r="H1210" s="309"/>
      <c r="I1210" s="309"/>
      <c r="J1210" s="309"/>
      <c r="K1210" s="309"/>
      <c r="L1210" s="309"/>
      <c r="M1210" s="309"/>
      <c r="N1210" s="309"/>
      <c r="O1210" s="309"/>
      <c r="P1210" s="309"/>
      <c r="Q1210" s="309"/>
      <c r="R1210" s="340"/>
    </row>
    <row r="1211" spans="1:18" s="310" customFormat="1">
      <c r="A1211" s="311"/>
      <c r="C1211" s="4"/>
      <c r="E1211" s="309"/>
      <c r="F1211" s="309"/>
      <c r="G1211" s="309"/>
      <c r="H1211" s="309"/>
      <c r="I1211" s="309"/>
      <c r="J1211" s="309"/>
      <c r="K1211" s="309"/>
      <c r="L1211" s="309"/>
      <c r="M1211" s="309"/>
      <c r="N1211" s="309"/>
      <c r="O1211" s="309"/>
      <c r="P1211" s="309"/>
      <c r="Q1211" s="309"/>
      <c r="R1211" s="340"/>
    </row>
    <row r="1212" spans="1:18" s="310" customFormat="1">
      <c r="A1212" s="311"/>
      <c r="C1212" s="4"/>
      <c r="E1212" s="309"/>
      <c r="F1212" s="309"/>
      <c r="G1212" s="309"/>
      <c r="H1212" s="309"/>
      <c r="I1212" s="309"/>
      <c r="J1212" s="309"/>
      <c r="K1212" s="309"/>
      <c r="L1212" s="309"/>
      <c r="M1212" s="309"/>
      <c r="N1212" s="309"/>
      <c r="O1212" s="309"/>
      <c r="P1212" s="309"/>
      <c r="Q1212" s="309"/>
      <c r="R1212" s="340"/>
    </row>
    <row r="1213" spans="1:18" s="310" customFormat="1">
      <c r="A1213" s="311"/>
      <c r="C1213" s="4"/>
      <c r="E1213" s="309"/>
      <c r="F1213" s="309"/>
      <c r="G1213" s="309"/>
      <c r="H1213" s="309"/>
      <c r="I1213" s="309"/>
      <c r="J1213" s="309"/>
      <c r="K1213" s="309"/>
      <c r="L1213" s="309"/>
      <c r="M1213" s="309"/>
      <c r="N1213" s="309"/>
      <c r="O1213" s="309"/>
      <c r="P1213" s="309"/>
      <c r="Q1213" s="309"/>
      <c r="R1213" s="340"/>
    </row>
    <row r="1214" spans="1:18" s="310" customFormat="1">
      <c r="A1214" s="311"/>
      <c r="C1214" s="352"/>
      <c r="E1214" s="309"/>
      <c r="F1214" s="309"/>
      <c r="G1214" s="309"/>
      <c r="H1214" s="309"/>
      <c r="I1214" s="309"/>
      <c r="J1214" s="309"/>
      <c r="K1214" s="309"/>
      <c r="L1214" s="309"/>
      <c r="M1214" s="309"/>
      <c r="N1214" s="309"/>
      <c r="O1214" s="309"/>
      <c r="P1214" s="309"/>
      <c r="Q1214" s="309"/>
      <c r="R1214" s="340"/>
    </row>
    <row r="1215" spans="1:18" s="310" customFormat="1">
      <c r="A1215" s="311"/>
      <c r="C1215" s="352"/>
      <c r="E1215" s="309"/>
      <c r="F1215" s="309"/>
      <c r="G1215" s="309"/>
      <c r="H1215" s="309"/>
      <c r="I1215" s="309"/>
      <c r="J1215" s="309"/>
      <c r="K1215" s="309"/>
      <c r="L1215" s="309"/>
      <c r="M1215" s="309"/>
      <c r="N1215" s="309"/>
      <c r="O1215" s="309"/>
      <c r="P1215" s="309"/>
      <c r="Q1215" s="309"/>
      <c r="R1215" s="340"/>
    </row>
    <row r="1216" spans="1:18" s="310" customFormat="1">
      <c r="A1216" s="311"/>
      <c r="C1216" s="4"/>
      <c r="R1216" s="340"/>
    </row>
    <row r="1217" spans="1:18" s="310" customFormat="1">
      <c r="A1217" s="311"/>
      <c r="C1217" s="4"/>
      <c r="R1217" s="340"/>
    </row>
    <row r="1218" spans="1:18" s="310" customFormat="1">
      <c r="A1218" s="311"/>
      <c r="C1218" s="4"/>
      <c r="J1218" s="311"/>
      <c r="R1218" s="340"/>
    </row>
    <row r="1219" spans="1:18" s="310" customFormat="1">
      <c r="A1219" s="311"/>
      <c r="C1219" s="4"/>
      <c r="R1219" s="340"/>
    </row>
    <row r="1220" spans="1:18" s="310" customFormat="1">
      <c r="A1220" s="311"/>
      <c r="C1220" s="4"/>
      <c r="R1220" s="340"/>
    </row>
    <row r="1221" spans="1:18" s="310" customFormat="1">
      <c r="A1221" s="311"/>
      <c r="C1221" s="4"/>
      <c r="E1221" s="350"/>
      <c r="F1221" s="350"/>
      <c r="G1221" s="350"/>
      <c r="H1221" s="350"/>
      <c r="I1221" s="350"/>
      <c r="J1221" s="350"/>
      <c r="K1221" s="350"/>
      <c r="L1221" s="350"/>
      <c r="M1221" s="350"/>
      <c r="N1221" s="350"/>
      <c r="O1221" s="350"/>
      <c r="P1221" s="350"/>
      <c r="Q1221" s="350"/>
      <c r="R1221" s="340"/>
    </row>
    <row r="1222" spans="1:18" s="310" customFormat="1">
      <c r="A1222" s="311"/>
      <c r="E1222" s="309"/>
      <c r="F1222" s="309"/>
      <c r="G1222" s="309"/>
      <c r="H1222" s="309"/>
      <c r="I1222" s="309"/>
      <c r="J1222" s="309"/>
      <c r="K1222" s="309"/>
      <c r="L1222" s="309"/>
      <c r="M1222" s="309"/>
      <c r="N1222" s="309"/>
      <c r="O1222" s="309"/>
      <c r="P1222" s="309"/>
      <c r="Q1222" s="309"/>
      <c r="R1222" s="340"/>
    </row>
    <row r="1223" spans="1:18" s="310" customFormat="1">
      <c r="A1223" s="311"/>
      <c r="E1223" s="309"/>
      <c r="F1223" s="309"/>
      <c r="G1223" s="309"/>
      <c r="H1223" s="309"/>
      <c r="I1223" s="309"/>
      <c r="J1223" s="309"/>
      <c r="K1223" s="309"/>
      <c r="L1223" s="309"/>
      <c r="M1223" s="309"/>
      <c r="N1223" s="309"/>
      <c r="O1223" s="309"/>
      <c r="P1223" s="309"/>
      <c r="Q1223" s="309"/>
      <c r="R1223" s="340"/>
    </row>
    <row r="1224" spans="1:18" s="310" customFormat="1">
      <c r="A1224" s="311"/>
      <c r="E1224" s="309"/>
      <c r="F1224" s="309"/>
      <c r="G1224" s="309"/>
      <c r="H1224" s="309"/>
      <c r="I1224" s="309"/>
      <c r="J1224" s="309"/>
      <c r="K1224" s="309"/>
      <c r="L1224" s="309"/>
      <c r="M1224" s="309"/>
      <c r="N1224" s="309"/>
      <c r="O1224" s="309"/>
      <c r="P1224" s="309"/>
      <c r="Q1224" s="309"/>
      <c r="R1224" s="340"/>
    </row>
    <row r="1225" spans="1:18" s="310" customFormat="1">
      <c r="A1225" s="311"/>
      <c r="E1225" s="309"/>
      <c r="F1225" s="309"/>
      <c r="G1225" s="309"/>
      <c r="H1225" s="309"/>
      <c r="I1225" s="309"/>
      <c r="J1225" s="309"/>
      <c r="K1225" s="309"/>
      <c r="L1225" s="309"/>
      <c r="M1225" s="309"/>
      <c r="N1225" s="309"/>
      <c r="O1225" s="309"/>
      <c r="P1225" s="309"/>
      <c r="Q1225" s="309"/>
      <c r="R1225" s="340"/>
    </row>
    <row r="1226" spans="1:18" s="310" customFormat="1">
      <c r="A1226" s="311"/>
      <c r="E1226" s="309"/>
      <c r="F1226" s="309"/>
      <c r="G1226" s="309"/>
      <c r="H1226" s="309"/>
      <c r="I1226" s="309"/>
      <c r="J1226" s="309"/>
      <c r="K1226" s="309"/>
      <c r="L1226" s="309"/>
      <c r="M1226" s="309"/>
      <c r="N1226" s="309"/>
      <c r="O1226" s="309"/>
      <c r="P1226" s="309"/>
      <c r="Q1226" s="309"/>
      <c r="R1226" s="340"/>
    </row>
    <row r="1227" spans="1:18" s="310" customFormat="1">
      <c r="A1227" s="311"/>
      <c r="E1227" s="309"/>
      <c r="F1227" s="309"/>
      <c r="G1227" s="309"/>
      <c r="H1227" s="309"/>
      <c r="I1227" s="309"/>
      <c r="J1227" s="309"/>
      <c r="K1227" s="309"/>
      <c r="L1227" s="309"/>
      <c r="M1227" s="309"/>
      <c r="N1227" s="309"/>
      <c r="O1227" s="309"/>
      <c r="P1227" s="309"/>
      <c r="Q1227" s="309"/>
      <c r="R1227" s="340"/>
    </row>
    <row r="1228" spans="1:18" s="310" customFormat="1">
      <c r="A1228" s="311"/>
      <c r="E1228" s="309"/>
      <c r="F1228" s="309"/>
      <c r="G1228" s="309"/>
      <c r="H1228" s="309"/>
      <c r="I1228" s="309"/>
      <c r="J1228" s="309"/>
      <c r="K1228" s="309"/>
      <c r="L1228" s="309"/>
      <c r="M1228" s="309"/>
      <c r="N1228" s="309"/>
      <c r="O1228" s="309"/>
      <c r="P1228" s="309"/>
      <c r="Q1228" s="309"/>
      <c r="R1228" s="340"/>
    </row>
    <row r="1229" spans="1:18" s="310" customFormat="1">
      <c r="A1229" s="311"/>
      <c r="E1229" s="309"/>
      <c r="F1229" s="309"/>
      <c r="G1229" s="309"/>
      <c r="H1229" s="309"/>
      <c r="I1229" s="309"/>
      <c r="J1229" s="309"/>
      <c r="K1229" s="309"/>
      <c r="L1229" s="309"/>
      <c r="M1229" s="309"/>
      <c r="N1229" s="309"/>
      <c r="O1229" s="309"/>
      <c r="P1229" s="309"/>
      <c r="Q1229" s="309"/>
      <c r="R1229" s="340"/>
    </row>
    <row r="1230" spans="1:18" s="310" customFormat="1">
      <c r="A1230" s="311"/>
      <c r="E1230" s="309"/>
      <c r="F1230" s="309"/>
      <c r="G1230" s="309"/>
      <c r="H1230" s="309"/>
      <c r="I1230" s="309"/>
      <c r="J1230" s="309"/>
      <c r="K1230" s="309"/>
      <c r="L1230" s="309"/>
      <c r="M1230" s="309"/>
      <c r="N1230" s="309"/>
      <c r="O1230" s="309"/>
      <c r="P1230" s="309"/>
      <c r="Q1230" s="309"/>
      <c r="R1230" s="340"/>
    </row>
    <row r="1231" spans="1:18" s="310" customFormat="1">
      <c r="A1231" s="311"/>
      <c r="E1231" s="309"/>
      <c r="F1231" s="309"/>
      <c r="G1231" s="309"/>
      <c r="H1231" s="309"/>
      <c r="I1231" s="309"/>
      <c r="J1231" s="309"/>
      <c r="K1231" s="309"/>
      <c r="L1231" s="309"/>
      <c r="M1231" s="309"/>
      <c r="N1231" s="309"/>
      <c r="O1231" s="309"/>
      <c r="P1231" s="309"/>
      <c r="Q1231" s="309"/>
      <c r="R1231" s="340"/>
    </row>
    <row r="1232" spans="1:18" s="310" customFormat="1" ht="13.5" customHeight="1">
      <c r="A1232" s="311"/>
      <c r="E1232" s="309"/>
      <c r="F1232" s="309"/>
      <c r="G1232" s="309"/>
      <c r="H1232" s="309"/>
      <c r="I1232" s="309"/>
      <c r="J1232" s="309"/>
      <c r="K1232" s="309"/>
      <c r="L1232" s="309"/>
      <c r="M1232" s="309"/>
      <c r="N1232" s="309"/>
      <c r="O1232" s="309"/>
      <c r="P1232" s="309"/>
      <c r="Q1232" s="309"/>
      <c r="R1232" s="340"/>
    </row>
    <row r="1233" spans="1:18" s="310" customFormat="1">
      <c r="A1233" s="311"/>
      <c r="E1233" s="309"/>
      <c r="F1233" s="309"/>
      <c r="G1233" s="309"/>
      <c r="H1233" s="309"/>
      <c r="I1233" s="309"/>
      <c r="J1233" s="309"/>
      <c r="K1233" s="309"/>
      <c r="L1233" s="309"/>
      <c r="M1233" s="309"/>
      <c r="N1233" s="309"/>
      <c r="O1233" s="309"/>
      <c r="P1233" s="309"/>
      <c r="Q1233" s="309"/>
      <c r="R1233" s="340"/>
    </row>
    <row r="1234" spans="1:18" s="310" customFormat="1">
      <c r="A1234" s="311"/>
      <c r="E1234" s="309"/>
      <c r="F1234" s="309"/>
      <c r="G1234" s="309"/>
      <c r="H1234" s="309"/>
      <c r="I1234" s="309"/>
      <c r="J1234" s="309"/>
      <c r="K1234" s="309"/>
      <c r="L1234" s="309"/>
      <c r="M1234" s="309"/>
      <c r="N1234" s="309"/>
      <c r="O1234" s="309"/>
      <c r="P1234" s="309"/>
      <c r="Q1234" s="309"/>
      <c r="R1234" s="340"/>
    </row>
    <row r="1235" spans="1:18" s="310" customFormat="1">
      <c r="A1235" s="311"/>
      <c r="E1235" s="309"/>
      <c r="F1235" s="309"/>
      <c r="G1235" s="309"/>
      <c r="H1235" s="309"/>
      <c r="I1235" s="309"/>
      <c r="J1235" s="309"/>
      <c r="K1235" s="309"/>
      <c r="L1235" s="309"/>
      <c r="M1235" s="309"/>
      <c r="N1235" s="309"/>
      <c r="O1235" s="309"/>
      <c r="P1235" s="309"/>
      <c r="Q1235" s="309"/>
      <c r="R1235" s="340"/>
    </row>
    <row r="1236" spans="1:18" s="310" customFormat="1">
      <c r="A1236" s="311"/>
      <c r="E1236" s="309"/>
      <c r="F1236" s="309"/>
      <c r="G1236" s="309"/>
      <c r="H1236" s="309"/>
      <c r="I1236" s="309"/>
      <c r="J1236" s="309"/>
      <c r="K1236" s="309"/>
      <c r="L1236" s="309"/>
      <c r="M1236" s="309"/>
      <c r="N1236" s="309"/>
      <c r="O1236" s="309"/>
      <c r="P1236" s="309"/>
      <c r="Q1236" s="309"/>
      <c r="R1236" s="340"/>
    </row>
    <row r="1237" spans="1:18" s="310" customFormat="1">
      <c r="A1237" s="311"/>
      <c r="E1237" s="309"/>
      <c r="F1237" s="309"/>
      <c r="G1237" s="309"/>
      <c r="H1237" s="309"/>
      <c r="I1237" s="309"/>
      <c r="J1237" s="309"/>
      <c r="K1237" s="309"/>
      <c r="L1237" s="309"/>
      <c r="M1237" s="309"/>
      <c r="N1237" s="309"/>
      <c r="O1237" s="309"/>
      <c r="P1237" s="309"/>
      <c r="Q1237" s="309"/>
      <c r="R1237" s="340"/>
    </row>
    <row r="1238" spans="1:18" s="310" customFormat="1">
      <c r="A1238" s="311"/>
      <c r="E1238" s="309"/>
      <c r="F1238" s="309"/>
      <c r="G1238" s="309"/>
      <c r="H1238" s="309"/>
      <c r="I1238" s="309"/>
      <c r="J1238" s="309"/>
      <c r="K1238" s="309"/>
      <c r="L1238" s="309"/>
      <c r="M1238" s="309"/>
      <c r="N1238" s="309"/>
      <c r="O1238" s="309"/>
      <c r="P1238" s="309"/>
      <c r="Q1238" s="309"/>
      <c r="R1238" s="340"/>
    </row>
    <row r="1239" spans="1:18" s="310" customFormat="1">
      <c r="A1239" s="311"/>
      <c r="E1239" s="309"/>
      <c r="F1239" s="309"/>
      <c r="G1239" s="309"/>
      <c r="H1239" s="309"/>
      <c r="I1239" s="309"/>
      <c r="J1239" s="309"/>
      <c r="K1239" s="309"/>
      <c r="L1239" s="309"/>
      <c r="M1239" s="309"/>
      <c r="N1239" s="309"/>
      <c r="O1239" s="309"/>
      <c r="P1239" s="309"/>
      <c r="Q1239" s="309"/>
      <c r="R1239" s="340"/>
    </row>
    <row r="1240" spans="1:18" s="310" customFormat="1">
      <c r="A1240" s="311"/>
      <c r="E1240" s="309"/>
      <c r="F1240" s="309"/>
      <c r="G1240" s="309"/>
      <c r="H1240" s="309"/>
      <c r="I1240" s="309"/>
      <c r="J1240" s="309"/>
      <c r="K1240" s="309"/>
      <c r="L1240" s="309"/>
      <c r="M1240" s="309"/>
      <c r="N1240" s="309"/>
      <c r="O1240" s="309"/>
      <c r="P1240" s="309"/>
      <c r="Q1240" s="309"/>
      <c r="R1240" s="340"/>
    </row>
    <row r="1241" spans="1:18" s="310" customFormat="1">
      <c r="A1241" s="311"/>
      <c r="E1241" s="309"/>
      <c r="F1241" s="309"/>
      <c r="G1241" s="309"/>
      <c r="H1241" s="309"/>
      <c r="I1241" s="309"/>
      <c r="J1241" s="309"/>
      <c r="K1241" s="309"/>
      <c r="L1241" s="309"/>
      <c r="M1241" s="309"/>
      <c r="N1241" s="309"/>
      <c r="O1241" s="309"/>
      <c r="P1241" s="309"/>
      <c r="Q1241" s="309"/>
      <c r="R1241" s="340"/>
    </row>
    <row r="1242" spans="1:18" s="310" customFormat="1">
      <c r="A1242" s="311"/>
      <c r="E1242" s="309"/>
      <c r="F1242" s="309"/>
      <c r="G1242" s="309"/>
      <c r="H1242" s="309"/>
      <c r="I1242" s="309"/>
      <c r="J1242" s="309"/>
      <c r="K1242" s="309"/>
      <c r="L1242" s="309"/>
      <c r="M1242" s="309"/>
      <c r="N1242" s="309"/>
      <c r="O1242" s="309"/>
      <c r="P1242" s="309"/>
      <c r="Q1242" s="309"/>
      <c r="R1242" s="340"/>
    </row>
    <row r="1243" spans="1:18" s="310" customFormat="1">
      <c r="A1243" s="311"/>
      <c r="E1243" s="309"/>
      <c r="F1243" s="309"/>
      <c r="G1243" s="309"/>
      <c r="H1243" s="309"/>
      <c r="I1243" s="309"/>
      <c r="J1243" s="309"/>
      <c r="K1243" s="309"/>
      <c r="L1243" s="309"/>
      <c r="M1243" s="309"/>
      <c r="N1243" s="309"/>
      <c r="O1243" s="309"/>
      <c r="P1243" s="309"/>
      <c r="Q1243" s="309"/>
      <c r="R1243" s="340"/>
    </row>
    <row r="1244" spans="1:18" s="310" customFormat="1">
      <c r="A1244" s="311"/>
      <c r="E1244" s="309"/>
      <c r="F1244" s="309"/>
      <c r="G1244" s="309"/>
      <c r="H1244" s="309"/>
      <c r="I1244" s="309"/>
      <c r="J1244" s="309"/>
      <c r="K1244" s="309"/>
      <c r="L1244" s="309"/>
      <c r="M1244" s="309"/>
      <c r="N1244" s="309"/>
      <c r="O1244" s="309"/>
      <c r="P1244" s="309"/>
      <c r="Q1244" s="309"/>
      <c r="R1244" s="340"/>
    </row>
    <row r="1245" spans="1:18" s="310" customFormat="1">
      <c r="A1245" s="311"/>
      <c r="E1245" s="309"/>
      <c r="F1245" s="309"/>
      <c r="G1245" s="309"/>
      <c r="H1245" s="309"/>
      <c r="I1245" s="309"/>
      <c r="J1245" s="309"/>
      <c r="K1245" s="309"/>
      <c r="L1245" s="309"/>
      <c r="M1245" s="309"/>
      <c r="N1245" s="309"/>
      <c r="O1245" s="309"/>
      <c r="P1245" s="309"/>
      <c r="Q1245" s="309"/>
      <c r="R1245" s="340"/>
    </row>
    <row r="1246" spans="1:18" s="310" customFormat="1">
      <c r="A1246" s="311"/>
      <c r="E1246" s="309"/>
      <c r="F1246" s="309"/>
      <c r="G1246" s="309"/>
      <c r="H1246" s="309"/>
      <c r="I1246" s="309"/>
      <c r="J1246" s="309"/>
      <c r="K1246" s="309"/>
      <c r="L1246" s="309"/>
      <c r="M1246" s="309"/>
      <c r="N1246" s="309"/>
      <c r="O1246" s="309"/>
      <c r="P1246" s="309"/>
      <c r="Q1246" s="309"/>
      <c r="R1246" s="340"/>
    </row>
    <row r="1247" spans="1:18" s="310" customFormat="1">
      <c r="A1247" s="311"/>
      <c r="E1247" s="309"/>
      <c r="F1247" s="309"/>
      <c r="G1247" s="309"/>
      <c r="H1247" s="309"/>
      <c r="I1247" s="309"/>
      <c r="J1247" s="309"/>
      <c r="K1247" s="309"/>
      <c r="L1247" s="309"/>
      <c r="M1247" s="309"/>
      <c r="N1247" s="309"/>
      <c r="O1247" s="309"/>
      <c r="P1247" s="309"/>
      <c r="Q1247" s="309"/>
      <c r="R1247" s="340"/>
    </row>
    <row r="1248" spans="1:18" s="310" customFormat="1">
      <c r="A1248" s="311"/>
      <c r="E1248" s="309"/>
      <c r="F1248" s="309"/>
      <c r="G1248" s="309"/>
      <c r="H1248" s="309"/>
      <c r="I1248" s="309"/>
      <c r="J1248" s="309"/>
      <c r="K1248" s="309"/>
      <c r="L1248" s="309"/>
      <c r="M1248" s="309"/>
      <c r="N1248" s="309"/>
      <c r="O1248" s="309"/>
      <c r="P1248" s="309"/>
      <c r="Q1248" s="309"/>
      <c r="R1248" s="340"/>
    </row>
    <row r="1249" spans="1:18" s="310" customFormat="1">
      <c r="A1249" s="311"/>
      <c r="E1249" s="309"/>
      <c r="F1249" s="309"/>
      <c r="G1249" s="309"/>
      <c r="H1249" s="309"/>
      <c r="I1249" s="309"/>
      <c r="J1249" s="309"/>
      <c r="K1249" s="309"/>
      <c r="L1249" s="309"/>
      <c r="M1249" s="309"/>
      <c r="N1249" s="309"/>
      <c r="O1249" s="309"/>
      <c r="P1249" s="309"/>
      <c r="Q1249" s="309"/>
      <c r="R1249" s="340"/>
    </row>
    <row r="1250" spans="1:18" s="310" customFormat="1">
      <c r="A1250" s="311"/>
      <c r="E1250" s="309"/>
      <c r="F1250" s="309"/>
      <c r="G1250" s="309"/>
      <c r="H1250" s="309"/>
      <c r="I1250" s="309"/>
      <c r="J1250" s="309"/>
      <c r="K1250" s="309"/>
      <c r="L1250" s="309"/>
      <c r="M1250" s="309"/>
      <c r="N1250" s="309"/>
      <c r="O1250" s="309"/>
      <c r="P1250" s="309"/>
      <c r="Q1250" s="309"/>
      <c r="R1250" s="340"/>
    </row>
    <row r="1251" spans="1:18" s="310" customFormat="1">
      <c r="A1251" s="311"/>
      <c r="E1251" s="309"/>
      <c r="F1251" s="309"/>
      <c r="G1251" s="309"/>
      <c r="H1251" s="309"/>
      <c r="I1251" s="309"/>
      <c r="J1251" s="309"/>
      <c r="K1251" s="309"/>
      <c r="L1251" s="309"/>
      <c r="M1251" s="309"/>
      <c r="N1251" s="309"/>
      <c r="O1251" s="309"/>
      <c r="P1251" s="309"/>
      <c r="Q1251" s="309"/>
      <c r="R1251" s="340"/>
    </row>
    <row r="1252" spans="1:18" s="310" customFormat="1">
      <c r="A1252" s="311"/>
      <c r="E1252" s="309"/>
      <c r="F1252" s="309"/>
      <c r="G1252" s="309"/>
      <c r="H1252" s="309"/>
      <c r="I1252" s="309"/>
      <c r="J1252" s="309"/>
      <c r="K1252" s="309"/>
      <c r="L1252" s="309"/>
      <c r="M1252" s="309"/>
      <c r="N1252" s="309"/>
      <c r="O1252" s="309"/>
      <c r="P1252" s="309"/>
      <c r="Q1252" s="309"/>
      <c r="R1252" s="340"/>
    </row>
    <row r="1253" spans="1:18" s="310" customFormat="1">
      <c r="A1253" s="311"/>
      <c r="E1253" s="309"/>
      <c r="F1253" s="309"/>
      <c r="G1253" s="309"/>
      <c r="H1253" s="309"/>
      <c r="I1253" s="309"/>
      <c r="J1253" s="309"/>
      <c r="K1253" s="309"/>
      <c r="L1253" s="309"/>
      <c r="M1253" s="309"/>
      <c r="N1253" s="309"/>
      <c r="O1253" s="309"/>
      <c r="P1253" s="309"/>
      <c r="Q1253" s="309"/>
      <c r="R1253" s="340"/>
    </row>
    <row r="1254" spans="1:18" s="310" customFormat="1">
      <c r="A1254" s="311"/>
      <c r="E1254" s="309"/>
      <c r="F1254" s="309"/>
      <c r="G1254" s="309"/>
      <c r="H1254" s="309"/>
      <c r="I1254" s="309"/>
      <c r="J1254" s="309"/>
      <c r="K1254" s="309"/>
      <c r="L1254" s="309"/>
      <c r="M1254" s="309"/>
      <c r="N1254" s="309"/>
      <c r="O1254" s="309"/>
      <c r="P1254" s="309"/>
      <c r="Q1254" s="309"/>
      <c r="R1254" s="340"/>
    </row>
    <row r="1255" spans="1:18" s="310" customFormat="1">
      <c r="A1255" s="311"/>
      <c r="E1255" s="309"/>
      <c r="F1255" s="309"/>
      <c r="G1255" s="309"/>
      <c r="H1255" s="309"/>
      <c r="I1255" s="309"/>
      <c r="J1255" s="309"/>
      <c r="K1255" s="309"/>
      <c r="L1255" s="309"/>
      <c r="M1255" s="309"/>
      <c r="N1255" s="309"/>
      <c r="O1255" s="309"/>
      <c r="P1255" s="309"/>
      <c r="Q1255" s="309"/>
      <c r="R1255" s="340"/>
    </row>
    <row r="1256" spans="1:18" s="310" customFormat="1">
      <c r="A1256" s="311"/>
      <c r="E1256" s="309"/>
      <c r="F1256" s="309"/>
      <c r="G1256" s="309"/>
      <c r="H1256" s="309"/>
      <c r="I1256" s="309"/>
      <c r="J1256" s="309"/>
      <c r="K1256" s="309"/>
      <c r="L1256" s="309"/>
      <c r="M1256" s="309"/>
      <c r="N1256" s="309"/>
      <c r="O1256" s="309"/>
      <c r="P1256" s="309"/>
      <c r="Q1256" s="309"/>
      <c r="R1256" s="340"/>
    </row>
    <row r="1257" spans="1:18" s="310" customFormat="1">
      <c r="A1257" s="311"/>
      <c r="E1257" s="309"/>
      <c r="F1257" s="309"/>
      <c r="G1257" s="309"/>
      <c r="H1257" s="309"/>
      <c r="I1257" s="309"/>
      <c r="J1257" s="309"/>
      <c r="K1257" s="309"/>
      <c r="L1257" s="309"/>
      <c r="M1257" s="309"/>
      <c r="N1257" s="309"/>
      <c r="O1257" s="309"/>
      <c r="P1257" s="309"/>
      <c r="Q1257" s="309"/>
      <c r="R1257" s="340"/>
    </row>
    <row r="1258" spans="1:18" s="310" customFormat="1">
      <c r="A1258" s="311"/>
      <c r="E1258" s="309"/>
      <c r="F1258" s="309"/>
      <c r="G1258" s="309"/>
      <c r="H1258" s="309"/>
      <c r="I1258" s="309"/>
      <c r="J1258" s="309"/>
      <c r="K1258" s="309"/>
      <c r="L1258" s="309"/>
      <c r="M1258" s="309"/>
      <c r="N1258" s="309"/>
      <c r="O1258" s="309"/>
      <c r="P1258" s="309"/>
      <c r="Q1258" s="309"/>
      <c r="R1258" s="340"/>
    </row>
    <row r="1259" spans="1:18" s="310" customFormat="1">
      <c r="A1259" s="311"/>
      <c r="E1259" s="309"/>
      <c r="F1259" s="309"/>
      <c r="G1259" s="309"/>
      <c r="H1259" s="309"/>
      <c r="I1259" s="309"/>
      <c r="J1259" s="309"/>
      <c r="K1259" s="309"/>
      <c r="L1259" s="309"/>
      <c r="M1259" s="309"/>
      <c r="N1259" s="309"/>
      <c r="O1259" s="309"/>
      <c r="P1259" s="309"/>
      <c r="Q1259" s="309"/>
      <c r="R1259" s="340"/>
    </row>
    <row r="1260" spans="1:18" s="310" customFormat="1">
      <c r="A1260" s="311"/>
      <c r="E1260" s="309"/>
      <c r="F1260" s="309"/>
      <c r="G1260" s="309"/>
      <c r="H1260" s="309"/>
      <c r="I1260" s="309"/>
      <c r="J1260" s="309"/>
      <c r="K1260" s="309"/>
      <c r="L1260" s="309"/>
      <c r="M1260" s="309"/>
      <c r="N1260" s="309"/>
      <c r="O1260" s="309"/>
      <c r="P1260" s="309"/>
      <c r="Q1260" s="309"/>
      <c r="R1260" s="340"/>
    </row>
    <row r="1261" spans="1:18" s="310" customFormat="1">
      <c r="A1261" s="311"/>
      <c r="E1261" s="309"/>
      <c r="F1261" s="309"/>
      <c r="G1261" s="309"/>
      <c r="H1261" s="309"/>
      <c r="I1261" s="309"/>
      <c r="J1261" s="309"/>
      <c r="K1261" s="309"/>
      <c r="L1261" s="309"/>
      <c r="M1261" s="309"/>
      <c r="N1261" s="309"/>
      <c r="O1261" s="309"/>
      <c r="P1261" s="309"/>
      <c r="Q1261" s="309"/>
      <c r="R1261" s="340"/>
    </row>
    <row r="1262" spans="1:18" s="310" customFormat="1">
      <c r="A1262" s="311"/>
      <c r="E1262" s="309"/>
      <c r="F1262" s="309"/>
      <c r="G1262" s="309"/>
      <c r="H1262" s="309"/>
      <c r="I1262" s="309"/>
      <c r="J1262" s="309"/>
      <c r="K1262" s="309"/>
      <c r="L1262" s="309"/>
      <c r="M1262" s="309"/>
      <c r="N1262" s="309"/>
      <c r="O1262" s="309"/>
      <c r="P1262" s="309"/>
      <c r="Q1262" s="309"/>
      <c r="R1262" s="340"/>
    </row>
    <row r="1263" spans="1:18" s="310" customFormat="1">
      <c r="A1263" s="311"/>
      <c r="C1263" s="4"/>
      <c r="R1263" s="340"/>
    </row>
    <row r="1264" spans="1:18" s="310" customFormat="1">
      <c r="A1264" s="311"/>
      <c r="C1264" s="4"/>
      <c r="R1264" s="340"/>
    </row>
    <row r="1265" spans="1:18" s="310" customFormat="1">
      <c r="A1265" s="311"/>
      <c r="C1265" s="4"/>
      <c r="R1265" s="340"/>
    </row>
    <row r="1266" spans="1:18" s="310" customFormat="1">
      <c r="A1266" s="311"/>
      <c r="C1266" s="4"/>
      <c r="R1266" s="340"/>
    </row>
    <row r="1267" spans="1:18" s="310" customFormat="1">
      <c r="A1267" s="311"/>
      <c r="C1267" s="4"/>
      <c r="R1267" s="340"/>
    </row>
    <row r="1268" spans="1:18" s="310" customFormat="1">
      <c r="A1268" s="311"/>
      <c r="C1268" s="4"/>
      <c r="R1268" s="340"/>
    </row>
    <row r="1269" spans="1:18" s="310" customFormat="1">
      <c r="A1269" s="311"/>
      <c r="C1269" s="4"/>
      <c r="R1269" s="340"/>
    </row>
    <row r="1270" spans="1:18" s="310" customFormat="1">
      <c r="A1270" s="311"/>
      <c r="C1270" s="4"/>
      <c r="R1270" s="340"/>
    </row>
    <row r="1271" spans="1:18" s="310" customFormat="1">
      <c r="A1271" s="311"/>
      <c r="C1271" s="4"/>
      <c r="R1271" s="340"/>
    </row>
    <row r="1272" spans="1:18" s="310" customFormat="1">
      <c r="A1272" s="311"/>
      <c r="C1272" s="4"/>
      <c r="R1272" s="340"/>
    </row>
    <row r="1273" spans="1:18" s="310" customFormat="1">
      <c r="A1273" s="311"/>
      <c r="C1273" s="4"/>
      <c r="R1273" s="340"/>
    </row>
    <row r="1274" spans="1:18" s="310" customFormat="1">
      <c r="A1274" s="311"/>
      <c r="C1274" s="4"/>
      <c r="R1274" s="340"/>
    </row>
    <row r="1275" spans="1:18" s="310" customFormat="1">
      <c r="A1275" s="311"/>
      <c r="C1275" s="4"/>
      <c r="R1275" s="340"/>
    </row>
    <row r="1276" spans="1:18" s="310" customFormat="1">
      <c r="A1276" s="311"/>
      <c r="C1276" s="4"/>
      <c r="R1276" s="340"/>
    </row>
    <row r="1277" spans="1:18" s="310" customFormat="1">
      <c r="A1277" s="311"/>
      <c r="C1277" s="4"/>
      <c r="R1277" s="340"/>
    </row>
    <row r="1278" spans="1:18" s="310" customFormat="1">
      <c r="A1278" s="311"/>
      <c r="C1278" s="4"/>
      <c r="R1278" s="340"/>
    </row>
    <row r="1279" spans="1:18" s="310" customFormat="1">
      <c r="A1279" s="311"/>
      <c r="C1279" s="4"/>
      <c r="R1279" s="340"/>
    </row>
    <row r="1280" spans="1:18" s="310" customFormat="1">
      <c r="A1280" s="311"/>
      <c r="C1280" s="4"/>
      <c r="R1280" s="340"/>
    </row>
    <row r="1281" spans="1:18" s="310" customFormat="1">
      <c r="A1281" s="311"/>
      <c r="C1281" s="4"/>
      <c r="R1281" s="340"/>
    </row>
    <row r="1282" spans="1:18" s="310" customFormat="1">
      <c r="A1282" s="311"/>
      <c r="C1282" s="4"/>
      <c r="R1282" s="340"/>
    </row>
    <row r="1283" spans="1:18" s="310" customFormat="1">
      <c r="A1283" s="311"/>
      <c r="C1283" s="4"/>
      <c r="R1283" s="340"/>
    </row>
    <row r="1284" spans="1:18" s="310" customFormat="1">
      <c r="A1284" s="311"/>
      <c r="C1284" s="4"/>
      <c r="R1284" s="340"/>
    </row>
    <row r="1285" spans="1:18" s="310" customFormat="1">
      <c r="A1285" s="311"/>
      <c r="C1285" s="4"/>
      <c r="R1285" s="340"/>
    </row>
    <row r="1286" spans="1:18" s="310" customFormat="1">
      <c r="A1286" s="311"/>
      <c r="C1286" s="4"/>
      <c r="R1286" s="340"/>
    </row>
    <row r="1287" spans="1:18" s="310" customFormat="1">
      <c r="A1287" s="311"/>
      <c r="C1287" s="4"/>
      <c r="R1287" s="340"/>
    </row>
    <row r="1288" spans="1:18" s="310" customFormat="1">
      <c r="A1288" s="311"/>
      <c r="C1288" s="4"/>
      <c r="R1288" s="340"/>
    </row>
    <row r="1289" spans="1:18" s="310" customFormat="1">
      <c r="A1289" s="311"/>
      <c r="C1289" s="4"/>
      <c r="R1289" s="340"/>
    </row>
    <row r="1290" spans="1:18" s="310" customFormat="1">
      <c r="A1290" s="311"/>
      <c r="C1290" s="4"/>
      <c r="R1290" s="340"/>
    </row>
    <row r="1291" spans="1:18" s="310" customFormat="1">
      <c r="A1291" s="311"/>
      <c r="C1291" s="4"/>
      <c r="R1291" s="340"/>
    </row>
    <row r="1292" spans="1:18" s="310" customFormat="1">
      <c r="A1292" s="311"/>
      <c r="C1292" s="4"/>
      <c r="R1292" s="340"/>
    </row>
    <row r="1293" spans="1:18" s="310" customFormat="1">
      <c r="A1293" s="311"/>
      <c r="C1293" s="4"/>
      <c r="R1293" s="340"/>
    </row>
    <row r="1294" spans="1:18" s="310" customFormat="1">
      <c r="A1294" s="311"/>
      <c r="C1294" s="4"/>
      <c r="R1294" s="340"/>
    </row>
    <row r="1295" spans="1:18" s="310" customFormat="1">
      <c r="A1295" s="311"/>
      <c r="C1295" s="4"/>
      <c r="R1295" s="340"/>
    </row>
    <row r="1296" spans="1:18" s="310" customFormat="1">
      <c r="A1296" s="311"/>
      <c r="C1296" s="4"/>
      <c r="R1296" s="340"/>
    </row>
    <row r="1297" spans="1:18" s="310" customFormat="1">
      <c r="A1297" s="311"/>
      <c r="C1297" s="4"/>
      <c r="R1297" s="340"/>
    </row>
    <row r="1298" spans="1:18" s="310" customFormat="1">
      <c r="A1298" s="311"/>
      <c r="C1298" s="4"/>
      <c r="R1298" s="340"/>
    </row>
    <row r="1299" spans="1:18" s="310" customFormat="1">
      <c r="A1299" s="311"/>
      <c r="C1299" s="4"/>
      <c r="R1299" s="340"/>
    </row>
    <row r="1300" spans="1:18" s="310" customFormat="1">
      <c r="A1300" s="311"/>
      <c r="C1300" s="4"/>
      <c r="R1300" s="340"/>
    </row>
    <row r="1301" spans="1:18" s="310" customFormat="1">
      <c r="A1301" s="311"/>
      <c r="C1301" s="4"/>
      <c r="R1301" s="340"/>
    </row>
    <row r="1302" spans="1:18" s="310" customFormat="1">
      <c r="A1302" s="311"/>
      <c r="C1302" s="4"/>
      <c r="R1302" s="340"/>
    </row>
    <row r="1303" spans="1:18" s="310" customFormat="1">
      <c r="A1303" s="311"/>
      <c r="C1303" s="4"/>
      <c r="R1303" s="340"/>
    </row>
    <row r="1304" spans="1:18" s="310" customFormat="1">
      <c r="A1304" s="311"/>
      <c r="C1304" s="4"/>
      <c r="R1304" s="340"/>
    </row>
    <row r="1305" spans="1:18" s="310" customFormat="1">
      <c r="A1305" s="311"/>
      <c r="C1305" s="4"/>
      <c r="R1305" s="340"/>
    </row>
    <row r="1306" spans="1:18" s="310" customFormat="1">
      <c r="A1306" s="311"/>
      <c r="C1306" s="4"/>
      <c r="R1306" s="340"/>
    </row>
    <row r="1307" spans="1:18" s="310" customFormat="1">
      <c r="A1307" s="311"/>
      <c r="C1307" s="4"/>
      <c r="R1307" s="340"/>
    </row>
    <row r="1308" spans="1:18" s="310" customFormat="1">
      <c r="A1308" s="311"/>
      <c r="C1308" s="4"/>
      <c r="R1308" s="340"/>
    </row>
    <row r="1309" spans="1:18" s="310" customFormat="1">
      <c r="A1309" s="311"/>
      <c r="C1309" s="4"/>
      <c r="R1309" s="340"/>
    </row>
    <row r="1310" spans="1:18" s="310" customFormat="1">
      <c r="A1310" s="311"/>
      <c r="C1310" s="4"/>
      <c r="R1310" s="340"/>
    </row>
    <row r="1311" spans="1:18" s="310" customFormat="1">
      <c r="A1311" s="311"/>
      <c r="C1311" s="4"/>
      <c r="R1311" s="340"/>
    </row>
    <row r="1312" spans="1:18" s="310" customFormat="1">
      <c r="A1312" s="311"/>
      <c r="C1312" s="4"/>
      <c r="R1312" s="340"/>
    </row>
    <row r="1313" spans="1:18" s="310" customFormat="1">
      <c r="A1313" s="311"/>
      <c r="C1313" s="4"/>
      <c r="R1313" s="340"/>
    </row>
    <row r="1314" spans="1:18" s="310" customFormat="1">
      <c r="A1314" s="311"/>
      <c r="C1314" s="4"/>
      <c r="R1314" s="340"/>
    </row>
    <row r="1315" spans="1:18" s="310" customFormat="1">
      <c r="A1315" s="311"/>
      <c r="C1315" s="4"/>
      <c r="R1315" s="340"/>
    </row>
    <row r="1316" spans="1:18" s="310" customFormat="1">
      <c r="A1316" s="311"/>
      <c r="C1316" s="4"/>
      <c r="R1316" s="340"/>
    </row>
    <row r="1317" spans="1:18" s="310" customFormat="1">
      <c r="A1317" s="311"/>
      <c r="C1317" s="4"/>
      <c r="R1317" s="340"/>
    </row>
    <row r="1318" spans="1:18" s="310" customFormat="1">
      <c r="A1318" s="311"/>
      <c r="C1318" s="4"/>
      <c r="R1318" s="340"/>
    </row>
    <row r="1319" spans="1:18" s="310" customFormat="1">
      <c r="A1319" s="311"/>
      <c r="C1319" s="4"/>
      <c r="R1319" s="340"/>
    </row>
  </sheetData>
  <mergeCells count="1">
    <mergeCell ref="A1:Q1"/>
  </mergeCells>
  <conditionalFormatting sqref="C152:C153">
    <cfRule type="expression" dxfId="0" priority="1" stopIfTrue="1">
      <formula>ISNUMBER(MATCH($R152,$R$2:$R$213,FALSE))</formula>
    </cfRule>
  </conditionalFormatting>
  <printOptions horizontalCentered="1"/>
  <pageMargins left="0.3" right="0.3" top="0.8" bottom="0.4" header="0.5" footer="0.2"/>
  <pageSetup paperSize="9" scale="59" fitToHeight="0" orientation="landscape" r:id="rId1"/>
  <headerFooter alignWithMargins="0"/>
  <rowBreaks count="16" manualBreakCount="16">
    <brk id="69" max="16383" man="1"/>
    <brk id="124" max="16" man="1"/>
    <brk id="182" max="16" man="1"/>
    <brk id="242" max="16383" man="1"/>
    <brk id="317" max="16383" man="1"/>
    <brk id="399" max="16" man="1"/>
    <brk id="454" max="16" man="1"/>
    <brk id="512" max="29" man="1"/>
    <brk id="571" max="16383" man="1"/>
    <brk id="640" max="16383" man="1"/>
    <brk id="727" max="16" man="1"/>
    <brk id="802" max="16" man="1"/>
    <brk id="874" max="16383" man="1"/>
    <brk id="937" max="16" man="1"/>
    <brk id="992" max="16" man="1"/>
    <brk id="1084" max="16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/>
  </sheetViews>
  <sheetFormatPr defaultRowHeight="12.75"/>
  <cols>
    <col min="1" max="1" width="31.28515625" style="362" bestFit="1" customWidth="1"/>
    <col min="2" max="2" width="10.42578125" style="362" customWidth="1"/>
    <col min="3" max="3" width="15.5703125" style="362" customWidth="1"/>
    <col min="4" max="4" width="3.28515625" style="362" customWidth="1"/>
    <col min="5" max="5" width="3.28515625" style="363" customWidth="1"/>
    <col min="6" max="6" width="14.28515625" style="362" customWidth="1"/>
    <col min="7" max="7" width="3" style="362" customWidth="1"/>
    <col min="8" max="16384" width="9.140625" style="362"/>
  </cols>
  <sheetData>
    <row r="1" spans="1:7">
      <c r="A1" s="1" t="str">
        <f>+'Workpaper Index'!$C$4</f>
        <v>Washington Power Cost Adjustment Mechanism</v>
      </c>
    </row>
    <row r="2" spans="1:7">
      <c r="A2" s="1" t="str">
        <f>+'Workpaper Index'!$B$5&amp;" "&amp;'Workpaper Index'!$C$5</f>
        <v>Deferral Period: January 1, 2019 - December 31, 2019</v>
      </c>
    </row>
    <row r="3" spans="1:7">
      <c r="A3" s="1" t="str">
        <f>+'Workpaper Index'!$B$23&amp;": "&amp;'Workpaper Index'!$C$23</f>
        <v>(5.1): Actual EIM Costs</v>
      </c>
      <c r="C3" s="364"/>
      <c r="D3" s="364"/>
      <c r="E3" s="364"/>
      <c r="F3" s="364"/>
    </row>
    <row r="4" spans="1:7" ht="14.25" customHeight="1">
      <c r="A4" s="365"/>
      <c r="C4" s="364"/>
      <c r="D4" s="364"/>
      <c r="E4" s="364"/>
      <c r="F4" s="364"/>
    </row>
    <row r="5" spans="1:7" ht="14.25" customHeight="1">
      <c r="A5" s="366"/>
      <c r="C5" s="488" t="s">
        <v>282</v>
      </c>
      <c r="D5" s="488"/>
      <c r="E5" s="488"/>
      <c r="F5" s="488"/>
      <c r="G5" s="367"/>
    </row>
    <row r="6" spans="1:7">
      <c r="A6" s="366"/>
      <c r="C6" s="489" t="s">
        <v>227</v>
      </c>
      <c r="D6" s="489"/>
      <c r="E6" s="489"/>
      <c r="F6" s="489"/>
    </row>
    <row r="7" spans="1:7" ht="14.25" customHeight="1">
      <c r="A7" s="366"/>
      <c r="C7" s="368"/>
      <c r="D7" s="368"/>
      <c r="E7" s="362"/>
    </row>
    <row r="8" spans="1:7">
      <c r="A8" s="369"/>
      <c r="C8" s="370" t="s">
        <v>275</v>
      </c>
      <c r="D8" s="371"/>
      <c r="E8" s="368"/>
      <c r="F8" s="368" t="s">
        <v>237</v>
      </c>
    </row>
    <row r="9" spans="1:7" s="372" customFormat="1">
      <c r="C9" s="371" t="s">
        <v>282</v>
      </c>
      <c r="D9" s="371"/>
      <c r="E9" s="368"/>
      <c r="F9" s="398" t="s">
        <v>282</v>
      </c>
    </row>
    <row r="10" spans="1:7">
      <c r="C10" s="371" t="s">
        <v>171</v>
      </c>
      <c r="E10" s="362"/>
      <c r="F10" s="371" t="s">
        <v>171</v>
      </c>
    </row>
    <row r="11" spans="1:7">
      <c r="A11" s="362" t="s">
        <v>228</v>
      </c>
      <c r="C11" s="373">
        <v>13830509.790000003</v>
      </c>
      <c r="D11" s="374"/>
      <c r="E11" s="362"/>
      <c r="F11" s="373">
        <v>1718357.0319815427</v>
      </c>
    </row>
    <row r="12" spans="1:7">
      <c r="A12" s="362" t="s">
        <v>229</v>
      </c>
      <c r="C12" s="399">
        <v>-1048369</v>
      </c>
      <c r="D12" s="399"/>
      <c r="E12" s="400"/>
      <c r="F12" s="399">
        <v>-46405.238848267873</v>
      </c>
    </row>
    <row r="13" spans="1:7">
      <c r="A13" s="362" t="s">
        <v>230</v>
      </c>
      <c r="C13" s="399">
        <v>-9152251.0399999991</v>
      </c>
      <c r="D13" s="399"/>
      <c r="E13" s="400"/>
      <c r="F13" s="399">
        <v>-1457975.3695396781</v>
      </c>
    </row>
    <row r="14" spans="1:7">
      <c r="A14" s="362" t="s">
        <v>231</v>
      </c>
      <c r="C14" s="401">
        <f>SUM(C11:C13)</f>
        <v>3629889.7500000037</v>
      </c>
      <c r="D14" s="399"/>
      <c r="E14" s="400"/>
      <c r="F14" s="401">
        <f>SUM(F11:F13)</f>
        <v>213976.42359359679</v>
      </c>
    </row>
    <row r="15" spans="1:7">
      <c r="C15" s="374"/>
      <c r="D15" s="374"/>
      <c r="E15" s="362"/>
      <c r="F15" s="374"/>
    </row>
    <row r="16" spans="1:7">
      <c r="C16" s="388">
        <v>8.5402372405063293E-2</v>
      </c>
      <c r="D16" s="376"/>
      <c r="E16" s="362"/>
      <c r="F16" s="388">
        <f>C16</f>
        <v>8.5402372405063293E-2</v>
      </c>
    </row>
    <row r="17" spans="1:12">
      <c r="A17" s="362" t="s">
        <v>232</v>
      </c>
      <c r="C17" s="402">
        <f>C14*C16</f>
        <v>310001.19621882238</v>
      </c>
      <c r="D17" s="399"/>
      <c r="E17" s="400"/>
      <c r="F17" s="402">
        <f>F16*F14</f>
        <v>18274.094213643926</v>
      </c>
    </row>
    <row r="18" spans="1:12">
      <c r="C18" s="399"/>
      <c r="D18" s="399"/>
      <c r="E18" s="400"/>
      <c r="F18" s="399"/>
    </row>
    <row r="19" spans="1:12">
      <c r="A19" s="362" t="s">
        <v>233</v>
      </c>
      <c r="B19" s="378"/>
      <c r="C19" s="403">
        <v>848376.73999999976</v>
      </c>
      <c r="D19" s="399"/>
      <c r="E19" s="400"/>
      <c r="F19" s="403">
        <v>65487.187923165038</v>
      </c>
    </row>
    <row r="20" spans="1:12">
      <c r="A20" s="362" t="s">
        <v>234</v>
      </c>
      <c r="C20" s="399">
        <v>1840130.77</v>
      </c>
      <c r="D20" s="399"/>
      <c r="E20" s="400"/>
      <c r="F20" s="399">
        <v>288671.05714514566</v>
      </c>
    </row>
    <row r="21" spans="1:12">
      <c r="A21" s="362" t="s">
        <v>235</v>
      </c>
      <c r="C21" s="404">
        <f>SUM(C17:C20)</f>
        <v>2998508.7062188219</v>
      </c>
      <c r="D21" s="399"/>
      <c r="E21" s="400"/>
      <c r="F21" s="404">
        <f>SUM(F17:F20)</f>
        <v>372432.33928195463</v>
      </c>
      <c r="H21" s="378"/>
    </row>
    <row r="22" spans="1:12">
      <c r="A22" s="366"/>
      <c r="C22" s="379"/>
      <c r="D22" s="379"/>
      <c r="E22" s="375"/>
      <c r="F22" s="380"/>
      <c r="G22" s="379"/>
    </row>
    <row r="23" spans="1:12" ht="13.5" thickBot="1">
      <c r="A23" s="362" t="s">
        <v>236</v>
      </c>
      <c r="C23" s="405">
        <f>SUM(C21:C22)</f>
        <v>2998508.7062188219</v>
      </c>
      <c r="D23" s="378"/>
      <c r="E23" s="377"/>
      <c r="F23" s="405">
        <f>SUM(F21:F22)</f>
        <v>372432.33928195463</v>
      </c>
      <c r="I23" s="378"/>
    </row>
    <row r="24" spans="1:12" ht="13.5" thickTop="1"/>
    <row r="25" spans="1:12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</row>
    <row r="26" spans="1:12">
      <c r="A26" s="381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</row>
    <row r="27" spans="1:12">
      <c r="A27" s="381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</row>
    <row r="28" spans="1:12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1:12">
      <c r="A29" s="381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</row>
    <row r="30" spans="1:12">
      <c r="A30" s="381"/>
      <c r="B30" s="381"/>
      <c r="C30" s="381"/>
      <c r="D30" s="381"/>
      <c r="E30" s="381"/>
      <c r="F30" s="381"/>
      <c r="G30" s="381"/>
    </row>
    <row r="31" spans="1:12">
      <c r="A31" s="381"/>
      <c r="B31" s="381"/>
      <c r="C31" s="381"/>
      <c r="D31" s="381"/>
      <c r="E31" s="381"/>
      <c r="F31" s="381"/>
      <c r="G31" s="381"/>
    </row>
    <row r="32" spans="1:12">
      <c r="A32" s="381"/>
      <c r="B32" s="381"/>
      <c r="C32" s="381"/>
      <c r="D32" s="381"/>
      <c r="E32" s="381"/>
      <c r="F32" s="381"/>
      <c r="G32" s="381"/>
    </row>
    <row r="33" spans="1:7">
      <c r="A33" s="381"/>
      <c r="B33" s="381"/>
      <c r="C33" s="381"/>
      <c r="D33" s="381"/>
      <c r="E33" s="381"/>
      <c r="F33" s="381"/>
      <c r="G33" s="381"/>
    </row>
    <row r="34" spans="1:7">
      <c r="A34" s="381"/>
      <c r="B34" s="381"/>
      <c r="C34" s="381"/>
      <c r="D34" s="381"/>
      <c r="E34" s="381"/>
      <c r="F34" s="381"/>
      <c r="G34" s="381"/>
    </row>
    <row r="35" spans="1:7">
      <c r="A35" s="381"/>
      <c r="B35" s="381"/>
      <c r="C35" s="381"/>
      <c r="D35" s="381"/>
      <c r="E35" s="381"/>
      <c r="F35" s="381"/>
      <c r="G35" s="381"/>
    </row>
    <row r="36" spans="1:7">
      <c r="A36" s="381"/>
      <c r="B36" s="381"/>
      <c r="C36" s="381"/>
      <c r="D36" s="381"/>
      <c r="E36" s="381"/>
      <c r="F36" s="381"/>
      <c r="G36" s="381"/>
    </row>
    <row r="37" spans="1:7">
      <c r="A37" s="381"/>
      <c r="B37" s="381"/>
      <c r="C37" s="381"/>
      <c r="D37" s="381"/>
      <c r="E37" s="381"/>
      <c r="F37" s="381"/>
      <c r="G37" s="381"/>
    </row>
    <row r="38" spans="1:7">
      <c r="A38" s="381"/>
      <c r="B38" s="381"/>
      <c r="C38" s="381"/>
      <c r="D38" s="381"/>
      <c r="E38" s="381"/>
      <c r="F38" s="381"/>
      <c r="G38" s="381"/>
    </row>
    <row r="39" spans="1:7">
      <c r="A39" s="381"/>
      <c r="B39" s="381"/>
      <c r="C39" s="381"/>
      <c r="D39" s="381"/>
      <c r="E39" s="381"/>
      <c r="F39" s="381"/>
      <c r="G39" s="381"/>
    </row>
    <row r="40" spans="1:7">
      <c r="A40" s="381"/>
      <c r="B40" s="381"/>
      <c r="C40" s="381"/>
      <c r="D40" s="381"/>
      <c r="E40" s="381"/>
      <c r="F40" s="381"/>
      <c r="G40" s="381"/>
    </row>
    <row r="41" spans="1:7">
      <c r="A41" s="381"/>
      <c r="B41" s="381"/>
      <c r="C41" s="381"/>
      <c r="D41" s="381"/>
      <c r="E41" s="381"/>
      <c r="F41" s="381"/>
      <c r="G41" s="381"/>
    </row>
    <row r="42" spans="1:7">
      <c r="A42" s="381"/>
      <c r="B42" s="381"/>
      <c r="C42" s="381"/>
      <c r="D42" s="381"/>
      <c r="E42" s="381"/>
      <c r="F42" s="381"/>
      <c r="G42" s="381"/>
    </row>
    <row r="43" spans="1:7">
      <c r="A43" s="381"/>
      <c r="B43" s="381"/>
      <c r="C43" s="381"/>
      <c r="D43" s="381"/>
      <c r="E43" s="381"/>
      <c r="F43" s="381"/>
      <c r="G43" s="381"/>
    </row>
    <row r="44" spans="1:7">
      <c r="A44" s="381"/>
      <c r="B44" s="381"/>
      <c r="C44" s="381"/>
      <c r="D44" s="381"/>
      <c r="E44" s="381"/>
      <c r="F44" s="381"/>
      <c r="G44" s="381"/>
    </row>
    <row r="45" spans="1:7">
      <c r="A45" s="381"/>
      <c r="B45" s="381"/>
      <c r="C45" s="381"/>
      <c r="D45" s="381"/>
      <c r="E45" s="381"/>
      <c r="F45" s="381"/>
      <c r="G45" s="381"/>
    </row>
    <row r="46" spans="1:7">
      <c r="A46" s="381"/>
      <c r="B46" s="381"/>
      <c r="C46" s="381"/>
      <c r="D46" s="381"/>
      <c r="E46" s="381"/>
      <c r="F46" s="381"/>
      <c r="G46" s="381"/>
    </row>
    <row r="47" spans="1:7">
      <c r="A47" s="381"/>
      <c r="B47" s="381"/>
      <c r="C47" s="381"/>
      <c r="D47" s="381"/>
      <c r="E47" s="381"/>
      <c r="F47" s="381"/>
      <c r="G47" s="381"/>
    </row>
    <row r="48" spans="1:7">
      <c r="A48" s="381"/>
      <c r="B48" s="381"/>
      <c r="C48" s="381"/>
      <c r="D48" s="381"/>
      <c r="E48" s="381"/>
      <c r="F48" s="381"/>
      <c r="G48" s="381"/>
    </row>
    <row r="49" spans="1:7">
      <c r="A49" s="381"/>
      <c r="B49" s="381"/>
      <c r="C49" s="381"/>
      <c r="D49" s="381"/>
      <c r="E49" s="381"/>
      <c r="F49" s="381"/>
      <c r="G49" s="381"/>
    </row>
    <row r="50" spans="1:7">
      <c r="A50" s="381"/>
      <c r="B50" s="381"/>
      <c r="C50" s="381"/>
      <c r="D50" s="381"/>
      <c r="E50" s="381"/>
      <c r="F50" s="381"/>
      <c r="G50" s="381"/>
    </row>
    <row r="51" spans="1:7">
      <c r="A51" s="381"/>
      <c r="B51" s="381"/>
      <c r="C51" s="381"/>
      <c r="D51" s="381"/>
      <c r="E51" s="381"/>
      <c r="F51" s="381"/>
      <c r="G51" s="381"/>
    </row>
    <row r="52" spans="1:7">
      <c r="A52" s="381"/>
      <c r="B52" s="381"/>
      <c r="C52" s="381"/>
      <c r="D52" s="381"/>
      <c r="E52" s="381"/>
      <c r="F52" s="381"/>
      <c r="G52" s="381"/>
    </row>
  </sheetData>
  <mergeCells count="2">
    <mergeCell ref="C5:F5"/>
    <mergeCell ref="C6:F6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081204B08A9A44B13899F93E049C43" ma:contentTypeVersion="44" ma:contentTypeDescription="" ma:contentTypeScope="" ma:versionID="755cb0dafd80b8a5a0819358abf022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200507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1E88AAB-1B71-4103-88BC-11E554B72537}"/>
</file>

<file path=customXml/itemProps2.xml><?xml version="1.0" encoding="utf-8"?>
<ds:datastoreItem xmlns:ds="http://schemas.openxmlformats.org/officeDocument/2006/customXml" ds:itemID="{F44319DE-0CE9-4FF6-9759-FC84F04DC1D1}"/>
</file>

<file path=customXml/itemProps3.xml><?xml version="1.0" encoding="utf-8"?>
<ds:datastoreItem xmlns:ds="http://schemas.openxmlformats.org/officeDocument/2006/customXml" ds:itemID="{AE375CE2-F1B5-40DC-9812-A48487321036}"/>
</file>

<file path=customXml/itemProps4.xml><?xml version="1.0" encoding="utf-8"?>
<ds:datastoreItem xmlns:ds="http://schemas.openxmlformats.org/officeDocument/2006/customXml" ds:itemID="{578C60C3-FB65-4AFD-AC36-5D56FDCA5D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Workpaper Index</vt:lpstr>
      <vt:lpstr>(3.1) WA Allocated Actual NPC</vt:lpstr>
      <vt:lpstr>(3.2) Adj Actual NPC by Cat</vt:lpstr>
      <vt:lpstr>(3.3) Adj Actual NPC</vt:lpstr>
      <vt:lpstr>(3.4) Adjustments</vt:lpstr>
      <vt:lpstr>(3.5) Actual WCA NPC</vt:lpstr>
      <vt:lpstr>(4.1) WA Allocated Base NPC</vt:lpstr>
      <vt:lpstr>(4.2) WCA Base NPC UE-140762</vt:lpstr>
      <vt:lpstr>(5.1) Actual EIM Costs</vt:lpstr>
      <vt:lpstr>(6.1) Actual Factors</vt:lpstr>
      <vt:lpstr>(7.1) WA Sales</vt:lpstr>
      <vt:lpstr>AverageFuelCost</vt:lpstr>
      <vt:lpstr>Burn</vt:lpstr>
      <vt:lpstr>Cost</vt:lpstr>
      <vt:lpstr>ECDQF_Exp</vt:lpstr>
      <vt:lpstr>ECDQF_MWh</vt:lpstr>
      <vt:lpstr>Factor</vt:lpstr>
      <vt:lpstr>Mill</vt:lpstr>
      <vt:lpstr>MMBtu</vt:lpstr>
      <vt:lpstr>Months</vt:lpstr>
      <vt:lpstr>MWh</vt:lpstr>
      <vt:lpstr>NameAverageFuelCost</vt:lpstr>
      <vt:lpstr>NameBurn</vt:lpstr>
      <vt:lpstr>NameCost</vt:lpstr>
      <vt:lpstr>NameECDQF_Exp</vt:lpstr>
      <vt:lpstr>NameECDQF_MWh</vt:lpstr>
      <vt:lpstr>NameFactor</vt:lpstr>
      <vt:lpstr>NameMill</vt:lpstr>
      <vt:lpstr>NameMMBtu</vt:lpstr>
      <vt:lpstr>NameMWh</vt:lpstr>
      <vt:lpstr>NamePeak</vt:lpstr>
      <vt:lpstr>Peak</vt:lpstr>
      <vt:lpstr>'(4.2) WCA Base NPC UE-140762'!Print_Area</vt:lpstr>
      <vt:lpstr>'(4.2) WCA Base NPC UE-140762'!Print_Titles</vt:lpstr>
      <vt:lpstr>StartMWh</vt:lpstr>
      <vt:lpstr>StartTheMill</vt:lpstr>
      <vt:lpstr>StartTheRack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Painter, Jack</cp:lastModifiedBy>
  <dcterms:created xsi:type="dcterms:W3CDTF">2015-04-24T16:40:44Z</dcterms:created>
  <dcterms:modified xsi:type="dcterms:W3CDTF">2020-05-29T15:14:40Z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0x0101006E56B4D1795A2E4DB2F0B01679ED314A003E081204B08A9A44B13899F93E049C43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