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4\Puget Quarterly Reports-Electric\"/>
    </mc:Choice>
  </mc:AlternateContent>
  <bookViews>
    <workbookView xWindow="240" yWindow="225" windowWidth="21075" windowHeight="8895"/>
  </bookViews>
  <sheets>
    <sheet name="Allocated" sheetId="10" r:id="rId1"/>
    <sheet name="Unallocated Summary" sheetId="11" r:id="rId2"/>
    <sheet name="Unallocated Detail" sheetId="15" r:id="rId3"/>
    <sheet name="Common by Acct" sheetId="12" r:id="rId4"/>
  </sheets>
  <externalReferences>
    <externalReference r:id="rId5"/>
    <externalReference r:id="rId6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 localSheetId="2">#REF!</definedName>
    <definedName name="data">#REF!</definedName>
    <definedName name="data12" localSheetId="2">#REF!</definedName>
    <definedName name="data12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 localSheetId="2">#REF!</definedName>
    <definedName name="Electp1">#REF!</definedName>
    <definedName name="Electp2" localSheetId="2">#REF!</definedName>
    <definedName name="Electp2">#REF!</definedName>
    <definedName name="MONTH" localSheetId="2">#REF!</definedName>
    <definedName name="MONTH">#REF!</definedName>
    <definedName name="Page1" localSheetId="2">#REF!</definedName>
    <definedName name="Page1">#REF!</definedName>
    <definedName name="Page2" localSheetId="2">#REF!</definedName>
    <definedName name="Page2">#REF!</definedName>
    <definedName name="_xlnm.Print_Area" localSheetId="0">Allocated!$A$1:$D$42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YEAR" localSheetId="2">#REF!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46" i="12" l="1"/>
  <c r="H38" i="12"/>
  <c r="H32" i="12"/>
  <c r="H28" i="12"/>
  <c r="H24" i="12"/>
  <c r="H18" i="12"/>
  <c r="H14" i="12"/>
  <c r="H8" i="12"/>
  <c r="F324" i="15"/>
  <c r="E324" i="15"/>
  <c r="D324" i="15"/>
  <c r="C324" i="15"/>
  <c r="H324" i="15" s="1"/>
  <c r="F323" i="15"/>
  <c r="F325" i="15" s="1"/>
  <c r="E323" i="15"/>
  <c r="D323" i="15"/>
  <c r="D325" i="15" s="1"/>
  <c r="C323" i="15"/>
  <c r="C325" i="15" s="1"/>
  <c r="B324" i="15"/>
  <c r="B323" i="15"/>
  <c r="G323" i="15" s="1"/>
  <c r="F320" i="15"/>
  <c r="E320" i="15"/>
  <c r="D320" i="15"/>
  <c r="C320" i="15"/>
  <c r="F319" i="15"/>
  <c r="E319" i="15"/>
  <c r="D319" i="15"/>
  <c r="C319" i="15"/>
  <c r="F318" i="15"/>
  <c r="E318" i="15"/>
  <c r="D318" i="15"/>
  <c r="C318" i="15"/>
  <c r="F317" i="15"/>
  <c r="H317" i="15" s="1"/>
  <c r="E317" i="15"/>
  <c r="D317" i="15"/>
  <c r="C317" i="15"/>
  <c r="F316" i="15"/>
  <c r="E316" i="15"/>
  <c r="D316" i="15"/>
  <c r="C316" i="15"/>
  <c r="F315" i="15"/>
  <c r="E315" i="15"/>
  <c r="D315" i="15"/>
  <c r="C315" i="15"/>
  <c r="F314" i="15"/>
  <c r="E314" i="15"/>
  <c r="D314" i="15"/>
  <c r="C314" i="15"/>
  <c r="F313" i="15"/>
  <c r="E313" i="15"/>
  <c r="D313" i="15"/>
  <c r="C313" i="15"/>
  <c r="F312" i="15"/>
  <c r="H312" i="15" s="1"/>
  <c r="E312" i="15"/>
  <c r="D312" i="15"/>
  <c r="D321" i="15" s="1"/>
  <c r="C312" i="15"/>
  <c r="C321" i="15" s="1"/>
  <c r="B320" i="15"/>
  <c r="G320" i="15" s="1"/>
  <c r="B319" i="15"/>
  <c r="B318" i="15"/>
  <c r="B317" i="15"/>
  <c r="G317" i="15" s="1"/>
  <c r="B316" i="15"/>
  <c r="G316" i="15" s="1"/>
  <c r="B315" i="15"/>
  <c r="B314" i="15"/>
  <c r="B313" i="15"/>
  <c r="G313" i="15" s="1"/>
  <c r="B312" i="15"/>
  <c r="F309" i="15"/>
  <c r="E309" i="15"/>
  <c r="D309" i="15"/>
  <c r="C309" i="15"/>
  <c r="H309" i="15" s="1"/>
  <c r="F308" i="15"/>
  <c r="E308" i="15"/>
  <c r="D308" i="15"/>
  <c r="C308" i="15"/>
  <c r="H308" i="15" s="1"/>
  <c r="F307" i="15"/>
  <c r="E307" i="15"/>
  <c r="D307" i="15"/>
  <c r="C307" i="15"/>
  <c r="H307" i="15" s="1"/>
  <c r="I307" i="15" s="1"/>
  <c r="F306" i="15"/>
  <c r="E306" i="15"/>
  <c r="D306" i="15"/>
  <c r="C306" i="15"/>
  <c r="H306" i="15" s="1"/>
  <c r="F305" i="15"/>
  <c r="E305" i="15"/>
  <c r="D305" i="15"/>
  <c r="C305" i="15"/>
  <c r="F304" i="15"/>
  <c r="E304" i="15"/>
  <c r="D304" i="15"/>
  <c r="C304" i="15"/>
  <c r="H304" i="15" s="1"/>
  <c r="F303" i="15"/>
  <c r="E303" i="15"/>
  <c r="D303" i="15"/>
  <c r="C303" i="15"/>
  <c r="H303" i="15" s="1"/>
  <c r="F302" i="15"/>
  <c r="E302" i="15"/>
  <c r="D302" i="15"/>
  <c r="C302" i="15"/>
  <c r="F301" i="15"/>
  <c r="E301" i="15"/>
  <c r="D301" i="15"/>
  <c r="C301" i="15"/>
  <c r="H301" i="15" s="1"/>
  <c r="F300" i="15"/>
  <c r="E300" i="15"/>
  <c r="D300" i="15"/>
  <c r="C300" i="15"/>
  <c r="H300" i="15" s="1"/>
  <c r="F299" i="15"/>
  <c r="E299" i="15"/>
  <c r="D299" i="15"/>
  <c r="C299" i="15"/>
  <c r="H299" i="15" s="1"/>
  <c r="I299" i="15" s="1"/>
  <c r="F298" i="15"/>
  <c r="E298" i="15"/>
  <c r="D298" i="15"/>
  <c r="C298" i="15"/>
  <c r="F297" i="15"/>
  <c r="E297" i="15"/>
  <c r="D297" i="15"/>
  <c r="C297" i="15"/>
  <c r="H297" i="15" s="1"/>
  <c r="F296" i="15"/>
  <c r="E296" i="15"/>
  <c r="D296" i="15"/>
  <c r="C296" i="15"/>
  <c r="H296" i="15" s="1"/>
  <c r="F295" i="15"/>
  <c r="E295" i="15"/>
  <c r="D295" i="15"/>
  <c r="C295" i="15"/>
  <c r="F294" i="15"/>
  <c r="E294" i="15"/>
  <c r="D294" i="15"/>
  <c r="C294" i="15"/>
  <c r="H294" i="15" s="1"/>
  <c r="F293" i="15"/>
  <c r="E293" i="15"/>
  <c r="D293" i="15"/>
  <c r="C293" i="15"/>
  <c r="F292" i="15"/>
  <c r="E292" i="15"/>
  <c r="D292" i="15"/>
  <c r="C292" i="15"/>
  <c r="H292" i="15" s="1"/>
  <c r="F291" i="15"/>
  <c r="E291" i="15"/>
  <c r="D291" i="15"/>
  <c r="C291" i="15"/>
  <c r="H291" i="15" s="1"/>
  <c r="F290" i="15"/>
  <c r="E290" i="15"/>
  <c r="D290" i="15"/>
  <c r="C290" i="15"/>
  <c r="H290" i="15" s="1"/>
  <c r="F289" i="15"/>
  <c r="E289" i="15"/>
  <c r="D289" i="15"/>
  <c r="C289" i="15"/>
  <c r="H289" i="15" s="1"/>
  <c r="F288" i="15"/>
  <c r="E288" i="15"/>
  <c r="D288" i="15"/>
  <c r="C288" i="15"/>
  <c r="F287" i="15"/>
  <c r="E287" i="15"/>
  <c r="D287" i="15"/>
  <c r="C287" i="15"/>
  <c r="H287" i="15" s="1"/>
  <c r="F286" i="15"/>
  <c r="F310" i="15" s="1"/>
  <c r="E286" i="15"/>
  <c r="D286" i="15"/>
  <c r="C286" i="15"/>
  <c r="B309" i="15"/>
  <c r="G309" i="15" s="1"/>
  <c r="B308" i="15"/>
  <c r="B307" i="15"/>
  <c r="B306" i="15"/>
  <c r="G306" i="15" s="1"/>
  <c r="B305" i="15"/>
  <c r="B304" i="15"/>
  <c r="B303" i="15"/>
  <c r="B302" i="15"/>
  <c r="B301" i="15"/>
  <c r="G301" i="15" s="1"/>
  <c r="B300" i="15"/>
  <c r="B299" i="15"/>
  <c r="B298" i="15"/>
  <c r="G298" i="15" s="1"/>
  <c r="B297" i="15"/>
  <c r="G297" i="15" s="1"/>
  <c r="B296" i="15"/>
  <c r="B295" i="15"/>
  <c r="B294" i="15"/>
  <c r="G294" i="15" s="1"/>
  <c r="B293" i="15"/>
  <c r="B292" i="15"/>
  <c r="B291" i="15"/>
  <c r="B290" i="15"/>
  <c r="G290" i="15" s="1"/>
  <c r="B289" i="15"/>
  <c r="G289" i="15" s="1"/>
  <c r="B288" i="15"/>
  <c r="B287" i="15"/>
  <c r="B286" i="15"/>
  <c r="F279" i="15"/>
  <c r="E279" i="15"/>
  <c r="D279" i="15"/>
  <c r="C279" i="15"/>
  <c r="H279" i="15" s="1"/>
  <c r="F278" i="15"/>
  <c r="E278" i="15"/>
  <c r="D278" i="15"/>
  <c r="H55" i="12" s="1"/>
  <c r="C278" i="15"/>
  <c r="H278" i="15" s="1"/>
  <c r="F277" i="15"/>
  <c r="F280" i="15" s="1"/>
  <c r="E277" i="15"/>
  <c r="D277" i="15"/>
  <c r="H54" i="12" s="1"/>
  <c r="C277" i="15"/>
  <c r="C280" i="15" s="1"/>
  <c r="B279" i="15"/>
  <c r="G279" i="15" s="1"/>
  <c r="B278" i="15"/>
  <c r="B277" i="15"/>
  <c r="G277" i="15" s="1"/>
  <c r="F274" i="15"/>
  <c r="H274" i="15" s="1"/>
  <c r="E274" i="15"/>
  <c r="D274" i="15"/>
  <c r="H50" i="12" s="1"/>
  <c r="C274" i="15"/>
  <c r="F273" i="15"/>
  <c r="H273" i="15" s="1"/>
  <c r="E273" i="15"/>
  <c r="D273" i="15"/>
  <c r="C273" i="15"/>
  <c r="F272" i="15"/>
  <c r="F275" i="15" s="1"/>
  <c r="E272" i="15"/>
  <c r="D272" i="15"/>
  <c r="C272" i="15"/>
  <c r="B274" i="15"/>
  <c r="G274" i="15" s="1"/>
  <c r="B273" i="15"/>
  <c r="B272" i="15"/>
  <c r="F269" i="15"/>
  <c r="F270" i="15" s="1"/>
  <c r="E269" i="15"/>
  <c r="D269" i="15"/>
  <c r="C269" i="15"/>
  <c r="B269" i="15"/>
  <c r="G269" i="15" s="1"/>
  <c r="G270" i="15" s="1"/>
  <c r="F264" i="15"/>
  <c r="E264" i="15"/>
  <c r="D264" i="15"/>
  <c r="C264" i="15"/>
  <c r="F263" i="15"/>
  <c r="F265" i="15" s="1"/>
  <c r="E263" i="15"/>
  <c r="D263" i="15"/>
  <c r="D265" i="15" s="1"/>
  <c r="C263" i="15"/>
  <c r="H263" i="15" s="1"/>
  <c r="B264" i="15"/>
  <c r="G264" i="15" s="1"/>
  <c r="B263" i="15"/>
  <c r="G263" i="15" s="1"/>
  <c r="F260" i="15"/>
  <c r="E260" i="15"/>
  <c r="G260" i="15" s="1"/>
  <c r="D260" i="15"/>
  <c r="C260" i="15"/>
  <c r="F259" i="15"/>
  <c r="E259" i="15"/>
  <c r="D259" i="15"/>
  <c r="C259" i="15"/>
  <c r="F258" i="15"/>
  <c r="E258" i="15"/>
  <c r="G258" i="15" s="1"/>
  <c r="D258" i="15"/>
  <c r="C258" i="15"/>
  <c r="F257" i="15"/>
  <c r="E257" i="15"/>
  <c r="D257" i="15"/>
  <c r="C257" i="15"/>
  <c r="F256" i="15"/>
  <c r="E256" i="15"/>
  <c r="G256" i="15" s="1"/>
  <c r="D256" i="15"/>
  <c r="C256" i="15"/>
  <c r="H256" i="15" s="1"/>
  <c r="F255" i="15"/>
  <c r="E255" i="15"/>
  <c r="E261" i="15" s="1"/>
  <c r="D255" i="15"/>
  <c r="C255" i="15"/>
  <c r="C261" i="15" s="1"/>
  <c r="B260" i="15"/>
  <c r="B259" i="15"/>
  <c r="G259" i="15" s="1"/>
  <c r="B258" i="15"/>
  <c r="B257" i="15"/>
  <c r="B256" i="15"/>
  <c r="B255" i="15"/>
  <c r="G255" i="15" s="1"/>
  <c r="F252" i="15"/>
  <c r="F253" i="15" s="1"/>
  <c r="E252" i="15"/>
  <c r="D252" i="15"/>
  <c r="C252" i="15"/>
  <c r="H252" i="15" s="1"/>
  <c r="H253" i="15" s="1"/>
  <c r="B252" i="15"/>
  <c r="B253" i="15" s="1"/>
  <c r="F249" i="15"/>
  <c r="E249" i="15"/>
  <c r="D249" i="15"/>
  <c r="H43" i="12" s="1"/>
  <c r="C249" i="15"/>
  <c r="H249" i="15" s="1"/>
  <c r="F248" i="15"/>
  <c r="E248" i="15"/>
  <c r="D248" i="15"/>
  <c r="H42" i="12" s="1"/>
  <c r="C248" i="15"/>
  <c r="H248" i="15" s="1"/>
  <c r="F247" i="15"/>
  <c r="F250" i="15" s="1"/>
  <c r="E247" i="15"/>
  <c r="D247" i="15"/>
  <c r="D250" i="15" s="1"/>
  <c r="C247" i="15"/>
  <c r="C250" i="15" s="1"/>
  <c r="B249" i="15"/>
  <c r="B248" i="15"/>
  <c r="B247" i="15"/>
  <c r="F244" i="15"/>
  <c r="E244" i="15"/>
  <c r="D244" i="15"/>
  <c r="C244" i="15"/>
  <c r="F243" i="15"/>
  <c r="F245" i="15" s="1"/>
  <c r="E243" i="15"/>
  <c r="D243" i="15"/>
  <c r="H37" i="12" s="1"/>
  <c r="C243" i="15"/>
  <c r="H243" i="15" s="1"/>
  <c r="B244" i="15"/>
  <c r="G244" i="15" s="1"/>
  <c r="B243" i="15"/>
  <c r="G243" i="15" s="1"/>
  <c r="F237" i="15"/>
  <c r="E237" i="15"/>
  <c r="D237" i="15"/>
  <c r="H34" i="12" s="1"/>
  <c r="C237" i="15"/>
  <c r="F236" i="15"/>
  <c r="E236" i="15"/>
  <c r="D236" i="15"/>
  <c r="H33" i="12" s="1"/>
  <c r="C236" i="15"/>
  <c r="F235" i="15"/>
  <c r="E235" i="15"/>
  <c r="D235" i="15"/>
  <c r="C235" i="15"/>
  <c r="H235" i="15" s="1"/>
  <c r="F234" i="15"/>
  <c r="E234" i="15"/>
  <c r="D234" i="15"/>
  <c r="H31" i="12" s="1"/>
  <c r="C234" i="15"/>
  <c r="F233" i="15"/>
  <c r="E233" i="15"/>
  <c r="G233" i="15" s="1"/>
  <c r="D233" i="15"/>
  <c r="H30" i="12" s="1"/>
  <c r="C233" i="15"/>
  <c r="H233" i="15" s="1"/>
  <c r="F232" i="15"/>
  <c r="E232" i="15"/>
  <c r="D232" i="15"/>
  <c r="H29" i="12" s="1"/>
  <c r="C232" i="15"/>
  <c r="F231" i="15"/>
  <c r="E231" i="15"/>
  <c r="D231" i="15"/>
  <c r="C231" i="15"/>
  <c r="H231" i="15" s="1"/>
  <c r="F230" i="15"/>
  <c r="E230" i="15"/>
  <c r="D230" i="15"/>
  <c r="H27" i="12" s="1"/>
  <c r="C230" i="15"/>
  <c r="F229" i="15"/>
  <c r="E229" i="15"/>
  <c r="G229" i="15" s="1"/>
  <c r="D229" i="15"/>
  <c r="H26" i="12" s="1"/>
  <c r="C229" i="15"/>
  <c r="F228" i="15"/>
  <c r="E228" i="15"/>
  <c r="D228" i="15"/>
  <c r="H25" i="12" s="1"/>
  <c r="C228" i="15"/>
  <c r="H228" i="15" s="1"/>
  <c r="F227" i="15"/>
  <c r="E227" i="15"/>
  <c r="D227" i="15"/>
  <c r="C227" i="15"/>
  <c r="F226" i="15"/>
  <c r="E226" i="15"/>
  <c r="D226" i="15"/>
  <c r="H23" i="12" s="1"/>
  <c r="C226" i="15"/>
  <c r="H226" i="15" s="1"/>
  <c r="F225" i="15"/>
  <c r="E225" i="15"/>
  <c r="E238" i="15" s="1"/>
  <c r="D225" i="15"/>
  <c r="H22" i="12" s="1"/>
  <c r="C225" i="15"/>
  <c r="C238" i="15" s="1"/>
  <c r="B237" i="15"/>
  <c r="B236" i="15"/>
  <c r="G236" i="15" s="1"/>
  <c r="B235" i="15"/>
  <c r="B234" i="15"/>
  <c r="B233" i="15"/>
  <c r="B232" i="15"/>
  <c r="G232" i="15" s="1"/>
  <c r="B231" i="15"/>
  <c r="B230" i="15"/>
  <c r="B229" i="15"/>
  <c r="B228" i="15"/>
  <c r="G228" i="15" s="1"/>
  <c r="B227" i="15"/>
  <c r="B226" i="15"/>
  <c r="B225" i="15"/>
  <c r="F222" i="15"/>
  <c r="F223" i="15" s="1"/>
  <c r="E222" i="15"/>
  <c r="D222" i="15"/>
  <c r="C222" i="15"/>
  <c r="B222" i="15"/>
  <c r="G222" i="15" s="1"/>
  <c r="F219" i="15"/>
  <c r="E219" i="15"/>
  <c r="D219" i="15"/>
  <c r="H19" i="12" s="1"/>
  <c r="C219" i="15"/>
  <c r="H219" i="15" s="1"/>
  <c r="F218" i="15"/>
  <c r="E218" i="15"/>
  <c r="D218" i="15"/>
  <c r="C218" i="15"/>
  <c r="H218" i="15" s="1"/>
  <c r="F217" i="15"/>
  <c r="E217" i="15"/>
  <c r="D217" i="15"/>
  <c r="H17" i="12" s="1"/>
  <c r="C217" i="15"/>
  <c r="H217" i="15" s="1"/>
  <c r="F216" i="15"/>
  <c r="E216" i="15"/>
  <c r="D216" i="15"/>
  <c r="H16" i="12" s="1"/>
  <c r="C216" i="15"/>
  <c r="H216" i="15" s="1"/>
  <c r="F215" i="15"/>
  <c r="E215" i="15"/>
  <c r="D215" i="15"/>
  <c r="H15" i="12" s="1"/>
  <c r="C215" i="15"/>
  <c r="F214" i="15"/>
  <c r="E214" i="15"/>
  <c r="D214" i="15"/>
  <c r="C214" i="15"/>
  <c r="H214" i="15" s="1"/>
  <c r="F213" i="15"/>
  <c r="F220" i="15" s="1"/>
  <c r="E213" i="15"/>
  <c r="D213" i="15"/>
  <c r="H13" i="12" s="1"/>
  <c r="C213" i="15"/>
  <c r="C220" i="15" s="1"/>
  <c r="B219" i="15"/>
  <c r="G219" i="15" s="1"/>
  <c r="B218" i="15"/>
  <c r="B217" i="15"/>
  <c r="B216" i="15"/>
  <c r="G216" i="15" s="1"/>
  <c r="B215" i="15"/>
  <c r="G215" i="15" s="1"/>
  <c r="B214" i="15"/>
  <c r="B213" i="15"/>
  <c r="F210" i="15"/>
  <c r="E210" i="15"/>
  <c r="D210" i="15"/>
  <c r="H10" i="12" s="1"/>
  <c r="C210" i="15"/>
  <c r="F209" i="15"/>
  <c r="E209" i="15"/>
  <c r="D209" i="15"/>
  <c r="C209" i="15"/>
  <c r="F208" i="15"/>
  <c r="H208" i="15" s="1"/>
  <c r="E208" i="15"/>
  <c r="D208" i="15"/>
  <c r="H9" i="12" s="1"/>
  <c r="C208" i="15"/>
  <c r="F207" i="15"/>
  <c r="E207" i="15"/>
  <c r="D207" i="15"/>
  <c r="C207" i="15"/>
  <c r="F206" i="15"/>
  <c r="F211" i="15" s="1"/>
  <c r="E206" i="15"/>
  <c r="D206" i="15"/>
  <c r="H7" i="12" s="1"/>
  <c r="C206" i="15"/>
  <c r="B210" i="15"/>
  <c r="G210" i="15" s="1"/>
  <c r="B209" i="15"/>
  <c r="B208" i="15"/>
  <c r="B207" i="15"/>
  <c r="B206" i="15"/>
  <c r="G206" i="15" s="1"/>
  <c r="F203" i="15"/>
  <c r="E203" i="15"/>
  <c r="D203" i="15"/>
  <c r="C203" i="15"/>
  <c r="H203" i="15" s="1"/>
  <c r="F202" i="15"/>
  <c r="E202" i="15"/>
  <c r="D202" i="15"/>
  <c r="C202" i="15"/>
  <c r="H202" i="15" s="1"/>
  <c r="F201" i="15"/>
  <c r="E201" i="15"/>
  <c r="D201" i="15"/>
  <c r="C201" i="15"/>
  <c r="F200" i="15"/>
  <c r="E200" i="15"/>
  <c r="D200" i="15"/>
  <c r="C200" i="15"/>
  <c r="H200" i="15" s="1"/>
  <c r="F199" i="15"/>
  <c r="E199" i="15"/>
  <c r="D199" i="15"/>
  <c r="C199" i="15"/>
  <c r="H199" i="15" s="1"/>
  <c r="F198" i="15"/>
  <c r="E198" i="15"/>
  <c r="D198" i="15"/>
  <c r="C198" i="15"/>
  <c r="F197" i="15"/>
  <c r="E197" i="15"/>
  <c r="D197" i="15"/>
  <c r="C197" i="15"/>
  <c r="H197" i="15" s="1"/>
  <c r="F196" i="15"/>
  <c r="E196" i="15"/>
  <c r="D196" i="15"/>
  <c r="C196" i="15"/>
  <c r="F195" i="15"/>
  <c r="E195" i="15"/>
  <c r="D195" i="15"/>
  <c r="C195" i="15"/>
  <c r="H195" i="15" s="1"/>
  <c r="F194" i="15"/>
  <c r="E194" i="15"/>
  <c r="D194" i="15"/>
  <c r="C194" i="15"/>
  <c r="F193" i="15"/>
  <c r="E193" i="15"/>
  <c r="D193" i="15"/>
  <c r="C193" i="15"/>
  <c r="H193" i="15" s="1"/>
  <c r="F192" i="15"/>
  <c r="E192" i="15"/>
  <c r="D192" i="15"/>
  <c r="C192" i="15"/>
  <c r="H192" i="15" s="1"/>
  <c r="F191" i="15"/>
  <c r="E191" i="15"/>
  <c r="D191" i="15"/>
  <c r="C191" i="15"/>
  <c r="H191" i="15" s="1"/>
  <c r="F190" i="15"/>
  <c r="E190" i="15"/>
  <c r="D190" i="15"/>
  <c r="C190" i="15"/>
  <c r="H190" i="15" s="1"/>
  <c r="F189" i="15"/>
  <c r="E189" i="15"/>
  <c r="D189" i="15"/>
  <c r="C189" i="15"/>
  <c r="F188" i="15"/>
  <c r="E188" i="15"/>
  <c r="D188" i="15"/>
  <c r="C188" i="15"/>
  <c r="F187" i="15"/>
  <c r="E187" i="15"/>
  <c r="D187" i="15"/>
  <c r="C187" i="15"/>
  <c r="H187" i="15" s="1"/>
  <c r="F186" i="15"/>
  <c r="E186" i="15"/>
  <c r="D186" i="15"/>
  <c r="C186" i="15"/>
  <c r="H186" i="15" s="1"/>
  <c r="F185" i="15"/>
  <c r="E185" i="15"/>
  <c r="D185" i="15"/>
  <c r="C185" i="15"/>
  <c r="H185" i="15" s="1"/>
  <c r="F184" i="15"/>
  <c r="E184" i="15"/>
  <c r="D184" i="15"/>
  <c r="C184" i="15"/>
  <c r="H184" i="15" s="1"/>
  <c r="F183" i="15"/>
  <c r="E183" i="15"/>
  <c r="D183" i="15"/>
  <c r="C183" i="15"/>
  <c r="H183" i="15" s="1"/>
  <c r="F182" i="15"/>
  <c r="E182" i="15"/>
  <c r="D182" i="15"/>
  <c r="C182" i="15"/>
  <c r="F181" i="15"/>
  <c r="E181" i="15"/>
  <c r="D181" i="15"/>
  <c r="C181" i="15"/>
  <c r="H181" i="15" s="1"/>
  <c r="F180" i="15"/>
  <c r="E180" i="15"/>
  <c r="D180" i="15"/>
  <c r="C180" i="15"/>
  <c r="H180" i="15" s="1"/>
  <c r="F179" i="15"/>
  <c r="E179" i="15"/>
  <c r="D179" i="15"/>
  <c r="C179" i="15"/>
  <c r="H179" i="15" s="1"/>
  <c r="F178" i="15"/>
  <c r="E178" i="15"/>
  <c r="D178" i="15"/>
  <c r="C178" i="15"/>
  <c r="F177" i="15"/>
  <c r="E177" i="15"/>
  <c r="D177" i="15"/>
  <c r="C177" i="15"/>
  <c r="F176" i="15"/>
  <c r="E176" i="15"/>
  <c r="D176" i="15"/>
  <c r="C176" i="15"/>
  <c r="H176" i="15" s="1"/>
  <c r="F175" i="15"/>
  <c r="E175" i="15"/>
  <c r="D175" i="15"/>
  <c r="C175" i="15"/>
  <c r="H175" i="15" s="1"/>
  <c r="F174" i="15"/>
  <c r="E174" i="15"/>
  <c r="D174" i="15"/>
  <c r="C174" i="15"/>
  <c r="F173" i="15"/>
  <c r="E173" i="15"/>
  <c r="G173" i="15" s="1"/>
  <c r="D173" i="15"/>
  <c r="C173" i="15"/>
  <c r="H173" i="15" s="1"/>
  <c r="F172" i="15"/>
  <c r="E172" i="15"/>
  <c r="D172" i="15"/>
  <c r="C172" i="15"/>
  <c r="H172" i="15" s="1"/>
  <c r="F171" i="15"/>
  <c r="E171" i="15"/>
  <c r="D171" i="15"/>
  <c r="C171" i="15"/>
  <c r="H171" i="15" s="1"/>
  <c r="F170" i="15"/>
  <c r="E170" i="15"/>
  <c r="D170" i="15"/>
  <c r="C170" i="15"/>
  <c r="F169" i="15"/>
  <c r="E169" i="15"/>
  <c r="D169" i="15"/>
  <c r="C169" i="15"/>
  <c r="H169" i="15" s="1"/>
  <c r="F168" i="15"/>
  <c r="F204" i="15" s="1"/>
  <c r="E168" i="15"/>
  <c r="D168" i="15"/>
  <c r="C168" i="15"/>
  <c r="H168" i="15" s="1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F165" i="15"/>
  <c r="E165" i="15"/>
  <c r="D165" i="15"/>
  <c r="C165" i="15"/>
  <c r="H165" i="15" s="1"/>
  <c r="F164" i="15"/>
  <c r="E164" i="15"/>
  <c r="D164" i="15"/>
  <c r="C164" i="15"/>
  <c r="H164" i="15" s="1"/>
  <c r="F163" i="15"/>
  <c r="E163" i="15"/>
  <c r="D163" i="15"/>
  <c r="C163" i="15"/>
  <c r="H163" i="15" s="1"/>
  <c r="F162" i="15"/>
  <c r="E162" i="15"/>
  <c r="D162" i="15"/>
  <c r="C162" i="15"/>
  <c r="H162" i="15" s="1"/>
  <c r="F161" i="15"/>
  <c r="E161" i="15"/>
  <c r="D161" i="15"/>
  <c r="C161" i="15"/>
  <c r="H161" i="15" s="1"/>
  <c r="F160" i="15"/>
  <c r="E160" i="15"/>
  <c r="D160" i="15"/>
  <c r="C160" i="15"/>
  <c r="H160" i="15" s="1"/>
  <c r="F159" i="15"/>
  <c r="E159" i="15"/>
  <c r="D159" i="15"/>
  <c r="C159" i="15"/>
  <c r="H159" i="15" s="1"/>
  <c r="F158" i="15"/>
  <c r="E158" i="15"/>
  <c r="D158" i="15"/>
  <c r="C158" i="15"/>
  <c r="H158" i="15" s="1"/>
  <c r="F157" i="15"/>
  <c r="E157" i="15"/>
  <c r="D157" i="15"/>
  <c r="C157" i="15"/>
  <c r="H157" i="15" s="1"/>
  <c r="F156" i="15"/>
  <c r="E156" i="15"/>
  <c r="D156" i="15"/>
  <c r="C156" i="15"/>
  <c r="H156" i="15" s="1"/>
  <c r="F155" i="15"/>
  <c r="E155" i="15"/>
  <c r="D155" i="15"/>
  <c r="C155" i="15"/>
  <c r="H155" i="15" s="1"/>
  <c r="F154" i="15"/>
  <c r="E154" i="15"/>
  <c r="D154" i="15"/>
  <c r="C154" i="15"/>
  <c r="H154" i="15" s="1"/>
  <c r="F153" i="15"/>
  <c r="E153" i="15"/>
  <c r="D153" i="15"/>
  <c r="C153" i="15"/>
  <c r="H153" i="15" s="1"/>
  <c r="F152" i="15"/>
  <c r="E152" i="15"/>
  <c r="D152" i="15"/>
  <c r="C152" i="15"/>
  <c r="H152" i="15" s="1"/>
  <c r="F151" i="15"/>
  <c r="E151" i="15"/>
  <c r="D151" i="15"/>
  <c r="C151" i="15"/>
  <c r="H151" i="15" s="1"/>
  <c r="F150" i="15"/>
  <c r="E150" i="15"/>
  <c r="D150" i="15"/>
  <c r="C150" i="15"/>
  <c r="F149" i="15"/>
  <c r="E149" i="15"/>
  <c r="D149" i="15"/>
  <c r="C149" i="15"/>
  <c r="H149" i="15" s="1"/>
  <c r="F148" i="15"/>
  <c r="E148" i="15"/>
  <c r="D148" i="15"/>
  <c r="C148" i="15"/>
  <c r="H148" i="15" s="1"/>
  <c r="F147" i="15"/>
  <c r="E147" i="15"/>
  <c r="D147" i="15"/>
  <c r="C147" i="15"/>
  <c r="H147" i="15" s="1"/>
  <c r="I147" i="15" s="1"/>
  <c r="F146" i="15"/>
  <c r="E146" i="15"/>
  <c r="D146" i="15"/>
  <c r="C146" i="15"/>
  <c r="H146" i="15" s="1"/>
  <c r="F145" i="15"/>
  <c r="E145" i="15"/>
  <c r="D145" i="15"/>
  <c r="C145" i="15"/>
  <c r="H145" i="15" s="1"/>
  <c r="F144" i="15"/>
  <c r="E144" i="15"/>
  <c r="D144" i="15"/>
  <c r="C144" i="15"/>
  <c r="H144" i="15" s="1"/>
  <c r="F143" i="15"/>
  <c r="E143" i="15"/>
  <c r="D143" i="15"/>
  <c r="C143" i="15"/>
  <c r="H143" i="15" s="1"/>
  <c r="F142" i="15"/>
  <c r="E142" i="15"/>
  <c r="D142" i="15"/>
  <c r="C142" i="15"/>
  <c r="H142" i="15" s="1"/>
  <c r="F141" i="15"/>
  <c r="E141" i="15"/>
  <c r="D141" i="15"/>
  <c r="C141" i="15"/>
  <c r="H141" i="15" s="1"/>
  <c r="F140" i="15"/>
  <c r="E140" i="15"/>
  <c r="D140" i="15"/>
  <c r="C140" i="15"/>
  <c r="H140" i="15" s="1"/>
  <c r="F139" i="15"/>
  <c r="E139" i="15"/>
  <c r="D139" i="15"/>
  <c r="C139" i="15"/>
  <c r="H139" i="15" s="1"/>
  <c r="F138" i="15"/>
  <c r="E138" i="15"/>
  <c r="D138" i="15"/>
  <c r="C138" i="15"/>
  <c r="C166" i="15" s="1"/>
  <c r="B165" i="15"/>
  <c r="G165" i="15" s="1"/>
  <c r="B164" i="15"/>
  <c r="B163" i="15"/>
  <c r="B162" i="15"/>
  <c r="G162" i="15" s="1"/>
  <c r="B161" i="15"/>
  <c r="G161" i="15" s="1"/>
  <c r="B160" i="15"/>
  <c r="B159" i="15"/>
  <c r="B158" i="15"/>
  <c r="G158" i="15" s="1"/>
  <c r="B157" i="15"/>
  <c r="G157" i="15" s="1"/>
  <c r="B156" i="15"/>
  <c r="B155" i="15"/>
  <c r="G155" i="15" s="1"/>
  <c r="B154" i="15"/>
  <c r="G154" i="15" s="1"/>
  <c r="B153" i="15"/>
  <c r="B152" i="15"/>
  <c r="B151" i="15"/>
  <c r="B150" i="15"/>
  <c r="G150" i="15" s="1"/>
  <c r="B149" i="15"/>
  <c r="G149" i="15" s="1"/>
  <c r="B148" i="15"/>
  <c r="B147" i="15"/>
  <c r="B146" i="15"/>
  <c r="G146" i="15" s="1"/>
  <c r="B145" i="15"/>
  <c r="G145" i="15" s="1"/>
  <c r="B144" i="15"/>
  <c r="B143" i="15"/>
  <c r="B142" i="15"/>
  <c r="G142" i="15" s="1"/>
  <c r="B141" i="15"/>
  <c r="B140" i="15"/>
  <c r="B139" i="15"/>
  <c r="B138" i="15"/>
  <c r="G138" i="15" s="1"/>
  <c r="F135" i="15"/>
  <c r="E135" i="15"/>
  <c r="D135" i="15"/>
  <c r="C135" i="15"/>
  <c r="F134" i="15"/>
  <c r="E134" i="15"/>
  <c r="D134" i="15"/>
  <c r="C134" i="15"/>
  <c r="H134" i="15" s="1"/>
  <c r="F133" i="15"/>
  <c r="E133" i="15"/>
  <c r="D133" i="15"/>
  <c r="C133" i="15"/>
  <c r="F132" i="15"/>
  <c r="E132" i="15"/>
  <c r="D132" i="15"/>
  <c r="C132" i="15"/>
  <c r="H132" i="15" s="1"/>
  <c r="F131" i="15"/>
  <c r="E131" i="15"/>
  <c r="D131" i="15"/>
  <c r="C131" i="15"/>
  <c r="F130" i="15"/>
  <c r="E130" i="15"/>
  <c r="D130" i="15"/>
  <c r="C130" i="15"/>
  <c r="H130" i="15" s="1"/>
  <c r="F129" i="15"/>
  <c r="E129" i="15"/>
  <c r="D129" i="15"/>
  <c r="C129" i="15"/>
  <c r="F128" i="15"/>
  <c r="E128" i="15"/>
  <c r="D128" i="15"/>
  <c r="C128" i="15"/>
  <c r="H128" i="15" s="1"/>
  <c r="F127" i="15"/>
  <c r="E127" i="15"/>
  <c r="D127" i="15"/>
  <c r="C127" i="15"/>
  <c r="H127" i="15" s="1"/>
  <c r="F126" i="15"/>
  <c r="E126" i="15"/>
  <c r="D126" i="15"/>
  <c r="C126" i="15"/>
  <c r="H126" i="15" s="1"/>
  <c r="F125" i="15"/>
  <c r="E125" i="15"/>
  <c r="D125" i="15"/>
  <c r="C125" i="15"/>
  <c r="F124" i="15"/>
  <c r="E124" i="15"/>
  <c r="D124" i="15"/>
  <c r="C124" i="15"/>
  <c r="H124" i="15" s="1"/>
  <c r="F123" i="15"/>
  <c r="E123" i="15"/>
  <c r="D123" i="15"/>
  <c r="C123" i="15"/>
  <c r="H123" i="15" s="1"/>
  <c r="F122" i="15"/>
  <c r="E122" i="15"/>
  <c r="D122" i="15"/>
  <c r="C122" i="15"/>
  <c r="H122" i="15" s="1"/>
  <c r="F121" i="15"/>
  <c r="E121" i="15"/>
  <c r="D121" i="15"/>
  <c r="C121" i="15"/>
  <c r="H121" i="15" s="1"/>
  <c r="F120" i="15"/>
  <c r="E120" i="15"/>
  <c r="D120" i="15"/>
  <c r="C120" i="15"/>
  <c r="F119" i="15"/>
  <c r="E119" i="15"/>
  <c r="D119" i="15"/>
  <c r="C119" i="15"/>
  <c r="H119" i="15" s="1"/>
  <c r="F118" i="15"/>
  <c r="E118" i="15"/>
  <c r="D118" i="15"/>
  <c r="C118" i="15"/>
  <c r="H118" i="15" s="1"/>
  <c r="F117" i="15"/>
  <c r="E117" i="15"/>
  <c r="D117" i="15"/>
  <c r="C117" i="15"/>
  <c r="H117" i="15" s="1"/>
  <c r="F116" i="15"/>
  <c r="E116" i="15"/>
  <c r="D116" i="15"/>
  <c r="C116" i="15"/>
  <c r="H116" i="15" s="1"/>
  <c r="F115" i="15"/>
  <c r="E115" i="15"/>
  <c r="D115" i="15"/>
  <c r="C115" i="15"/>
  <c r="F114" i="15"/>
  <c r="E114" i="15"/>
  <c r="D114" i="15"/>
  <c r="C114" i="15"/>
  <c r="H114" i="15" s="1"/>
  <c r="F113" i="15"/>
  <c r="E113" i="15"/>
  <c r="D113" i="15"/>
  <c r="C113" i="15"/>
  <c r="F112" i="15"/>
  <c r="E112" i="15"/>
  <c r="D112" i="15"/>
  <c r="C112" i="15"/>
  <c r="H112" i="15" s="1"/>
  <c r="F111" i="15"/>
  <c r="E111" i="15"/>
  <c r="D111" i="15"/>
  <c r="C111" i="15"/>
  <c r="F110" i="15"/>
  <c r="E110" i="15"/>
  <c r="D110" i="15"/>
  <c r="C110" i="15"/>
  <c r="H110" i="15" s="1"/>
  <c r="F109" i="15"/>
  <c r="E109" i="15"/>
  <c r="D109" i="15"/>
  <c r="C109" i="15"/>
  <c r="F108" i="15"/>
  <c r="E108" i="15"/>
  <c r="D108" i="15"/>
  <c r="C108" i="15"/>
  <c r="H108" i="15" s="1"/>
  <c r="F107" i="15"/>
  <c r="E107" i="15"/>
  <c r="D107" i="15"/>
  <c r="C107" i="15"/>
  <c r="F106" i="15"/>
  <c r="E106" i="15"/>
  <c r="D106" i="15"/>
  <c r="C106" i="15"/>
  <c r="H106" i="15" s="1"/>
  <c r="F105" i="15"/>
  <c r="E105" i="15"/>
  <c r="D105" i="15"/>
  <c r="C105" i="15"/>
  <c r="H105" i="15" s="1"/>
  <c r="F104" i="15"/>
  <c r="E104" i="15"/>
  <c r="D104" i="15"/>
  <c r="C104" i="15"/>
  <c r="H104" i="15" s="1"/>
  <c r="F103" i="15"/>
  <c r="E103" i="15"/>
  <c r="D103" i="15"/>
  <c r="C103" i="15"/>
  <c r="H103" i="15" s="1"/>
  <c r="F102" i="15"/>
  <c r="E102" i="15"/>
  <c r="D102" i="15"/>
  <c r="C102" i="15"/>
  <c r="F101" i="15"/>
  <c r="E101" i="15"/>
  <c r="D101" i="15"/>
  <c r="C101" i="15"/>
  <c r="H101" i="15" s="1"/>
  <c r="F100" i="15"/>
  <c r="E100" i="15"/>
  <c r="D100" i="15"/>
  <c r="C100" i="15"/>
  <c r="F99" i="15"/>
  <c r="E99" i="15"/>
  <c r="D99" i="15"/>
  <c r="C99" i="15"/>
  <c r="H99" i="15" s="1"/>
  <c r="F98" i="15"/>
  <c r="E98" i="15"/>
  <c r="D98" i="15"/>
  <c r="C98" i="15"/>
  <c r="F97" i="15"/>
  <c r="E97" i="15"/>
  <c r="D97" i="15"/>
  <c r="C97" i="15"/>
  <c r="H97" i="15" s="1"/>
  <c r="F96" i="15"/>
  <c r="E96" i="15"/>
  <c r="D96" i="15"/>
  <c r="C96" i="15"/>
  <c r="F95" i="15"/>
  <c r="E95" i="15"/>
  <c r="D95" i="15"/>
  <c r="C95" i="15"/>
  <c r="H95" i="15" s="1"/>
  <c r="F94" i="15"/>
  <c r="E94" i="15"/>
  <c r="D94" i="15"/>
  <c r="C94" i="15"/>
  <c r="F93" i="15"/>
  <c r="E93" i="15"/>
  <c r="D93" i="15"/>
  <c r="C93" i="15"/>
  <c r="H93" i="15" s="1"/>
  <c r="F92" i="15"/>
  <c r="E92" i="15"/>
  <c r="D92" i="15"/>
  <c r="C92" i="15"/>
  <c r="H92" i="15" s="1"/>
  <c r="F91" i="15"/>
  <c r="E91" i="15"/>
  <c r="D91" i="15"/>
  <c r="C91" i="15"/>
  <c r="F90" i="15"/>
  <c r="E90" i="15"/>
  <c r="D90" i="15"/>
  <c r="C90" i="15"/>
  <c r="H90" i="15" s="1"/>
  <c r="F89" i="15"/>
  <c r="E89" i="15"/>
  <c r="D89" i="15"/>
  <c r="C89" i="15"/>
  <c r="F88" i="15"/>
  <c r="E88" i="15"/>
  <c r="D88" i="15"/>
  <c r="C88" i="15"/>
  <c r="H88" i="15" s="1"/>
  <c r="F87" i="15"/>
  <c r="E87" i="15"/>
  <c r="D87" i="15"/>
  <c r="C87" i="15"/>
  <c r="F86" i="15"/>
  <c r="E86" i="15"/>
  <c r="D86" i="15"/>
  <c r="C86" i="15"/>
  <c r="H86" i="15" s="1"/>
  <c r="F85" i="15"/>
  <c r="E85" i="15"/>
  <c r="D85" i="15"/>
  <c r="C85" i="15"/>
  <c r="F84" i="15"/>
  <c r="E84" i="15"/>
  <c r="D84" i="15"/>
  <c r="C84" i="15"/>
  <c r="H84" i="15" s="1"/>
  <c r="F83" i="15"/>
  <c r="E83" i="15"/>
  <c r="D83" i="15"/>
  <c r="C83" i="15"/>
  <c r="H83" i="15" s="1"/>
  <c r="F82" i="15"/>
  <c r="E82" i="15"/>
  <c r="D82" i="15"/>
  <c r="C82" i="15"/>
  <c r="F81" i="15"/>
  <c r="E81" i="15"/>
  <c r="D81" i="15"/>
  <c r="C81" i="15"/>
  <c r="H81" i="15" s="1"/>
  <c r="F80" i="15"/>
  <c r="E80" i="15"/>
  <c r="D80" i="15"/>
  <c r="C80" i="15"/>
  <c r="F79" i="15"/>
  <c r="E79" i="15"/>
  <c r="D79" i="15"/>
  <c r="C79" i="15"/>
  <c r="H79" i="15" s="1"/>
  <c r="F78" i="15"/>
  <c r="E78" i="15"/>
  <c r="D78" i="15"/>
  <c r="C78" i="15"/>
  <c r="H78" i="15" s="1"/>
  <c r="F77" i="15"/>
  <c r="E77" i="15"/>
  <c r="D77" i="15"/>
  <c r="C77" i="15"/>
  <c r="H77" i="15" s="1"/>
  <c r="F76" i="15"/>
  <c r="E76" i="15"/>
  <c r="D76" i="15"/>
  <c r="C76" i="15"/>
  <c r="F75" i="15"/>
  <c r="E75" i="15"/>
  <c r="D75" i="15"/>
  <c r="C75" i="15"/>
  <c r="H75" i="15" s="1"/>
  <c r="F74" i="15"/>
  <c r="E74" i="15"/>
  <c r="D74" i="15"/>
  <c r="C74" i="15"/>
  <c r="H74" i="15" s="1"/>
  <c r="F73" i="15"/>
  <c r="E73" i="15"/>
  <c r="D73" i="15"/>
  <c r="C73" i="15"/>
  <c r="H73" i="15" s="1"/>
  <c r="F72" i="15"/>
  <c r="E72" i="15"/>
  <c r="D72" i="15"/>
  <c r="C72" i="15"/>
  <c r="H72" i="15" s="1"/>
  <c r="F71" i="15"/>
  <c r="E71" i="15"/>
  <c r="D71" i="15"/>
  <c r="C71" i="15"/>
  <c r="F70" i="15"/>
  <c r="E70" i="15"/>
  <c r="D70" i="15"/>
  <c r="C70" i="15"/>
  <c r="H70" i="15" s="1"/>
  <c r="F69" i="15"/>
  <c r="F136" i="15" s="1"/>
  <c r="E69" i="15"/>
  <c r="D69" i="15"/>
  <c r="D136" i="15" s="1"/>
  <c r="C69" i="15"/>
  <c r="H69" i="15" s="1"/>
  <c r="B135" i="15"/>
  <c r="G135" i="15" s="1"/>
  <c r="B134" i="15"/>
  <c r="B133" i="15"/>
  <c r="B132" i="15"/>
  <c r="G132" i="15" s="1"/>
  <c r="B131" i="15"/>
  <c r="G131" i="15" s="1"/>
  <c r="B130" i="15"/>
  <c r="B129" i="15"/>
  <c r="B128" i="15"/>
  <c r="G128" i="15" s="1"/>
  <c r="B127" i="15"/>
  <c r="B126" i="15"/>
  <c r="B125" i="15"/>
  <c r="B124" i="15"/>
  <c r="G124" i="15" s="1"/>
  <c r="B123" i="15"/>
  <c r="G123" i="15" s="1"/>
  <c r="B122" i="15"/>
  <c r="B121" i="15"/>
  <c r="B120" i="15"/>
  <c r="G120" i="15" s="1"/>
  <c r="B119" i="15"/>
  <c r="G119" i="15" s="1"/>
  <c r="B118" i="15"/>
  <c r="B117" i="15"/>
  <c r="B116" i="15"/>
  <c r="G116" i="15" s="1"/>
  <c r="B115" i="15"/>
  <c r="B114" i="15"/>
  <c r="B113" i="15"/>
  <c r="B112" i="15"/>
  <c r="G112" i="15" s="1"/>
  <c r="B111" i="15"/>
  <c r="G111" i="15" s="1"/>
  <c r="B110" i="15"/>
  <c r="B109" i="15"/>
  <c r="B108" i="15"/>
  <c r="B107" i="15"/>
  <c r="G107" i="15" s="1"/>
  <c r="B106" i="15"/>
  <c r="B105" i="15"/>
  <c r="B104" i="15"/>
  <c r="G104" i="15" s="1"/>
  <c r="B103" i="15"/>
  <c r="G103" i="15" s="1"/>
  <c r="B102" i="15"/>
  <c r="B101" i="15"/>
  <c r="B100" i="15"/>
  <c r="G100" i="15" s="1"/>
  <c r="B99" i="15"/>
  <c r="G99" i="15" s="1"/>
  <c r="B98" i="15"/>
  <c r="B97" i="15"/>
  <c r="B96" i="15"/>
  <c r="G96" i="15" s="1"/>
  <c r="B95" i="15"/>
  <c r="B94" i="15"/>
  <c r="B93" i="15"/>
  <c r="B92" i="15"/>
  <c r="G92" i="15" s="1"/>
  <c r="B91" i="15"/>
  <c r="G91" i="15" s="1"/>
  <c r="B90" i="15"/>
  <c r="B89" i="15"/>
  <c r="B88" i="15"/>
  <c r="G88" i="15" s="1"/>
  <c r="B87" i="15"/>
  <c r="G87" i="15" s="1"/>
  <c r="B86" i="15"/>
  <c r="B85" i="15"/>
  <c r="B84" i="15"/>
  <c r="G84" i="15" s="1"/>
  <c r="B83" i="15"/>
  <c r="B82" i="15"/>
  <c r="B81" i="15"/>
  <c r="B80" i="15"/>
  <c r="G80" i="15" s="1"/>
  <c r="B79" i="15"/>
  <c r="G79" i="15" s="1"/>
  <c r="B78" i="15"/>
  <c r="B77" i="15"/>
  <c r="B76" i="15"/>
  <c r="G76" i="15" s="1"/>
  <c r="B75" i="15"/>
  <c r="G75" i="15" s="1"/>
  <c r="B74" i="15"/>
  <c r="B73" i="15"/>
  <c r="B72" i="15"/>
  <c r="G72" i="15" s="1"/>
  <c r="B71" i="15"/>
  <c r="G71" i="15" s="1"/>
  <c r="B70" i="15"/>
  <c r="B69" i="15"/>
  <c r="F60" i="15"/>
  <c r="F61" i="15" s="1"/>
  <c r="E60" i="15"/>
  <c r="D60" i="15"/>
  <c r="D61" i="15" s="1"/>
  <c r="C60" i="15"/>
  <c r="B60" i="15"/>
  <c r="G60" i="15" s="1"/>
  <c r="G61" i="15" s="1"/>
  <c r="F57" i="15"/>
  <c r="F58" i="15" s="1"/>
  <c r="E57" i="15"/>
  <c r="D57" i="15"/>
  <c r="C57" i="15"/>
  <c r="H57" i="15" s="1"/>
  <c r="H58" i="15" s="1"/>
  <c r="B57" i="15"/>
  <c r="B58" i="15" s="1"/>
  <c r="F54" i="15"/>
  <c r="H54" i="15" s="1"/>
  <c r="E54" i="15"/>
  <c r="G54" i="15" s="1"/>
  <c r="D54" i="15"/>
  <c r="C54" i="15"/>
  <c r="F53" i="15"/>
  <c r="E53" i="15"/>
  <c r="D53" i="15"/>
  <c r="C53" i="15"/>
  <c r="F52" i="15"/>
  <c r="E52" i="15"/>
  <c r="D52" i="15"/>
  <c r="C52" i="15"/>
  <c r="F51" i="15"/>
  <c r="H51" i="15" s="1"/>
  <c r="E51" i="15"/>
  <c r="G51" i="15" s="1"/>
  <c r="D51" i="15"/>
  <c r="C51" i="15"/>
  <c r="F50" i="15"/>
  <c r="E50" i="15"/>
  <c r="D50" i="15"/>
  <c r="C50" i="15"/>
  <c r="F49" i="15"/>
  <c r="E49" i="15"/>
  <c r="D49" i="15"/>
  <c r="C49" i="15"/>
  <c r="F48" i="15"/>
  <c r="F55" i="15" s="1"/>
  <c r="E48" i="15"/>
  <c r="E55" i="15" s="1"/>
  <c r="D48" i="15"/>
  <c r="D55" i="15" s="1"/>
  <c r="C48" i="15"/>
  <c r="B54" i="15"/>
  <c r="B53" i="15"/>
  <c r="G53" i="15" s="1"/>
  <c r="I53" i="15" s="1"/>
  <c r="B52" i="15"/>
  <c r="B51" i="15"/>
  <c r="B50" i="15"/>
  <c r="B49" i="15"/>
  <c r="G49" i="15" s="1"/>
  <c r="B48" i="15"/>
  <c r="F45" i="15"/>
  <c r="E45" i="15"/>
  <c r="D45" i="15"/>
  <c r="C45" i="15"/>
  <c r="F44" i="15"/>
  <c r="E44" i="15"/>
  <c r="D44" i="15"/>
  <c r="D46" i="15" s="1"/>
  <c r="C44" i="15"/>
  <c r="C46" i="15" s="1"/>
  <c r="B45" i="15"/>
  <c r="B44" i="15"/>
  <c r="G44" i="15" s="1"/>
  <c r="F38" i="15"/>
  <c r="E38" i="15"/>
  <c r="D38" i="15"/>
  <c r="C38" i="15"/>
  <c r="F37" i="15"/>
  <c r="H37" i="15" s="1"/>
  <c r="I37" i="15" s="1"/>
  <c r="E37" i="15"/>
  <c r="D37" i="15"/>
  <c r="C37" i="15"/>
  <c r="F36" i="15"/>
  <c r="E36" i="15"/>
  <c r="D36" i="15"/>
  <c r="C36" i="15"/>
  <c r="F35" i="15"/>
  <c r="H35" i="15" s="1"/>
  <c r="E35" i="15"/>
  <c r="D35" i="15"/>
  <c r="C35" i="15"/>
  <c r="F34" i="15"/>
  <c r="H34" i="15" s="1"/>
  <c r="E34" i="15"/>
  <c r="D34" i="15"/>
  <c r="C34" i="15"/>
  <c r="F33" i="15"/>
  <c r="E33" i="15"/>
  <c r="D33" i="15"/>
  <c r="C33" i="15"/>
  <c r="F32" i="15"/>
  <c r="H32" i="15" s="1"/>
  <c r="E32" i="15"/>
  <c r="D32" i="15"/>
  <c r="C32" i="15"/>
  <c r="F31" i="15"/>
  <c r="E31" i="15"/>
  <c r="D31" i="15"/>
  <c r="C31" i="15"/>
  <c r="F30" i="15"/>
  <c r="H30" i="15" s="1"/>
  <c r="E30" i="15"/>
  <c r="D30" i="15"/>
  <c r="C30" i="15"/>
  <c r="F29" i="15"/>
  <c r="H29" i="15" s="1"/>
  <c r="I29" i="15" s="1"/>
  <c r="E29" i="15"/>
  <c r="D29" i="15"/>
  <c r="C29" i="15"/>
  <c r="F28" i="15"/>
  <c r="E28" i="15"/>
  <c r="D28" i="15"/>
  <c r="C28" i="15"/>
  <c r="F27" i="15"/>
  <c r="F39" i="15" s="1"/>
  <c r="E27" i="15"/>
  <c r="D27" i="15"/>
  <c r="C27" i="15"/>
  <c r="C39" i="15" s="1"/>
  <c r="B38" i="15"/>
  <c r="G38" i="15" s="1"/>
  <c r="B37" i="15"/>
  <c r="B36" i="15"/>
  <c r="B35" i="15"/>
  <c r="G35" i="15" s="1"/>
  <c r="B34" i="15"/>
  <c r="G34" i="15" s="1"/>
  <c r="B33" i="15"/>
  <c r="B32" i="15"/>
  <c r="B31" i="15"/>
  <c r="B30" i="15"/>
  <c r="G30" i="15" s="1"/>
  <c r="B29" i="15"/>
  <c r="B28" i="15"/>
  <c r="B27" i="15"/>
  <c r="F24" i="15"/>
  <c r="E24" i="15"/>
  <c r="D24" i="15"/>
  <c r="C24" i="15"/>
  <c r="F23" i="15"/>
  <c r="F25" i="15" s="1"/>
  <c r="E23" i="15"/>
  <c r="D23" i="15"/>
  <c r="C23" i="15"/>
  <c r="B24" i="15"/>
  <c r="G24" i="15" s="1"/>
  <c r="B23" i="15"/>
  <c r="F20" i="15"/>
  <c r="F21" i="15" s="1"/>
  <c r="E20" i="15"/>
  <c r="D20" i="15"/>
  <c r="D21" i="15" s="1"/>
  <c r="C20" i="15"/>
  <c r="H20" i="15" s="1"/>
  <c r="H21" i="15" s="1"/>
  <c r="B20" i="15"/>
  <c r="B21" i="15"/>
  <c r="F17" i="15"/>
  <c r="H17" i="15" s="1"/>
  <c r="E17" i="15"/>
  <c r="D17" i="15"/>
  <c r="C17" i="15"/>
  <c r="F16" i="15"/>
  <c r="E16" i="15"/>
  <c r="D16" i="15"/>
  <c r="C16" i="15"/>
  <c r="F15" i="15"/>
  <c r="H15" i="15" s="1"/>
  <c r="E15" i="15"/>
  <c r="D15" i="15"/>
  <c r="C15" i="15"/>
  <c r="F14" i="15"/>
  <c r="E14" i="15"/>
  <c r="D14" i="15"/>
  <c r="C14" i="15"/>
  <c r="F13" i="15"/>
  <c r="E13" i="15"/>
  <c r="D13" i="15"/>
  <c r="C13" i="15"/>
  <c r="F12" i="15"/>
  <c r="H12" i="15" s="1"/>
  <c r="E12" i="15"/>
  <c r="D12" i="15"/>
  <c r="C12" i="15"/>
  <c r="C18" i="15" s="1"/>
  <c r="B17" i="15"/>
  <c r="G17" i="15" s="1"/>
  <c r="B16" i="15"/>
  <c r="B15" i="15"/>
  <c r="B14" i="15"/>
  <c r="G14" i="15" s="1"/>
  <c r="B13" i="15"/>
  <c r="G13" i="15" s="1"/>
  <c r="B12" i="15"/>
  <c r="G12" i="15" s="1"/>
  <c r="A3" i="15"/>
  <c r="G15" i="15"/>
  <c r="G16" i="15"/>
  <c r="D18" i="15"/>
  <c r="E18" i="15"/>
  <c r="E21" i="15"/>
  <c r="C25" i="15"/>
  <c r="D25" i="15"/>
  <c r="E25" i="15"/>
  <c r="H27" i="15"/>
  <c r="G29" i="15"/>
  <c r="G31" i="15"/>
  <c r="G32" i="15"/>
  <c r="G33" i="15"/>
  <c r="G36" i="15"/>
  <c r="G37" i="15"/>
  <c r="D39" i="15"/>
  <c r="E39" i="15"/>
  <c r="H45" i="15"/>
  <c r="E46" i="15"/>
  <c r="F46" i="15"/>
  <c r="H49" i="15"/>
  <c r="G52" i="15"/>
  <c r="H53" i="15"/>
  <c r="C55" i="15"/>
  <c r="G57" i="15"/>
  <c r="G58" i="15" s="1"/>
  <c r="D58" i="15"/>
  <c r="E58" i="15"/>
  <c r="C61" i="15"/>
  <c r="E61" i="15"/>
  <c r="G70" i="15"/>
  <c r="G73" i="15"/>
  <c r="G74" i="15"/>
  <c r="G77" i="15"/>
  <c r="I77" i="15" s="1"/>
  <c r="G78" i="15"/>
  <c r="G81" i="15"/>
  <c r="G82" i="15"/>
  <c r="G83" i="15"/>
  <c r="G85" i="15"/>
  <c r="H85" i="15"/>
  <c r="G86" i="15"/>
  <c r="G89" i="15"/>
  <c r="G90" i="15"/>
  <c r="G93" i="15"/>
  <c r="G94" i="15"/>
  <c r="H94" i="15"/>
  <c r="G95" i="15"/>
  <c r="G97" i="15"/>
  <c r="G98" i="15"/>
  <c r="H98" i="15"/>
  <c r="G101" i="15"/>
  <c r="G102" i="15"/>
  <c r="H102" i="15"/>
  <c r="G105" i="15"/>
  <c r="G106" i="15"/>
  <c r="G108" i="15"/>
  <c r="G109" i="15"/>
  <c r="G110" i="15"/>
  <c r="G113" i="15"/>
  <c r="G114" i="15"/>
  <c r="G115" i="15"/>
  <c r="G117" i="15"/>
  <c r="G118" i="15"/>
  <c r="G121" i="15"/>
  <c r="I121" i="15" s="1"/>
  <c r="G122" i="15"/>
  <c r="G125" i="15"/>
  <c r="H125" i="15"/>
  <c r="G126" i="15"/>
  <c r="G127" i="15"/>
  <c r="G129" i="15"/>
  <c r="G130" i="15"/>
  <c r="G133" i="15"/>
  <c r="G134" i="15"/>
  <c r="E136" i="15"/>
  <c r="G139" i="15"/>
  <c r="G140" i="15"/>
  <c r="G141" i="15"/>
  <c r="G143" i="15"/>
  <c r="G144" i="15"/>
  <c r="G147" i="15"/>
  <c r="G148" i="15"/>
  <c r="H150" i="15"/>
  <c r="G151" i="15"/>
  <c r="G152" i="15"/>
  <c r="G153" i="15"/>
  <c r="G156" i="15"/>
  <c r="G159" i="15"/>
  <c r="G160" i="15"/>
  <c r="G163" i="15"/>
  <c r="G164" i="15"/>
  <c r="D166" i="15"/>
  <c r="E166" i="15"/>
  <c r="F166" i="15"/>
  <c r="G172" i="15"/>
  <c r="H178" i="15"/>
  <c r="G184" i="15"/>
  <c r="G186" i="15"/>
  <c r="H188" i="15"/>
  <c r="G193" i="15"/>
  <c r="H194" i="15"/>
  <c r="C204" i="15"/>
  <c r="D204" i="15"/>
  <c r="E204" i="15"/>
  <c r="G207" i="15"/>
  <c r="G208" i="15"/>
  <c r="G209" i="15"/>
  <c r="C211" i="15"/>
  <c r="D211" i="15"/>
  <c r="E211" i="15"/>
  <c r="G214" i="15"/>
  <c r="G217" i="15"/>
  <c r="G218" i="15"/>
  <c r="D220" i="15"/>
  <c r="E220" i="15"/>
  <c r="D223" i="15"/>
  <c r="E223" i="15"/>
  <c r="H225" i="15"/>
  <c r="G227" i="15"/>
  <c r="H230" i="15"/>
  <c r="G231" i="15"/>
  <c r="H232" i="15"/>
  <c r="G234" i="15"/>
  <c r="H234" i="15"/>
  <c r="H237" i="15"/>
  <c r="D238" i="15"/>
  <c r="F238" i="15"/>
  <c r="D245" i="15"/>
  <c r="E245" i="15"/>
  <c r="H247" i="15"/>
  <c r="H250" i="15" s="1"/>
  <c r="G248" i="15"/>
  <c r="G249" i="15"/>
  <c r="E250" i="15"/>
  <c r="D253" i="15"/>
  <c r="E253" i="15"/>
  <c r="H258" i="15"/>
  <c r="H260" i="15"/>
  <c r="D261" i="15"/>
  <c r="F261" i="15"/>
  <c r="E265" i="15"/>
  <c r="D270" i="15"/>
  <c r="E270" i="15"/>
  <c r="G272" i="15"/>
  <c r="G273" i="15"/>
  <c r="C275" i="15"/>
  <c r="D275" i="15"/>
  <c r="E275" i="15"/>
  <c r="G278" i="15"/>
  <c r="D280" i="15"/>
  <c r="E280" i="15"/>
  <c r="G287" i="15"/>
  <c r="G288" i="15"/>
  <c r="G291" i="15"/>
  <c r="G292" i="15"/>
  <c r="G293" i="15"/>
  <c r="H293" i="15"/>
  <c r="G295" i="15"/>
  <c r="G296" i="15"/>
  <c r="H298" i="15"/>
  <c r="G299" i="15"/>
  <c r="G300" i="15"/>
  <c r="G302" i="15"/>
  <c r="G303" i="15"/>
  <c r="G304" i="15"/>
  <c r="G305" i="15"/>
  <c r="G307" i="15"/>
  <c r="G308" i="15"/>
  <c r="C310" i="15"/>
  <c r="D310" i="15"/>
  <c r="E310" i="15"/>
  <c r="G314" i="15"/>
  <c r="G315" i="15"/>
  <c r="G318" i="15"/>
  <c r="G319" i="15"/>
  <c r="E321" i="15"/>
  <c r="F321" i="15"/>
  <c r="G324" i="15"/>
  <c r="E325" i="15"/>
  <c r="I108" i="15" l="1"/>
  <c r="E327" i="15"/>
  <c r="C265" i="15"/>
  <c r="C266" i="15" s="1"/>
  <c r="C253" i="15"/>
  <c r="C245" i="15"/>
  <c r="C58" i="15"/>
  <c r="C62" i="15" s="1"/>
  <c r="H13" i="15"/>
  <c r="I13" i="15" s="1"/>
  <c r="H14" i="15"/>
  <c r="H16" i="15"/>
  <c r="I16" i="15" s="1"/>
  <c r="H23" i="15"/>
  <c r="H24" i="15"/>
  <c r="I24" i="15" s="1"/>
  <c r="G27" i="15"/>
  <c r="H28" i="15"/>
  <c r="H31" i="15"/>
  <c r="H33" i="15"/>
  <c r="H39" i="15" s="1"/>
  <c r="H36" i="15"/>
  <c r="H38" i="15"/>
  <c r="G50" i="15"/>
  <c r="H60" i="15"/>
  <c r="H61" i="15" s="1"/>
  <c r="H207" i="15"/>
  <c r="H209" i="15"/>
  <c r="H210" i="15"/>
  <c r="G213" i="15"/>
  <c r="I213" i="15" s="1"/>
  <c r="H222" i="15"/>
  <c r="H223" i="15" s="1"/>
  <c r="B238" i="15"/>
  <c r="G237" i="15"/>
  <c r="H227" i="15"/>
  <c r="I227" i="15" s="1"/>
  <c r="H229" i="15"/>
  <c r="H236" i="15"/>
  <c r="H255" i="15"/>
  <c r="H269" i="15"/>
  <c r="H270" i="15" s="1"/>
  <c r="H272" i="15"/>
  <c r="H313" i="15"/>
  <c r="H314" i="15"/>
  <c r="H321" i="15" s="1"/>
  <c r="H327" i="15" s="1"/>
  <c r="H315" i="15"/>
  <c r="H316" i="15"/>
  <c r="H318" i="15"/>
  <c r="I318" i="15" s="1"/>
  <c r="H319" i="15"/>
  <c r="H320" i="15"/>
  <c r="I320" i="15" s="1"/>
  <c r="H41" i="12"/>
  <c r="I159" i="15"/>
  <c r="B61" i="15"/>
  <c r="F18" i="15"/>
  <c r="G28" i="15"/>
  <c r="G45" i="15"/>
  <c r="H44" i="15"/>
  <c r="H46" i="15" s="1"/>
  <c r="H48" i="15"/>
  <c r="H55" i="15" s="1"/>
  <c r="H62" i="15" s="1"/>
  <c r="H50" i="15"/>
  <c r="H52" i="15"/>
  <c r="G170" i="15"/>
  <c r="I173" i="15"/>
  <c r="G174" i="15"/>
  <c r="G177" i="15"/>
  <c r="G178" i="15"/>
  <c r="I178" i="15" s="1"/>
  <c r="G180" i="15"/>
  <c r="G182" i="15"/>
  <c r="G185" i="15"/>
  <c r="I185" i="15" s="1"/>
  <c r="G187" i="15"/>
  <c r="I187" i="15" s="1"/>
  <c r="G189" i="15"/>
  <c r="G190" i="15"/>
  <c r="I190" i="15" s="1"/>
  <c r="G192" i="15"/>
  <c r="I192" i="15" s="1"/>
  <c r="G194" i="15"/>
  <c r="I194" i="15" s="1"/>
  <c r="G197" i="15"/>
  <c r="I197" i="15" s="1"/>
  <c r="G198" i="15"/>
  <c r="G199" i="15"/>
  <c r="I199" i="15" s="1"/>
  <c r="G202" i="15"/>
  <c r="I202" i="15" s="1"/>
  <c r="G226" i="15"/>
  <c r="I226" i="15" s="1"/>
  <c r="G230" i="15"/>
  <c r="I228" i="15"/>
  <c r="G257" i="15"/>
  <c r="H257" i="15"/>
  <c r="H259" i="15"/>
  <c r="I259" i="15" s="1"/>
  <c r="I304" i="15"/>
  <c r="I232" i="15"/>
  <c r="I303" i="15"/>
  <c r="H213" i="15"/>
  <c r="C136" i="15"/>
  <c r="H71" i="15"/>
  <c r="H136" i="15" s="1"/>
  <c r="H76" i="15"/>
  <c r="I76" i="15" s="1"/>
  <c r="H80" i="15"/>
  <c r="H82" i="15"/>
  <c r="H87" i="15"/>
  <c r="I87" i="15" s="1"/>
  <c r="H89" i="15"/>
  <c r="I89" i="15" s="1"/>
  <c r="H91" i="15"/>
  <c r="H96" i="15"/>
  <c r="H100" i="15"/>
  <c r="I100" i="15" s="1"/>
  <c r="H107" i="15"/>
  <c r="I107" i="15" s="1"/>
  <c r="H109" i="15"/>
  <c r="I109" i="15" s="1"/>
  <c r="H111" i="15"/>
  <c r="H113" i="15"/>
  <c r="H115" i="15"/>
  <c r="I115" i="15" s="1"/>
  <c r="H120" i="15"/>
  <c r="H129" i="15"/>
  <c r="I129" i="15" s="1"/>
  <c r="H131" i="15"/>
  <c r="H133" i="15"/>
  <c r="I133" i="15" s="1"/>
  <c r="H135" i="15"/>
  <c r="H170" i="15"/>
  <c r="H204" i="15" s="1"/>
  <c r="H174" i="15"/>
  <c r="I174" i="15" s="1"/>
  <c r="H177" i="15"/>
  <c r="I177" i="15" s="1"/>
  <c r="H182" i="15"/>
  <c r="H189" i="15"/>
  <c r="H196" i="15"/>
  <c r="H198" i="15"/>
  <c r="I198" i="15" s="1"/>
  <c r="H201" i="15"/>
  <c r="H215" i="15"/>
  <c r="H220" i="15" s="1"/>
  <c r="G235" i="15"/>
  <c r="I235" i="15" s="1"/>
  <c r="H244" i="15"/>
  <c r="H245" i="15" s="1"/>
  <c r="I248" i="15"/>
  <c r="H264" i="15"/>
  <c r="H288" i="15"/>
  <c r="H295" i="15"/>
  <c r="I295" i="15" s="1"/>
  <c r="H302" i="15"/>
  <c r="H305" i="15"/>
  <c r="I305" i="15" s="1"/>
  <c r="I324" i="15"/>
  <c r="H323" i="15"/>
  <c r="H325" i="15" s="1"/>
  <c r="G325" i="15"/>
  <c r="B325" i="15"/>
  <c r="I315" i="15"/>
  <c r="I317" i="15"/>
  <c r="I316" i="15"/>
  <c r="I314" i="15"/>
  <c r="I319" i="15"/>
  <c r="C327" i="15"/>
  <c r="I313" i="15"/>
  <c r="B321" i="15"/>
  <c r="G312" i="15"/>
  <c r="I312" i="15" s="1"/>
  <c r="I289" i="15"/>
  <c r="F327" i="15"/>
  <c r="I298" i="15"/>
  <c r="H286" i="15"/>
  <c r="H310" i="15" s="1"/>
  <c r="I294" i="15"/>
  <c r="I308" i="15"/>
  <c r="I296" i="15"/>
  <c r="I287" i="15"/>
  <c r="I301" i="15"/>
  <c r="I300" i="15"/>
  <c r="I291" i="15"/>
  <c r="I306" i="15"/>
  <c r="I302" i="15"/>
  <c r="I288" i="15"/>
  <c r="I292" i="15"/>
  <c r="I290" i="15"/>
  <c r="B310" i="15"/>
  <c r="G286" i="15"/>
  <c r="I278" i="15"/>
  <c r="I279" i="15"/>
  <c r="H277" i="15"/>
  <c r="H280" i="15" s="1"/>
  <c r="I277" i="15"/>
  <c r="I280" i="15" s="1"/>
  <c r="B280" i="15"/>
  <c r="H275" i="15"/>
  <c r="I272" i="15"/>
  <c r="I273" i="15"/>
  <c r="I274" i="15"/>
  <c r="B275" i="15"/>
  <c r="G275" i="15"/>
  <c r="C270" i="15"/>
  <c r="I269" i="15"/>
  <c r="I270" i="15" s="1"/>
  <c r="B270" i="15"/>
  <c r="H265" i="15"/>
  <c r="I264" i="15"/>
  <c r="I263" i="15"/>
  <c r="I265" i="15" s="1"/>
  <c r="B265" i="15"/>
  <c r="I258" i="15"/>
  <c r="I256" i="15"/>
  <c r="I260" i="15"/>
  <c r="B261" i="15"/>
  <c r="I255" i="15"/>
  <c r="G252" i="15"/>
  <c r="E266" i="15"/>
  <c r="D266" i="15"/>
  <c r="G247" i="15"/>
  <c r="I247" i="15" s="1"/>
  <c r="I249" i="15"/>
  <c r="I250" i="15" s="1"/>
  <c r="B250" i="15"/>
  <c r="I244" i="15"/>
  <c r="I243" i="15"/>
  <c r="G245" i="15"/>
  <c r="B245" i="15"/>
  <c r="I234" i="15"/>
  <c r="I229" i="15"/>
  <c r="I237" i="15"/>
  <c r="I236" i="15"/>
  <c r="I233" i="15"/>
  <c r="I231" i="15"/>
  <c r="G225" i="15"/>
  <c r="G238" i="15" s="1"/>
  <c r="C223" i="15"/>
  <c r="C239" i="15" s="1"/>
  <c r="B223" i="15"/>
  <c r="G223" i="15"/>
  <c r="I222" i="15"/>
  <c r="I223" i="15" s="1"/>
  <c r="I219" i="15"/>
  <c r="I218" i="15"/>
  <c r="I215" i="15"/>
  <c r="I216" i="15"/>
  <c r="I217" i="15"/>
  <c r="I214" i="15"/>
  <c r="E239" i="15"/>
  <c r="B220" i="15"/>
  <c r="I209" i="15"/>
  <c r="H206" i="15"/>
  <c r="H211" i="15" s="1"/>
  <c r="I210" i="15"/>
  <c r="B211" i="15"/>
  <c r="G211" i="15"/>
  <c r="I193" i="15"/>
  <c r="I170" i="15"/>
  <c r="I182" i="15"/>
  <c r="I189" i="15"/>
  <c r="I186" i="15"/>
  <c r="I184" i="15"/>
  <c r="I180" i="15"/>
  <c r="G171" i="15"/>
  <c r="G175" i="15"/>
  <c r="I175" i="15" s="1"/>
  <c r="G179" i="15"/>
  <c r="I179" i="15" s="1"/>
  <c r="G183" i="15"/>
  <c r="I183" i="15" s="1"/>
  <c r="G191" i="15"/>
  <c r="I191" i="15" s="1"/>
  <c r="G195" i="15"/>
  <c r="G203" i="15"/>
  <c r="I203" i="15" s="1"/>
  <c r="G168" i="15"/>
  <c r="I168" i="15" s="1"/>
  <c r="G176" i="15"/>
  <c r="I176" i="15" s="1"/>
  <c r="G188" i="15"/>
  <c r="I188" i="15" s="1"/>
  <c r="G196" i="15"/>
  <c r="I196" i="15" s="1"/>
  <c r="G200" i="15"/>
  <c r="I200" i="15" s="1"/>
  <c r="G169" i="15"/>
  <c r="I169" i="15" s="1"/>
  <c r="G181" i="15"/>
  <c r="I181" i="15" s="1"/>
  <c r="G201" i="15"/>
  <c r="I201" i="15" s="1"/>
  <c r="B204" i="15"/>
  <c r="I172" i="15"/>
  <c r="I141" i="15"/>
  <c r="I162" i="15"/>
  <c r="I164" i="15"/>
  <c r="I152" i="15"/>
  <c r="I143" i="15"/>
  <c r="H138" i="15"/>
  <c r="H166" i="15" s="1"/>
  <c r="D239" i="15"/>
  <c r="I155" i="15"/>
  <c r="I140" i="15"/>
  <c r="I146" i="15"/>
  <c r="I139" i="15"/>
  <c r="I154" i="15"/>
  <c r="I163" i="15"/>
  <c r="I160" i="15"/>
  <c r="I156" i="15"/>
  <c r="I151" i="15"/>
  <c r="I148" i="15"/>
  <c r="I144" i="15"/>
  <c r="I149" i="15"/>
  <c r="I157" i="15"/>
  <c r="I165" i="15"/>
  <c r="I142" i="15"/>
  <c r="I150" i="15"/>
  <c r="I158" i="15"/>
  <c r="G166" i="15"/>
  <c r="B166" i="15"/>
  <c r="I101" i="15"/>
  <c r="I97" i="15"/>
  <c r="I112" i="15"/>
  <c r="I81" i="15"/>
  <c r="I79" i="15"/>
  <c r="I119" i="15"/>
  <c r="I127" i="15"/>
  <c r="I122" i="15"/>
  <c r="I118" i="15"/>
  <c r="I105" i="15"/>
  <c r="I96" i="15"/>
  <c r="I128" i="15"/>
  <c r="I114" i="15"/>
  <c r="I88" i="15"/>
  <c r="I103" i="15"/>
  <c r="I111" i="15"/>
  <c r="I135" i="15"/>
  <c r="F239" i="15"/>
  <c r="I125" i="15"/>
  <c r="I102" i="15"/>
  <c r="I98" i="15"/>
  <c r="I94" i="15"/>
  <c r="I85" i="15"/>
  <c r="I78" i="15"/>
  <c r="I74" i="15"/>
  <c r="I72" i="15"/>
  <c r="I104" i="15"/>
  <c r="I120" i="15"/>
  <c r="I113" i="15"/>
  <c r="I82" i="15"/>
  <c r="I80" i="15"/>
  <c r="I134" i="15"/>
  <c r="I130" i="15"/>
  <c r="I126" i="15"/>
  <c r="I117" i="15"/>
  <c r="I110" i="15"/>
  <c r="I106" i="15"/>
  <c r="I95" i="15"/>
  <c r="I93" i="15"/>
  <c r="I90" i="15"/>
  <c r="I86" i="15"/>
  <c r="I73" i="15"/>
  <c r="I70" i="15"/>
  <c r="I116" i="15"/>
  <c r="I84" i="15"/>
  <c r="I124" i="15"/>
  <c r="I92" i="15"/>
  <c r="B136" i="15"/>
  <c r="I132" i="15"/>
  <c r="G69" i="15"/>
  <c r="I69" i="15" s="1"/>
  <c r="E62" i="15"/>
  <c r="I60" i="15"/>
  <c r="I61" i="15" s="1"/>
  <c r="D62" i="15"/>
  <c r="I52" i="15"/>
  <c r="I50" i="15"/>
  <c r="I49" i="15"/>
  <c r="I54" i="15"/>
  <c r="B55" i="15"/>
  <c r="G48" i="15"/>
  <c r="G55" i="15" s="1"/>
  <c r="F62" i="15"/>
  <c r="I44" i="15"/>
  <c r="B46" i="15"/>
  <c r="B62" i="15" s="1"/>
  <c r="I30" i="15"/>
  <c r="I34" i="15"/>
  <c r="I32" i="15"/>
  <c r="I35" i="15"/>
  <c r="I38" i="15"/>
  <c r="I31" i="15"/>
  <c r="B39" i="15"/>
  <c r="B25" i="15"/>
  <c r="G23" i="15"/>
  <c r="G25" i="15" s="1"/>
  <c r="F40" i="15"/>
  <c r="C21" i="15"/>
  <c r="G20" i="15"/>
  <c r="G21" i="15" s="1"/>
  <c r="I17" i="15"/>
  <c r="E40" i="15"/>
  <c r="I12" i="15"/>
  <c r="I15" i="15"/>
  <c r="B18" i="15"/>
  <c r="G39" i="15"/>
  <c r="I27" i="15"/>
  <c r="D327" i="15"/>
  <c r="I293" i="15"/>
  <c r="G280" i="15"/>
  <c r="I208" i="15"/>
  <c r="I153" i="15"/>
  <c r="I145" i="15"/>
  <c r="I51" i="15"/>
  <c r="G310" i="15"/>
  <c r="I297" i="15"/>
  <c r="G265" i="15"/>
  <c r="G261" i="15"/>
  <c r="I257" i="15"/>
  <c r="I261" i="15" s="1"/>
  <c r="F266" i="15"/>
  <c r="I230" i="15"/>
  <c r="I207" i="15"/>
  <c r="I195" i="15"/>
  <c r="I171" i="15"/>
  <c r="I131" i="15"/>
  <c r="I123" i="15"/>
  <c r="I99" i="15"/>
  <c r="I91" i="15"/>
  <c r="I83" i="15"/>
  <c r="I75" i="15"/>
  <c r="I45" i="15"/>
  <c r="I46" i="15" s="1"/>
  <c r="I36" i="15"/>
  <c r="I28" i="15"/>
  <c r="I20" i="15"/>
  <c r="I21" i="15" s="1"/>
  <c r="D40" i="15"/>
  <c r="D64" i="15" s="1"/>
  <c r="I14" i="15"/>
  <c r="H238" i="15"/>
  <c r="I309" i="15"/>
  <c r="I161" i="15"/>
  <c r="I57" i="15"/>
  <c r="I58" i="15" s="1"/>
  <c r="H261" i="15"/>
  <c r="G46" i="15"/>
  <c r="G18" i="15"/>
  <c r="C40" i="15"/>
  <c r="G220" i="15" l="1"/>
  <c r="H25" i="15"/>
  <c r="H40" i="15" s="1"/>
  <c r="H64" i="15" s="1"/>
  <c r="G250" i="15"/>
  <c r="I33" i="15"/>
  <c r="I71" i="15"/>
  <c r="I138" i="15"/>
  <c r="I323" i="15"/>
  <c r="I325" i="15" s="1"/>
  <c r="I220" i="15"/>
  <c r="H18" i="15"/>
  <c r="I275" i="15"/>
  <c r="B327" i="15"/>
  <c r="I321" i="15"/>
  <c r="G321" i="15"/>
  <c r="G327" i="15" s="1"/>
  <c r="I286" i="15"/>
  <c r="I310" i="15" s="1"/>
  <c r="H266" i="15"/>
  <c r="G253" i="15"/>
  <c r="I252" i="15"/>
  <c r="I253" i="15" s="1"/>
  <c r="B266" i="15"/>
  <c r="I245" i="15"/>
  <c r="I225" i="15"/>
  <c r="I238" i="15" s="1"/>
  <c r="B239" i="15"/>
  <c r="D282" i="15"/>
  <c r="D329" i="15" s="1"/>
  <c r="I206" i="15"/>
  <c r="I211" i="15" s="1"/>
  <c r="G204" i="15"/>
  <c r="G239" i="15" s="1"/>
  <c r="H239" i="15"/>
  <c r="I136" i="15"/>
  <c r="G136" i="15"/>
  <c r="E64" i="15"/>
  <c r="E282" i="15" s="1"/>
  <c r="E329" i="15" s="1"/>
  <c r="C64" i="15"/>
  <c r="C282" i="15" s="1"/>
  <c r="C329" i="15" s="1"/>
  <c r="G62" i="15"/>
  <c r="I48" i="15"/>
  <c r="F64" i="15"/>
  <c r="F282" i="15" s="1"/>
  <c r="F329" i="15" s="1"/>
  <c r="B40" i="15"/>
  <c r="B64" i="15" s="1"/>
  <c r="I23" i="15"/>
  <c r="I25" i="15" s="1"/>
  <c r="I18" i="15"/>
  <c r="I166" i="15"/>
  <c r="I39" i="15"/>
  <c r="G40" i="15"/>
  <c r="I55" i="15"/>
  <c r="I62" i="15" s="1"/>
  <c r="I204" i="15"/>
  <c r="G64" i="15" l="1"/>
  <c r="G266" i="15"/>
  <c r="I327" i="15"/>
  <c r="I266" i="15"/>
  <c r="B282" i="15"/>
  <c r="B329" i="15" s="1"/>
  <c r="H282" i="15"/>
  <c r="H329" i="15" s="1"/>
  <c r="I239" i="15"/>
  <c r="I40" i="15"/>
  <c r="I64" i="15" s="1"/>
  <c r="G282" i="15"/>
  <c r="G329" i="15" s="1"/>
  <c r="I282" i="15" l="1"/>
  <c r="I329" i="15" s="1"/>
  <c r="E45" i="11" l="1"/>
  <c r="E44" i="11"/>
  <c r="E43" i="11"/>
  <c r="D37" i="11"/>
  <c r="C37" i="1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D20" i="11"/>
  <c r="C20" i="11"/>
  <c r="D19" i="11"/>
  <c r="C19" i="11"/>
  <c r="D18" i="11"/>
  <c r="C18" i="11"/>
  <c r="D17" i="11"/>
  <c r="C17" i="11"/>
  <c r="B20" i="11"/>
  <c r="B19" i="11"/>
  <c r="B18" i="11"/>
  <c r="B17" i="11"/>
  <c r="D11" i="11"/>
  <c r="C11" i="11"/>
  <c r="D10" i="11"/>
  <c r="C10" i="11"/>
  <c r="D9" i="11"/>
  <c r="C9" i="11"/>
  <c r="D8" i="11"/>
  <c r="C8" i="11"/>
  <c r="B11" i="11"/>
  <c r="B10" i="11"/>
  <c r="B9" i="11"/>
  <c r="B8" i="11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C21" i="10"/>
  <c r="C20" i="10"/>
  <c r="C19" i="10"/>
  <c r="C18" i="10"/>
  <c r="B21" i="10"/>
  <c r="B20" i="10"/>
  <c r="B19" i="10"/>
  <c r="B18" i="10"/>
  <c r="C12" i="10"/>
  <c r="C11" i="10"/>
  <c r="C10" i="10"/>
  <c r="C9" i="10"/>
  <c r="B12" i="10"/>
  <c r="B11" i="10"/>
  <c r="B10" i="10"/>
  <c r="B9" i="10"/>
  <c r="B4" i="12" l="1"/>
  <c r="A3" i="12"/>
  <c r="F7" i="12"/>
  <c r="G7" i="12"/>
  <c r="D7" i="12" s="1"/>
  <c r="F8" i="12"/>
  <c r="G8" i="12"/>
  <c r="D8" i="12" s="1"/>
  <c r="F9" i="12"/>
  <c r="G9" i="12"/>
  <c r="D9" i="12" s="1"/>
  <c r="F10" i="12"/>
  <c r="G10" i="12"/>
  <c r="H11" i="12"/>
  <c r="J11" i="12" s="1"/>
  <c r="F13" i="12"/>
  <c r="G13" i="12"/>
  <c r="D13" i="12" s="1"/>
  <c r="F14" i="12"/>
  <c r="G14" i="12"/>
  <c r="D14" i="12" s="1"/>
  <c r="F15" i="12"/>
  <c r="G15" i="12"/>
  <c r="F16" i="12"/>
  <c r="G16" i="12"/>
  <c r="D16" i="12" s="1"/>
  <c r="F17" i="12"/>
  <c r="G17" i="12"/>
  <c r="D17" i="12" s="1"/>
  <c r="F18" i="12"/>
  <c r="G18" i="12"/>
  <c r="D18" i="12" s="1"/>
  <c r="F19" i="12"/>
  <c r="G19" i="12"/>
  <c r="H20" i="12"/>
  <c r="J20" i="12" s="1"/>
  <c r="F22" i="12"/>
  <c r="G22" i="12"/>
  <c r="D22" i="12" s="1"/>
  <c r="F23" i="12"/>
  <c r="G23" i="12"/>
  <c r="D23" i="12" s="1"/>
  <c r="F24" i="12"/>
  <c r="G24" i="12"/>
  <c r="F25" i="12"/>
  <c r="G25" i="12"/>
  <c r="D25" i="12" s="1"/>
  <c r="F26" i="12"/>
  <c r="G26" i="12"/>
  <c r="D26" i="12" s="1"/>
  <c r="F27" i="12"/>
  <c r="G27" i="12"/>
  <c r="D27" i="12" s="1"/>
  <c r="F28" i="12"/>
  <c r="G28" i="12"/>
  <c r="F29" i="12"/>
  <c r="G29" i="12"/>
  <c r="D29" i="12" s="1"/>
  <c r="F30" i="12"/>
  <c r="G30" i="12"/>
  <c r="D30" i="12" s="1"/>
  <c r="F31" i="12"/>
  <c r="G31" i="12"/>
  <c r="D31" i="12" s="1"/>
  <c r="F32" i="12"/>
  <c r="G32" i="12"/>
  <c r="F33" i="12"/>
  <c r="G33" i="12"/>
  <c r="D33" i="12" s="1"/>
  <c r="F34" i="12"/>
  <c r="G34" i="12"/>
  <c r="D34" i="12" s="1"/>
  <c r="F37" i="12"/>
  <c r="G37" i="12"/>
  <c r="F38" i="12"/>
  <c r="G38" i="12"/>
  <c r="D38" i="12" s="1"/>
  <c r="F41" i="12"/>
  <c r="G41" i="12"/>
  <c r="D41" i="12" s="1"/>
  <c r="F42" i="12"/>
  <c r="G42" i="12"/>
  <c r="F43" i="12"/>
  <c r="G43" i="12"/>
  <c r="D43" i="12" s="1"/>
  <c r="F46" i="12"/>
  <c r="G46" i="12"/>
  <c r="F50" i="12"/>
  <c r="G50" i="12"/>
  <c r="C51" i="12"/>
  <c r="D51" i="12"/>
  <c r="H51" i="12"/>
  <c r="F54" i="12"/>
  <c r="G54" i="12"/>
  <c r="D54" i="12"/>
  <c r="F55" i="12"/>
  <c r="G55" i="12"/>
  <c r="D55" i="12" s="1"/>
  <c r="H61" i="12"/>
  <c r="H62" i="12"/>
  <c r="H63" i="12"/>
  <c r="H64" i="12"/>
  <c r="H65" i="12"/>
  <c r="J50" i="12" l="1"/>
  <c r="C34" i="12"/>
  <c r="C19" i="12"/>
  <c r="C43" i="12"/>
  <c r="C37" i="12"/>
  <c r="C26" i="12"/>
  <c r="C8" i="12"/>
  <c r="C27" i="12"/>
  <c r="C16" i="12"/>
  <c r="C9" i="12"/>
  <c r="C55" i="12"/>
  <c r="C33" i="12"/>
  <c r="C29" i="12"/>
  <c r="C25" i="12"/>
  <c r="C7" i="12"/>
  <c r="D56" i="12"/>
  <c r="C46" i="12"/>
  <c r="C47" i="12" s="1"/>
  <c r="C14" i="12"/>
  <c r="C13" i="12"/>
  <c r="C28" i="12"/>
  <c r="D15" i="12"/>
  <c r="D20" i="12" s="1"/>
  <c r="D10" i="12"/>
  <c r="D11" i="12" s="1"/>
  <c r="C41" i="12"/>
  <c r="C38" i="12"/>
  <c r="C31" i="12"/>
  <c r="C30" i="12"/>
  <c r="C23" i="12"/>
  <c r="C22" i="12"/>
  <c r="C18" i="12"/>
  <c r="C17" i="12"/>
  <c r="C42" i="12"/>
  <c r="D32" i="12"/>
  <c r="D24" i="12"/>
  <c r="C54" i="12"/>
  <c r="C32" i="12"/>
  <c r="C24" i="12"/>
  <c r="C15" i="12"/>
  <c r="C10" i="12"/>
  <c r="H35" i="12"/>
  <c r="H56" i="12"/>
  <c r="D46" i="12"/>
  <c r="D47" i="12" s="1"/>
  <c r="H44" i="12"/>
  <c r="J44" i="12" s="1"/>
  <c r="D42" i="12"/>
  <c r="D44" i="12" s="1"/>
  <c r="H39" i="12"/>
  <c r="J39" i="12" s="1"/>
  <c r="D37" i="12"/>
  <c r="D39" i="12" s="1"/>
  <c r="D28" i="12"/>
  <c r="D19" i="12"/>
  <c r="H47" i="12"/>
  <c r="E46" i="11"/>
  <c r="F43" i="11"/>
  <c r="F37" i="11"/>
  <c r="F36" i="11"/>
  <c r="F35" i="11"/>
  <c r="F31" i="11"/>
  <c r="F29" i="11"/>
  <c r="F27" i="11"/>
  <c r="F25" i="11"/>
  <c r="F24" i="11"/>
  <c r="F17" i="11"/>
  <c r="D12" i="11"/>
  <c r="F18" i="11"/>
  <c r="F9" i="11"/>
  <c r="C12" i="11"/>
  <c r="F11" i="11"/>
  <c r="B12" i="11"/>
  <c r="D38" i="10"/>
  <c r="D37" i="10"/>
  <c r="D35" i="10"/>
  <c r="D34" i="10"/>
  <c r="D33" i="10"/>
  <c r="D31" i="10"/>
  <c r="D30" i="10"/>
  <c r="D29" i="10"/>
  <c r="D27" i="10"/>
  <c r="D26" i="10"/>
  <c r="D25" i="10"/>
  <c r="D21" i="10"/>
  <c r="D20" i="10"/>
  <c r="D18" i="10"/>
  <c r="D12" i="10"/>
  <c r="D11" i="10"/>
  <c r="A3" i="11"/>
  <c r="F8" i="11"/>
  <c r="F10" i="11"/>
  <c r="E12" i="11"/>
  <c r="F19" i="11"/>
  <c r="F20" i="11"/>
  <c r="B21" i="11"/>
  <c r="D21" i="11"/>
  <c r="E21" i="11"/>
  <c r="E38" i="11" s="1"/>
  <c r="E40" i="11" s="1"/>
  <c r="F23" i="11"/>
  <c r="F28" i="11"/>
  <c r="F32" i="11"/>
  <c r="F33" i="11"/>
  <c r="F44" i="11"/>
  <c r="B46" i="11"/>
  <c r="C46" i="11"/>
  <c r="D46" i="11"/>
  <c r="D36" i="10"/>
  <c r="D32" i="10"/>
  <c r="D28" i="10"/>
  <c r="D24" i="10"/>
  <c r="C22" i="10"/>
  <c r="B22" i="10"/>
  <c r="D19" i="10"/>
  <c r="C13" i="10"/>
  <c r="D10" i="10"/>
  <c r="E48" i="11" l="1"/>
  <c r="J47" i="12"/>
  <c r="H58" i="12"/>
  <c r="F46" i="11"/>
  <c r="C39" i="12"/>
  <c r="J38" i="12" s="1"/>
  <c r="C56" i="12"/>
  <c r="J55" i="12" s="1"/>
  <c r="D35" i="12"/>
  <c r="D58" i="12" s="1"/>
  <c r="C11" i="12"/>
  <c r="J10" i="12" s="1"/>
  <c r="J46" i="12"/>
  <c r="C20" i="12"/>
  <c r="J19" i="12" s="1"/>
  <c r="C35" i="12"/>
  <c r="C44" i="12"/>
  <c r="J43" i="12" s="1"/>
  <c r="J35" i="12"/>
  <c r="D38" i="11"/>
  <c r="D40" i="11" s="1"/>
  <c r="D48" i="11" s="1"/>
  <c r="F26" i="11"/>
  <c r="F30" i="11"/>
  <c r="F34" i="11"/>
  <c r="B38" i="11"/>
  <c r="B40" i="11" s="1"/>
  <c r="B48" i="11" s="1"/>
  <c r="C21" i="11"/>
  <c r="C38" i="11" s="1"/>
  <c r="C40" i="11" s="1"/>
  <c r="C48" i="11" s="1"/>
  <c r="F21" i="11"/>
  <c r="F12" i="11"/>
  <c r="C39" i="10"/>
  <c r="C41" i="10" s="1"/>
  <c r="B39" i="10"/>
  <c r="D22" i="10"/>
  <c r="D39" i="10" s="1"/>
  <c r="B13" i="10"/>
  <c r="D9" i="10"/>
  <c r="D13" i="10" s="1"/>
  <c r="C58" i="12" l="1"/>
  <c r="F38" i="11"/>
  <c r="F40" i="11" s="1"/>
  <c r="F48" i="11" s="1"/>
  <c r="J34" i="12"/>
  <c r="B41" i="10"/>
  <c r="D41" i="10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<sst xmlns="http://schemas.openxmlformats.org/spreadsheetml/2006/main" count="499" uniqueCount="421">
  <si>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</si>
  <si>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</si>
  <si>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</si>
  <si>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</si>
  <si>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</si>
  <si>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</si>
  <si>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</si>
  <si>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</si>
  <si>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</si>
  <si>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</si>
  <si>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</si>
  <si>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</si>
  <si>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</si>
  <si>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</si>
  <si>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</si>
  <si>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</si>
  <si>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</si>
  <si>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</si>
  <si>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</si>
  <si>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</si>
  <si>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</si>
  <si>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</si>
  <si>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</si>
  <si>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</si>
  <si>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</si>
  <si>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</si>
  <si>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</si>
  <si>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</si>
  <si>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</si>
  <si>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</si>
  <si>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</si>
  <si>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</si>
  <si>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</si>
  <si>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</si>
  <si>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</si>
  <si>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</si>
  <si>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</si>
  <si>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</si>
  <si>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</si>
  <si>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</si>
  <si>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</si>
  <si>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</si>
  <si>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</si>
  <si>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</si>
  <si>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</si>
  <si>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</si>
  <si>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</si>
  <si>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</si>
  <si>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</si>
  <si>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</si>
  <si>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</si>
  <si>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</si>
  <si>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</si>
  <si>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</si>
  <si>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</si>
  <si>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</si>
  <si>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</si>
  <si>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</si>
  <si>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</si>
  <si>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</si>
  <si>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</si>
  <si>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</si>
  <si>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</si>
  <si>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</si>
  <si>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</si>
  <si>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</si>
  <si>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</si>
  <si>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</si>
  <si>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</si>
  <si>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</si>
  <si>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</si>
  <si>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</si>
  <si>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</si>
  <si>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</si>
  <si>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</si>
  <si>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</si>
  <si>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</si>
  <si>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</si>
  <si>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</si>
  <si>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</si>
  <si>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</si>
  <si>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</si>
  <si>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</si>
  <si>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</si>
  <si>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</si>
  <si>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</si>
  <si>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</si>
  <si>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</si>
  <si>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</si>
  <si>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</si>
  <si>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</si>
  <si>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</si>
  <si>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</si>
  <si>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</si>
  <si>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</si>
  <si>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</si>
  <si>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</si>
  <si>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</si>
  <si>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</si>
  <si>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</si>
  <si>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</si>
  <si>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</si>
  <si>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</si>
  <si>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</si>
  <si>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</si>
  <si>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</si>
  <si>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</si>
  <si>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</si>
  <si>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</si>
  <si>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</si>
  <si>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</si>
  <si>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</si>
  <si>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</si>
  <si>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</si>
  <si>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</si>
  <si>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</si>
  <si>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</si>
  <si>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</si>
  <si>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</si>
  <si>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</si>
  <si>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</si>
  <si>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</si>
  <si>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</si>
  <si>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</si>
  <si>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</si>
  <si>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</si>
  <si>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</si>
  <si>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</si>
  <si>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</si>
  <si>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</si>
  <si>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</si>
  <si>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</si>
  <si>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</si>
  <si>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</si>
  <si>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</si>
  <si>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</si>
  <si>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</si>
  <si>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</si>
  <si>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</si>
  <si>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</si>
  <si>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</si>
  <si>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</si>
  <si>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</si>
  <si>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</si>
  <si>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</si>
  <si>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</si>
  <si>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</si>
  <si>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</si>
  <si>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</si>
  <si>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</si>
  <si>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</si>
  <si>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</si>
  <si>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</si>
  <si>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</si>
  <si>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</si>
  <si>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</si>
  <si>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</si>
  <si>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</si>
  <si>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</si>
  <si>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</si>
  <si>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</si>
  <si>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</si>
  <si>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</si>
  <si>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</si>
  <si>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</si>
  <si>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</si>
  <si>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</si>
  <si>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</si>
  <si>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</si>
  <si>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</si>
  <si>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</si>
  <si>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</si>
  <si>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</si>
  <si>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</si>
  <si>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</si>
  <si>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</si>
  <si>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</si>
  <si>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</si>
  <si>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</si>
  <si>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</si>
  <si>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</si>
  <si>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</si>
  <si>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</si>
  <si>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</si>
  <si>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</si>
  <si>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</si>
  <si>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</si>
  <si>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</si>
  <si>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</si>
  <si>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</si>
  <si>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</si>
  <si>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</si>
  <si>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</si>
  <si>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</si>
  <si>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</si>
  <si>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</si>
  <si>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</si>
  <si>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</si>
  <si>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</si>
  <si>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</si>
  <si>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</si>
  <si>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</si>
  <si>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</si>
  <si>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</si>
  <si>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</si>
  <si>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</si>
  <si>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</si>
  <si>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</si>
  <si>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</si>
  <si>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</si>
  <si>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</si>
  <si>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</si>
  <si>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</si>
  <si>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</si>
  <si>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</si>
  <si>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</si>
  <si>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</si>
  <si>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</si>
  <si>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</si>
  <si>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</si>
  <si>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</si>
  <si>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</si>
  <si>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</si>
  <si>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</si>
  <si>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</si>
  <si>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</si>
  <si>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</si>
  <si>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</si>
  <si>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</si>
  <si>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</si>
  <si>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</si>
  <si>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</si>
  <si>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</si>
  <si>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</si>
  <si>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</si>
  <si>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</si>
  <si>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</si>
  <si>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</si>
  <si>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</si>
  <si>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</si>
  <si>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</si>
  <si>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</si>
  <si>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</si>
  <si>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</si>
  <si>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</si>
  <si>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</si>
  <si>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</si>
  <si>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</si>
  <si>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</si>
  <si>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</si>
  <si>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</si>
  <si>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</si>
  <si>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</si>
  <si>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</si>
  <si>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</si>
  <si>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</si>
  <si>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</si>
  <si>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</si>
  <si>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</si>
  <si>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</si>
  <si>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</si>
  <si>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</si>
  <si>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</si>
  <si>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</si>
  <si>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</si>
  <si>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</si>
  <si>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</si>
  <si>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</si>
  <si>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</si>
  <si>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</si>
  <si>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</si>
  <si>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</si>
  <si>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</si>
  <si>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</si>
  <si>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</si>
  <si>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</si>
  <si>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</si>
  <si>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</si>
  <si>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</si>
  <si>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</si>
  <si>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</si>
  <si>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</si>
  <si>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</si>
  <si>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</si>
  <si>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</si>
  <si>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</si>
  <si>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</si>
  <si>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</si>
  <si>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</si>
  <si>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</si>
  <si>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</si>
  <si>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</si>
  <si>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</si>
  <si>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</si>
  <si>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</si>
  <si>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</si>
  <si>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</si>
  <si>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</si>
  <si>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</si>
  <si>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</si>
  <si>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</si>
  <si>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</si>
  <si>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</si>
  <si>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</si>
  <si>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</si>
  <si>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</si>
  <si>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</si>
  <si>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</si>
  <si>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</si>
  <si>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</si>
  <si>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</si>
  <si>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</si>
  <si>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</si>
  <si>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</si>
  <si>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</si>
  <si>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</si>
  <si>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</si>
  <si>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</si>
  <si>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</si>
  <si>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</si>
  <si>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</si>
  <si>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</si>
  <si>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</si>
  <si>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</si>
  <si>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</si>
  <si>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</si>
  <si>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</si>
  <si>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</si>
  <si>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</si>
  <si>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</si>
  <si>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</si>
  <si>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</si>
  <si>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</si>
  <si>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</si>
  <si>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</si>
  <si>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</si>
  <si>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</si>
  <si>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</si>
  <si>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</si>
  <si>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</si>
  <si>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</si>
  <si>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</si>
  <si>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</si>
  <si>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</si>
  <si>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</si>
  <si>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</si>
  <si>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PUGET SOUND ENERGY</t>
  </si>
  <si>
    <t>PERIODIC ALLOCATED RESULTS OF OPERATIONS</t>
  </si>
  <si>
    <t>FOR THE MONTH ENDED SEPTEMBER 30, 2017</t>
  </si>
  <si>
    <t>(Based on allocation factors developed using 12 ME 12/31/2016 information)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</si>
  <si>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</si>
  <si>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</si>
  <si>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</si>
  <si>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</si>
  <si>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</si>
  <si>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</si>
  <si>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</si>
  <si>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</si>
  <si>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Energy N/A</t>
  </si>
  <si>
    <t>ACTUAL RESULTS OF OPERATIONS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</si>
  <si>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</si>
  <si>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</si>
  <si>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</si>
  <si>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</si>
  <si>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</si>
  <si>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</si>
  <si>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INCOME STATEMENT DETAIL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</si>
  <si>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</si>
  <si>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</si>
  <si>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</si>
  <si>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</si>
  <si>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</si>
  <si>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</si>
  <si>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</si>
  <si>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</si>
  <si>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</si>
  <si>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</si>
  <si>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</si>
  <si>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</si>
  <si>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</si>
  <si>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</si>
  <si>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</si>
  <si>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</si>
  <si>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</si>
  <si>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</si>
  <si>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</si>
  <si>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</si>
  <si>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</si>
  <si>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</si>
  <si>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</si>
  <si>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</si>
  <si>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</si>
  <si>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</si>
  <si>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</si>
  <si>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</si>
  <si>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</si>
  <si>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</si>
  <si>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</si>
  <si>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</si>
  <si>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</si>
  <si>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</si>
  <si>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</si>
  <si>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</si>
  <si>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</si>
  <si>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</si>
  <si>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</si>
  <si>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</si>
  <si>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</si>
  <si>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</si>
  <si>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</si>
  <si>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</si>
  <si>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</si>
  <si>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</si>
  <si>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</si>
  <si>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</si>
  <si>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</si>
  <si>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</si>
  <si>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</si>
  <si>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</si>
  <si>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</si>
  <si>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````````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</si>
</sst>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000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2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9" fontId="25" fillId="0" borderId="0">
      <alignment horizontal="left"/>
    </xf>
    <xf numFmtId="170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1" fontId="33" fillId="0" borderId="0" applyFill="0" applyBorder="0" applyAlignment="0"/>
    <xf numFmtId="0" fontId="34" fillId="72" borderId="25" applyNumberFormat="0" applyAlignment="0" applyProtection="0"/>
    <xf numFmtId="0" fontId="11" fillId="6" borderId="4" applyNumberFormat="0" applyAlignment="0" applyProtection="0"/>
    <xf numFmtId="0" fontId="35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6" applyNumberFormat="0" applyAlignment="0" applyProtection="0"/>
    <xf numFmtId="0" fontId="13" fillId="7" borderId="7" applyNumberFormat="0" applyAlignment="0" applyProtection="0"/>
    <xf numFmtId="0" fontId="36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2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6" fontId="23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2" fillId="74" borderId="0" applyNumberFormat="0" applyBorder="0" applyAlignment="0" applyProtection="0"/>
    <xf numFmtId="38" fontId="22" fillId="74" borderId="0" applyNumberFormat="0" applyBorder="0" applyAlignment="0" applyProtection="0"/>
    <xf numFmtId="174" fontId="20" fillId="0" borderId="0" applyNumberFormat="0" applyFill="0" applyBorder="0" applyProtection="0">
      <alignment horizontal="right"/>
    </xf>
    <xf numFmtId="0" fontId="50" fillId="0" borderId="27" applyNumberFormat="0" applyAlignment="0" applyProtection="0">
      <alignment horizontal="left"/>
    </xf>
    <xf numFmtId="0" fontId="50" fillId="0" borderId="23">
      <alignment horizontal="left"/>
    </xf>
    <xf numFmtId="14" fontId="21" fillId="79" borderId="28">
      <alignment horizontal="center" vertical="center" wrapText="1"/>
    </xf>
    <xf numFmtId="0" fontId="51" fillId="0" borderId="29" applyNumberFormat="0" applyFill="0" applyAlignment="0" applyProtection="0"/>
    <xf numFmtId="0" fontId="3" fillId="0" borderId="1" applyNumberFormat="0" applyFill="0" applyAlignment="0" applyProtection="0"/>
    <xf numFmtId="0" fontId="52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54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32" applyNumberFormat="0" applyFill="0" applyAlignment="0" applyProtection="0"/>
    <xf numFmtId="0" fontId="5" fillId="0" borderId="3" applyNumberFormat="0" applyFill="0" applyAlignment="0" applyProtection="0"/>
    <xf numFmtId="0" fontId="56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7" fillId="0" borderId="0"/>
    <xf numFmtId="40" fontId="57" fillId="0" borderId="0"/>
    <xf numFmtId="10" fontId="22" fillId="80" borderId="14" applyNumberFormat="0" applyBorder="0" applyAlignment="0" applyProtection="0"/>
    <xf numFmtId="10" fontId="22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0" fillId="81" borderId="34">
      <alignment horizontal="left"/>
      <protection locked="0"/>
    </xf>
    <xf numFmtId="10" fontId="60" fillId="81" borderId="34">
      <alignment horizontal="right"/>
      <protection locked="0"/>
    </xf>
    <xf numFmtId="0" fontId="22" fillId="74" borderId="0"/>
    <xf numFmtId="3" fontId="61" fillId="0" borderId="0" applyFill="0" applyBorder="0" applyAlignment="0" applyProtection="0"/>
    <xf numFmtId="0" fontId="62" fillId="0" borderId="35" applyNumberFormat="0" applyFill="0" applyAlignment="0" applyProtection="0"/>
    <xf numFmtId="0" fontId="12" fillId="0" borderId="6" applyNumberFormat="0" applyFill="0" applyAlignment="0" applyProtection="0"/>
    <xf numFmtId="0" fontId="63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37" applyNumberFormat="0" applyFont="0" applyAlignment="0">
      <alignment horizontal="center"/>
    </xf>
    <xf numFmtId="44" fontId="21" fillId="0" borderId="37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0" fontId="64" fillId="69" borderId="0" applyNumberFormat="0" applyBorder="0" applyAlignment="0" applyProtection="0"/>
    <xf numFmtId="0" fontId="8" fillId="4" borderId="0" applyNumberFormat="0" applyBorder="0" applyAlignment="0" applyProtection="0"/>
    <xf numFmtId="0" fontId="64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5" fillId="0" borderId="0"/>
    <xf numFmtId="175" fontId="23" fillId="0" borderId="0"/>
    <xf numFmtId="176" fontId="66" fillId="0" borderId="0"/>
    <xf numFmtId="175" fontId="2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37" fillId="0" borderId="0">
      <alignment horizontal="left" wrapText="1"/>
    </xf>
    <xf numFmtId="166" fontId="37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7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7" fillId="72" borderId="40" applyNumberFormat="0" applyAlignment="0" applyProtection="0"/>
    <xf numFmtId="0" fontId="10" fillId="6" borderId="5" applyNumberFormat="0" applyAlignment="0" applyProtection="0"/>
    <xf numFmtId="0" fontId="67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83" borderId="34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8" fillId="0" borderId="28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69" fillId="0" borderId="0" applyFill="0" applyBorder="0" applyAlignment="0" applyProtection="0"/>
    <xf numFmtId="0" fontId="70" fillId="0" borderId="0"/>
    <xf numFmtId="42" fontId="23" fillId="80" borderId="0"/>
    <xf numFmtId="42" fontId="23" fillId="80" borderId="24">
      <alignment vertical="center"/>
    </xf>
    <xf numFmtId="0" fontId="21" fillId="80" borderId="12" applyNumberFormat="0">
      <alignment horizontal="center" vertical="center" wrapText="1"/>
    </xf>
    <xf numFmtId="10" fontId="23" fillId="80" borderId="0"/>
    <xf numFmtId="179" fontId="23" fillId="80" borderId="0"/>
    <xf numFmtId="180" fontId="57" fillId="0" borderId="0" applyBorder="0" applyAlignment="0"/>
    <xf numFmtId="42" fontId="23" fillId="80" borderId="10">
      <alignment horizontal="left"/>
    </xf>
    <xf numFmtId="179" fontId="71" fillId="80" borderId="10">
      <alignment horizontal="left"/>
    </xf>
    <xf numFmtId="14" fontId="37" fillId="0" borderId="0" applyNumberFormat="0" applyFill="0" applyBorder="0" applyAlignment="0" applyProtection="0">
      <alignment horizontal="left"/>
    </xf>
    <xf numFmtId="181" fontId="23" fillId="0" borderId="0" applyFont="0" applyFill="0" applyAlignment="0">
      <alignment horizontal="right"/>
    </xf>
    <xf numFmtId="4" fontId="28" fillId="81" borderId="40" applyNumberFormat="0" applyProtection="0">
      <alignment vertical="center"/>
    </xf>
    <xf numFmtId="4" fontId="72" fillId="82" borderId="41" applyNumberFormat="0" applyProtection="0">
      <alignment vertical="center"/>
    </xf>
    <xf numFmtId="4" fontId="28" fillId="81" borderId="40" applyNumberFormat="0" applyProtection="0">
      <alignment vertical="center"/>
    </xf>
    <xf numFmtId="4" fontId="73" fillId="81" borderId="40" applyNumberFormat="0" applyProtection="0">
      <alignment vertical="center"/>
    </xf>
    <xf numFmtId="4" fontId="74" fillId="81" borderId="41" applyNumberFormat="0" applyProtection="0">
      <alignment vertical="center"/>
    </xf>
    <xf numFmtId="4" fontId="73" fillId="81" borderId="40" applyNumberFormat="0" applyProtection="0">
      <alignment vertical="center"/>
    </xf>
    <xf numFmtId="4" fontId="28" fillId="81" borderId="40" applyNumberFormat="0" applyProtection="0">
      <alignment horizontal="left" vertical="center" indent="1"/>
    </xf>
    <xf numFmtId="4" fontId="72" fillId="81" borderId="41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0" fontId="72" fillId="81" borderId="41" applyNumberFormat="0" applyProtection="0">
      <alignment horizontal="left" vertical="top" indent="1"/>
    </xf>
    <xf numFmtId="4" fontId="28" fillId="81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6" borderId="0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88" borderId="40" applyNumberFormat="0" applyProtection="0">
      <alignment horizontal="right" vertical="center"/>
    </xf>
    <xf numFmtId="4" fontId="28" fillId="35" borderId="41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36" borderId="41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61" borderId="41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48" borderId="41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52" borderId="41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70" borderId="41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46" borderId="41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6" borderId="41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28" fillId="45" borderId="41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72" fillId="98" borderId="40" applyNumberFormat="0" applyProtection="0">
      <alignment horizontal="left" vertical="center" indent="1"/>
    </xf>
    <xf numFmtId="4" fontId="72" fillId="99" borderId="42" applyNumberFormat="0" applyProtection="0">
      <alignment horizontal="left" vertical="center" indent="1"/>
    </xf>
    <xf numFmtId="4" fontId="72" fillId="98" borderId="4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75" fillId="102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top" indent="1"/>
    </xf>
    <xf numFmtId="0" fontId="23" fillId="103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top" indent="1"/>
    </xf>
    <xf numFmtId="0" fontId="23" fillId="10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top" indent="1"/>
    </xf>
    <xf numFmtId="0" fontId="23" fillId="74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23" fillId="40" borderId="14" applyNumberFormat="0">
      <protection locked="0"/>
    </xf>
    <xf numFmtId="4" fontId="28" fillId="106" borderId="40" applyNumberFormat="0" applyProtection="0">
      <alignment vertical="center"/>
    </xf>
    <xf numFmtId="4" fontId="28" fillId="106" borderId="41" applyNumberFormat="0" applyProtection="0">
      <alignment vertical="center"/>
    </xf>
    <xf numFmtId="4" fontId="28" fillId="106" borderId="40" applyNumberFormat="0" applyProtection="0">
      <alignment vertical="center"/>
    </xf>
    <xf numFmtId="4" fontId="73" fillId="106" borderId="40" applyNumberFormat="0" applyProtection="0">
      <alignment vertical="center"/>
    </xf>
    <xf numFmtId="4" fontId="73" fillId="106" borderId="41" applyNumberFormat="0" applyProtection="0">
      <alignment vertical="center"/>
    </xf>
    <xf numFmtId="4" fontId="73" fillId="106" borderId="40" applyNumberFormat="0" applyProtection="0">
      <alignment vertical="center"/>
    </xf>
    <xf numFmtId="4" fontId="28" fillId="106" borderId="40" applyNumberFormat="0" applyProtection="0">
      <alignment horizontal="left" vertical="center" indent="1"/>
    </xf>
    <xf numFmtId="4" fontId="28" fillId="106" borderId="41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0" fontId="28" fillId="106" borderId="41" applyNumberFormat="0" applyProtection="0">
      <alignment horizontal="left" vertical="top" indent="1"/>
    </xf>
    <xf numFmtId="4" fontId="28" fillId="106" borderId="40" applyNumberFormat="0" applyProtection="0">
      <alignment horizontal="left" vertical="center" indent="1"/>
    </xf>
    <xf numFmtId="4" fontId="28" fillId="100" borderId="40" applyNumberFormat="0" applyProtection="0">
      <alignment horizontal="right" vertical="center"/>
    </xf>
    <xf numFmtId="4" fontId="28" fillId="101" borderId="41" applyNumberFormat="0" applyProtection="0">
      <alignment horizontal="right" vertical="center"/>
    </xf>
    <xf numFmtId="4" fontId="28" fillId="100" borderId="40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4" fontId="73" fillId="101" borderId="41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8" fillId="87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76" fillId="0" borderId="0"/>
    <xf numFmtId="4" fontId="77" fillId="107" borderId="0" applyNumberFormat="0" applyProtection="0">
      <alignment horizontal="left" vertical="center" indent="1"/>
    </xf>
    <xf numFmtId="0" fontId="76" fillId="0" borderId="0"/>
    <xf numFmtId="4" fontId="78" fillId="100" borderId="40" applyNumberFormat="0" applyProtection="0">
      <alignment horizontal="right" vertical="center"/>
    </xf>
    <xf numFmtId="4" fontId="78" fillId="101" borderId="41" applyNumberFormat="0" applyProtection="0">
      <alignment horizontal="right" vertical="center"/>
    </xf>
    <xf numFmtId="4" fontId="78" fillId="100" borderId="40" applyNumberFormat="0" applyProtection="0">
      <alignment horizontal="right" vertical="center"/>
    </xf>
    <xf numFmtId="39" fontId="23" fillId="108" borderId="0"/>
    <xf numFmtId="0" fontId="79" fillId="0" borderId="0" applyNumberFormat="0" applyFill="0" applyBorder="0" applyAlignment="0" applyProtection="0"/>
    <xf numFmtId="38" fontId="22" fillId="0" borderId="44"/>
    <xf numFmtId="38" fontId="22" fillId="0" borderId="44"/>
    <xf numFmtId="38" fontId="57" fillId="0" borderId="10"/>
    <xf numFmtId="39" fontId="37" fillId="109" borderId="0"/>
    <xf numFmtId="166" fontId="23" fillId="0" borderId="0">
      <alignment horizontal="left" wrapText="1"/>
    </xf>
    <xf numFmtId="167" fontId="23" fillId="0" borderId="0">
      <alignment horizontal="left" wrapText="1"/>
    </xf>
    <xf numFmtId="40" fontId="80" fillId="0" borderId="0" applyBorder="0">
      <alignment horizontal="right"/>
    </xf>
    <xf numFmtId="41" fontId="81" fillId="80" borderId="0">
      <alignment horizontal="left"/>
    </xf>
    <xf numFmtId="0" fontId="82" fillId="0" borderId="0"/>
    <xf numFmtId="0" fontId="23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5" fillId="80" borderId="0">
      <alignment horizontal="left" vertical="center"/>
    </xf>
    <xf numFmtId="0" fontId="21" fillId="80" borderId="0">
      <alignment horizontal="left" wrapText="1"/>
    </xf>
    <xf numFmtId="0" fontId="86" fillId="0" borderId="0">
      <alignment horizontal="left" vertical="center"/>
    </xf>
    <xf numFmtId="0" fontId="46" fillId="0" borderId="45" applyNumberFormat="0" applyFill="0" applyAlignment="0" applyProtection="0"/>
    <xf numFmtId="0" fontId="16" fillId="0" borderId="9" applyNumberFormat="0" applyFill="0" applyAlignment="0" applyProtection="0"/>
    <xf numFmtId="0" fontId="46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5" fontId="23" fillId="0" borderId="0"/>
    <xf numFmtId="10" fontId="23" fillId="0" borderId="0" applyFont="0" applyFill="0" applyBorder="0" applyAlignment="0" applyProtection="0"/>
    <xf numFmtId="0" fontId="57" fillId="44" borderId="50" applyBorder="0"/>
    <xf numFmtId="0" fontId="22" fillId="110" borderId="14"/>
  </cellStyleXfs>
  <cellXfs count="147">
    <xf numFmtId="0" fontId="0" fillId="0" borderId="0" xfId="0"/>
    <xf numFmtId="0" fontId="0" fillId="0" borderId="14" xfId="0" applyBorder="1"/>
    <xf numFmtId="164" fontId="0" fillId="0" borderId="0" xfId="0" applyNumberFormat="1"/>
    <xf numFmtId="164" fontId="19" fillId="0" borderId="0" xfId="0" applyNumberFormat="1" applyFont="1" applyFill="1" applyBorder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7" fillId="0" borderId="0" xfId="0" applyFont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83" fontId="23" fillId="0" borderId="20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48" xfId="0" applyNumberFormat="1" applyFont="1" applyFill="1" applyBorder="1"/>
    <xf numFmtId="183" fontId="23" fillId="0" borderId="20" xfId="0" applyNumberFormat="1" applyFont="1" applyFill="1" applyBorder="1"/>
    <xf numFmtId="184" fontId="23" fillId="0" borderId="0" xfId="0" applyNumberFormat="1" applyFont="1" applyFill="1"/>
    <xf numFmtId="184" fontId="23" fillId="0" borderId="48" xfId="0" applyNumberFormat="1" applyFont="1" applyFill="1" applyBorder="1"/>
    <xf numFmtId="180" fontId="23" fillId="0" borderId="0" xfId="0" applyNumberFormat="1" applyFont="1" applyFill="1"/>
    <xf numFmtId="180" fontId="23" fillId="0" borderId="21" xfId="0" applyNumberFormat="1" applyFont="1" applyFill="1" applyBorder="1"/>
    <xf numFmtId="180" fontId="23" fillId="0" borderId="12" xfId="0" applyNumberFormat="1" applyFont="1" applyFill="1" applyBorder="1"/>
    <xf numFmtId="37" fontId="23" fillId="0" borderId="49" xfId="0" applyNumberFormat="1" applyFont="1" applyFill="1" applyBorder="1"/>
    <xf numFmtId="184" fontId="23" fillId="0" borderId="0" xfId="0" applyNumberFormat="1" applyFont="1" applyFill="1" applyBorder="1"/>
    <xf numFmtId="180" fontId="23" fillId="0" borderId="48" xfId="0" applyNumberFormat="1" applyFont="1" applyFill="1" applyBorder="1"/>
    <xf numFmtId="180" fontId="23" fillId="0" borderId="49" xfId="0" applyNumberFormat="1" applyFont="1" applyFill="1" applyBorder="1"/>
    <xf numFmtId="183" fontId="23" fillId="0" borderId="20" xfId="0" quotePrefix="1" applyNumberFormat="1" applyFont="1" applyBorder="1" applyAlignment="1">
      <alignment horizontal="left"/>
    </xf>
    <xf numFmtId="37" fontId="23" fillId="0" borderId="0" xfId="0" applyNumberFormat="1" applyFont="1" applyBorder="1"/>
    <xf numFmtId="37" fontId="23" fillId="0" borderId="48" xfId="0" applyNumberFormat="1" applyFont="1" applyBorder="1"/>
    <xf numFmtId="183" fontId="23" fillId="0" borderId="20" xfId="0" applyNumberFormat="1" applyFont="1" applyBorder="1"/>
    <xf numFmtId="180" fontId="23" fillId="0" borderId="48" xfId="0" applyNumberFormat="1" applyFont="1" applyBorder="1"/>
    <xf numFmtId="180" fontId="23" fillId="0" borderId="49" xfId="0" applyNumberFormat="1" applyFont="1" applyBorder="1"/>
    <xf numFmtId="183" fontId="81" fillId="0" borderId="20" xfId="0" applyNumberFormat="1" applyFont="1" applyBorder="1"/>
    <xf numFmtId="184" fontId="88" fillId="0" borderId="0" xfId="0" applyNumberFormat="1" applyFont="1" applyBorder="1"/>
    <xf numFmtId="184" fontId="88" fillId="0" borderId="48" xfId="0" applyNumberFormat="1" applyFont="1" applyBorder="1"/>
    <xf numFmtId="183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0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9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8" fillId="0" borderId="48" xfId="0" applyNumberFormat="1" applyFont="1" applyFill="1" applyBorder="1"/>
    <xf numFmtId="184" fontId="88" fillId="0" borderId="0" xfId="0" applyNumberFormat="1" applyFont="1" applyFill="1" applyBorder="1"/>
    <xf numFmtId="183" fontId="21" fillId="0" borderId="20" xfId="0" applyNumberFormat="1" applyFont="1" applyBorder="1" applyAlignment="1">
      <alignment vertical="top"/>
    </xf>
    <xf numFmtId="183" fontId="23" fillId="0" borderId="19" xfId="0" applyNumberFormat="1" applyFont="1" applyBorder="1"/>
    <xf numFmtId="180" fontId="23" fillId="0" borderId="0" xfId="0" applyNumberFormat="1" applyFont="1" applyFill="1" applyBorder="1"/>
    <xf numFmtId="180" fontId="23" fillId="0" borderId="19" xfId="0" applyNumberFormat="1" applyFont="1" applyFill="1" applyBorder="1"/>
    <xf numFmtId="43" fontId="0" fillId="0" borderId="0" xfId="0" applyNumberFormat="1" applyFill="1"/>
    <xf numFmtId="180" fontId="23" fillId="0" borderId="12" xfId="42" applyNumberFormat="1" applyFont="1" applyFill="1" applyBorder="1"/>
    <xf numFmtId="180" fontId="23" fillId="0" borderId="21" xfId="42" applyNumberFormat="1" applyFont="1" applyFill="1" applyBorder="1"/>
    <xf numFmtId="180" fontId="23" fillId="0" borderId="0" xfId="42" applyNumberFormat="1" applyFont="1" applyFill="1" applyBorder="1"/>
    <xf numFmtId="37" fontId="23" fillId="0" borderId="51" xfId="0" applyNumberFormat="1" applyFont="1" applyFill="1" applyBorder="1"/>
    <xf numFmtId="37" fontId="23" fillId="0" borderId="10" xfId="0" applyNumberFormat="1" applyFont="1" applyFill="1" applyBorder="1"/>
    <xf numFmtId="183" fontId="81" fillId="0" borderId="17" xfId="0" applyNumberFormat="1" applyFont="1" applyBorder="1"/>
    <xf numFmtId="0" fontId="21" fillId="0" borderId="16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23" fillId="0" borderId="0" xfId="0" applyFont="1" applyFill="1"/>
    <xf numFmtId="43" fontId="23" fillId="0" borderId="0" xfId="0" applyNumberFormat="1" applyFont="1" applyFill="1"/>
    <xf numFmtId="168" fontId="23" fillId="0" borderId="0" xfId="0" applyNumberFormat="1" applyFont="1" applyFill="1"/>
    <xf numFmtId="0" fontId="90" fillId="0" borderId="0" xfId="0" applyFont="1" applyFill="1"/>
    <xf numFmtId="0" fontId="23" fillId="0" borderId="21" xfId="0" applyFont="1" applyFill="1" applyBorder="1"/>
    <xf numFmtId="0" fontId="23" fillId="0" borderId="0" xfId="0" applyFont="1" applyFill="1" applyBorder="1"/>
    <xf numFmtId="0" fontId="23" fillId="0" borderId="19" xfId="0" applyFont="1" applyFill="1" applyBorder="1"/>
    <xf numFmtId="10" fontId="23" fillId="0" borderId="49" xfId="0" applyNumberFormat="1" applyFont="1" applyFill="1" applyBorder="1"/>
    <xf numFmtId="10" fontId="23" fillId="0" borderId="21" xfId="0" applyNumberFormat="1" applyFont="1" applyFill="1" applyBorder="1"/>
    <xf numFmtId="180" fontId="23" fillId="0" borderId="12" xfId="0" quotePrefix="1" applyNumberFormat="1" applyFont="1" applyFill="1" applyBorder="1" applyAlignment="1">
      <alignment horizontal="left"/>
    </xf>
    <xf numFmtId="0" fontId="23" fillId="0" borderId="12" xfId="0" applyFont="1" applyFill="1" applyBorder="1" applyAlignment="1">
      <alignment horizontal="center"/>
    </xf>
    <xf numFmtId="10" fontId="23" fillId="0" borderId="48" xfId="0" applyNumberFormat="1" applyFont="1" applyFill="1" applyBorder="1"/>
    <xf numFmtId="10" fontId="23" fillId="0" borderId="19" xfId="0" applyNumberFormat="1" applyFont="1" applyFill="1" applyBorder="1"/>
    <xf numFmtId="180" fontId="23" fillId="0" borderId="0" xfId="0" quotePrefix="1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10" fontId="23" fillId="0" borderId="51" xfId="0" applyNumberFormat="1" applyFont="1" applyFill="1" applyBorder="1"/>
    <xf numFmtId="10" fontId="23" fillId="0" borderId="18" xfId="0" applyNumberFormat="1" applyFont="1" applyFill="1" applyBorder="1"/>
    <xf numFmtId="180" fontId="23" fillId="0" borderId="51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80" fontId="23" fillId="0" borderId="10" xfId="0" applyNumberFormat="1" applyFont="1" applyFill="1" applyBorder="1"/>
    <xf numFmtId="0" fontId="23" fillId="0" borderId="10" xfId="0" applyFont="1" applyFill="1" applyBorder="1" applyAlignment="1">
      <alignment horizontal="center"/>
    </xf>
    <xf numFmtId="0" fontId="23" fillId="0" borderId="18" xfId="0" applyFont="1" applyFill="1" applyBorder="1"/>
    <xf numFmtId="43" fontId="92" fillId="0" borderId="0" xfId="0" applyNumberFormat="1" applyFont="1"/>
    <xf numFmtId="184" fontId="88" fillId="0" borderId="22" xfId="0" applyNumberFormat="1" applyFont="1" applyFill="1" applyBorder="1"/>
    <xf numFmtId="10" fontId="88" fillId="0" borderId="22" xfId="0" applyNumberFormat="1" applyFont="1" applyFill="1" applyBorder="1"/>
    <xf numFmtId="0" fontId="23" fillId="0" borderId="49" xfId="0" applyFont="1" applyFill="1" applyBorder="1"/>
    <xf numFmtId="10" fontId="23" fillId="0" borderId="20" xfId="0" applyNumberFormat="1" applyFont="1" applyFill="1" applyBorder="1"/>
    <xf numFmtId="180" fontId="23" fillId="0" borderId="20" xfId="0" applyNumberFormat="1" applyFont="1" applyFill="1" applyBorder="1"/>
    <xf numFmtId="0" fontId="23" fillId="0" borderId="48" xfId="0" applyFont="1" applyFill="1" applyBorder="1"/>
    <xf numFmtId="180" fontId="23" fillId="0" borderId="49" xfId="42" applyNumberFormat="1" applyFont="1" applyFill="1" applyBorder="1"/>
    <xf numFmtId="10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80" fontId="23" fillId="0" borderId="22" xfId="42" applyNumberFormat="1" applyFont="1" applyFill="1" applyBorder="1"/>
    <xf numFmtId="10" fontId="23" fillId="0" borderId="22" xfId="0" applyNumberFormat="1" applyFont="1" applyFill="1" applyBorder="1" applyAlignment="1">
      <alignment horizontal="right" wrapText="1"/>
    </xf>
    <xf numFmtId="0" fontId="23" fillId="0" borderId="22" xfId="0" applyFont="1" applyFill="1" applyBorder="1" applyAlignment="1">
      <alignment horizontal="center"/>
    </xf>
    <xf numFmtId="165" fontId="23" fillId="0" borderId="0" xfId="0" applyNumberFormat="1" applyFont="1"/>
    <xf numFmtId="180" fontId="23" fillId="0" borderId="20" xfId="42" applyNumberFormat="1" applyFont="1" applyFill="1" applyBorder="1"/>
    <xf numFmtId="10" fontId="23" fillId="0" borderId="19" xfId="0" applyNumberFormat="1" applyFont="1" applyFill="1" applyBorder="1" applyAlignment="1">
      <alignment horizontal="right" wrapText="1"/>
    </xf>
    <xf numFmtId="10" fontId="23" fillId="0" borderId="20" xfId="0" applyNumberFormat="1" applyFont="1" applyFill="1" applyBorder="1" applyAlignment="1">
      <alignment horizontal="right" wrapText="1"/>
    </xf>
    <xf numFmtId="0" fontId="23" fillId="0" borderId="20" xfId="0" applyNumberFormat="1" applyFont="1" applyFill="1" applyBorder="1" applyAlignment="1">
      <alignment horizontal="center"/>
    </xf>
    <xf numFmtId="180" fontId="23" fillId="0" borderId="48" xfId="42" applyNumberFormat="1" applyFont="1" applyFill="1" applyBorder="1"/>
    <xf numFmtId="0" fontId="23" fillId="0" borderId="19" xfId="0" quotePrefix="1" applyFont="1" applyFill="1" applyBorder="1" applyAlignment="1">
      <alignment horizontal="left"/>
    </xf>
    <xf numFmtId="43" fontId="23" fillId="0" borderId="20" xfId="0" applyNumberFormat="1" applyFont="1" applyFill="1" applyBorder="1"/>
    <xf numFmtId="0" fontId="23" fillId="0" borderId="20" xfId="0" applyFont="1" applyFill="1" applyBorder="1"/>
    <xf numFmtId="180" fontId="23" fillId="0" borderId="51" xfId="42" applyNumberFormat="1" applyFont="1" applyFill="1" applyBorder="1"/>
    <xf numFmtId="165" fontId="23" fillId="0" borderId="0" xfId="0" applyNumberFormat="1" applyFont="1" applyFill="1"/>
    <xf numFmtId="184" fontId="23" fillId="0" borderId="20" xfId="0" applyNumberFormat="1" applyFont="1" applyFill="1" applyBorder="1"/>
    <xf numFmtId="37" fontId="23" fillId="0" borderId="22" xfId="0" applyNumberFormat="1" applyFont="1" applyFill="1" applyBorder="1"/>
    <xf numFmtId="37" fontId="23" fillId="0" borderId="20" xfId="0" applyNumberFormat="1" applyFont="1" applyFill="1" applyBorder="1"/>
    <xf numFmtId="10" fontId="23" fillId="0" borderId="17" xfId="0" applyNumberFormat="1" applyFont="1" applyFill="1" applyBorder="1"/>
    <xf numFmtId="180" fontId="23" fillId="0" borderId="17" xfId="0" applyNumberFormat="1" applyFont="1" applyFill="1" applyBorder="1" applyAlignment="1">
      <alignment horizontal="center"/>
    </xf>
    <xf numFmtId="180" fontId="23" fillId="0" borderId="17" xfId="0" applyNumberFormat="1" applyFont="1" applyFill="1" applyBorder="1"/>
    <xf numFmtId="180" fontId="23" fillId="0" borderId="14" xfId="0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18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Alignment="1">
      <alignment horizontal="center"/>
    </xf>
    <xf numFmtId="41" fontId="93" fillId="0" borderId="13" xfId="0" applyNumberFormat="1" applyFont="1" applyBorder="1" applyAlignment="1">
      <alignment horizontal="right"/>
    </xf>
    <xf numFmtId="164" fontId="93" fillId="0" borderId="0" xfId="0" applyNumberFormat="1" applyFont="1" applyAlignment="1">
      <alignment horizontal="left"/>
    </xf>
    <xf numFmtId="41" fontId="94" fillId="0" borderId="12" xfId="0" applyNumberFormat="1" applyFont="1" applyBorder="1" applyAlignment="1">
      <alignment horizontal="right"/>
    </xf>
    <xf numFmtId="0" fontId="94" fillId="0" borderId="0" xfId="0" applyFont="1"/>
    <xf numFmtId="41" fontId="94" fillId="0" borderId="0" xfId="0" applyNumberFormat="1" applyFont="1" applyAlignment="1">
      <alignment horizontal="right"/>
    </xf>
    <xf numFmtId="164" fontId="94" fillId="0" borderId="0" xfId="0" applyNumberFormat="1" applyFont="1" applyAlignment="1">
      <alignment horizontal="left"/>
    </xf>
    <xf numFmtId="164" fontId="95" fillId="0" borderId="0" xfId="0" applyNumberFormat="1" applyFont="1" applyAlignment="1">
      <alignment horizontal="left"/>
    </xf>
    <xf numFmtId="41" fontId="94" fillId="0" borderId="0" xfId="0" applyNumberFormat="1" applyFont="1"/>
    <xf numFmtId="164" fontId="93" fillId="0" borderId="0" xfId="0" applyNumberFormat="1" applyFont="1" applyFill="1" applyBorder="1" applyAlignment="1">
      <alignment horizontal="right"/>
    </xf>
    <xf numFmtId="41" fontId="94" fillId="0" borderId="11" xfId="0" applyNumberFormat="1" applyFont="1" applyBorder="1" applyAlignment="1">
      <alignment horizontal="right"/>
    </xf>
    <xf numFmtId="41" fontId="94" fillId="0" borderId="10" xfId="0" applyNumberFormat="1" applyFont="1" applyBorder="1" applyAlignment="1">
      <alignment horizontal="right"/>
    </xf>
    <xf numFmtId="41" fontId="94" fillId="0" borderId="0" xfId="0" applyNumberFormat="1" applyFont="1" applyFill="1" applyAlignment="1">
      <alignment horizontal="right"/>
    </xf>
    <xf numFmtId="164" fontId="94" fillId="0" borderId="0" xfId="0" applyNumberFormat="1" applyFont="1" applyAlignment="1">
      <alignment horizontal="right"/>
    </xf>
    <xf numFmtId="164" fontId="94" fillId="0" borderId="12" xfId="0" applyNumberFormat="1" applyFont="1" applyBorder="1" applyAlignment="1">
      <alignment horizontal="left"/>
    </xf>
    <xf numFmtId="164" fontId="95" fillId="0" borderId="0" xfId="0" applyNumberFormat="1" applyFont="1" applyFill="1" applyAlignment="1">
      <alignment horizontal="left"/>
    </xf>
    <xf numFmtId="41" fontId="93" fillId="0" borderId="10" xfId="0" applyNumberFormat="1" applyFont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93" fillId="0" borderId="23" xfId="0" applyNumberFormat="1" applyFont="1" applyBorder="1" applyAlignment="1">
      <alignment horizontal="right"/>
    </xf>
    <xf numFmtId="41" fontId="94" fillId="0" borderId="0" xfId="0" applyNumberFormat="1" applyFont="1" applyFill="1"/>
    <xf numFmtId="164" fontId="96" fillId="0" borderId="0" xfId="0" applyNumberFormat="1" applyFont="1" applyAlignment="1">
      <alignment horizontal="left"/>
    </xf>
    <xf numFmtId="180" fontId="89" fillId="0" borderId="12" xfId="0" applyNumberFormat="1" applyFont="1" applyFill="1" applyBorder="1" applyAlignment="1">
      <alignment horizontal="center"/>
    </xf>
    <xf numFmtId="43" fontId="89" fillId="0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57" fillId="0" borderId="12" xfId="0" applyFont="1" applyBorder="1" applyAlignment="1">
      <alignment horizontal="center" vertical="center"/>
    </xf>
  </cellXfs>
  <cellStyles count="1730">
    <cellStyle name="_4.06E Pass Throughs" xfId="43"/>
    <cellStyle name="_4.13E Montana Energy Tax" xfId="44"/>
    <cellStyle name="_Book1" xfId="45"/>
    <cellStyle name="_Book1 (2)" xfId="46"/>
    <cellStyle name="_Book2" xfId="47"/>
    <cellStyle name="_Chelan Debt Forecast 12.19.05" xfId="48"/>
    <cellStyle name="_Costs not in AURORA 06GRC" xfId="49"/>
    <cellStyle name="_Costs not in AURORA 2006GRC 6.15.06" xfId="50"/>
    <cellStyle name="_Costs not in AURORA 2007 Rate Case" xfId="51"/>
    <cellStyle name="_Costs not in KWI3000 '06Budget" xfId="52"/>
    <cellStyle name="_DEM-WP (C) Power Cost 2006GRC Order" xfId="53"/>
    <cellStyle name="_DEM-WP Revised (HC) Wild Horse 2006GRC" xfId="54"/>
    <cellStyle name="_DEM-WP(C) Costs not in AURORA 2006GRC" xfId="55"/>
    <cellStyle name="_DEM-WP(C) Costs not in AURORA 2007GRC" xfId="56"/>
    <cellStyle name="_DEM-WP(C) Costs not in AURORA 2007PCORC-5.07Update" xfId="57"/>
    <cellStyle name="_DEM-WP(C) Sumas Proforma 11.5.07" xfId="58"/>
    <cellStyle name="_DEM-WP(C) Westside Hydro Data_051007" xfId="59"/>
    <cellStyle name="_Fuel Prices 4-14" xfId="60"/>
    <cellStyle name="_Power Cost Value Copy 11.30.05 gas 1.09.06 AURORA at 1.10.06" xfId="61"/>
    <cellStyle name="_Pro Forma Rev 07 GRC" xfId="62"/>
    <cellStyle name="_Recon to Darrin's 5.11.05 proforma" xfId="63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Tenaska Comparison" xfId="8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C 6.15.06 update on 06GRC power costs.xls Chart 1" xfId="97"/>
    <cellStyle name="_VC 6.15.06 update on 06GRC power costs.xls Chart 2" xfId="98"/>
    <cellStyle name="_VC 6.15.06 update on 06GRC power costs.xls Chart 3" xfId="99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1" xfId="105"/>
    <cellStyle name="20% - Accent1 11 2" xfId="106"/>
    <cellStyle name="20% - Accent1 12" xfId="107"/>
    <cellStyle name="20% - Accent1 12 2" xfId="108"/>
    <cellStyle name="20% - Accent1 13" xfId="109"/>
    <cellStyle name="20% - Accent1 13 2" xfId="110"/>
    <cellStyle name="20% - Accent1 14" xfId="111"/>
    <cellStyle name="20% - Accent1 14 2" xfId="112"/>
    <cellStyle name="20% - Accent1 15" xfId="113"/>
    <cellStyle name="20% - Accent1 15 2" xfId="114"/>
    <cellStyle name="20% - Accent1 16" xfId="115"/>
    <cellStyle name="20% - Accent1 16 2" xfId="116"/>
    <cellStyle name="20% - Accent1 17" xfId="117"/>
    <cellStyle name="20% - Accent1 17 2" xfId="118"/>
    <cellStyle name="20% - Accent1 18" xfId="119"/>
    <cellStyle name="20% - Accent1 18 2" xfId="120"/>
    <cellStyle name="20% - Accent1 19" xfId="121"/>
    <cellStyle name="20% - Accent1 19 2" xfId="122"/>
    <cellStyle name="20% - Accent1 2" xfId="123"/>
    <cellStyle name="20% - Accent1 2 2" xfId="124"/>
    <cellStyle name="20% - Accent1 2 3" xfId="125"/>
    <cellStyle name="20% - Accent1 2 3 2" xfId="126"/>
    <cellStyle name="20% - Accent1 20" xfId="127"/>
    <cellStyle name="20% - Accent1 20 2" xfId="128"/>
    <cellStyle name="20% - Accent1 21" xfId="129"/>
    <cellStyle name="20% - Accent1 22" xfId="130"/>
    <cellStyle name="20% - Accent1 22 2" xfId="131"/>
    <cellStyle name="20% - Accent1 23" xfId="132"/>
    <cellStyle name="20% - Accent1 24" xfId="133"/>
    <cellStyle name="20% - Accent1 25" xfId="134"/>
    <cellStyle name="20% - Accent1 3" xfId="135"/>
    <cellStyle name="20% - Accent1 3 2" xfId="136"/>
    <cellStyle name="20% - Accent1 3 3" xfId="137"/>
    <cellStyle name="20% - Accent1 3 3 2" xfId="138"/>
    <cellStyle name="20% - Accent1 4" xfId="139"/>
    <cellStyle name="20% - Accent1 4 2" xfId="140"/>
    <cellStyle name="20% - Accent1 4 2 2" xfId="141"/>
    <cellStyle name="20% - Accent1 4 3" xfId="142"/>
    <cellStyle name="20% - Accent1 5" xfId="143"/>
    <cellStyle name="20% - Accent1 5 2" xfId="144"/>
    <cellStyle name="20% - Accent1 6" xfId="145"/>
    <cellStyle name="20% - Accent1 6 2" xfId="146"/>
    <cellStyle name="20% - Accent1 7" xfId="147"/>
    <cellStyle name="20% - Accent1 7 2" xfId="148"/>
    <cellStyle name="20% - Accent1 8" xfId="149"/>
    <cellStyle name="20% - Accent1 8 2" xfId="150"/>
    <cellStyle name="20% - Accent1 9" xfId="151"/>
    <cellStyle name="20% - Accent1 9 2" xfId="152"/>
    <cellStyle name="20% - Accent2" xfId="23" builtinId="34" customBuiltin="1"/>
    <cellStyle name="20% - Accent2 10" xfId="153"/>
    <cellStyle name="20% - Accent2 10 2" xfId="154"/>
    <cellStyle name="20% - Accent2 11" xfId="155"/>
    <cellStyle name="20% - Accent2 11 2" xfId="156"/>
    <cellStyle name="20% - Accent2 12" xfId="157"/>
    <cellStyle name="20% - Accent2 12 2" xfId="158"/>
    <cellStyle name="20% - Accent2 13" xfId="159"/>
    <cellStyle name="20% - Accent2 13 2" xfId="160"/>
    <cellStyle name="20% - Accent2 14" xfId="161"/>
    <cellStyle name="20% - Accent2 14 2" xfId="162"/>
    <cellStyle name="20% - Accent2 15" xfId="163"/>
    <cellStyle name="20% - Accent2 15 2" xfId="164"/>
    <cellStyle name="20% - Accent2 16" xfId="165"/>
    <cellStyle name="20% - Accent2 16 2" xfId="166"/>
    <cellStyle name="20% - Accent2 17" xfId="167"/>
    <cellStyle name="20% - Accent2 17 2" xfId="168"/>
    <cellStyle name="20% - Accent2 18" xfId="169"/>
    <cellStyle name="20% - Accent2 18 2" xfId="170"/>
    <cellStyle name="20% - Accent2 19" xfId="171"/>
    <cellStyle name="20% - Accent2 19 2" xfId="172"/>
    <cellStyle name="20% - Accent2 2" xfId="173"/>
    <cellStyle name="20% - Accent2 2 2" xfId="174"/>
    <cellStyle name="20% - Accent2 2 3" xfId="175"/>
    <cellStyle name="20% - Accent2 2 3 2" xfId="176"/>
    <cellStyle name="20% - Accent2 20" xfId="177"/>
    <cellStyle name="20% - Accent2 20 2" xfId="178"/>
    <cellStyle name="20% - Accent2 21" xfId="179"/>
    <cellStyle name="20% - Accent2 22" xfId="180"/>
    <cellStyle name="20% - Accent2 22 2" xfId="181"/>
    <cellStyle name="20% - Accent2 23" xfId="182"/>
    <cellStyle name="20% - Accent2 24" xfId="183"/>
    <cellStyle name="20% - Accent2 25" xfId="184"/>
    <cellStyle name="20% - Accent2 3" xfId="185"/>
    <cellStyle name="20% - Accent2 3 2" xfId="186"/>
    <cellStyle name="20% - Accent2 3 3" xfId="187"/>
    <cellStyle name="20% - Accent2 3 3 2" xfId="188"/>
    <cellStyle name="20% - Accent2 4" xfId="189"/>
    <cellStyle name="20% - Accent2 4 2" xfId="190"/>
    <cellStyle name="20% - Accent2 4 2 2" xfId="191"/>
    <cellStyle name="20% - Accent2 4 3" xfId="192"/>
    <cellStyle name="20% - Accent2 5" xfId="193"/>
    <cellStyle name="20% - Accent2 5 2" xfId="194"/>
    <cellStyle name="20% - Accent2 6" xfId="195"/>
    <cellStyle name="20% - Accent2 6 2" xfId="196"/>
    <cellStyle name="20% - Accent2 7" xfId="197"/>
    <cellStyle name="20% - Accent2 7 2" xfId="198"/>
    <cellStyle name="20% - Accent2 8" xfId="199"/>
    <cellStyle name="20% - Accent2 8 2" xfId="200"/>
    <cellStyle name="20% - Accent2 9" xfId="201"/>
    <cellStyle name="20% - Accent2 9 2" xfId="202"/>
    <cellStyle name="20% - Accent3" xfId="27" builtinId="38" customBuiltin="1"/>
    <cellStyle name="20% - Accent3 10" xfId="203"/>
    <cellStyle name="20% - Accent3 10 2" xfId="204"/>
    <cellStyle name="20% - Accent3 11" xfId="205"/>
    <cellStyle name="20% - Accent3 11 2" xfId="206"/>
    <cellStyle name="20% - Accent3 12" xfId="207"/>
    <cellStyle name="20% - Accent3 12 2" xfId="208"/>
    <cellStyle name="20% - Accent3 13" xfId="209"/>
    <cellStyle name="20% - Accent3 13 2" xfId="210"/>
    <cellStyle name="20% - Accent3 14" xfId="211"/>
    <cellStyle name="20% - Accent3 14 2" xfId="212"/>
    <cellStyle name="20% - Accent3 15" xfId="213"/>
    <cellStyle name="20% - Accent3 15 2" xfId="214"/>
    <cellStyle name="20% - Accent3 16" xfId="215"/>
    <cellStyle name="20% - Accent3 16 2" xfId="216"/>
    <cellStyle name="20% - Accent3 17" xfId="217"/>
    <cellStyle name="20% - Accent3 17 2" xfId="218"/>
    <cellStyle name="20% - Accent3 18" xfId="219"/>
    <cellStyle name="20% - Accent3 18 2" xfId="220"/>
    <cellStyle name="20% - Accent3 19" xfId="221"/>
    <cellStyle name="20% - Accent3 19 2" xfId="222"/>
    <cellStyle name="20% - Accent3 2" xfId="223"/>
    <cellStyle name="20% - Accent3 2 2" xfId="224"/>
    <cellStyle name="20% - Accent3 2 3" xfId="225"/>
    <cellStyle name="20% - Accent3 2 3 2" xfId="226"/>
    <cellStyle name="20% - Accent3 20" xfId="227"/>
    <cellStyle name="20% - Accent3 20 2" xfId="228"/>
    <cellStyle name="20% - Accent3 21" xfId="229"/>
    <cellStyle name="20% - Accent3 22" xfId="230"/>
    <cellStyle name="20% - Accent3 22 2" xfId="231"/>
    <cellStyle name="20% - Accent3 23" xfId="232"/>
    <cellStyle name="20% - Accent3 24" xfId="233"/>
    <cellStyle name="20% - Accent3 25" xfId="234"/>
    <cellStyle name="20% - Accent3 3" xfId="235"/>
    <cellStyle name="20% - Accent3 3 2" xfId="236"/>
    <cellStyle name="20% - Accent3 3 3" xfId="237"/>
    <cellStyle name="20% - Accent3 3 3 2" xfId="238"/>
    <cellStyle name="20% - Accent3 4" xfId="239"/>
    <cellStyle name="20% - Accent3 4 2" xfId="240"/>
    <cellStyle name="20% - Accent3 4 2 2" xfId="241"/>
    <cellStyle name="20% - Accent3 4 3" xfId="242"/>
    <cellStyle name="20% - Accent3 5" xfId="243"/>
    <cellStyle name="20% - Accent3 5 2" xfId="244"/>
    <cellStyle name="20% - Accent3 6" xfId="245"/>
    <cellStyle name="20% - Accent3 6 2" xfId="246"/>
    <cellStyle name="20% - Accent3 7" xfId="247"/>
    <cellStyle name="20% - Accent3 7 2" xfId="248"/>
    <cellStyle name="20% - Accent3 8" xfId="249"/>
    <cellStyle name="20% - Accent3 8 2" xfId="250"/>
    <cellStyle name="20% - Accent3 9" xfId="251"/>
    <cellStyle name="20% - Accent3 9 2" xfId="252"/>
    <cellStyle name="20% - Accent4" xfId="31" builtinId="42" customBuiltin="1"/>
    <cellStyle name="20% - Accent4 10" xfId="253"/>
    <cellStyle name="20% - Accent4 10 2" xfId="254"/>
    <cellStyle name="20% - Accent4 11" xfId="255"/>
    <cellStyle name="20% - Accent4 11 2" xfId="256"/>
    <cellStyle name="20% - Accent4 12" xfId="257"/>
    <cellStyle name="20% - Accent4 12 2" xfId="258"/>
    <cellStyle name="20% - Accent4 13" xfId="259"/>
    <cellStyle name="20% - Accent4 13 2" xfId="260"/>
    <cellStyle name="20% - Accent4 14" xfId="261"/>
    <cellStyle name="20% - Accent4 14 2" xfId="262"/>
    <cellStyle name="20% - Accent4 15" xfId="263"/>
    <cellStyle name="20% - Accent4 15 2" xfId="264"/>
    <cellStyle name="20% - Accent4 16" xfId="265"/>
    <cellStyle name="20% - Accent4 16 2" xfId="266"/>
    <cellStyle name="20% - Accent4 17" xfId="267"/>
    <cellStyle name="20% - Accent4 17 2" xfId="268"/>
    <cellStyle name="20% - Accent4 18" xfId="269"/>
    <cellStyle name="20% - Accent4 18 2" xfId="270"/>
    <cellStyle name="20% - Accent4 19" xfId="271"/>
    <cellStyle name="20% - Accent4 19 2" xfId="272"/>
    <cellStyle name="20% - Accent4 2" xfId="273"/>
    <cellStyle name="20% - Accent4 2 2" xfId="274"/>
    <cellStyle name="20% - Accent4 2 3" xfId="275"/>
    <cellStyle name="20% - Accent4 2 3 2" xfId="276"/>
    <cellStyle name="20% - Accent4 20" xfId="277"/>
    <cellStyle name="20% - Accent4 20 2" xfId="278"/>
    <cellStyle name="20% - Accent4 21" xfId="279"/>
    <cellStyle name="20% - Accent4 22" xfId="280"/>
    <cellStyle name="20% - Accent4 22 2" xfId="281"/>
    <cellStyle name="20% - Accent4 23" xfId="282"/>
    <cellStyle name="20% - Accent4 24" xfId="283"/>
    <cellStyle name="20% - Accent4 25" xfId="284"/>
    <cellStyle name="20% - Accent4 3" xfId="285"/>
    <cellStyle name="20% - Accent4 3 2" xfId="286"/>
    <cellStyle name="20% - Accent4 3 3" xfId="287"/>
    <cellStyle name="20% - Accent4 3 3 2" xfId="288"/>
    <cellStyle name="20% - Accent4 4" xfId="289"/>
    <cellStyle name="20% - Accent4 4 2" xfId="290"/>
    <cellStyle name="20% - Accent4 4 2 2" xfId="291"/>
    <cellStyle name="20% - Accent4 4 3" xfId="292"/>
    <cellStyle name="20% - Accent4 5" xfId="293"/>
    <cellStyle name="20% - Accent4 5 2" xfId="294"/>
    <cellStyle name="20% - Accent4 6" xfId="295"/>
    <cellStyle name="20% - Accent4 6 2" xfId="296"/>
    <cellStyle name="20% - Accent4 7" xfId="297"/>
    <cellStyle name="20% - Accent4 7 2" xfId="298"/>
    <cellStyle name="20% - Accent4 8" xfId="299"/>
    <cellStyle name="20% - Accent4 8 2" xfId="300"/>
    <cellStyle name="20% - Accent4 9" xfId="301"/>
    <cellStyle name="20% - Accent4 9 2" xfId="302"/>
    <cellStyle name="20% - Accent5" xfId="35" builtinId="46" customBuiltin="1"/>
    <cellStyle name="20% - Accent5 10" xfId="303"/>
    <cellStyle name="20% - Accent5 10 2" xfId="304"/>
    <cellStyle name="20% - Accent5 11" xfId="305"/>
    <cellStyle name="20% - Accent5 11 2" xfId="306"/>
    <cellStyle name="20% - Accent5 12" xfId="307"/>
    <cellStyle name="20% - Accent5 12 2" xfId="308"/>
    <cellStyle name="20% - Accent5 13" xfId="309"/>
    <cellStyle name="20% - Accent5 13 2" xfId="310"/>
    <cellStyle name="20% - Accent5 14" xfId="311"/>
    <cellStyle name="20% - Accent5 14 2" xfId="312"/>
    <cellStyle name="20% - Accent5 15" xfId="313"/>
    <cellStyle name="20% - Accent5 15 2" xfId="314"/>
    <cellStyle name="20% - Accent5 16" xfId="315"/>
    <cellStyle name="20% - Accent5 16 2" xfId="316"/>
    <cellStyle name="20% - Accent5 17" xfId="317"/>
    <cellStyle name="20% - Accent5 17 2" xfId="318"/>
    <cellStyle name="20% - Accent5 18" xfId="319"/>
    <cellStyle name="20% - Accent5 18 2" xfId="320"/>
    <cellStyle name="20% - Accent5 19" xfId="321"/>
    <cellStyle name="20% - Accent5 19 2" xfId="322"/>
    <cellStyle name="20% - Accent5 2" xfId="323"/>
    <cellStyle name="20% - Accent5 2 2" xfId="324"/>
    <cellStyle name="20% - Accent5 2 3" xfId="325"/>
    <cellStyle name="20% - Accent5 2 3 2" xfId="326"/>
    <cellStyle name="20% - Accent5 20" xfId="327"/>
    <cellStyle name="20% - Accent5 20 2" xfId="328"/>
    <cellStyle name="20% - Accent5 21" xfId="329"/>
    <cellStyle name="20% - Accent5 22" xfId="330"/>
    <cellStyle name="20% - Accent5 22 2" xfId="331"/>
    <cellStyle name="20% - Accent5 23" xfId="332"/>
    <cellStyle name="20% - Accent5 24" xfId="333"/>
    <cellStyle name="20% - Accent5 25" xfId="334"/>
    <cellStyle name="20% - Accent5 3" xfId="335"/>
    <cellStyle name="20% - Accent5 3 2" xfId="336"/>
    <cellStyle name="20% - Accent5 3 3" xfId="337"/>
    <cellStyle name="20% - Accent5 3 3 2" xfId="338"/>
    <cellStyle name="20% - Accent5 4" xfId="339"/>
    <cellStyle name="20% - Accent5 4 2" xfId="340"/>
    <cellStyle name="20% - Accent5 4 2 2" xfId="341"/>
    <cellStyle name="20% - Accent5 4 3" xfId="342"/>
    <cellStyle name="20% - Accent5 5" xfId="343"/>
    <cellStyle name="20% - Accent5 5 2" xfId="344"/>
    <cellStyle name="20% - Accent5 6" xfId="345"/>
    <cellStyle name="20% - Accent5 6 2" xfId="346"/>
    <cellStyle name="20% - Accent5 7" xfId="347"/>
    <cellStyle name="20% - Accent5 7 2" xfId="348"/>
    <cellStyle name="20% - Accent5 8" xfId="349"/>
    <cellStyle name="20% - Accent5 8 2" xfId="350"/>
    <cellStyle name="20% - Accent5 9" xfId="351"/>
    <cellStyle name="20% - Accent5 9 2" xfId="352"/>
    <cellStyle name="20% - Accent6" xfId="39" builtinId="50" customBuiltin="1"/>
    <cellStyle name="20% - Accent6 10" xfId="353"/>
    <cellStyle name="20% - Accent6 10 2" xfId="354"/>
    <cellStyle name="20% - Accent6 11" xfId="355"/>
    <cellStyle name="20% - Accent6 11 2" xfId="356"/>
    <cellStyle name="20% - Accent6 12" xfId="357"/>
    <cellStyle name="20% - Accent6 12 2" xfId="358"/>
    <cellStyle name="20% - Accent6 13" xfId="359"/>
    <cellStyle name="20% - Accent6 13 2" xfId="360"/>
    <cellStyle name="20% - Accent6 14" xfId="361"/>
    <cellStyle name="20% - Accent6 14 2" xfId="362"/>
    <cellStyle name="20% - Accent6 15" xfId="363"/>
    <cellStyle name="20% - Accent6 15 2" xfId="364"/>
    <cellStyle name="20% - Accent6 16" xfId="365"/>
    <cellStyle name="20% - Accent6 16 2" xfId="366"/>
    <cellStyle name="20% - Accent6 17" xfId="367"/>
    <cellStyle name="20% - Accent6 17 2" xfId="368"/>
    <cellStyle name="20% - Accent6 18" xfId="369"/>
    <cellStyle name="20% - Accent6 18 2" xfId="370"/>
    <cellStyle name="20% - Accent6 19" xfId="371"/>
    <cellStyle name="20% - Accent6 19 2" xfId="372"/>
    <cellStyle name="20% - Accent6 2" xfId="373"/>
    <cellStyle name="20% - Accent6 2 2" xfId="374"/>
    <cellStyle name="20% - Accent6 2 3" xfId="375"/>
    <cellStyle name="20% - Accent6 2 3 2" xfId="376"/>
    <cellStyle name="20% - Accent6 20" xfId="377"/>
    <cellStyle name="20% - Accent6 20 2" xfId="378"/>
    <cellStyle name="20% - Accent6 21" xfId="379"/>
    <cellStyle name="20% - Accent6 22" xfId="380"/>
    <cellStyle name="20% - Accent6 22 2" xfId="381"/>
    <cellStyle name="20% - Accent6 23" xfId="382"/>
    <cellStyle name="20% - Accent6 24" xfId="383"/>
    <cellStyle name="20% - Accent6 25" xfId="384"/>
    <cellStyle name="20% - Accent6 3" xfId="385"/>
    <cellStyle name="20% - Accent6 3 2" xfId="386"/>
    <cellStyle name="20% - Accent6 3 3" xfId="387"/>
    <cellStyle name="20% - Accent6 3 3 2" xfId="388"/>
    <cellStyle name="20% - Accent6 4" xfId="389"/>
    <cellStyle name="20% - Accent6 4 2" xfId="390"/>
    <cellStyle name="20% - Accent6 4 2 2" xfId="391"/>
    <cellStyle name="20% - Accent6 4 3" xfId="392"/>
    <cellStyle name="20% - Accent6 5" xfId="393"/>
    <cellStyle name="20% - Accent6 5 2" xfId="394"/>
    <cellStyle name="20% - Accent6 6" xfId="395"/>
    <cellStyle name="20% - Accent6 6 2" xfId="396"/>
    <cellStyle name="20% - Accent6 7" xfId="397"/>
    <cellStyle name="20% - Accent6 7 2" xfId="398"/>
    <cellStyle name="20% - Accent6 8" xfId="399"/>
    <cellStyle name="20% - Accent6 8 2" xfId="400"/>
    <cellStyle name="20% - Accent6 9" xfId="401"/>
    <cellStyle name="20% - Accent6 9 2" xfId="402"/>
    <cellStyle name="40% - Accent1" xfId="20" builtinId="31" customBuiltin="1"/>
    <cellStyle name="40% - Accent1 10" xfId="403"/>
    <cellStyle name="40% - Accent1 10 2" xfId="404"/>
    <cellStyle name="40% - Accent1 11" xfId="405"/>
    <cellStyle name="40% - Accent1 11 2" xfId="406"/>
    <cellStyle name="40% - Accent1 12" xfId="407"/>
    <cellStyle name="40% - Accent1 12 2" xfId="408"/>
    <cellStyle name="40% - Accent1 13" xfId="409"/>
    <cellStyle name="40% - Accent1 13 2" xfId="410"/>
    <cellStyle name="40% - Accent1 14" xfId="411"/>
    <cellStyle name="40% - Accent1 14 2" xfId="412"/>
    <cellStyle name="40% - Accent1 15" xfId="413"/>
    <cellStyle name="40% - Accent1 15 2" xfId="414"/>
    <cellStyle name="40% - Accent1 16" xfId="415"/>
    <cellStyle name="40% - Accent1 16 2" xfId="416"/>
    <cellStyle name="40% - Accent1 17" xfId="417"/>
    <cellStyle name="40% - Accent1 17 2" xfId="418"/>
    <cellStyle name="40% - Accent1 18" xfId="419"/>
    <cellStyle name="40% - Accent1 18 2" xfId="420"/>
    <cellStyle name="40% - Accent1 19" xfId="421"/>
    <cellStyle name="40% - Accent1 19 2" xfId="422"/>
    <cellStyle name="40% - Accent1 2" xfId="423"/>
    <cellStyle name="40% - Accent1 2 2" xfId="424"/>
    <cellStyle name="40% - Accent1 2 3" xfId="425"/>
    <cellStyle name="40% - Accent1 2 3 2" xfId="426"/>
    <cellStyle name="40% - Accent1 20" xfId="427"/>
    <cellStyle name="40% - Accent1 20 2" xfId="428"/>
    <cellStyle name="40% - Accent1 21" xfId="429"/>
    <cellStyle name="40% - Accent1 22" xfId="430"/>
    <cellStyle name="40% - Accent1 22 2" xfId="431"/>
    <cellStyle name="40% - Accent1 23" xfId="432"/>
    <cellStyle name="40% - Accent1 24" xfId="433"/>
    <cellStyle name="40% - Accent1 25" xfId="434"/>
    <cellStyle name="40% - Accent1 3" xfId="435"/>
    <cellStyle name="40% - Accent1 3 2" xfId="436"/>
    <cellStyle name="40% - Accent1 3 3" xfId="437"/>
    <cellStyle name="40% - Accent1 3 3 2" xfId="438"/>
    <cellStyle name="40% - Accent1 4" xfId="439"/>
    <cellStyle name="40% - Accent1 4 2" xfId="440"/>
    <cellStyle name="40% - Accent1 4 2 2" xfId="441"/>
    <cellStyle name="40% - Accent1 4 3" xfId="442"/>
    <cellStyle name="40% - Accent1 5" xfId="443"/>
    <cellStyle name="40% - Accent1 5 2" xfId="444"/>
    <cellStyle name="40% - Accent1 6" xfId="445"/>
    <cellStyle name="40% - Accent1 6 2" xfId="446"/>
    <cellStyle name="40% - Accent1 7" xfId="447"/>
    <cellStyle name="40% - Accent1 7 2" xfId="448"/>
    <cellStyle name="40% - Accent1 8" xfId="449"/>
    <cellStyle name="40% - Accent1 8 2" xfId="450"/>
    <cellStyle name="40% - Accent1 9" xfId="451"/>
    <cellStyle name="40% - Accent1 9 2" xfId="452"/>
    <cellStyle name="40% - Accent2" xfId="24" builtinId="35" customBuiltin="1"/>
    <cellStyle name="40% - Accent2 10" xfId="453"/>
    <cellStyle name="40% - Accent2 10 2" xfId="454"/>
    <cellStyle name="40% - Accent2 11" xfId="455"/>
    <cellStyle name="40% - Accent2 11 2" xfId="456"/>
    <cellStyle name="40% - Accent2 12" xfId="457"/>
    <cellStyle name="40% - Accent2 12 2" xfId="458"/>
    <cellStyle name="40% - Accent2 13" xfId="459"/>
    <cellStyle name="40% - Accent2 13 2" xfId="460"/>
    <cellStyle name="40% - Accent2 14" xfId="461"/>
    <cellStyle name="40% - Accent2 14 2" xfId="462"/>
    <cellStyle name="40% - Accent2 15" xfId="463"/>
    <cellStyle name="40% - Accent2 15 2" xfId="464"/>
    <cellStyle name="40% - Accent2 16" xfId="465"/>
    <cellStyle name="40% - Accent2 16 2" xfId="466"/>
    <cellStyle name="40% - Accent2 17" xfId="467"/>
    <cellStyle name="40% - Accent2 17 2" xfId="468"/>
    <cellStyle name="40% - Accent2 18" xfId="469"/>
    <cellStyle name="40% - Accent2 18 2" xfId="470"/>
    <cellStyle name="40% - Accent2 19" xfId="471"/>
    <cellStyle name="40% - Accent2 19 2" xfId="472"/>
    <cellStyle name="40% - Accent2 2" xfId="473"/>
    <cellStyle name="40% - Accent2 2 2" xfId="474"/>
    <cellStyle name="40% - Accent2 2 3" xfId="475"/>
    <cellStyle name="40% - Accent2 2 3 2" xfId="476"/>
    <cellStyle name="40% - Accent2 20" xfId="477"/>
    <cellStyle name="40% - Accent2 20 2" xfId="478"/>
    <cellStyle name="40% - Accent2 21" xfId="479"/>
    <cellStyle name="40% - Accent2 22" xfId="480"/>
    <cellStyle name="40% - Accent2 22 2" xfId="481"/>
    <cellStyle name="40% - Accent2 23" xfId="482"/>
    <cellStyle name="40% - Accent2 24" xfId="483"/>
    <cellStyle name="40% - Accent2 25" xfId="484"/>
    <cellStyle name="40% - Accent2 3" xfId="485"/>
    <cellStyle name="40% - Accent2 3 2" xfId="486"/>
    <cellStyle name="40% - Accent2 3 3" xfId="487"/>
    <cellStyle name="40% - Accent2 3 3 2" xfId="488"/>
    <cellStyle name="40% - Accent2 4" xfId="489"/>
    <cellStyle name="40% - Accent2 4 2" xfId="490"/>
    <cellStyle name="40% - Accent2 4 2 2" xfId="491"/>
    <cellStyle name="40% - Accent2 4 3" xfId="492"/>
    <cellStyle name="40% - Accent2 5" xfId="493"/>
    <cellStyle name="40% - Accent2 5 2" xfId="494"/>
    <cellStyle name="40% - Accent2 6" xfId="495"/>
    <cellStyle name="40% - Accent2 6 2" xfId="496"/>
    <cellStyle name="40% - Accent2 7" xfId="497"/>
    <cellStyle name="40% - Accent2 7 2" xfId="498"/>
    <cellStyle name="40% - Accent2 8" xfId="499"/>
    <cellStyle name="40% - Accent2 8 2" xfId="500"/>
    <cellStyle name="40% - Accent2 9" xfId="501"/>
    <cellStyle name="40% - Accent2 9 2" xfId="502"/>
    <cellStyle name="40% - Accent3" xfId="28" builtinId="39" customBuiltin="1"/>
    <cellStyle name="40% - Accent3 10" xfId="503"/>
    <cellStyle name="40% - Accent3 10 2" xfId="504"/>
    <cellStyle name="40% - Accent3 11" xfId="505"/>
    <cellStyle name="40% - Accent3 11 2" xfId="506"/>
    <cellStyle name="40% - Accent3 12" xfId="507"/>
    <cellStyle name="40% - Accent3 12 2" xfId="508"/>
    <cellStyle name="40% - Accent3 13" xfId="509"/>
    <cellStyle name="40% - Accent3 13 2" xfId="510"/>
    <cellStyle name="40% - Accent3 14" xfId="511"/>
    <cellStyle name="40% - Accent3 14 2" xfId="512"/>
    <cellStyle name="40% - Accent3 15" xfId="513"/>
    <cellStyle name="40% - Accent3 15 2" xfId="514"/>
    <cellStyle name="40% - Accent3 16" xfId="515"/>
    <cellStyle name="40% - Accent3 16 2" xfId="516"/>
    <cellStyle name="40% - Accent3 17" xfId="517"/>
    <cellStyle name="40% - Accent3 17 2" xfId="518"/>
    <cellStyle name="40% - Accent3 18" xfId="519"/>
    <cellStyle name="40% - Accent3 18 2" xfId="520"/>
    <cellStyle name="40% - Accent3 19" xfId="521"/>
    <cellStyle name="40% - Accent3 19 2" xfId="522"/>
    <cellStyle name="40% - Accent3 2" xfId="523"/>
    <cellStyle name="40% - Accent3 2 2" xfId="524"/>
    <cellStyle name="40% - Accent3 2 3" xfId="525"/>
    <cellStyle name="40% - Accent3 2 3 2" xfId="526"/>
    <cellStyle name="40% - Accent3 20" xfId="527"/>
    <cellStyle name="40% - Accent3 20 2" xfId="528"/>
    <cellStyle name="40% - Accent3 21" xfId="529"/>
    <cellStyle name="40% - Accent3 22" xfId="530"/>
    <cellStyle name="40% - Accent3 22 2" xfId="531"/>
    <cellStyle name="40% - Accent3 23" xfId="532"/>
    <cellStyle name="40% - Accent3 24" xfId="533"/>
    <cellStyle name="40% - Accent3 25" xfId="534"/>
    <cellStyle name="40% - Accent3 3" xfId="535"/>
    <cellStyle name="40% - Accent3 3 2" xfId="536"/>
    <cellStyle name="40% - Accent3 3 3" xfId="537"/>
    <cellStyle name="40% - Accent3 3 3 2" xfId="538"/>
    <cellStyle name="40% - Accent3 4" xfId="539"/>
    <cellStyle name="40% - Accent3 4 2" xfId="540"/>
    <cellStyle name="40% - Accent3 4 2 2" xfId="541"/>
    <cellStyle name="40% - Accent3 4 3" xfId="542"/>
    <cellStyle name="40% - Accent3 5" xfId="543"/>
    <cellStyle name="40% - Accent3 5 2" xfId="544"/>
    <cellStyle name="40% - Accent3 6" xfId="545"/>
    <cellStyle name="40% - Accent3 6 2" xfId="546"/>
    <cellStyle name="40% - Accent3 7" xfId="547"/>
    <cellStyle name="40% - Accent3 7 2" xfId="548"/>
    <cellStyle name="40% - Accent3 8" xfId="549"/>
    <cellStyle name="40% - Accent3 8 2" xfId="550"/>
    <cellStyle name="40% - Accent3 9" xfId="551"/>
    <cellStyle name="40% - Accent3 9 2" xfId="552"/>
    <cellStyle name="40% - Accent4" xfId="32" builtinId="43" customBuiltin="1"/>
    <cellStyle name="40% - Accent4 10" xfId="553"/>
    <cellStyle name="40% - Accent4 10 2" xfId="554"/>
    <cellStyle name="40% - Accent4 11" xfId="555"/>
    <cellStyle name="40% - Accent4 11 2" xfId="556"/>
    <cellStyle name="40% - Accent4 12" xfId="557"/>
    <cellStyle name="40% - Accent4 12 2" xfId="558"/>
    <cellStyle name="40% - Accent4 13" xfId="559"/>
    <cellStyle name="40% - Accent4 13 2" xfId="560"/>
    <cellStyle name="40% - Accent4 14" xfId="561"/>
    <cellStyle name="40% - Accent4 14 2" xfId="562"/>
    <cellStyle name="40% - Accent4 15" xfId="563"/>
    <cellStyle name="40% - Accent4 15 2" xfId="564"/>
    <cellStyle name="40% - Accent4 16" xfId="565"/>
    <cellStyle name="40% - Accent4 16 2" xfId="566"/>
    <cellStyle name="40% - Accent4 17" xfId="567"/>
    <cellStyle name="40% - Accent4 17 2" xfId="568"/>
    <cellStyle name="40% - Accent4 18" xfId="569"/>
    <cellStyle name="40% - Accent4 18 2" xfId="570"/>
    <cellStyle name="40% - Accent4 19" xfId="571"/>
    <cellStyle name="40% - Accent4 19 2" xfId="572"/>
    <cellStyle name="40% - Accent4 2" xfId="573"/>
    <cellStyle name="40% - Accent4 2 2" xfId="574"/>
    <cellStyle name="40% - Accent4 2 3" xfId="575"/>
    <cellStyle name="40% - Accent4 2 3 2" xfId="576"/>
    <cellStyle name="40% - Accent4 20" xfId="577"/>
    <cellStyle name="40% - Accent4 20 2" xfId="578"/>
    <cellStyle name="40% - Accent4 21" xfId="579"/>
    <cellStyle name="40% - Accent4 22" xfId="580"/>
    <cellStyle name="40% - Accent4 22 2" xfId="581"/>
    <cellStyle name="40% - Accent4 23" xfId="582"/>
    <cellStyle name="40% - Accent4 24" xfId="583"/>
    <cellStyle name="40% - Accent4 25" xfId="584"/>
    <cellStyle name="40% - Accent4 3" xfId="585"/>
    <cellStyle name="40% - Accent4 3 2" xfId="586"/>
    <cellStyle name="40% - Accent4 3 3" xfId="587"/>
    <cellStyle name="40% - Accent4 3 3 2" xfId="588"/>
    <cellStyle name="40% - Accent4 4" xfId="589"/>
    <cellStyle name="40% - Accent4 4 2" xfId="590"/>
    <cellStyle name="40% - Accent4 4 2 2" xfId="591"/>
    <cellStyle name="40% - Accent4 4 3" xfId="592"/>
    <cellStyle name="40% - Accent4 5" xfId="593"/>
    <cellStyle name="40% - Accent4 5 2" xfId="594"/>
    <cellStyle name="40% - Accent4 6" xfId="595"/>
    <cellStyle name="40% - Accent4 6 2" xfId="596"/>
    <cellStyle name="40% - Accent4 7" xfId="597"/>
    <cellStyle name="40% - Accent4 7 2" xfId="598"/>
    <cellStyle name="40% - Accent4 8" xfId="599"/>
    <cellStyle name="40% - Accent4 8 2" xfId="600"/>
    <cellStyle name="40% - Accent4 9" xfId="601"/>
    <cellStyle name="40% - Accent4 9 2" xfId="602"/>
    <cellStyle name="40% - Accent5" xfId="36" builtinId="47" customBuiltin="1"/>
    <cellStyle name="40% - Accent5 10" xfId="603"/>
    <cellStyle name="40% - Accent5 10 2" xfId="604"/>
    <cellStyle name="40% - Accent5 11" xfId="605"/>
    <cellStyle name="40% - Accent5 11 2" xfId="606"/>
    <cellStyle name="40% - Accent5 12" xfId="607"/>
    <cellStyle name="40% - Accent5 12 2" xfId="608"/>
    <cellStyle name="40% - Accent5 13" xfId="609"/>
    <cellStyle name="40% - Accent5 13 2" xfId="610"/>
    <cellStyle name="40% - Accent5 14" xfId="611"/>
    <cellStyle name="40% - Accent5 14 2" xfId="612"/>
    <cellStyle name="40% - Accent5 15" xfId="613"/>
    <cellStyle name="40% - Accent5 15 2" xfId="614"/>
    <cellStyle name="40% - Accent5 16" xfId="615"/>
    <cellStyle name="40% - Accent5 16 2" xfId="616"/>
    <cellStyle name="40% - Accent5 17" xfId="617"/>
    <cellStyle name="40% - Accent5 17 2" xfId="618"/>
    <cellStyle name="40% - Accent5 18" xfId="619"/>
    <cellStyle name="40% - Accent5 18 2" xfId="620"/>
    <cellStyle name="40% - Accent5 19" xfId="621"/>
    <cellStyle name="40% - Accent5 19 2" xfId="622"/>
    <cellStyle name="40% - Accent5 2" xfId="623"/>
    <cellStyle name="40% - Accent5 2 2" xfId="624"/>
    <cellStyle name="40% - Accent5 2 3" xfId="625"/>
    <cellStyle name="40% - Accent5 2 3 2" xfId="626"/>
    <cellStyle name="40% - Accent5 20" xfId="627"/>
    <cellStyle name="40% - Accent5 20 2" xfId="628"/>
    <cellStyle name="40% - Accent5 21" xfId="629"/>
    <cellStyle name="40% - Accent5 22" xfId="630"/>
    <cellStyle name="40% - Accent5 22 2" xfId="631"/>
    <cellStyle name="40% - Accent5 23" xfId="632"/>
    <cellStyle name="40% - Accent5 24" xfId="633"/>
    <cellStyle name="40% - Accent5 25" xfId="634"/>
    <cellStyle name="40% - Accent5 3" xfId="635"/>
    <cellStyle name="40% - Accent5 3 2" xfId="636"/>
    <cellStyle name="40% - Accent5 3 3" xfId="637"/>
    <cellStyle name="40% - Accent5 3 3 2" xfId="638"/>
    <cellStyle name="40% - Accent5 4" xfId="639"/>
    <cellStyle name="40% - Accent5 4 2" xfId="640"/>
    <cellStyle name="40% - Accent5 4 2 2" xfId="641"/>
    <cellStyle name="40% - Accent5 4 3" xfId="642"/>
    <cellStyle name="40% - Accent5 5" xfId="643"/>
    <cellStyle name="40% - Accent5 5 2" xfId="644"/>
    <cellStyle name="40% - Accent5 6" xfId="645"/>
    <cellStyle name="40% - Accent5 6 2" xfId="646"/>
    <cellStyle name="40% - Accent5 7" xfId="647"/>
    <cellStyle name="40% - Accent5 7 2" xfId="648"/>
    <cellStyle name="40% - Accent5 8" xfId="649"/>
    <cellStyle name="40% - Accent5 8 2" xfId="650"/>
    <cellStyle name="40% - Accent5 9" xfId="651"/>
    <cellStyle name="40% - Accent5 9 2" xfId="652"/>
    <cellStyle name="40% - Accent6" xfId="40" builtinId="51" customBuiltin="1"/>
    <cellStyle name="40% - Accent6 10" xfId="653"/>
    <cellStyle name="40% - Accent6 10 2" xfId="654"/>
    <cellStyle name="40% - Accent6 11" xfId="655"/>
    <cellStyle name="40% - Accent6 11 2" xfId="656"/>
    <cellStyle name="40% - Accent6 12" xfId="657"/>
    <cellStyle name="40% - Accent6 12 2" xfId="658"/>
    <cellStyle name="40% - Accent6 13" xfId="659"/>
    <cellStyle name="40% - Accent6 13 2" xfId="660"/>
    <cellStyle name="40% - Accent6 14" xfId="661"/>
    <cellStyle name="40% - Accent6 14 2" xfId="662"/>
    <cellStyle name="40% - Accent6 15" xfId="663"/>
    <cellStyle name="40% - Accent6 15 2" xfId="664"/>
    <cellStyle name="40% - Accent6 16" xfId="665"/>
    <cellStyle name="40% - Accent6 16 2" xfId="666"/>
    <cellStyle name="40% - Accent6 17" xfId="667"/>
    <cellStyle name="40% - Accent6 17 2" xfId="668"/>
    <cellStyle name="40% - Accent6 18" xfId="669"/>
    <cellStyle name="40% - Accent6 18 2" xfId="670"/>
    <cellStyle name="40% - Accent6 19" xfId="671"/>
    <cellStyle name="40% - Accent6 19 2" xfId="672"/>
    <cellStyle name="40% - Accent6 2" xfId="673"/>
    <cellStyle name="40% - Accent6 2 2" xfId="674"/>
    <cellStyle name="40% - Accent6 2 3" xfId="675"/>
    <cellStyle name="40% - Accent6 2 3 2" xfId="676"/>
    <cellStyle name="40% - Accent6 20" xfId="677"/>
    <cellStyle name="40% - Accent6 20 2" xfId="678"/>
    <cellStyle name="40% - Accent6 21" xfId="679"/>
    <cellStyle name="40% - Accent6 22" xfId="680"/>
    <cellStyle name="40% - Accent6 22 2" xfId="681"/>
    <cellStyle name="40% - Accent6 23" xfId="682"/>
    <cellStyle name="40% - Accent6 24" xfId="683"/>
    <cellStyle name="40% - Accent6 25" xfId="684"/>
    <cellStyle name="40% - Accent6 3" xfId="685"/>
    <cellStyle name="40% - Accent6 3 2" xfId="686"/>
    <cellStyle name="40% - Accent6 3 3" xfId="687"/>
    <cellStyle name="40% - Accent6 3 3 2" xfId="688"/>
    <cellStyle name="40% - Accent6 4" xfId="689"/>
    <cellStyle name="40% - Accent6 4 2" xfId="690"/>
    <cellStyle name="40% - Accent6 4 2 2" xfId="691"/>
    <cellStyle name="40% - Accent6 4 3" xfId="692"/>
    <cellStyle name="40% - Accent6 5" xfId="693"/>
    <cellStyle name="40% - Accent6 5 2" xfId="694"/>
    <cellStyle name="40% - Accent6 6" xfId="695"/>
    <cellStyle name="40% - Accent6 6 2" xfId="696"/>
    <cellStyle name="40% - Accent6 7" xfId="697"/>
    <cellStyle name="40% - Accent6 7 2" xfId="698"/>
    <cellStyle name="40% - Accent6 8" xfId="699"/>
    <cellStyle name="40% - Accent6 8 2" xfId="700"/>
    <cellStyle name="40% - Accent6 9" xfId="701"/>
    <cellStyle name="40% - Accent6 9 2" xfId="702"/>
    <cellStyle name="60% - Accent1" xfId="21" builtinId="32" customBuiltin="1"/>
    <cellStyle name="60% - Accent1 10" xfId="703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5" xfId="804"/>
    <cellStyle name="Accent1 6" xfId="805"/>
    <cellStyle name="Accent1 7" xfId="806"/>
    <cellStyle name="Accent1 8" xfId="807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5" xfId="850"/>
    <cellStyle name="Accent2 6" xfId="851"/>
    <cellStyle name="Accent2 7" xfId="852"/>
    <cellStyle name="Accent2 8" xfId="853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5" xfId="896"/>
    <cellStyle name="Accent3 6" xfId="897"/>
    <cellStyle name="Accent3 7" xfId="898"/>
    <cellStyle name="Accent3 8" xfId="899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5" xfId="942"/>
    <cellStyle name="Accent4 6" xfId="943"/>
    <cellStyle name="Accent4 7" xfId="944"/>
    <cellStyle name="Accent4 8" xfId="945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5" xfId="988"/>
    <cellStyle name="Accent5 6" xfId="989"/>
    <cellStyle name="Accent5 7" xfId="990"/>
    <cellStyle name="Accent5 8" xfId="991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5" xfId="1034"/>
    <cellStyle name="Accent6 6" xfId="1035"/>
    <cellStyle name="Accent6 7" xfId="1036"/>
    <cellStyle name="Accent6 8" xfId="1037"/>
    <cellStyle name="Accent6 9" xfId="1038"/>
    <cellStyle name="Bad" xfId="7" builtinId="27" customBuiltin="1"/>
    <cellStyle name="Bad 10" xfId="1039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10" xfId="1072"/>
    <cellStyle name="Comma 11" xfId="1073"/>
    <cellStyle name="Comma 12" xfId="1074"/>
    <cellStyle name="Comma 13" xfId="1075"/>
    <cellStyle name="Comma 13 2" xfId="1076"/>
    <cellStyle name="Comma 14" xfId="1077"/>
    <cellStyle name="Comma 14 2" xfId="1078"/>
    <cellStyle name="Comma 15" xfId="1079"/>
    <cellStyle name="Comma 16" xfId="1080"/>
    <cellStyle name="Comma 2" xfId="1081"/>
    <cellStyle name="Comma 2 2" xfId="1082"/>
    <cellStyle name="Comma 2 3" xfId="1083"/>
    <cellStyle name="Comma 2 4" xfId="1084"/>
    <cellStyle name="Comma 2 5" xfId="1085"/>
    <cellStyle name="Comma 2 5 2" xfId="1086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4" xfId="1093"/>
    <cellStyle name="Comma 4 2" xfId="1094"/>
    <cellStyle name="Comma 4 3" xfId="1095"/>
    <cellStyle name="Comma 4 3 2" xfId="1096"/>
    <cellStyle name="Comma 5" xfId="1097"/>
    <cellStyle name="Comma 5 2" xfId="1098"/>
    <cellStyle name="Comma 5 3" xfId="1099"/>
    <cellStyle name="Comma 5 3 2" xfId="1100"/>
    <cellStyle name="Comma 6" xfId="1101"/>
    <cellStyle name="Comma 6 2" xfId="1102"/>
    <cellStyle name="Comma 6 3" xfId="1103"/>
    <cellStyle name="Comma 6 3 2" xfId="1104"/>
    <cellStyle name="Comma 7" xfId="1105"/>
    <cellStyle name="Comma 8" xfId="1106"/>
    <cellStyle name="Comma 9" xfId="1107"/>
    <cellStyle name="Comma0" xfId="1108"/>
    <cellStyle name="Comma0 - Style2" xfId="1109"/>
    <cellStyle name="Comma0 - Style4" xfId="1110"/>
    <cellStyle name="Comma0 - Style5" xfId="11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2" xfId="1123"/>
    <cellStyle name="Currency 2" xfId="1124"/>
    <cellStyle name="Currency 2 2" xfId="1125"/>
    <cellStyle name="Currency 2 3" xfId="1126"/>
    <cellStyle name="Currency 3" xfId="1127"/>
    <cellStyle name="Currency 4" xfId="1128"/>
    <cellStyle name="Currency 5" xfId="1129"/>
    <cellStyle name="Currency 6" xfId="1130"/>
    <cellStyle name="Currency 7" xfId="1131"/>
    <cellStyle name="Currency 8" xfId="1132"/>
    <cellStyle name="Currency 9" xfId="1133"/>
    <cellStyle name="Currency0" xfId="1134"/>
    <cellStyle name="Date" xfId="1135"/>
    <cellStyle name="Emphasis 1" xfId="1136"/>
    <cellStyle name="Emphasis 2" xfId="1137"/>
    <cellStyle name="Emphasis 3" xfId="1138"/>
    <cellStyle name="Entered" xfId="1139"/>
    <cellStyle name="Entered 2" xfId="1726"/>
    <cellStyle name="Explanatory Text" xfId="16" builtinId="53" customBuiltin="1"/>
    <cellStyle name="Explanatory Text 10" xfId="1140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5" xfId="1250"/>
    <cellStyle name="Input 6" xfId="1251"/>
    <cellStyle name="Input 7" xfId="1252"/>
    <cellStyle name="Input 8" xfId="1253"/>
    <cellStyle name="Input 9" xfId="1254"/>
    <cellStyle name="Input Cells" xfId="1255"/>
    <cellStyle name="Input Cells Percent" xfId="1256"/>
    <cellStyle name="Lines" xfId="1257"/>
    <cellStyle name="LINKED" xfId="1258"/>
    <cellStyle name="Linked Cell" xfId="12" builtinId="24" customBuiltin="1"/>
    <cellStyle name="Linked Cell 10" xfId="1259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1" xfId="1271"/>
    <cellStyle name="modified border1 2" xfId="1272"/>
    <cellStyle name="Neutral" xfId="8" builtinId="28" customBuiltin="1"/>
    <cellStyle name="Neutral 10" xfId="1273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10" xfId="1287"/>
    <cellStyle name="Normal 10 2" xfId="1288"/>
    <cellStyle name="Normal 10 3" xfId="1289"/>
    <cellStyle name="Normal 10 3 2" xfId="1290"/>
    <cellStyle name="Normal 11" xfId="1291"/>
    <cellStyle name="Normal 11 2" xfId="1292"/>
    <cellStyle name="Normal 11 3" xfId="1293"/>
    <cellStyle name="Normal 11 3 2" xfId="1294"/>
    <cellStyle name="Normal 12" xfId="1295"/>
    <cellStyle name="Normal 12 2" xfId="1296"/>
    <cellStyle name="Normal 12 3" xfId="1297"/>
    <cellStyle name="Normal 12 3 2" xfId="1298"/>
    <cellStyle name="Normal 13" xfId="1299"/>
    <cellStyle name="Normal 13 2" xfId="1300"/>
    <cellStyle name="Normal 13 3" xfId="1301"/>
    <cellStyle name="Normal 13 3 2" xfId="1302"/>
    <cellStyle name="Normal 14" xfId="1303"/>
    <cellStyle name="Normal 14 2" xfId="1304"/>
    <cellStyle name="Normal 14 2 2" xfId="1305"/>
    <cellStyle name="Normal 14 3" xfId="1306"/>
    <cellStyle name="Normal 15" xfId="1307"/>
    <cellStyle name="Normal 15 2" xfId="1308"/>
    <cellStyle name="Normal 15 2 2" xfId="1309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3" xfId="1316"/>
    <cellStyle name="Normal 18" xfId="1317"/>
    <cellStyle name="Normal 18 2" xfId="1318"/>
    <cellStyle name="Normal 18 2 2" xfId="1319"/>
    <cellStyle name="Normal 18 3" xfId="1320"/>
    <cellStyle name="Normal 19" xfId="1321"/>
    <cellStyle name="Normal 19 2" xfId="1322"/>
    <cellStyle name="Normal 2" xfId="1323"/>
    <cellStyle name="Normal 2 10" xfId="1324"/>
    <cellStyle name="Normal 2 10 2" xfId="1325"/>
    <cellStyle name="Normal 2 11" xfId="1326"/>
    <cellStyle name="Normal 2 2" xfId="1327"/>
    <cellStyle name="Normal 2 2 2" xfId="1328"/>
    <cellStyle name="Normal 2 2 3" xfId="1329"/>
    <cellStyle name="Normal 2 2 4" xfId="1330"/>
    <cellStyle name="Normal 2 2 4 2" xfId="1331"/>
    <cellStyle name="Normal 2 3" xfId="1332"/>
    <cellStyle name="Normal 2 4" xfId="1333"/>
    <cellStyle name="Normal 2 5" xfId="1334"/>
    <cellStyle name="Normal 2 6" xfId="1335"/>
    <cellStyle name="Normal 2 7" xfId="1336"/>
    <cellStyle name="Normal 2 8" xfId="1337"/>
    <cellStyle name="Normal 2 8 2" xfId="1338"/>
    <cellStyle name="Normal 2 8 2 2" xfId="1339"/>
    <cellStyle name="Normal 2 8 3" xfId="1340"/>
    <cellStyle name="Normal 2 9" xfId="1341"/>
    <cellStyle name="Normal 2 9 2" xfId="1342"/>
    <cellStyle name="Normal 20" xfId="1343"/>
    <cellStyle name="Normal 20 2" xfId="1344"/>
    <cellStyle name="Normal 21" xfId="1345"/>
    <cellStyle name="Normal 21 2" xfId="1346"/>
    <cellStyle name="Normal 22" xfId="1347"/>
    <cellStyle name="Normal 22 2" xfId="1348"/>
    <cellStyle name="Normal 23" xfId="1349"/>
    <cellStyle name="Normal 23 2" xfId="1350"/>
    <cellStyle name="Normal 24" xfId="1351"/>
    <cellStyle name="Normal 24 2" xfId="1352"/>
    <cellStyle name="Normal 25" xfId="1353"/>
    <cellStyle name="Normal 25 2" xfId="1354"/>
    <cellStyle name="Normal 26" xfId="1355"/>
    <cellStyle name="Normal 26 2" xfId="1356"/>
    <cellStyle name="Normal 27" xfId="1357"/>
    <cellStyle name="Normal 27 2" xfId="1358"/>
    <cellStyle name="Normal 28" xfId="1359"/>
    <cellStyle name="Normal 28 2" xfId="1360"/>
    <cellStyle name="Normal 29" xfId="1361"/>
    <cellStyle name="Normal 29 2" xfId="1362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7" xfId="1369"/>
    <cellStyle name="Normal 3 7 2" xfId="1370"/>
    <cellStyle name="Normal 3_Net Classified Plant" xfId="1371"/>
    <cellStyle name="Normal 30" xfId="1372"/>
    <cellStyle name="Normal 30 2" xfId="1373"/>
    <cellStyle name="Normal 31" xfId="1374"/>
    <cellStyle name="Normal 31 2" xfId="1375"/>
    <cellStyle name="Normal 32" xfId="1376"/>
    <cellStyle name="Normal 32 2" xfId="1377"/>
    <cellStyle name="Normal 32 2 2" xfId="1378"/>
    <cellStyle name="Normal 32 3" xfId="1379"/>
    <cellStyle name="Normal 33" xfId="1380"/>
    <cellStyle name="Normal 33 2" xfId="1381"/>
    <cellStyle name="Normal 34" xfId="1382"/>
    <cellStyle name="Normal 34 2" xfId="1383"/>
    <cellStyle name="Normal 35" xfId="1384"/>
    <cellStyle name="Normal 35 2" xfId="1385"/>
    <cellStyle name="Normal 36" xfId="1386"/>
    <cellStyle name="Normal 36 2" xfId="1387"/>
    <cellStyle name="Normal 37" xfId="1388"/>
    <cellStyle name="Normal 37 2" xfId="1389"/>
    <cellStyle name="Normal 38" xfId="1390"/>
    <cellStyle name="Normal 38 2" xfId="1391"/>
    <cellStyle name="Normal 39" xfId="1392"/>
    <cellStyle name="Normal 39 2" xfId="1393"/>
    <cellStyle name="Normal 4" xfId="1394"/>
    <cellStyle name="Normal 4 2" xfId="1395"/>
    <cellStyle name="Normal 4 3" xfId="1396"/>
    <cellStyle name="Normal 4 4" xfId="1397"/>
    <cellStyle name="Normal 4 4 2" xfId="1398"/>
    <cellStyle name="Normal 4 5" xfId="1399"/>
    <cellStyle name="Normal 4 5 2" xfId="1400"/>
    <cellStyle name="Normal 4 6" xfId="1401"/>
    <cellStyle name="Normal 4 7" xfId="1402"/>
    <cellStyle name="Normal 4 7 2" xfId="1403"/>
    <cellStyle name="Normal 40" xfId="1404"/>
    <cellStyle name="Normal 40 2" xfId="1405"/>
    <cellStyle name="Normal 41" xfId="1406"/>
    <cellStyle name="Normal 42" xfId="1407"/>
    <cellStyle name="Normal 42 2" xfId="1408"/>
    <cellStyle name="Normal 43" xfId="1409"/>
    <cellStyle name="Normal 43 2" xfId="1410"/>
    <cellStyle name="Normal 44" xfId="1411"/>
    <cellStyle name="Normal 44 2" xfId="1412"/>
    <cellStyle name="Normal 45" xfId="1413"/>
    <cellStyle name="Normal 45 2" xfId="1414"/>
    <cellStyle name="Normal 46" xfId="1415"/>
    <cellStyle name="Normal 46 2" xfId="1416"/>
    <cellStyle name="Normal 47" xfId="1417"/>
    <cellStyle name="Normal 48" xfId="1418"/>
    <cellStyle name="Normal 49" xfId="1419"/>
    <cellStyle name="Normal 5" xfId="1420"/>
    <cellStyle name="Normal 5 2" xfId="1421"/>
    <cellStyle name="Normal 5 2 2" xfId="1422"/>
    <cellStyle name="Normal 5 3" xfId="1423"/>
    <cellStyle name="Normal 5 3 2" xfId="1424"/>
    <cellStyle name="Normal 5 4" xfId="1425"/>
    <cellStyle name="Normal 5 4 2" xfId="1426"/>
    <cellStyle name="Normal 5 5" xfId="1427"/>
    <cellStyle name="Normal 5 5 2" xfId="1428"/>
    <cellStyle name="Normal 5 6" xfId="1429"/>
    <cellStyle name="Normal 5 6 2" xfId="1430"/>
    <cellStyle name="Normal 5 7" xfId="1431"/>
    <cellStyle name="Normal 50" xfId="1432"/>
    <cellStyle name="Normal 51" xfId="1433"/>
    <cellStyle name="Normal 52" xfId="1434"/>
    <cellStyle name="Normal 6" xfId="1435"/>
    <cellStyle name="Normal 6 2" xfId="1436"/>
    <cellStyle name="Normal 6 3" xfId="1437"/>
    <cellStyle name="Normal 6 3 2" xfId="1438"/>
    <cellStyle name="Normal 7" xfId="1439"/>
    <cellStyle name="Normal 7 2" xfId="1440"/>
    <cellStyle name="Normal 7 3" xfId="1441"/>
    <cellStyle name="Normal 7 3 2" xfId="1442"/>
    <cellStyle name="Normal 8" xfId="1443"/>
    <cellStyle name="Normal 8 2" xfId="1444"/>
    <cellStyle name="Normal 8 3" xfId="1445"/>
    <cellStyle name="Normal 8 3 2" xfId="1446"/>
    <cellStyle name="Normal 9" xfId="1447"/>
    <cellStyle name="Normal 9 2" xfId="1448"/>
    <cellStyle name="Normal 9 3" xfId="1449"/>
    <cellStyle name="Normal 9 3 2" xfId="1450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1" xfId="1455"/>
    <cellStyle name="Note 11 2" xfId="1456"/>
    <cellStyle name="Note 11 3" xfId="1457"/>
    <cellStyle name="Note 11 3 2" xfId="1458"/>
    <cellStyle name="Note 12" xfId="1459"/>
    <cellStyle name="Note 12 2" xfId="1460"/>
    <cellStyle name="Note 12 3" xfId="1461"/>
    <cellStyle name="Note 12 3 2" xfId="1462"/>
    <cellStyle name="Note 13" xfId="1463"/>
    <cellStyle name="Note 13 2" xfId="1464"/>
    <cellStyle name="Note 13 2 2" xfId="1465"/>
    <cellStyle name="Note 13 3" xfId="1466"/>
    <cellStyle name="Note 14" xfId="1467"/>
    <cellStyle name="Note 14 2" xfId="1468"/>
    <cellStyle name="Note 15" xfId="1469"/>
    <cellStyle name="Note 15 2" xfId="1470"/>
    <cellStyle name="Note 16" xfId="1471"/>
    <cellStyle name="Note 16 2" xfId="1472"/>
    <cellStyle name="Note 17" xfId="1473"/>
    <cellStyle name="Note 17 2" xfId="1474"/>
    <cellStyle name="Note 18" xfId="1475"/>
    <cellStyle name="Note 18 2" xfId="1476"/>
    <cellStyle name="Note 19" xfId="1477"/>
    <cellStyle name="Note 19 2" xfId="1478"/>
    <cellStyle name="Note 2" xfId="1479"/>
    <cellStyle name="Note 2 2" xfId="1480"/>
    <cellStyle name="Note 2 2 2" xfId="1481"/>
    <cellStyle name="Note 2 3" xfId="1482"/>
    <cellStyle name="Note 2 3 2" xfId="1483"/>
    <cellStyle name="Note 20" xfId="1484"/>
    <cellStyle name="Note 20 2" xfId="1485"/>
    <cellStyle name="Note 21" xfId="1486"/>
    <cellStyle name="Note 22" xfId="1487"/>
    <cellStyle name="Note 22 2" xfId="1488"/>
    <cellStyle name="Note 23" xfId="1489"/>
    <cellStyle name="Note 24" xfId="1490"/>
    <cellStyle name="Note 3" xfId="1491"/>
    <cellStyle name="Note 3 2" xfId="1492"/>
    <cellStyle name="Note 3 3" xfId="1493"/>
    <cellStyle name="Note 3 3 2" xfId="1494"/>
    <cellStyle name="Note 4" xfId="1495"/>
    <cellStyle name="Note 4 2" xfId="1496"/>
    <cellStyle name="Note 4 3" xfId="1497"/>
    <cellStyle name="Note 4 3 2" xfId="1498"/>
    <cellStyle name="Note 5" xfId="1499"/>
    <cellStyle name="Note 5 2" xfId="1500"/>
    <cellStyle name="Note 5 3" xfId="1501"/>
    <cellStyle name="Note 5 3 2" xfId="1502"/>
    <cellStyle name="Note 6" xfId="1503"/>
    <cellStyle name="Note 6 2" xfId="1504"/>
    <cellStyle name="Note 6 3" xfId="1505"/>
    <cellStyle name="Note 6 3 2" xfId="1506"/>
    <cellStyle name="Note 7" xfId="1507"/>
    <cellStyle name="Note 7 2" xfId="1508"/>
    <cellStyle name="Note 7 3" xfId="1509"/>
    <cellStyle name="Note 7 3 2" xfId="1510"/>
    <cellStyle name="Note 8" xfId="1511"/>
    <cellStyle name="Note 8 2" xfId="1512"/>
    <cellStyle name="Note 8 3" xfId="1513"/>
    <cellStyle name="Note 8 3 2" xfId="1514"/>
    <cellStyle name="Note 9" xfId="1515"/>
    <cellStyle name="Note 9 2" xfId="1516"/>
    <cellStyle name="Note 9 3" xfId="1517"/>
    <cellStyle name="Note 9 3 2" xfId="1518"/>
    <cellStyle name="Output" xfId="10" builtinId="21" customBuiltin="1"/>
    <cellStyle name="Output 10" xfId="1519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1727"/>
    <cellStyle name="Percent 10" xfId="1534"/>
    <cellStyle name="Percent 11" xfId="1535"/>
    <cellStyle name="Percent 2" xfId="1536"/>
    <cellStyle name="Percent 3" xfId="1537"/>
    <cellStyle name="Percent 3 2" xfId="1538"/>
    <cellStyle name="Percent 4" xfId="1539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temHeader" xfId="1728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1729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2" xfId="1683"/>
    <cellStyle name="STYL1 - Style1" xfId="1684"/>
    <cellStyle name="Style 1" xfId="1685"/>
    <cellStyle name="Style 1 2" xfId="1686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7/Q3-2017/Support/Wrking%20files%20NP/Q3%20FERC%20IS%20Marina/SEPT%2030%202017%202017%20FERC%20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Summary Report Group"/>
      <sheetName val="Detail"/>
      <sheetName val="Template"/>
      <sheetName val="OOHLA Rcls"/>
      <sheetName val="UI OrigSum"/>
      <sheetName val="SAP Sum"/>
      <sheetName val="ui det"/>
    </sheetNames>
    <sheetDataSet>
      <sheetData sheetId="0"/>
      <sheetData sheetId="1"/>
      <sheetData sheetId="2">
        <row r="8">
          <cell r="B8">
            <v>156810665.56999999</v>
          </cell>
          <cell r="C8">
            <v>39827895.490000002</v>
          </cell>
          <cell r="D8">
            <v>0</v>
          </cell>
          <cell r="G8">
            <v>156810665.56999999</v>
          </cell>
          <cell r="H8">
            <v>39827895.490000002</v>
          </cell>
        </row>
        <row r="9">
          <cell r="B9">
            <v>15837.49</v>
          </cell>
          <cell r="C9">
            <v>0</v>
          </cell>
          <cell r="D9">
            <v>0</v>
          </cell>
          <cell r="G9">
            <v>15837.49</v>
          </cell>
          <cell r="H9">
            <v>0</v>
          </cell>
        </row>
        <row r="10">
          <cell r="B10">
            <v>11596229.75</v>
          </cell>
          <cell r="C10">
            <v>0</v>
          </cell>
          <cell r="D10">
            <v>0</v>
          </cell>
          <cell r="G10">
            <v>11596229.75</v>
          </cell>
          <cell r="H10">
            <v>0</v>
          </cell>
        </row>
        <row r="11">
          <cell r="B11">
            <v>4669667.08</v>
          </cell>
          <cell r="C11">
            <v>-2489481.69</v>
          </cell>
          <cell r="D11">
            <v>0</v>
          </cell>
          <cell r="G11">
            <v>4669667.08</v>
          </cell>
          <cell r="H11">
            <v>-2489481.69</v>
          </cell>
        </row>
        <row r="17">
          <cell r="B17">
            <v>18729841.399999999</v>
          </cell>
          <cell r="C17">
            <v>0</v>
          </cell>
          <cell r="D17">
            <v>0</v>
          </cell>
          <cell r="G17">
            <v>18729841.399999999</v>
          </cell>
          <cell r="H17">
            <v>0</v>
          </cell>
        </row>
        <row r="18">
          <cell r="B18">
            <v>26287702.999999899</v>
          </cell>
          <cell r="C18">
            <v>12053285.1299999</v>
          </cell>
          <cell r="D18">
            <v>0</v>
          </cell>
          <cell r="G18">
            <v>26287702.999999899</v>
          </cell>
          <cell r="H18">
            <v>12053285.1299999</v>
          </cell>
        </row>
        <row r="19">
          <cell r="B19">
            <v>10518856.0599999</v>
          </cell>
          <cell r="C19">
            <v>0</v>
          </cell>
          <cell r="D19">
            <v>0</v>
          </cell>
          <cell r="G19">
            <v>10518856.0599999</v>
          </cell>
          <cell r="H19">
            <v>0</v>
          </cell>
        </row>
        <row r="20">
          <cell r="B20">
            <v>-4557022.49</v>
          </cell>
          <cell r="C20">
            <v>0</v>
          </cell>
          <cell r="D20">
            <v>0</v>
          </cell>
          <cell r="G20">
            <v>-4557022.49</v>
          </cell>
          <cell r="H20">
            <v>0</v>
          </cell>
        </row>
        <row r="23">
          <cell r="B23">
            <v>9320753.9699999895</v>
          </cell>
          <cell r="C23">
            <v>376734.799999999</v>
          </cell>
          <cell r="D23">
            <v>0</v>
          </cell>
          <cell r="G23">
            <v>9320753.9699999895</v>
          </cell>
          <cell r="H23">
            <v>376734.799999999</v>
          </cell>
        </row>
        <row r="24">
          <cell r="B24">
            <v>1570564.8499999901</v>
          </cell>
          <cell r="C24">
            <v>0</v>
          </cell>
          <cell r="D24">
            <v>0</v>
          </cell>
          <cell r="G24">
            <v>1570564.8499999901</v>
          </cell>
          <cell r="H24">
            <v>0</v>
          </cell>
        </row>
        <row r="25">
          <cell r="B25">
            <v>6278337.22999998</v>
          </cell>
          <cell r="C25">
            <v>5617496.5300000003</v>
          </cell>
          <cell r="D25">
            <v>0</v>
          </cell>
          <cell r="G25">
            <v>6278337.22999998</v>
          </cell>
          <cell r="H25">
            <v>5617496.5300000003</v>
          </cell>
        </row>
        <row r="26">
          <cell r="B26">
            <v>1841499.46</v>
          </cell>
          <cell r="C26">
            <v>959619.23</v>
          </cell>
          <cell r="D26">
            <v>3193473.9</v>
          </cell>
          <cell r="G26">
            <v>3701205.2854109998</v>
          </cell>
          <cell r="H26">
            <v>2293387.3045890001</v>
          </cell>
        </row>
        <row r="27">
          <cell r="B27">
            <v>1379620.1099999901</v>
          </cell>
          <cell r="C27">
            <v>207261.41</v>
          </cell>
          <cell r="D27">
            <v>233422.67</v>
          </cell>
          <cell r="G27">
            <v>1515238.6812700001</v>
          </cell>
          <cell r="H27">
            <v>305065.50873</v>
          </cell>
        </row>
        <row r="28">
          <cell r="B28">
            <v>7637302.5300000003</v>
          </cell>
          <cell r="C28">
            <v>510795.14</v>
          </cell>
          <cell r="D28">
            <v>0</v>
          </cell>
          <cell r="G28">
            <v>7637302.5300000003</v>
          </cell>
          <cell r="H28">
            <v>510795.14</v>
          </cell>
        </row>
        <row r="29">
          <cell r="B29">
            <v>2791335.54</v>
          </cell>
          <cell r="C29">
            <v>2209402.5999999898</v>
          </cell>
          <cell r="D29">
            <v>12069371.919999899</v>
          </cell>
          <cell r="G29">
            <v>10810606.653827991</v>
          </cell>
          <cell r="H29">
            <v>6259503.4061719794</v>
          </cell>
        </row>
        <row r="30">
          <cell r="B30">
            <v>22134466.530000001</v>
          </cell>
          <cell r="C30">
            <v>10336120.68</v>
          </cell>
          <cell r="D30">
            <v>2118699.5</v>
          </cell>
          <cell r="G30">
            <v>23549122.186149999</v>
          </cell>
          <cell r="H30">
            <v>11040164.52385</v>
          </cell>
        </row>
        <row r="31">
          <cell r="B31">
            <v>2682510.7599999998</v>
          </cell>
          <cell r="C31">
            <v>271952.90000000002</v>
          </cell>
          <cell r="D31">
            <v>2905258.11</v>
          </cell>
          <cell r="G31">
            <v>4622351.6000469998</v>
          </cell>
          <cell r="H31">
            <v>1237370.169953</v>
          </cell>
        </row>
        <row r="32">
          <cell r="B32">
            <v>1696966.5</v>
          </cell>
          <cell r="C32">
            <v>0</v>
          </cell>
          <cell r="D32">
            <v>0</v>
          </cell>
          <cell r="G32">
            <v>1696966.5</v>
          </cell>
          <cell r="H32">
            <v>0</v>
          </cell>
        </row>
        <row r="33">
          <cell r="B33">
            <v>-2071920.73</v>
          </cell>
          <cell r="C33">
            <v>-3780.85</v>
          </cell>
          <cell r="D33">
            <v>0</v>
          </cell>
          <cell r="G33">
            <v>-2071920.73</v>
          </cell>
          <cell r="H33">
            <v>-3780.85</v>
          </cell>
        </row>
        <row r="34">
          <cell r="B34">
            <v>3408947.02</v>
          </cell>
          <cell r="C34">
            <v>0</v>
          </cell>
          <cell r="D34">
            <v>0</v>
          </cell>
          <cell r="G34">
            <v>3408947.02</v>
          </cell>
          <cell r="H34">
            <v>0</v>
          </cell>
        </row>
        <row r="35">
          <cell r="B35">
            <v>19053216.370000001</v>
          </cell>
          <cell r="C35">
            <v>4223531.74</v>
          </cell>
          <cell r="D35">
            <v>567204.46999999986</v>
          </cell>
          <cell r="G35">
            <v>19431938.794619001</v>
          </cell>
          <cell r="H35">
            <v>4412013.7853810005</v>
          </cell>
        </row>
        <row r="36">
          <cell r="B36">
            <v>12649205.189999999</v>
          </cell>
          <cell r="C36">
            <v>-6327645.8600000003</v>
          </cell>
          <cell r="D36">
            <v>0</v>
          </cell>
          <cell r="G36">
            <v>12649205.189999999</v>
          </cell>
          <cell r="H36">
            <v>-6327645.8600000003</v>
          </cell>
        </row>
        <row r="37">
          <cell r="B37">
            <v>-2986918.71999999</v>
          </cell>
          <cell r="C37">
            <v>4708472.2699999996</v>
          </cell>
          <cell r="D37">
            <v>0</v>
          </cell>
          <cell r="G37">
            <v>-2986918.71999999</v>
          </cell>
          <cell r="H37">
            <v>4708472.2699999996</v>
          </cell>
        </row>
        <row r="43">
          <cell r="I43">
            <v>-7302966.6199999899</v>
          </cell>
        </row>
        <row r="44">
          <cell r="I44">
            <v>18961251.359999999</v>
          </cell>
        </row>
        <row r="45">
          <cell r="I45">
            <v>0</v>
          </cell>
        </row>
      </sheetData>
      <sheetData sheetId="3">
        <row r="8">
          <cell r="B8">
            <v>77621412.75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B9">
            <v>77650111.290000007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1539141.53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24233702.43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13842171.77</v>
          </cell>
          <cell r="D12">
            <v>0</v>
          </cell>
          <cell r="E12">
            <v>0</v>
          </cell>
          <cell r="F12">
            <v>0</v>
          </cell>
        </row>
        <row r="13">
          <cell r="B13">
            <v>0</v>
          </cell>
          <cell r="C13">
            <v>1752021.29</v>
          </cell>
          <cell r="D13">
            <v>0</v>
          </cell>
          <cell r="E13">
            <v>0</v>
          </cell>
          <cell r="F13">
            <v>0</v>
          </cell>
        </row>
        <row r="16">
          <cell r="B16">
            <v>15837.49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9">
          <cell r="B19">
            <v>5895401.5099999998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B20">
            <v>5700828.2400000002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268604.57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930489.23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1596200.88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769417.3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1104955.0999999901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96579.01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234221.69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81668.75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557967.16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0</v>
          </cell>
          <cell r="C34">
            <v>-3459918.3</v>
          </cell>
          <cell r="D34">
            <v>0</v>
          </cell>
          <cell r="E34">
            <v>0</v>
          </cell>
          <cell r="F34">
            <v>0</v>
          </cell>
        </row>
        <row r="40">
          <cell r="B40">
            <v>6269930.4000000004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12459911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4">
          <cell r="B44">
            <v>32646127.929999899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B45">
            <v>-6358424.9299999997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B46">
            <v>0</v>
          </cell>
          <cell r="C46">
            <v>17215880.27</v>
          </cell>
          <cell r="D46">
            <v>0</v>
          </cell>
          <cell r="E46">
            <v>0</v>
          </cell>
          <cell r="F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>
            <v>0</v>
          </cell>
          <cell r="C48">
            <v>-1417434.24</v>
          </cell>
          <cell r="D48">
            <v>0</v>
          </cell>
          <cell r="E48">
            <v>0</v>
          </cell>
          <cell r="F48">
            <v>0</v>
          </cell>
        </row>
        <row r="49">
          <cell r="B49">
            <v>0</v>
          </cell>
          <cell r="C49">
            <v>123993.33</v>
          </cell>
          <cell r="D49">
            <v>0</v>
          </cell>
          <cell r="E49">
            <v>0</v>
          </cell>
          <cell r="F49">
            <v>0</v>
          </cell>
        </row>
        <row r="50">
          <cell r="B50">
            <v>0</v>
          </cell>
          <cell r="C50">
            <v>-3869154.23</v>
          </cell>
          <cell r="D50">
            <v>0</v>
          </cell>
          <cell r="E50">
            <v>0</v>
          </cell>
          <cell r="F50">
            <v>0</v>
          </cell>
        </row>
        <row r="53">
          <cell r="B53">
            <v>10518856.0599999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6">
          <cell r="B56">
            <v>-4557022.49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65">
          <cell r="B65">
            <v>153667.94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>
            <v>860044.87999999896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>
            <v>245192.94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>
            <v>820239.91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>
            <v>33041.629999999997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B70">
            <v>131751.35999999999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>
            <v>220931.03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B72">
            <v>759089.82999999903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B73">
            <v>758173.95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171186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B75">
            <v>144612.39000000001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B77">
            <v>233221.81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B78">
            <v>17517.11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B79">
            <v>171804.98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B81">
            <v>-14707.48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B82">
            <v>-139.88999999999601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B83">
            <v>58174.0099999999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B84">
            <v>112451.849999999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B85">
            <v>279941.31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B86">
            <v>225095.65999999901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B87">
            <v>884699.61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B88">
            <v>408703.14999999898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B89">
            <v>424444.45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B90">
            <v>80523.549999999901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B91">
            <v>33089.959999999897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B92">
            <v>1922174.85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B93">
            <v>185827.18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B96">
            <v>0</v>
          </cell>
          <cell r="C96">
            <v>6855.48</v>
          </cell>
          <cell r="D96">
            <v>0</v>
          </cell>
          <cell r="E96">
            <v>0</v>
          </cell>
          <cell r="F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B102">
            <v>0</v>
          </cell>
          <cell r="C102">
            <v>166040.09999999899</v>
          </cell>
          <cell r="D102">
            <v>0</v>
          </cell>
          <cell r="E102">
            <v>0</v>
          </cell>
          <cell r="F102">
            <v>0</v>
          </cell>
        </row>
        <row r="103">
          <cell r="B103">
            <v>0</v>
          </cell>
          <cell r="C103">
            <v>-1567.06</v>
          </cell>
          <cell r="D103">
            <v>0</v>
          </cell>
          <cell r="E103">
            <v>0</v>
          </cell>
          <cell r="F103">
            <v>0</v>
          </cell>
        </row>
        <row r="104">
          <cell r="B104">
            <v>0</v>
          </cell>
          <cell r="C104">
            <v>20788.310000000001</v>
          </cell>
          <cell r="D104">
            <v>0</v>
          </cell>
          <cell r="E104">
            <v>0</v>
          </cell>
          <cell r="F104">
            <v>0</v>
          </cell>
        </row>
        <row r="105">
          <cell r="B105">
            <v>0</v>
          </cell>
          <cell r="C105">
            <v>12302.7599999999</v>
          </cell>
          <cell r="D105">
            <v>0</v>
          </cell>
          <cell r="E105">
            <v>0</v>
          </cell>
          <cell r="F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B107">
            <v>0</v>
          </cell>
          <cell r="C107">
            <v>749.93</v>
          </cell>
          <cell r="D107">
            <v>0</v>
          </cell>
          <cell r="E107">
            <v>0</v>
          </cell>
          <cell r="F107">
            <v>0</v>
          </cell>
        </row>
        <row r="108">
          <cell r="B108">
            <v>0</v>
          </cell>
          <cell r="C108">
            <v>965.85</v>
          </cell>
          <cell r="D108">
            <v>0</v>
          </cell>
          <cell r="E108">
            <v>0</v>
          </cell>
          <cell r="F108">
            <v>0</v>
          </cell>
        </row>
        <row r="109">
          <cell r="B109">
            <v>0</v>
          </cell>
          <cell r="C109">
            <v>17511.87</v>
          </cell>
          <cell r="D109">
            <v>0</v>
          </cell>
          <cell r="E109">
            <v>0</v>
          </cell>
          <cell r="F109">
            <v>0</v>
          </cell>
        </row>
        <row r="110">
          <cell r="B110">
            <v>0</v>
          </cell>
          <cell r="C110">
            <v>2121.66</v>
          </cell>
          <cell r="D110">
            <v>0</v>
          </cell>
          <cell r="E110">
            <v>0</v>
          </cell>
          <cell r="F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B114">
            <v>0</v>
          </cell>
          <cell r="C114">
            <v>13176.619999999901</v>
          </cell>
          <cell r="D114">
            <v>0</v>
          </cell>
          <cell r="E114">
            <v>0</v>
          </cell>
          <cell r="F114">
            <v>0</v>
          </cell>
        </row>
        <row r="115">
          <cell r="B115">
            <v>0</v>
          </cell>
          <cell r="C115">
            <v>-33.340000000000003</v>
          </cell>
          <cell r="D115">
            <v>0</v>
          </cell>
          <cell r="E115">
            <v>0</v>
          </cell>
          <cell r="F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B117">
            <v>0</v>
          </cell>
          <cell r="C117">
            <v>10937.199999999901</v>
          </cell>
          <cell r="D117">
            <v>0</v>
          </cell>
          <cell r="E117">
            <v>0</v>
          </cell>
          <cell r="F117">
            <v>0</v>
          </cell>
        </row>
        <row r="118">
          <cell r="B118">
            <v>0</v>
          </cell>
          <cell r="C118">
            <v>-103.25</v>
          </cell>
          <cell r="D118">
            <v>0</v>
          </cell>
          <cell r="E118">
            <v>0</v>
          </cell>
          <cell r="F118">
            <v>0</v>
          </cell>
        </row>
        <row r="119">
          <cell r="B119">
            <v>0</v>
          </cell>
          <cell r="C119">
            <v>31975.21</v>
          </cell>
          <cell r="D119">
            <v>0</v>
          </cell>
          <cell r="E119">
            <v>0</v>
          </cell>
          <cell r="F119">
            <v>0</v>
          </cell>
        </row>
        <row r="120">
          <cell r="B120">
            <v>0</v>
          </cell>
          <cell r="C120">
            <v>2003.72</v>
          </cell>
          <cell r="D120">
            <v>0</v>
          </cell>
          <cell r="E120">
            <v>0</v>
          </cell>
          <cell r="F120">
            <v>0</v>
          </cell>
        </row>
        <row r="121">
          <cell r="B121">
            <v>0</v>
          </cell>
          <cell r="C121">
            <v>24839.4899999999</v>
          </cell>
          <cell r="D121">
            <v>0</v>
          </cell>
          <cell r="E121">
            <v>0</v>
          </cell>
          <cell r="F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B123">
            <v>0</v>
          </cell>
          <cell r="C123">
            <v>21432.32</v>
          </cell>
          <cell r="D123">
            <v>0</v>
          </cell>
          <cell r="E123">
            <v>0</v>
          </cell>
          <cell r="F123">
            <v>0</v>
          </cell>
        </row>
        <row r="124">
          <cell r="B124">
            <v>0</v>
          </cell>
          <cell r="C124">
            <v>2243.12</v>
          </cell>
          <cell r="D124">
            <v>0</v>
          </cell>
          <cell r="E124">
            <v>0</v>
          </cell>
          <cell r="F124">
            <v>0</v>
          </cell>
        </row>
        <row r="125">
          <cell r="B125">
            <v>0</v>
          </cell>
          <cell r="C125">
            <v>44461.229999999901</v>
          </cell>
          <cell r="D125">
            <v>0</v>
          </cell>
          <cell r="E125">
            <v>0</v>
          </cell>
          <cell r="F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B131">
            <v>0</v>
          </cell>
          <cell r="C131">
            <v>33.58</v>
          </cell>
          <cell r="D131">
            <v>0</v>
          </cell>
          <cell r="E131">
            <v>0</v>
          </cell>
          <cell r="F131">
            <v>0</v>
          </cell>
        </row>
        <row r="134">
          <cell r="B134">
            <v>42515.789999999899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B136">
            <v>2876.46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B137">
            <v>110137.11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B138">
            <v>38231.5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B139">
            <v>198015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B141">
            <v>220671.94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B142">
            <v>15506.359999999901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B143">
            <v>72680.34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B144">
            <v>64624.86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B145">
            <v>176652.37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B146">
            <v>-12480.31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B147">
            <v>3914.11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B148">
            <v>173.27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B150">
            <v>9348.08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B151">
            <v>154110.28999999899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B152">
            <v>458900.78999999899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B153">
            <v>9052.39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B154">
            <v>5634.5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4">
          <cell r="B164">
            <v>-716096.64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B165">
            <v>218706.96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B166">
            <v>86805.029999999897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B167">
            <v>236766.3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B168">
            <v>553421.67000000004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B169">
            <v>183.89999999999901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B170">
            <v>-8944.5100000000693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B171">
            <v>234290.929999999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B172">
            <v>1322639.1100000001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B173">
            <v>60657.09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B174">
            <v>34627.019999999997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B176">
            <v>98488.04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</row>
        <row r="177">
          <cell r="B177">
            <v>2324914.3999999901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B178">
            <v>1631960.6599999799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B179">
            <v>8474.1299999999992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B180">
            <v>172446.14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B181">
            <v>18997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B183">
            <v>0</v>
          </cell>
          <cell r="C183">
            <v>105886.599999999</v>
          </cell>
          <cell r="D183">
            <v>0</v>
          </cell>
          <cell r="E183">
            <v>0</v>
          </cell>
          <cell r="F183">
            <v>0</v>
          </cell>
        </row>
        <row r="184">
          <cell r="B184">
            <v>0</v>
          </cell>
          <cell r="C184">
            <v>13810.99</v>
          </cell>
          <cell r="D184">
            <v>0</v>
          </cell>
          <cell r="E184">
            <v>0</v>
          </cell>
          <cell r="F184">
            <v>0</v>
          </cell>
        </row>
        <row r="185">
          <cell r="B185">
            <v>0</v>
          </cell>
          <cell r="C185">
            <v>1912868.1999999899</v>
          </cell>
          <cell r="D185">
            <v>0</v>
          </cell>
          <cell r="E185">
            <v>0</v>
          </cell>
          <cell r="F185">
            <v>0</v>
          </cell>
        </row>
        <row r="186">
          <cell r="B186">
            <v>0</v>
          </cell>
          <cell r="C186">
            <v>53523.7</v>
          </cell>
          <cell r="D186">
            <v>0</v>
          </cell>
          <cell r="E186">
            <v>0</v>
          </cell>
          <cell r="F186">
            <v>0</v>
          </cell>
        </row>
        <row r="187">
          <cell r="B187">
            <v>0</v>
          </cell>
          <cell r="C187">
            <v>25762.959999999901</v>
          </cell>
          <cell r="D187">
            <v>0</v>
          </cell>
          <cell r="E187">
            <v>0</v>
          </cell>
          <cell r="F187">
            <v>0</v>
          </cell>
        </row>
        <row r="188">
          <cell r="B188">
            <v>0</v>
          </cell>
          <cell r="C188">
            <v>62344.339999999902</v>
          </cell>
          <cell r="D188">
            <v>0</v>
          </cell>
          <cell r="E188">
            <v>0</v>
          </cell>
          <cell r="F188">
            <v>0</v>
          </cell>
        </row>
        <row r="189">
          <cell r="B189">
            <v>0</v>
          </cell>
          <cell r="C189">
            <v>337119.1</v>
          </cell>
          <cell r="D189">
            <v>0</v>
          </cell>
          <cell r="E189">
            <v>0</v>
          </cell>
          <cell r="F189">
            <v>0</v>
          </cell>
        </row>
        <row r="190">
          <cell r="B190">
            <v>0</v>
          </cell>
          <cell r="C190">
            <v>1469283.1399999899</v>
          </cell>
          <cell r="D190">
            <v>0</v>
          </cell>
          <cell r="E190">
            <v>0</v>
          </cell>
          <cell r="F190">
            <v>0</v>
          </cell>
        </row>
        <row r="191">
          <cell r="B191">
            <v>0</v>
          </cell>
          <cell r="C191">
            <v>23292.35</v>
          </cell>
          <cell r="D191">
            <v>0</v>
          </cell>
          <cell r="E191">
            <v>0</v>
          </cell>
          <cell r="F191">
            <v>0</v>
          </cell>
        </row>
        <row r="192">
          <cell r="B192">
            <v>0</v>
          </cell>
          <cell r="C192">
            <v>36257.43</v>
          </cell>
          <cell r="D192">
            <v>0</v>
          </cell>
          <cell r="E192">
            <v>0</v>
          </cell>
          <cell r="F192">
            <v>0</v>
          </cell>
        </row>
        <row r="193">
          <cell r="B193">
            <v>0</v>
          </cell>
          <cell r="C193">
            <v>16954.63</v>
          </cell>
          <cell r="D193">
            <v>0</v>
          </cell>
          <cell r="E193">
            <v>0</v>
          </cell>
          <cell r="F193">
            <v>0</v>
          </cell>
        </row>
        <row r="194">
          <cell r="B194">
            <v>0</v>
          </cell>
          <cell r="C194">
            <v>822173.67</v>
          </cell>
          <cell r="D194">
            <v>0</v>
          </cell>
          <cell r="E194">
            <v>0</v>
          </cell>
          <cell r="F194">
            <v>0</v>
          </cell>
        </row>
        <row r="195">
          <cell r="B195">
            <v>0</v>
          </cell>
          <cell r="C195">
            <v>186252.65</v>
          </cell>
          <cell r="D195">
            <v>0</v>
          </cell>
          <cell r="E195">
            <v>0</v>
          </cell>
          <cell r="F195">
            <v>0</v>
          </cell>
        </row>
        <row r="196">
          <cell r="B196">
            <v>0</v>
          </cell>
          <cell r="C196">
            <v>23104.42</v>
          </cell>
          <cell r="D196">
            <v>0</v>
          </cell>
          <cell r="E196">
            <v>0</v>
          </cell>
          <cell r="F196">
            <v>0</v>
          </cell>
        </row>
        <row r="197">
          <cell r="B197">
            <v>0</v>
          </cell>
          <cell r="C197">
            <v>497871.27999999898</v>
          </cell>
          <cell r="D197">
            <v>0</v>
          </cell>
          <cell r="E197">
            <v>0</v>
          </cell>
          <cell r="F197">
            <v>0</v>
          </cell>
        </row>
        <row r="198">
          <cell r="B198">
            <v>0</v>
          </cell>
          <cell r="C198">
            <v>-4573.2599999999902</v>
          </cell>
          <cell r="D198">
            <v>0</v>
          </cell>
          <cell r="E198">
            <v>0</v>
          </cell>
          <cell r="F198">
            <v>0</v>
          </cell>
        </row>
        <row r="199">
          <cell r="B199">
            <v>0</v>
          </cell>
          <cell r="C199">
            <v>35564.3299999999</v>
          </cell>
          <cell r="D199">
            <v>0</v>
          </cell>
          <cell r="E199">
            <v>0</v>
          </cell>
          <cell r="F199">
            <v>0</v>
          </cell>
        </row>
        <row r="202">
          <cell r="B202">
            <v>0</v>
          </cell>
          <cell r="C202">
            <v>0</v>
          </cell>
          <cell r="D202">
            <v>18251.7</v>
          </cell>
          <cell r="E202">
            <v>10604.2377</v>
          </cell>
          <cell r="F202">
            <v>7647.4623000000001</v>
          </cell>
        </row>
        <row r="203">
          <cell r="B203">
            <v>855788.33</v>
          </cell>
          <cell r="C203">
            <v>627965.61</v>
          </cell>
          <cell r="D203">
            <v>92023.33</v>
          </cell>
          <cell r="E203">
            <v>57763.044241000003</v>
          </cell>
          <cell r="F203">
            <v>34260.285758999999</v>
          </cell>
        </row>
        <row r="204">
          <cell r="B204">
            <v>54748.5799999999</v>
          </cell>
          <cell r="C204">
            <v>70612.119999999893</v>
          </cell>
          <cell r="D204">
            <v>3083198.87</v>
          </cell>
          <cell r="E204">
            <v>1791338.5434699999</v>
          </cell>
          <cell r="F204">
            <v>1291860.32653</v>
          </cell>
        </row>
        <row r="205">
          <cell r="B205">
            <v>930962.55</v>
          </cell>
          <cell r="C205">
            <v>261041.5</v>
          </cell>
          <cell r="D205">
            <v>0</v>
          </cell>
          <cell r="E205">
            <v>0</v>
          </cell>
          <cell r="F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9">
          <cell r="B209">
            <v>1196425.1099999901</v>
          </cell>
          <cell r="C209">
            <v>201781.06</v>
          </cell>
          <cell r="D209">
            <v>113429.49</v>
          </cell>
          <cell r="E209">
            <v>65902.533689999997</v>
          </cell>
          <cell r="F209">
            <v>47526.956310000001</v>
          </cell>
        </row>
        <row r="210">
          <cell r="B210">
            <v>131533.18</v>
          </cell>
          <cell r="C210">
            <v>5480.35</v>
          </cell>
          <cell r="D210">
            <v>119982.959999999</v>
          </cell>
          <cell r="E210">
            <v>69710.099759999997</v>
          </cell>
          <cell r="F210">
            <v>50272.8602399999</v>
          </cell>
        </row>
        <row r="211">
          <cell r="B211">
            <v>0</v>
          </cell>
          <cell r="C211">
            <v>0</v>
          </cell>
          <cell r="D211">
            <v>10.220000000000001</v>
          </cell>
          <cell r="E211">
            <v>5.9378200000000003</v>
          </cell>
          <cell r="F211">
            <v>4.2821800000000003</v>
          </cell>
        </row>
        <row r="212"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B213">
            <v>51661.82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8">
          <cell r="B218">
            <v>7637302.5300000003</v>
          </cell>
          <cell r="C218">
            <v>510795.14</v>
          </cell>
          <cell r="D218">
            <v>0</v>
          </cell>
          <cell r="E218">
            <v>0</v>
          </cell>
          <cell r="F218">
            <v>0</v>
          </cell>
        </row>
        <row r="221">
          <cell r="B221">
            <v>230329.52999999901</v>
          </cell>
          <cell r="C221">
            <v>122227.37</v>
          </cell>
          <cell r="D221">
            <v>6494355.4999999898</v>
          </cell>
          <cell r="E221">
            <v>4336281.1673499905</v>
          </cell>
          <cell r="F221">
            <v>2158074.33264999</v>
          </cell>
        </row>
        <row r="222">
          <cell r="B222">
            <v>-3752.83</v>
          </cell>
          <cell r="C222">
            <v>30531.46</v>
          </cell>
          <cell r="D222">
            <v>-190594.829999999</v>
          </cell>
          <cell r="E222">
            <v>-127260.16799099901</v>
          </cell>
          <cell r="F222">
            <v>-63334.662008999898</v>
          </cell>
        </row>
        <row r="223">
          <cell r="B223">
            <v>0</v>
          </cell>
          <cell r="C223">
            <v>0</v>
          </cell>
          <cell r="D223">
            <v>-2898327.81</v>
          </cell>
          <cell r="E223">
            <v>-1935213.4787369999</v>
          </cell>
          <cell r="F223">
            <v>-963114.33126300003</v>
          </cell>
        </row>
        <row r="224">
          <cell r="B224">
            <v>177706.16</v>
          </cell>
          <cell r="C224">
            <v>93124.06</v>
          </cell>
          <cell r="D224">
            <v>2087959.4</v>
          </cell>
          <cell r="E224">
            <v>1394130.49138</v>
          </cell>
          <cell r="F224">
            <v>693828.90862</v>
          </cell>
        </row>
        <row r="225">
          <cell r="B225">
            <v>416833.86999999901</v>
          </cell>
          <cell r="C225">
            <v>13609.74</v>
          </cell>
          <cell r="D225">
            <v>-10942.88</v>
          </cell>
          <cell r="E225">
            <v>-6651.0824640000001</v>
          </cell>
          <cell r="F225">
            <v>-4291.797536</v>
          </cell>
        </row>
        <row r="226">
          <cell r="B226">
            <v>179000</v>
          </cell>
          <cell r="C226">
            <v>432181.35</v>
          </cell>
          <cell r="D226">
            <v>608687.96</v>
          </cell>
          <cell r="E226">
            <v>353647.70475999999</v>
          </cell>
          <cell r="F226">
            <v>255040.25524</v>
          </cell>
        </row>
        <row r="227">
          <cell r="B227">
            <v>1408095.03</v>
          </cell>
          <cell r="C227">
            <v>739894.799999999</v>
          </cell>
          <cell r="D227">
            <v>1667006.6399999899</v>
          </cell>
          <cell r="E227">
            <v>1125729.58399199</v>
          </cell>
          <cell r="F227">
            <v>541277.056007999</v>
          </cell>
        </row>
        <row r="228">
          <cell r="B228">
            <v>157394.66</v>
          </cell>
          <cell r="C228">
            <v>634268.99</v>
          </cell>
          <cell r="D228">
            <v>353102.299999999</v>
          </cell>
          <cell r="E228">
            <v>235766.405709999</v>
          </cell>
          <cell r="F228">
            <v>117335.89428999901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B230">
            <v>54176.19</v>
          </cell>
          <cell r="C230">
            <v>42320.5</v>
          </cell>
          <cell r="D230">
            <v>261148.89</v>
          </cell>
          <cell r="E230">
            <v>174369.11385299999</v>
          </cell>
          <cell r="F230">
            <v>86779.776146999997</v>
          </cell>
        </row>
        <row r="231">
          <cell r="B231">
            <v>18490</v>
          </cell>
          <cell r="C231">
            <v>0</v>
          </cell>
          <cell r="D231">
            <v>1813116.65</v>
          </cell>
          <cell r="E231">
            <v>1210617.9872049999</v>
          </cell>
          <cell r="F231">
            <v>602498.66279500001</v>
          </cell>
        </row>
        <row r="232">
          <cell r="B232">
            <v>0</v>
          </cell>
          <cell r="C232">
            <v>101244.33</v>
          </cell>
          <cell r="D232">
            <v>0</v>
          </cell>
          <cell r="E232">
            <v>0</v>
          </cell>
          <cell r="F232">
            <v>0</v>
          </cell>
        </row>
        <row r="233">
          <cell r="B233">
            <v>153062.93</v>
          </cell>
          <cell r="C233">
            <v>0</v>
          </cell>
          <cell r="D233">
            <v>1883860.0999999901</v>
          </cell>
          <cell r="E233">
            <v>1257853.3887699901</v>
          </cell>
          <cell r="F233">
            <v>626006.71122999897</v>
          </cell>
        </row>
        <row r="239">
          <cell r="B239">
            <v>21526122.16</v>
          </cell>
          <cell r="C239">
            <v>10325301.67</v>
          </cell>
          <cell r="D239">
            <v>2118699.5</v>
          </cell>
          <cell r="E239">
            <v>1414655.6561499999</v>
          </cell>
          <cell r="F239">
            <v>704043.84384999995</v>
          </cell>
        </row>
        <row r="240">
          <cell r="B240">
            <v>608344.37</v>
          </cell>
          <cell r="C240">
            <v>10819.01</v>
          </cell>
          <cell r="D240">
            <v>0</v>
          </cell>
          <cell r="E240">
            <v>0</v>
          </cell>
          <cell r="F240">
            <v>0</v>
          </cell>
        </row>
        <row r="243">
          <cell r="B243">
            <v>1251305.8699999901</v>
          </cell>
          <cell r="C243">
            <v>270024.38</v>
          </cell>
          <cell r="D243">
            <v>2905258.11</v>
          </cell>
          <cell r="E243">
            <v>1939840.840047</v>
          </cell>
          <cell r="F243">
            <v>965417.26995300001</v>
          </cell>
        </row>
        <row r="244">
          <cell r="B244">
            <v>971432.45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B245">
            <v>459772.44</v>
          </cell>
          <cell r="C245">
            <v>1928.52</v>
          </cell>
          <cell r="D245">
            <v>0</v>
          </cell>
          <cell r="E245">
            <v>0</v>
          </cell>
          <cell r="F245">
            <v>0</v>
          </cell>
        </row>
        <row r="248">
          <cell r="B248">
            <v>1696966.5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51">
          <cell r="B251">
            <v>950865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B252">
            <v>-2980388.69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B253">
            <v>-52750.64</v>
          </cell>
          <cell r="C253">
            <v>-5154.09</v>
          </cell>
          <cell r="D253">
            <v>0</v>
          </cell>
          <cell r="E253">
            <v>0</v>
          </cell>
          <cell r="F253">
            <v>0</v>
          </cell>
        </row>
        <row r="254">
          <cell r="B254">
            <v>11054.05</v>
          </cell>
          <cell r="C254">
            <v>1373.24</v>
          </cell>
          <cell r="D254">
            <v>0</v>
          </cell>
          <cell r="E254">
            <v>0</v>
          </cell>
          <cell r="F254">
            <v>0</v>
          </cell>
        </row>
        <row r="255">
          <cell r="B255">
            <v>-700.45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9">
          <cell r="B259">
            <v>-486315.63999999902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B260">
            <v>3895262.66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5">
          <cell r="B265">
            <v>19053216.370000001</v>
          </cell>
          <cell r="C265">
            <v>4223531.74</v>
          </cell>
          <cell r="D265">
            <v>567204.46999999986</v>
          </cell>
          <cell r="E265">
            <v>378722.42461900006</v>
          </cell>
          <cell r="F265">
            <v>188482.04538100003</v>
          </cell>
        </row>
        <row r="268"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B270">
            <v>12649205.189999999</v>
          </cell>
          <cell r="C270">
            <v>-6327645.8600000003</v>
          </cell>
          <cell r="D270">
            <v>0</v>
          </cell>
          <cell r="E270">
            <v>0</v>
          </cell>
          <cell r="F270">
            <v>0</v>
          </cell>
        </row>
        <row r="273">
          <cell r="B273">
            <v>27105345.34</v>
          </cell>
          <cell r="C273">
            <v>12084450.77</v>
          </cell>
          <cell r="D273">
            <v>0</v>
          </cell>
          <cell r="E273">
            <v>0</v>
          </cell>
          <cell r="F273">
            <v>0</v>
          </cell>
        </row>
        <row r="274">
          <cell r="B274">
            <v>-30092264.059999999</v>
          </cell>
          <cell r="C274">
            <v>-7375978.5</v>
          </cell>
          <cell r="D274">
            <v>0</v>
          </cell>
          <cell r="E274">
            <v>0</v>
          </cell>
          <cell r="F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82">
          <cell r="B282">
            <v>28731.68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B283">
            <v>0</v>
          </cell>
          <cell r="C283">
            <v>0</v>
          </cell>
          <cell r="D283">
            <v>-6321559.3300000001</v>
          </cell>
          <cell r="E283">
            <v>-4220905.1646409901</v>
          </cell>
          <cell r="F283">
            <v>-2100654.16535899</v>
          </cell>
        </row>
        <row r="284">
          <cell r="B284">
            <v>0</v>
          </cell>
          <cell r="C284">
            <v>0</v>
          </cell>
          <cell r="D284">
            <v>283936.65000000002</v>
          </cell>
          <cell r="E284">
            <v>189584.50120500001</v>
          </cell>
          <cell r="F284">
            <v>94352.148795000001</v>
          </cell>
        </row>
        <row r="285"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B286">
            <v>0</v>
          </cell>
          <cell r="C286">
            <v>0</v>
          </cell>
          <cell r="D286">
            <v>-23439.37</v>
          </cell>
          <cell r="E286">
            <v>-15650.4673489999</v>
          </cell>
          <cell r="F286">
            <v>-7788.9026509999903</v>
          </cell>
        </row>
        <row r="287">
          <cell r="B287">
            <v>0</v>
          </cell>
          <cell r="C287">
            <v>0</v>
          </cell>
          <cell r="D287">
            <v>25713.32</v>
          </cell>
          <cell r="E287">
            <v>17168.783764</v>
          </cell>
          <cell r="F287">
            <v>8544.5362359999999</v>
          </cell>
        </row>
        <row r="288">
          <cell r="B288">
            <v>0</v>
          </cell>
          <cell r="C288">
            <v>0</v>
          </cell>
          <cell r="D288">
            <v>-3581258.8899999899</v>
          </cell>
          <cell r="E288">
            <v>-2391206.5608529998</v>
          </cell>
          <cell r="F288">
            <v>-1190052.3291469901</v>
          </cell>
        </row>
        <row r="289"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B290">
            <v>0</v>
          </cell>
          <cell r="C290">
            <v>0</v>
          </cell>
          <cell r="D290">
            <v>3649363.83</v>
          </cell>
          <cell r="E290">
            <v>2436680.2292909999</v>
          </cell>
          <cell r="F290">
            <v>1212683.6007089999</v>
          </cell>
        </row>
        <row r="291"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B292">
            <v>0</v>
          </cell>
          <cell r="C292">
            <v>0</v>
          </cell>
          <cell r="D292">
            <v>-103449</v>
          </cell>
          <cell r="E292">
            <v>-69072.897299999997</v>
          </cell>
          <cell r="F292">
            <v>-34376.102699999901</v>
          </cell>
        </row>
        <row r="293">
          <cell r="B293">
            <v>0</v>
          </cell>
          <cell r="C293">
            <v>0</v>
          </cell>
          <cell r="D293">
            <v>-537166.43000000005</v>
          </cell>
          <cell r="E293">
            <v>-358666.025311</v>
          </cell>
          <cell r="F293">
            <v>-178500.40468899999</v>
          </cell>
        </row>
        <row r="294">
          <cell r="B294">
            <v>-709958.61</v>
          </cell>
          <cell r="C294">
            <v>-434732.04</v>
          </cell>
          <cell r="D294">
            <v>-510674.73</v>
          </cell>
          <cell r="E294">
            <v>-340977.51722099999</v>
          </cell>
          <cell r="F294">
            <v>-169697.21277899999</v>
          </cell>
        </row>
        <row r="295">
          <cell r="B295">
            <v>-300</v>
          </cell>
          <cell r="C295">
            <v>0</v>
          </cell>
          <cell r="D295">
            <v>-1062.44</v>
          </cell>
          <cell r="E295">
            <v>-709.39118799999903</v>
          </cell>
          <cell r="F295">
            <v>-353.048812</v>
          </cell>
        </row>
        <row r="296"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B298">
            <v>-94491.05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B301">
            <v>0</v>
          </cell>
          <cell r="C301">
            <v>0</v>
          </cell>
          <cell r="D301">
            <v>11535.3</v>
          </cell>
          <cell r="E301">
            <v>7702.1198099999901</v>
          </cell>
          <cell r="F301">
            <v>3833.18018999999</v>
          </cell>
        </row>
        <row r="302">
          <cell r="B302">
            <v>0</v>
          </cell>
          <cell r="C302">
            <v>0</v>
          </cell>
          <cell r="D302">
            <v>-502663.15</v>
          </cell>
          <cell r="E302">
            <v>-335628.18525500002</v>
          </cell>
          <cell r="F302">
            <v>-167034.964745</v>
          </cell>
        </row>
        <row r="303">
          <cell r="B303">
            <v>0</v>
          </cell>
          <cell r="C303">
            <v>0</v>
          </cell>
          <cell r="D303">
            <v>-750</v>
          </cell>
          <cell r="E303">
            <v>-500.77499999999998</v>
          </cell>
          <cell r="F303">
            <v>-249.22499999999999</v>
          </cell>
        </row>
        <row r="304">
          <cell r="B304">
            <v>0</v>
          </cell>
          <cell r="C304">
            <v>0</v>
          </cell>
          <cell r="D304">
            <v>443687.64</v>
          </cell>
          <cell r="E304">
            <v>296250.23722800001</v>
          </cell>
          <cell r="F304">
            <v>147437.402772</v>
          </cell>
        </row>
        <row r="305">
          <cell r="B305">
            <v>0</v>
          </cell>
          <cell r="C305">
            <v>0</v>
          </cell>
          <cell r="D305">
            <v>1075570</v>
          </cell>
          <cell r="E305">
            <v>718158.08899999899</v>
          </cell>
          <cell r="F305">
            <v>357411.91099999897</v>
          </cell>
        </row>
        <row r="308">
          <cell r="B308">
            <v>0</v>
          </cell>
          <cell r="C308">
            <v>0</v>
          </cell>
          <cell r="D308">
            <v>18178069.5</v>
          </cell>
          <cell r="E308">
            <v>12137497.00515</v>
          </cell>
          <cell r="F308">
            <v>6040572.4948499901</v>
          </cell>
        </row>
        <row r="309"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B310">
            <v>0</v>
          </cell>
          <cell r="C310">
            <v>0</v>
          </cell>
          <cell r="D310">
            <v>209093.64</v>
          </cell>
          <cell r="E310">
            <v>139611.823428</v>
          </cell>
          <cell r="F310">
            <v>69481.816571999996</v>
          </cell>
        </row>
        <row r="311">
          <cell r="B311">
            <v>774.98</v>
          </cell>
          <cell r="C311">
            <v>474.99</v>
          </cell>
          <cell r="D311">
            <v>213821.49</v>
          </cell>
          <cell r="E311">
            <v>142768.60887299999</v>
          </cell>
          <cell r="F311">
            <v>71052.881127000001</v>
          </cell>
        </row>
        <row r="312"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B315">
            <v>1132007.49</v>
          </cell>
          <cell r="C315">
            <v>36513.33</v>
          </cell>
          <cell r="D315">
            <v>365845.62</v>
          </cell>
          <cell r="E315">
            <v>244275.120474</v>
          </cell>
          <cell r="F315">
            <v>121570.499526</v>
          </cell>
        </row>
        <row r="316">
          <cell r="B316">
            <v>-524626.44999999995</v>
          </cell>
          <cell r="C316">
            <v>-283901.53000000003</v>
          </cell>
          <cell r="D316">
            <v>-366821.7</v>
          </cell>
          <cell r="E316">
            <v>-244926.84909</v>
          </cell>
          <cell r="F316">
            <v>-121894.85090999999</v>
          </cell>
        </row>
        <row r="319"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</sheetData>
      <sheetData sheetId="4"/>
      <sheetData sheetId="5">
        <row r="18">
          <cell r="B18">
            <v>149140.32999999999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2"/>
  <sheetViews>
    <sheetView tabSelected="1" workbookViewId="0">
      <selection sqref="A1:D42"/>
    </sheetView>
  </sheetViews>
  <sheetFormatPr defaultColWidth="9.140625" defaultRowHeight="15"/>
  <cols>
    <col min="1" max="1" width="40" style="4" bestFit="1" customWidth="1"/>
    <col min="2" max="2" width="15" style="4" customWidth="1"/>
    <col min="3" max="3" width="14.28515625" style="4" customWidth="1"/>
    <col min="4" max="4" width="14.7109375" style="4" customWidth="1"/>
    <col min="5" max="16384" width="9.140625" style="4"/>
  </cols>
  <sheetData>
    <row r="1" spans="1:11">
      <c r="A1" s="9" t="s">
        <v>346</v>
      </c>
      <c r="B1" s="10"/>
      <c r="C1" s="10"/>
      <c r="D1" s="10"/>
    </row>
    <row r="2" spans="1:11">
      <c r="A2" s="9" t="s">
        <v>347</v>
      </c>
      <c r="B2" s="10"/>
      <c r="C2" s="10"/>
      <c r="D2" s="10"/>
    </row>
    <row r="3" spans="1:11">
      <c r="A3" s="142" t="s">
        <v>348</v>
      </c>
      <c r="B3" s="142"/>
      <c r="C3" s="142"/>
      <c r="D3" s="142"/>
    </row>
    <row r="4" spans="1:11">
      <c r="B4" s="10"/>
      <c r="C4" s="10"/>
      <c r="D4" s="10"/>
    </row>
    <row r="5" spans="1:11">
      <c r="A5" s="143" t="s">
        <v>349</v>
      </c>
      <c r="B5" s="143"/>
      <c r="C5" s="143"/>
      <c r="D5" s="143"/>
    </row>
    <row r="6" spans="1:11">
      <c r="A6" s="11"/>
      <c r="B6" s="11"/>
      <c r="C6" s="11"/>
      <c r="D6" s="11"/>
    </row>
    <row r="7" spans="1:11">
      <c r="A7" s="1"/>
      <c r="B7" s="12" t="s">
        <v>34</v>
      </c>
      <c r="C7" s="13" t="s">
        <v>33</v>
      </c>
      <c r="D7" s="14" t="s">
        <v>350</v>
      </c>
    </row>
    <row r="8" spans="1:11">
      <c r="A8" s="15" t="s">
        <v>351</v>
      </c>
      <c r="B8" s="16"/>
      <c r="C8" s="16"/>
      <c r="D8" s="17"/>
    </row>
    <row r="9" spans="1:11">
      <c r="A9" s="18" t="s">
        <v>31</v>
      </c>
      <c r="B9" s="19">
        <f>'[2]Summary Report Group'!G8</f>
        <v>156810665.56999999</v>
      </c>
      <c r="C9" s="19">
        <f>'[2]Summary Report Group'!H8</f>
        <v>39827895.490000002</v>
      </c>
      <c r="D9" s="20">
        <f>SUM(B9:C9)</f>
        <v>196638561.06</v>
      </c>
    </row>
    <row r="10" spans="1:11">
      <c r="A10" s="18" t="s">
        <v>30</v>
      </c>
      <c r="B10" s="21">
        <f>'[2]Summary Report Group'!G9</f>
        <v>15837.49</v>
      </c>
      <c r="C10" s="21">
        <f>'[2]Summary Report Group'!H9</f>
        <v>0</v>
      </c>
      <c r="D10" s="17">
        <f>SUM(B10:C10)</f>
        <v>15837.49</v>
      </c>
    </row>
    <row r="11" spans="1:11">
      <c r="A11" s="18" t="s">
        <v>29</v>
      </c>
      <c r="B11" s="21">
        <f>'[2]Summary Report Group'!G10</f>
        <v>11596229.75</v>
      </c>
      <c r="C11" s="21">
        <f>'[2]Summary Report Group'!H10</f>
        <v>0</v>
      </c>
      <c r="D11" s="17">
        <f>SUM(B11:C11)</f>
        <v>11596229.75</v>
      </c>
    </row>
    <row r="12" spans="1:11">
      <c r="A12" s="18" t="s">
        <v>28</v>
      </c>
      <c r="B12" s="22">
        <f>'[2]Summary Report Group'!G11</f>
        <v>4669667.08</v>
      </c>
      <c r="C12" s="23">
        <f>'[2]Summary Report Group'!H11</f>
        <v>-2489481.69</v>
      </c>
      <c r="D12" s="24">
        <f>SUM(B12:C12)</f>
        <v>2180185.39</v>
      </c>
    </row>
    <row r="13" spans="1:11">
      <c r="A13" s="18" t="s">
        <v>27</v>
      </c>
      <c r="B13" s="25">
        <f>SUM(B9:B12)</f>
        <v>173092399.89000002</v>
      </c>
      <c r="C13" s="25">
        <f>SUM(C9:C12)</f>
        <v>37338413.800000004</v>
      </c>
      <c r="D13" s="20">
        <f>SUM(D9:D12)</f>
        <v>210430813.69</v>
      </c>
    </row>
    <row r="14" spans="1:11">
      <c r="A14" s="15" t="s">
        <v>352</v>
      </c>
      <c r="B14" s="16"/>
      <c r="C14" s="16"/>
      <c r="D14" s="17"/>
    </row>
    <row r="15" spans="1:11">
      <c r="A15" s="15" t="s">
        <v>353</v>
      </c>
      <c r="B15" s="16"/>
      <c r="C15" s="16"/>
      <c r="D15" s="17"/>
    </row>
    <row r="16" spans="1:11">
      <c r="A16" s="15" t="s">
        <v>354</v>
      </c>
      <c r="B16" s="16"/>
      <c r="C16" s="16"/>
      <c r="D16" s="17"/>
      <c r="K16" s="4" t="s">
        <v>420</v>
      </c>
    </row>
    <row r="17" spans="1:4">
      <c r="A17" s="15" t="s">
        <v>355</v>
      </c>
      <c r="B17" s="16"/>
      <c r="C17" s="16"/>
      <c r="D17" s="17"/>
    </row>
    <row r="18" spans="1:4">
      <c r="A18" s="18" t="s">
        <v>26</v>
      </c>
      <c r="B18" s="19">
        <f>'[2]Summary Report Group'!G17</f>
        <v>18729841.399999999</v>
      </c>
      <c r="C18" s="19">
        <f>'[2]Summary Report Group'!H17</f>
        <v>0</v>
      </c>
      <c r="D18" s="20">
        <f>B18+C18</f>
        <v>18729841.399999999</v>
      </c>
    </row>
    <row r="19" spans="1:4">
      <c r="A19" s="18" t="s">
        <v>25</v>
      </c>
      <c r="B19" s="21">
        <f>'[2]Summary Report Group'!G18</f>
        <v>26287702.999999899</v>
      </c>
      <c r="C19" s="21">
        <f>'[2]Summary Report Group'!H18</f>
        <v>12053285.1299999</v>
      </c>
      <c r="D19" s="26">
        <f>B19+C19</f>
        <v>38340988.129999802</v>
      </c>
    </row>
    <row r="20" spans="1:4">
      <c r="A20" s="18" t="s">
        <v>24</v>
      </c>
      <c r="B20" s="21">
        <f>'[2]Summary Report Group'!G19</f>
        <v>10518856.0599999</v>
      </c>
      <c r="C20" s="21">
        <f>'[2]Summary Report Group'!H19</f>
        <v>0</v>
      </c>
      <c r="D20" s="26">
        <f>B20+C20</f>
        <v>10518856.0599999</v>
      </c>
    </row>
    <row r="21" spans="1:4">
      <c r="A21" s="18" t="s">
        <v>23</v>
      </c>
      <c r="B21" s="22">
        <f>'[2]Summary Report Group'!G20</f>
        <v>-4557022.49</v>
      </c>
      <c r="C21" s="23">
        <f>'[2]Summary Report Group'!H20</f>
        <v>0</v>
      </c>
      <c r="D21" s="27">
        <f>B21+C21</f>
        <v>-4557022.49</v>
      </c>
    </row>
    <row r="22" spans="1:4">
      <c r="A22" s="18" t="s">
        <v>22</v>
      </c>
      <c r="B22" s="25">
        <f>SUM(B18:B21)</f>
        <v>50979377.969999798</v>
      </c>
      <c r="C22" s="25">
        <f>SUM(C18:C21)</f>
        <v>12053285.1299999</v>
      </c>
      <c r="D22" s="20">
        <f>SUM(D18:D21)</f>
        <v>63032663.099999703</v>
      </c>
    </row>
    <row r="23" spans="1:4">
      <c r="A23" s="28" t="s">
        <v>356</v>
      </c>
      <c r="B23" s="29"/>
      <c r="C23" s="29"/>
      <c r="D23" s="30"/>
    </row>
    <row r="24" spans="1:4">
      <c r="A24" s="18" t="s">
        <v>21</v>
      </c>
      <c r="B24" s="19">
        <f>'[2]Summary Report Group'!G23</f>
        <v>9320753.9699999895</v>
      </c>
      <c r="C24" s="19">
        <f>'[2]Summary Report Group'!H23</f>
        <v>376734.799999999</v>
      </c>
      <c r="D24" s="20">
        <f t="shared" ref="D24:D38" si="0">B24+C24</f>
        <v>9697488.7699999884</v>
      </c>
    </row>
    <row r="25" spans="1:4">
      <c r="A25" s="18" t="s">
        <v>20</v>
      </c>
      <c r="B25" s="21">
        <f>'[2]Summary Report Group'!G24</f>
        <v>1570564.8499999901</v>
      </c>
      <c r="C25" s="21">
        <f>'[2]Summary Report Group'!H24</f>
        <v>0</v>
      </c>
      <c r="D25" s="26">
        <f t="shared" si="0"/>
        <v>1570564.8499999901</v>
      </c>
    </row>
    <row r="26" spans="1:4">
      <c r="A26" s="18" t="s">
        <v>19</v>
      </c>
      <c r="B26" s="21">
        <f>'[2]Summary Report Group'!G25</f>
        <v>6278337.22999998</v>
      </c>
      <c r="C26" s="21">
        <f>'[2]Summary Report Group'!H25</f>
        <v>5617496.5300000003</v>
      </c>
      <c r="D26" s="26">
        <f t="shared" si="0"/>
        <v>11895833.759999979</v>
      </c>
    </row>
    <row r="27" spans="1:4">
      <c r="A27" s="18" t="s">
        <v>18</v>
      </c>
      <c r="B27" s="21">
        <f>'[2]Summary Report Group'!G26</f>
        <v>3701205.2854109998</v>
      </c>
      <c r="C27" s="21">
        <f>'[2]Summary Report Group'!H26</f>
        <v>2293387.3045890001</v>
      </c>
      <c r="D27" s="26">
        <f t="shared" si="0"/>
        <v>5994592.5899999999</v>
      </c>
    </row>
    <row r="28" spans="1:4">
      <c r="A28" s="18" t="s">
        <v>17</v>
      </c>
      <c r="B28" s="21">
        <f>'[2]Summary Report Group'!G27</f>
        <v>1515238.6812700001</v>
      </c>
      <c r="C28" s="21">
        <f>'[2]Summary Report Group'!H27</f>
        <v>305065.50873</v>
      </c>
      <c r="D28" s="26">
        <f t="shared" si="0"/>
        <v>1820304.19</v>
      </c>
    </row>
    <row r="29" spans="1:4">
      <c r="A29" s="18" t="s">
        <v>16</v>
      </c>
      <c r="B29" s="21">
        <f>'[2]Summary Report Group'!G28</f>
        <v>7637302.5300000003</v>
      </c>
      <c r="C29" s="21">
        <f>'[2]Summary Report Group'!H28</f>
        <v>510795.14</v>
      </c>
      <c r="D29" s="26">
        <f t="shared" si="0"/>
        <v>8148097.6699999999</v>
      </c>
    </row>
    <row r="30" spans="1:4">
      <c r="A30" s="18" t="s">
        <v>15</v>
      </c>
      <c r="B30" s="21">
        <f>'[2]Summary Report Group'!G29</f>
        <v>10810606.653827991</v>
      </c>
      <c r="C30" s="21">
        <f>'[2]Summary Report Group'!H29</f>
        <v>6259503.4061719794</v>
      </c>
      <c r="D30" s="26">
        <f t="shared" si="0"/>
        <v>17070110.059999973</v>
      </c>
    </row>
    <row r="31" spans="1:4">
      <c r="A31" s="18" t="s">
        <v>14</v>
      </c>
      <c r="B31" s="21">
        <f>'[2]Summary Report Group'!G30</f>
        <v>23549122.186149999</v>
      </c>
      <c r="C31" s="21">
        <f>'[2]Summary Report Group'!H30</f>
        <v>11040164.52385</v>
      </c>
      <c r="D31" s="26">
        <f t="shared" si="0"/>
        <v>34589286.710000001</v>
      </c>
    </row>
    <row r="32" spans="1:4">
      <c r="A32" s="18" t="s">
        <v>13</v>
      </c>
      <c r="B32" s="21">
        <f>'[2]Summary Report Group'!G31</f>
        <v>4622351.6000469998</v>
      </c>
      <c r="C32" s="21">
        <f>'[2]Summary Report Group'!H31</f>
        <v>1237370.169953</v>
      </c>
      <c r="D32" s="26">
        <f t="shared" si="0"/>
        <v>5859721.7699999996</v>
      </c>
    </row>
    <row r="33" spans="1:4">
      <c r="A33" s="18" t="s">
        <v>12</v>
      </c>
      <c r="B33" s="21">
        <f>'[2]Summary Report Group'!G32</f>
        <v>1696966.5</v>
      </c>
      <c r="C33" s="21">
        <f>'[2]Summary Report Group'!H32</f>
        <v>0</v>
      </c>
      <c r="D33" s="26">
        <f t="shared" si="0"/>
        <v>1696966.5</v>
      </c>
    </row>
    <row r="34" spans="1:4">
      <c r="A34" s="31" t="s">
        <v>11</v>
      </c>
      <c r="B34" s="21">
        <f>'[2]Summary Report Group'!G33</f>
        <v>-2071920.73</v>
      </c>
      <c r="C34" s="21">
        <f>'[2]Summary Report Group'!H33</f>
        <v>-3780.85</v>
      </c>
      <c r="D34" s="32">
        <f t="shared" si="0"/>
        <v>-2075701.58</v>
      </c>
    </row>
    <row r="35" spans="1:4">
      <c r="A35" s="18" t="s">
        <v>357</v>
      </c>
      <c r="B35" s="21">
        <f>'[2]Summary Report Group'!G34</f>
        <v>3408947.02</v>
      </c>
      <c r="C35" s="21">
        <f>'[2]Summary Report Group'!H34</f>
        <v>0</v>
      </c>
      <c r="D35" s="32">
        <f t="shared" si="0"/>
        <v>3408947.02</v>
      </c>
    </row>
    <row r="36" spans="1:4">
      <c r="A36" s="31" t="s">
        <v>10</v>
      </c>
      <c r="B36" s="21">
        <f>'[2]Summary Report Group'!G35</f>
        <v>19431938.794619001</v>
      </c>
      <c r="C36" s="21">
        <f>'[2]Summary Report Group'!H35</f>
        <v>4412013.7853810005</v>
      </c>
      <c r="D36" s="32">
        <f t="shared" si="0"/>
        <v>23843952.580000002</v>
      </c>
    </row>
    <row r="37" spans="1:4">
      <c r="A37" s="31" t="s">
        <v>9</v>
      </c>
      <c r="B37" s="21">
        <f>'[2]Summary Report Group'!G36</f>
        <v>12649205.189999999</v>
      </c>
      <c r="C37" s="21">
        <f>'[2]Summary Report Group'!H36</f>
        <v>-6327645.8600000003</v>
      </c>
      <c r="D37" s="32">
        <f t="shared" si="0"/>
        <v>6321559.3299999991</v>
      </c>
    </row>
    <row r="38" spans="1:4">
      <c r="A38" s="31" t="s">
        <v>8</v>
      </c>
      <c r="B38" s="22">
        <f>'[2]Summary Report Group'!G37</f>
        <v>-2986918.71999999</v>
      </c>
      <c r="C38" s="23">
        <f>'[2]Summary Report Group'!H37</f>
        <v>4708472.2699999996</v>
      </c>
      <c r="D38" s="33">
        <f t="shared" si="0"/>
        <v>1721553.5500000096</v>
      </c>
    </row>
    <row r="39" spans="1:4">
      <c r="A39" s="28" t="s">
        <v>7</v>
      </c>
      <c r="B39" s="25">
        <f>SUM(B22:B38)</f>
        <v>152113079.01132473</v>
      </c>
      <c r="C39" s="25">
        <f>SUM(C22:C38)</f>
        <v>42482861.858674884</v>
      </c>
      <c r="D39" s="20">
        <f>SUM(D22:D38)</f>
        <v>194595940.86999968</v>
      </c>
    </row>
    <row r="40" spans="1:4">
      <c r="A40" s="31"/>
      <c r="B40" s="29"/>
      <c r="C40" s="29"/>
      <c r="D40" s="30"/>
    </row>
    <row r="41" spans="1:4" ht="16.5">
      <c r="A41" s="34" t="s">
        <v>6</v>
      </c>
      <c r="B41" s="35">
        <f>B13-B39</f>
        <v>20979320.878675282</v>
      </c>
      <c r="C41" s="35">
        <f>C13-C39</f>
        <v>-5144448.0586748794</v>
      </c>
      <c r="D41" s="36">
        <f>D13-D39</f>
        <v>15834872.820000321</v>
      </c>
    </row>
    <row r="42" spans="1:4">
      <c r="A42" s="37"/>
      <c r="B42" s="38"/>
      <c r="C42" s="38"/>
      <c r="D42" s="24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1" workbookViewId="0">
      <selection activeCell="H38" sqref="H38"/>
    </sheetView>
  </sheetViews>
  <sheetFormatPr defaultColWidth="9.140625" defaultRowHeight="15"/>
  <cols>
    <col min="1" max="1" width="40" style="4" bestFit="1" customWidth="1"/>
    <col min="2" max="2" width="17.5703125" style="39" customWidth="1"/>
    <col min="3" max="3" width="15.28515625" style="39" customWidth="1"/>
    <col min="4" max="4" width="15.42578125" style="39" customWidth="1"/>
    <col min="5" max="5" width="14.28515625" style="39" customWidth="1"/>
    <col min="6" max="6" width="13.42578125" style="39" bestFit="1" customWidth="1"/>
    <col min="7" max="7" width="9.140625" style="39"/>
    <col min="8" max="8" width="32.42578125" style="39" customWidth="1"/>
    <col min="9" max="10" width="9.140625" style="39"/>
    <col min="11" max="16384" width="9.140625" style="4"/>
  </cols>
  <sheetData>
    <row r="1" spans="1:7" s="4" customFormat="1" ht="18" customHeight="1">
      <c r="A1" s="9" t="s">
        <v>346</v>
      </c>
      <c r="B1" s="59"/>
      <c r="C1" s="59"/>
      <c r="D1" s="59"/>
      <c r="E1" s="59"/>
      <c r="F1" s="59"/>
      <c r="G1" s="39"/>
    </row>
    <row r="2" spans="1:7" s="4" customFormat="1" ht="18" customHeight="1">
      <c r="A2" s="9" t="s">
        <v>359</v>
      </c>
      <c r="B2" s="59"/>
      <c r="C2" s="59"/>
      <c r="D2" s="59"/>
      <c r="E2" s="59"/>
      <c r="F2" s="59"/>
      <c r="G2" s="39"/>
    </row>
    <row r="3" spans="1:7" s="4" customFormat="1" ht="18" customHeight="1">
      <c r="A3" s="9" t="str">
        <f>Allocated!A3</f>
        <v>FOR THE MONTH ENDED SEPTEMBER 30, 2017</v>
      </c>
      <c r="B3" s="59"/>
      <c r="C3" s="59"/>
      <c r="D3" s="59"/>
      <c r="E3" s="59"/>
      <c r="F3" s="59"/>
      <c r="G3" s="39"/>
    </row>
    <row r="4" spans="1:7" s="4" customFormat="1" ht="12" customHeight="1">
      <c r="B4" s="39"/>
      <c r="C4" s="39"/>
      <c r="D4" s="39"/>
      <c r="E4" s="39"/>
      <c r="F4" s="39"/>
      <c r="G4" s="39"/>
    </row>
    <row r="5" spans="1:7" s="4" customFormat="1" ht="18" customHeight="1">
      <c r="A5" s="1"/>
      <c r="B5" s="58" t="s">
        <v>34</v>
      </c>
      <c r="C5" s="58" t="s">
        <v>33</v>
      </c>
      <c r="D5" s="58" t="s">
        <v>35</v>
      </c>
      <c r="E5" s="58" t="s">
        <v>358</v>
      </c>
      <c r="F5" s="57" t="s">
        <v>350</v>
      </c>
      <c r="G5" s="39"/>
    </row>
    <row r="6" spans="1:7" s="4" customFormat="1" ht="18" customHeight="1">
      <c r="A6" s="56" t="s">
        <v>32</v>
      </c>
      <c r="B6" s="55"/>
      <c r="C6" s="55"/>
      <c r="D6" s="55"/>
      <c r="E6" s="55"/>
      <c r="F6" s="54"/>
      <c r="G6" s="39"/>
    </row>
    <row r="7" spans="1:7" s="4" customFormat="1" ht="18" customHeight="1">
      <c r="A7" s="28" t="s">
        <v>351</v>
      </c>
      <c r="B7" s="16"/>
      <c r="C7" s="16"/>
      <c r="D7" s="16"/>
      <c r="E7" s="16"/>
      <c r="F7" s="17"/>
      <c r="G7" s="39"/>
    </row>
    <row r="8" spans="1:7" s="4" customFormat="1" ht="18" customHeight="1">
      <c r="A8" s="31" t="s">
        <v>31</v>
      </c>
      <c r="B8" s="25">
        <f>'[2]Summary Report Group'!B8</f>
        <v>156810665.56999999</v>
      </c>
      <c r="C8" s="25">
        <f>'[2]Summary Report Group'!C8</f>
        <v>39827895.490000002</v>
      </c>
      <c r="D8" s="25">
        <f>'[2]Summary Report Group'!D8</f>
        <v>0</v>
      </c>
      <c r="E8" s="25">
        <v>0</v>
      </c>
      <c r="F8" s="20">
        <f>SUM(B8:E8)</f>
        <v>196638561.06</v>
      </c>
      <c r="G8" s="40"/>
    </row>
    <row r="9" spans="1:7" s="4" customFormat="1" ht="18" customHeight="1">
      <c r="A9" s="31" t="s">
        <v>30</v>
      </c>
      <c r="B9" s="53">
        <f>'[2]Summary Report Group'!B9</f>
        <v>15837.49</v>
      </c>
      <c r="C9" s="53">
        <f>'[2]Summary Report Group'!C9</f>
        <v>0</v>
      </c>
      <c r="D9" s="53">
        <f>'[2]Summary Report Group'!D9</f>
        <v>0</v>
      </c>
      <c r="E9" s="53">
        <v>0</v>
      </c>
      <c r="F9" s="26">
        <f>SUM(B9:E9)</f>
        <v>15837.49</v>
      </c>
      <c r="G9" s="40"/>
    </row>
    <row r="10" spans="1:7" s="4" customFormat="1" ht="18" customHeight="1">
      <c r="A10" s="31" t="s">
        <v>29</v>
      </c>
      <c r="B10" s="53">
        <f>'[2]Summary Report Group'!B10</f>
        <v>11596229.75</v>
      </c>
      <c r="C10" s="53">
        <f>'[2]Summary Report Group'!C10</f>
        <v>0</v>
      </c>
      <c r="D10" s="53">
        <f>'[2]Summary Report Group'!D10</f>
        <v>0</v>
      </c>
      <c r="E10" s="53">
        <v>0</v>
      </c>
      <c r="F10" s="26">
        <f>SUM(B10:E10)</f>
        <v>11596229.75</v>
      </c>
      <c r="G10" s="40"/>
    </row>
    <row r="11" spans="1:7" s="4" customFormat="1" ht="18" customHeight="1">
      <c r="A11" s="31" t="s">
        <v>28</v>
      </c>
      <c r="B11" s="52">
        <f>'[2]Summary Report Group'!B11</f>
        <v>4669667.08</v>
      </c>
      <c r="C11" s="51">
        <f>'[2]Summary Report Group'!C11</f>
        <v>-2489481.69</v>
      </c>
      <c r="D11" s="51">
        <f>'[2]Summary Report Group'!D11</f>
        <v>0</v>
      </c>
      <c r="E11" s="51">
        <v>0</v>
      </c>
      <c r="F11" s="27">
        <f>SUM(B11:E11)</f>
        <v>2180185.39</v>
      </c>
      <c r="G11" s="40"/>
    </row>
    <row r="12" spans="1:7" s="4" customFormat="1" ht="18" customHeight="1">
      <c r="A12" s="31" t="s">
        <v>27</v>
      </c>
      <c r="B12" s="25">
        <f>SUM(B8:B11)</f>
        <v>173092399.89000002</v>
      </c>
      <c r="C12" s="25">
        <f>SUM(C8:C11)</f>
        <v>37338413.800000004</v>
      </c>
      <c r="D12" s="25">
        <f>SUM(D8:D11)</f>
        <v>0</v>
      </c>
      <c r="E12" s="25">
        <f>SUM(E8:E11)</f>
        <v>0</v>
      </c>
      <c r="F12" s="20">
        <f>SUM(F8:F11)</f>
        <v>210430813.69</v>
      </c>
      <c r="G12" s="40"/>
    </row>
    <row r="13" spans="1:7" s="4" customFormat="1" ht="18" customHeight="1">
      <c r="A13" s="28" t="s">
        <v>352</v>
      </c>
      <c r="B13" s="16"/>
      <c r="C13" s="16"/>
      <c r="D13" s="16"/>
      <c r="E13" s="16"/>
      <c r="F13" s="17"/>
      <c r="G13" s="40"/>
    </row>
    <row r="14" spans="1:7" s="4" customFormat="1" ht="18" customHeight="1">
      <c r="A14" s="28" t="s">
        <v>353</v>
      </c>
      <c r="B14" s="16"/>
      <c r="C14" s="16"/>
      <c r="D14" s="16"/>
      <c r="E14" s="16"/>
      <c r="F14" s="17"/>
      <c r="G14" s="40"/>
    </row>
    <row r="15" spans="1:7" s="4" customFormat="1" ht="18" customHeight="1">
      <c r="A15" s="28" t="s">
        <v>354</v>
      </c>
      <c r="B15" s="16"/>
      <c r="C15" s="16"/>
      <c r="D15" s="16"/>
      <c r="E15" s="16"/>
      <c r="F15" s="17"/>
      <c r="G15" s="40"/>
    </row>
    <row r="16" spans="1:7" s="4" customFormat="1" ht="18" customHeight="1">
      <c r="A16" s="28" t="s">
        <v>355</v>
      </c>
      <c r="B16" s="16"/>
      <c r="C16" s="16"/>
      <c r="D16" s="16"/>
      <c r="E16" s="16"/>
      <c r="F16" s="17"/>
      <c r="G16" s="40"/>
    </row>
    <row r="17" spans="1:7" s="4" customFormat="1" ht="18" customHeight="1">
      <c r="A17" s="31" t="s">
        <v>26</v>
      </c>
      <c r="B17" s="25">
        <f>'[2]Summary Report Group'!B17</f>
        <v>18729841.399999999</v>
      </c>
      <c r="C17" s="25">
        <f>'[2]Summary Report Group'!C17</f>
        <v>0</v>
      </c>
      <c r="D17" s="25">
        <f>'[2]Summary Report Group'!D17</f>
        <v>0</v>
      </c>
      <c r="E17" s="25">
        <v>0</v>
      </c>
      <c r="F17" s="20">
        <f>SUM(B17:E17)</f>
        <v>18729841.399999999</v>
      </c>
      <c r="G17" s="40"/>
    </row>
    <row r="18" spans="1:7" s="4" customFormat="1" ht="18" customHeight="1">
      <c r="A18" s="31" t="s">
        <v>25</v>
      </c>
      <c r="B18" s="48">
        <f>'[2]Summary Report Group'!B18</f>
        <v>26287702.999999899</v>
      </c>
      <c r="C18" s="48">
        <f>'[2]Summary Report Group'!C18</f>
        <v>12053285.1299999</v>
      </c>
      <c r="D18" s="48">
        <f>'[2]Summary Report Group'!D18</f>
        <v>0</v>
      </c>
      <c r="E18" s="48">
        <v>0</v>
      </c>
      <c r="F18" s="26">
        <f>SUM(B18:E18)</f>
        <v>38340988.129999802</v>
      </c>
      <c r="G18" s="40"/>
    </row>
    <row r="19" spans="1:7" s="4" customFormat="1" ht="18" customHeight="1">
      <c r="A19" s="31" t="s">
        <v>24</v>
      </c>
      <c r="B19" s="48">
        <f>'[2]Summary Report Group'!B19</f>
        <v>10518856.0599999</v>
      </c>
      <c r="C19" s="48">
        <f>'[2]Summary Report Group'!C19</f>
        <v>0</v>
      </c>
      <c r="D19" s="48">
        <f>'[2]Summary Report Group'!D19</f>
        <v>0</v>
      </c>
      <c r="E19" s="48">
        <v>0</v>
      </c>
      <c r="F19" s="26">
        <f>SUM(B19:E19)</f>
        <v>10518856.0599999</v>
      </c>
      <c r="G19" s="40"/>
    </row>
    <row r="20" spans="1:7" s="4" customFormat="1" ht="18" customHeight="1">
      <c r="A20" s="31" t="s">
        <v>23</v>
      </c>
      <c r="B20" s="23">
        <f>'[2]Summary Report Group'!B20</f>
        <v>-4557022.49</v>
      </c>
      <c r="C20" s="23">
        <f>'[2]Summary Report Group'!C20</f>
        <v>0</v>
      </c>
      <c r="D20" s="23">
        <f>'[2]Summary Report Group'!D20</f>
        <v>0</v>
      </c>
      <c r="E20" s="23">
        <v>0</v>
      </c>
      <c r="F20" s="27">
        <f>SUM(B20:E20)</f>
        <v>-4557022.49</v>
      </c>
      <c r="G20" s="40"/>
    </row>
    <row r="21" spans="1:7" s="4" customFormat="1" ht="18" customHeight="1">
      <c r="A21" s="31" t="s">
        <v>22</v>
      </c>
      <c r="B21" s="25">
        <f>SUM(B17:B20)</f>
        <v>50979377.969999798</v>
      </c>
      <c r="C21" s="25">
        <f>SUM(C17:C20)</f>
        <v>12053285.1299999</v>
      </c>
      <c r="D21" s="25">
        <f>SUM(D17:D20)</f>
        <v>0</v>
      </c>
      <c r="E21" s="25">
        <f>SUM(E17:E20)</f>
        <v>0</v>
      </c>
      <c r="F21" s="20">
        <f>SUM(F17:F20)</f>
        <v>63032663.099999703</v>
      </c>
      <c r="G21" s="40"/>
    </row>
    <row r="22" spans="1:7" s="4" customFormat="1" ht="18" customHeight="1">
      <c r="A22" s="28" t="s">
        <v>356</v>
      </c>
      <c r="B22" s="16"/>
      <c r="C22" s="16"/>
      <c r="D22" s="16"/>
      <c r="E22" s="16"/>
      <c r="F22" s="17"/>
      <c r="G22" s="40"/>
    </row>
    <row r="23" spans="1:7" s="4" customFormat="1" ht="18" customHeight="1">
      <c r="A23" s="31" t="s">
        <v>21</v>
      </c>
      <c r="B23" s="25">
        <f>'[2]Summary Report Group'!B23</f>
        <v>9320753.9699999895</v>
      </c>
      <c r="C23" s="25">
        <f>'[2]Summary Report Group'!C23</f>
        <v>376734.799999999</v>
      </c>
      <c r="D23" s="25">
        <f>'[2]Summary Report Group'!D23</f>
        <v>0</v>
      </c>
      <c r="E23" s="25">
        <v>0</v>
      </c>
      <c r="F23" s="20">
        <f t="shared" ref="F23:F37" si="0">SUM(B23:E23)</f>
        <v>9697488.7699999884</v>
      </c>
      <c r="G23" s="40"/>
    </row>
    <row r="24" spans="1:7" s="4" customFormat="1" ht="18" customHeight="1">
      <c r="A24" s="31" t="s">
        <v>20</v>
      </c>
      <c r="B24" s="49">
        <f>'[2]Summary Report Group'!B24</f>
        <v>1570564.8499999901</v>
      </c>
      <c r="C24" s="48">
        <f>'[2]Summary Report Group'!C24</f>
        <v>0</v>
      </c>
      <c r="D24" s="48">
        <f>'[2]Summary Report Group'!D24</f>
        <v>0</v>
      </c>
      <c r="E24" s="48">
        <v>0</v>
      </c>
      <c r="F24" s="26">
        <f t="shared" si="0"/>
        <v>1570564.8499999901</v>
      </c>
      <c r="G24" s="40"/>
    </row>
    <row r="25" spans="1:7" s="4" customFormat="1" ht="18" customHeight="1">
      <c r="A25" s="31" t="s">
        <v>19</v>
      </c>
      <c r="B25" s="49">
        <f>'[2]Summary Report Group'!B25</f>
        <v>6278337.22999998</v>
      </c>
      <c r="C25" s="48">
        <f>'[2]Summary Report Group'!C25</f>
        <v>5617496.5300000003</v>
      </c>
      <c r="D25" s="48">
        <f>'[2]Summary Report Group'!D25</f>
        <v>0</v>
      </c>
      <c r="E25" s="48">
        <v>0</v>
      </c>
      <c r="F25" s="26">
        <f t="shared" si="0"/>
        <v>11895833.759999979</v>
      </c>
      <c r="G25" s="40"/>
    </row>
    <row r="26" spans="1:7" s="4" customFormat="1" ht="18" customHeight="1">
      <c r="A26" s="18" t="s">
        <v>18</v>
      </c>
      <c r="B26" s="49">
        <f>'[2]Summary Report Group'!B26</f>
        <v>1841499.46</v>
      </c>
      <c r="C26" s="48">
        <f>'[2]Summary Report Group'!C26</f>
        <v>959619.23</v>
      </c>
      <c r="D26" s="48">
        <f>'[2]Summary Report Group'!D26</f>
        <v>3193473.9</v>
      </c>
      <c r="E26" s="48">
        <v>0</v>
      </c>
      <c r="F26" s="26">
        <f t="shared" si="0"/>
        <v>5994592.5899999999</v>
      </c>
      <c r="G26" s="40"/>
    </row>
    <row r="27" spans="1:7" s="4" customFormat="1" ht="18" customHeight="1">
      <c r="A27" s="31" t="s">
        <v>17</v>
      </c>
      <c r="B27" s="49">
        <f>'[2]Summary Report Group'!B27</f>
        <v>1379620.1099999901</v>
      </c>
      <c r="C27" s="48">
        <f>'[2]Summary Report Group'!C27</f>
        <v>207261.41</v>
      </c>
      <c r="D27" s="48">
        <f>'[2]Summary Report Group'!D27</f>
        <v>233422.67</v>
      </c>
      <c r="E27" s="48">
        <v>0</v>
      </c>
      <c r="F27" s="26">
        <f t="shared" si="0"/>
        <v>1820304.1899999899</v>
      </c>
      <c r="G27" s="40"/>
    </row>
    <row r="28" spans="1:7" s="4" customFormat="1" ht="18" customHeight="1">
      <c r="A28" s="31" t="s">
        <v>16</v>
      </c>
      <c r="B28" s="49">
        <f>'[2]Summary Report Group'!B28</f>
        <v>7637302.5300000003</v>
      </c>
      <c r="C28" s="48">
        <f>'[2]Summary Report Group'!C28</f>
        <v>510795.14</v>
      </c>
      <c r="D28" s="48">
        <f>'[2]Summary Report Group'!D28</f>
        <v>0</v>
      </c>
      <c r="E28" s="48">
        <v>0</v>
      </c>
      <c r="F28" s="26">
        <f t="shared" si="0"/>
        <v>8148097.6699999999</v>
      </c>
      <c r="G28" s="40"/>
    </row>
    <row r="29" spans="1:7" s="4" customFormat="1" ht="18" customHeight="1">
      <c r="A29" s="18" t="s">
        <v>15</v>
      </c>
      <c r="B29" s="49">
        <f>'[2]Summary Report Group'!B29</f>
        <v>2791335.54</v>
      </c>
      <c r="C29" s="48">
        <f>'[2]Summary Report Group'!C29</f>
        <v>2209402.5999999898</v>
      </c>
      <c r="D29" s="48">
        <f>'[2]Summary Report Group'!D29</f>
        <v>12069371.919999899</v>
      </c>
      <c r="E29" s="48">
        <v>0</v>
      </c>
      <c r="F29" s="26">
        <f t="shared" si="0"/>
        <v>17070110.059999891</v>
      </c>
      <c r="G29" s="40"/>
    </row>
    <row r="30" spans="1:7" s="4" customFormat="1" ht="18" customHeight="1">
      <c r="A30" s="31" t="s">
        <v>14</v>
      </c>
      <c r="B30" s="49">
        <f>'[2]Summary Report Group'!B30</f>
        <v>22134466.530000001</v>
      </c>
      <c r="C30" s="48">
        <f>'[2]Summary Report Group'!C30</f>
        <v>10336120.68</v>
      </c>
      <c r="D30" s="48">
        <f>'[2]Summary Report Group'!D30</f>
        <v>2118699.5</v>
      </c>
      <c r="E30" s="48">
        <v>0</v>
      </c>
      <c r="F30" s="26">
        <f t="shared" si="0"/>
        <v>34589286.710000001</v>
      </c>
      <c r="G30" s="40"/>
    </row>
    <row r="31" spans="1:7" s="4" customFormat="1" ht="18" customHeight="1">
      <c r="A31" s="31" t="s">
        <v>13</v>
      </c>
      <c r="B31" s="49">
        <f>'[2]Summary Report Group'!B31</f>
        <v>2682510.7599999998</v>
      </c>
      <c r="C31" s="48">
        <f>'[2]Summary Report Group'!C31</f>
        <v>271952.90000000002</v>
      </c>
      <c r="D31" s="48">
        <f>'[2]Summary Report Group'!D31</f>
        <v>2905258.11</v>
      </c>
      <c r="E31" s="48">
        <v>0</v>
      </c>
      <c r="F31" s="26">
        <f t="shared" si="0"/>
        <v>5859721.7699999996</v>
      </c>
      <c r="G31" s="40"/>
    </row>
    <row r="32" spans="1:7" s="4" customFormat="1" ht="18" customHeight="1">
      <c r="A32" s="31" t="s">
        <v>12</v>
      </c>
      <c r="B32" s="49">
        <f>'[2]Summary Report Group'!B32</f>
        <v>1696966.5</v>
      </c>
      <c r="C32" s="48">
        <f>'[2]Summary Report Group'!C32</f>
        <v>0</v>
      </c>
      <c r="D32" s="48">
        <f>'[2]Summary Report Group'!D32</f>
        <v>0</v>
      </c>
      <c r="E32" s="48">
        <v>0</v>
      </c>
      <c r="F32" s="26">
        <f t="shared" si="0"/>
        <v>1696966.5</v>
      </c>
      <c r="G32" s="40"/>
    </row>
    <row r="33" spans="1:8" s="4" customFormat="1" ht="18" customHeight="1">
      <c r="A33" s="18" t="s">
        <v>11</v>
      </c>
      <c r="B33" s="49">
        <f>'[2]Summary Report Group'!B33</f>
        <v>-2071920.73</v>
      </c>
      <c r="C33" s="48">
        <f>'[2]Summary Report Group'!C33</f>
        <v>-3780.85</v>
      </c>
      <c r="D33" s="48">
        <f>'[2]Summary Report Group'!D33</f>
        <v>0</v>
      </c>
      <c r="E33" s="48">
        <v>0</v>
      </c>
      <c r="F33" s="26">
        <f t="shared" si="0"/>
        <v>-2075701.58</v>
      </c>
      <c r="G33" s="40"/>
      <c r="H33" s="39"/>
    </row>
    <row r="34" spans="1:8" s="4" customFormat="1" ht="18" customHeight="1">
      <c r="A34" s="18" t="s">
        <v>357</v>
      </c>
      <c r="B34" s="49">
        <f>'[2]Summary Report Group'!B34</f>
        <v>3408947.02</v>
      </c>
      <c r="C34" s="48">
        <f>'[2]Summary Report Group'!C34</f>
        <v>0</v>
      </c>
      <c r="D34" s="48">
        <f>'[2]Summary Report Group'!D34</f>
        <v>0</v>
      </c>
      <c r="E34" s="48">
        <v>0</v>
      </c>
      <c r="F34" s="26">
        <f t="shared" si="0"/>
        <v>3408947.02</v>
      </c>
      <c r="G34" s="40"/>
      <c r="H34" s="39"/>
    </row>
    <row r="35" spans="1:8" s="4" customFormat="1" ht="18" customHeight="1">
      <c r="A35" s="31" t="s">
        <v>10</v>
      </c>
      <c r="B35" s="49">
        <f>'[2]Summary Report Group'!B35</f>
        <v>19053216.370000001</v>
      </c>
      <c r="C35" s="48">
        <f>'[2]Summary Report Group'!C35</f>
        <v>4223531.74</v>
      </c>
      <c r="D35" s="48">
        <f>'[2]Summary Report Group'!D35</f>
        <v>567204.46999999986</v>
      </c>
      <c r="E35" s="48">
        <v>0</v>
      </c>
      <c r="F35" s="26">
        <f t="shared" si="0"/>
        <v>23843952.579999998</v>
      </c>
      <c r="G35" s="40"/>
      <c r="H35" s="39"/>
    </row>
    <row r="36" spans="1:8" s="4" customFormat="1" ht="18" customHeight="1">
      <c r="A36" s="31" t="s">
        <v>9</v>
      </c>
      <c r="B36" s="49">
        <f>'[2]Summary Report Group'!B36</f>
        <v>12649205.189999999</v>
      </c>
      <c r="C36" s="48">
        <f>'[2]Summary Report Group'!C36</f>
        <v>-6327645.8600000003</v>
      </c>
      <c r="D36" s="48">
        <f>'[2]Summary Report Group'!D36</f>
        <v>0</v>
      </c>
      <c r="E36" s="48">
        <v>0</v>
      </c>
      <c r="F36" s="26">
        <f t="shared" si="0"/>
        <v>6321559.3299999991</v>
      </c>
      <c r="G36" s="40"/>
      <c r="H36" s="39"/>
    </row>
    <row r="37" spans="1:8" s="4" customFormat="1" ht="18" customHeight="1">
      <c r="A37" s="31" t="s">
        <v>8</v>
      </c>
      <c r="B37" s="22">
        <f>'[2]Summary Report Group'!B37</f>
        <v>-2986918.71999999</v>
      </c>
      <c r="C37" s="23">
        <f>'[2]Summary Report Group'!C37</f>
        <v>4708472.2699999996</v>
      </c>
      <c r="D37" s="23">
        <f>'[2]Summary Report Group'!D37</f>
        <v>0</v>
      </c>
      <c r="E37" s="23">
        <v>0</v>
      </c>
      <c r="F37" s="27">
        <f t="shared" si="0"/>
        <v>1721553.5500000096</v>
      </c>
      <c r="G37" s="40"/>
      <c r="H37" s="39"/>
    </row>
    <row r="38" spans="1:8" s="4" customFormat="1" ht="18" customHeight="1">
      <c r="A38" s="28" t="s">
        <v>7</v>
      </c>
      <c r="B38" s="25">
        <f>SUM(B21:B37)</f>
        <v>138365264.57999974</v>
      </c>
      <c r="C38" s="25">
        <f>SUM(C21:C37)</f>
        <v>35143245.719999894</v>
      </c>
      <c r="D38" s="25">
        <f>SUM(D21:D37)</f>
        <v>21087430.569999896</v>
      </c>
      <c r="E38" s="25">
        <f>SUM(E21:E37)</f>
        <v>0</v>
      </c>
      <c r="F38" s="20">
        <f>SUM(F21:F37)</f>
        <v>194595940.86999956</v>
      </c>
      <c r="G38" s="40"/>
      <c r="H38" s="39"/>
    </row>
    <row r="39" spans="1:8" s="4" customFormat="1" ht="12" customHeight="1">
      <c r="A39" s="31"/>
      <c r="B39" s="16"/>
      <c r="C39" s="16"/>
      <c r="D39" s="16"/>
      <c r="E39" s="16"/>
      <c r="F39" s="17"/>
      <c r="G39" s="40"/>
      <c r="H39" s="39"/>
    </row>
    <row r="40" spans="1:8" s="4" customFormat="1" ht="18" customHeight="1">
      <c r="A40" s="34" t="s">
        <v>6</v>
      </c>
      <c r="B40" s="25">
        <f>B12-B38</f>
        <v>34727135.310000271</v>
      </c>
      <c r="C40" s="25">
        <f>C12-C38</f>
        <v>2195168.08000011</v>
      </c>
      <c r="D40" s="25">
        <f>D12-D38</f>
        <v>-21087430.569999896</v>
      </c>
      <c r="E40" s="25">
        <f>E12-E38</f>
        <v>0</v>
      </c>
      <c r="F40" s="20">
        <f>F12-F38</f>
        <v>15834872.82000044</v>
      </c>
      <c r="G40" s="40"/>
      <c r="H40" s="50"/>
    </row>
    <row r="41" spans="1:8" s="4" customFormat="1" ht="13.5" customHeight="1">
      <c r="A41" s="31"/>
      <c r="B41" s="16"/>
      <c r="C41" s="16"/>
      <c r="D41" s="16"/>
      <c r="E41" s="16"/>
      <c r="F41" s="17"/>
      <c r="G41" s="40"/>
      <c r="H41" s="39"/>
    </row>
    <row r="42" spans="1:8" s="4" customFormat="1" ht="18" customHeight="1">
      <c r="A42" s="34" t="s">
        <v>5</v>
      </c>
      <c r="B42" s="16"/>
      <c r="C42" s="16"/>
      <c r="D42" s="16"/>
      <c r="E42" s="16"/>
      <c r="F42" s="17"/>
      <c r="G42" s="40"/>
      <c r="H42" s="39"/>
    </row>
    <row r="43" spans="1:8" s="4" customFormat="1" ht="18" customHeight="1">
      <c r="A43" s="31" t="s">
        <v>4</v>
      </c>
      <c r="B43" s="25">
        <v>0</v>
      </c>
      <c r="C43" s="25">
        <v>0</v>
      </c>
      <c r="D43" s="25">
        <v>0</v>
      </c>
      <c r="E43" s="25">
        <f>'[2]Summary Report Group'!I43</f>
        <v>-7302966.6199999899</v>
      </c>
      <c r="F43" s="20">
        <f>SUM(B43:E43)</f>
        <v>-7302966.6199999899</v>
      </c>
      <c r="G43" s="40"/>
      <c r="H43" s="39"/>
    </row>
    <row r="44" spans="1:8" s="4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f>'[2]Summary Report Group'!I44</f>
        <v>18961251.359999999</v>
      </c>
      <c r="F44" s="26">
        <f>SUM(B44:E44)</f>
        <v>18961251.359999999</v>
      </c>
      <c r="G44" s="40"/>
      <c r="H44" s="39"/>
    </row>
    <row r="45" spans="1:8" s="4" customFormat="1" ht="18" customHeight="1">
      <c r="A45" s="47" t="s">
        <v>2</v>
      </c>
      <c r="B45" s="22">
        <v>0</v>
      </c>
      <c r="C45" s="23">
        <v>0</v>
      </c>
      <c r="D45" s="23">
        <v>0</v>
      </c>
      <c r="E45" s="23">
        <f>'[2]Summary Report Group'!I45</f>
        <v>0</v>
      </c>
      <c r="F45" s="27">
        <v>0</v>
      </c>
      <c r="G45" s="40"/>
      <c r="H45" s="39"/>
    </row>
    <row r="46" spans="1:8" s="4" customFormat="1" ht="18" customHeight="1">
      <c r="A46" s="34" t="s">
        <v>1</v>
      </c>
      <c r="B46" s="25">
        <f>SUM(B43:B45)</f>
        <v>0</v>
      </c>
      <c r="C46" s="25">
        <f>SUM(C43:C45)</f>
        <v>0</v>
      </c>
      <c r="D46" s="25">
        <f>SUM(D43:D45)</f>
        <v>0</v>
      </c>
      <c r="E46" s="25">
        <f>SUM(E43:E45)</f>
        <v>11658284.74000001</v>
      </c>
      <c r="F46" s="20">
        <f>SUM(F43:F45)</f>
        <v>11658284.74000001</v>
      </c>
      <c r="G46" s="40"/>
      <c r="H46" s="39"/>
    </row>
    <row r="47" spans="1:8" s="4" customFormat="1" ht="18" customHeight="1">
      <c r="A47" s="31"/>
      <c r="B47" s="16"/>
      <c r="C47" s="16"/>
      <c r="D47" s="16"/>
      <c r="E47" s="16"/>
      <c r="F47" s="17"/>
      <c r="G47" s="40"/>
      <c r="H47" s="39"/>
    </row>
    <row r="48" spans="1:8" s="4" customFormat="1" ht="18" customHeight="1">
      <c r="A48" s="46" t="s">
        <v>0</v>
      </c>
      <c r="B48" s="45">
        <f>B40-B46</f>
        <v>34727135.310000271</v>
      </c>
      <c r="C48" s="45">
        <f>C40-C46</f>
        <v>2195168.08000011</v>
      </c>
      <c r="D48" s="45">
        <f>D40-D46</f>
        <v>-21087430.569999896</v>
      </c>
      <c r="E48" s="45">
        <f>E40-E46</f>
        <v>-11658284.74000001</v>
      </c>
      <c r="F48" s="44">
        <f>F40-F46</f>
        <v>4176588.0800004303</v>
      </c>
      <c r="G48" s="40"/>
      <c r="H48" s="39"/>
    </row>
    <row r="49" spans="1:7" s="4" customFormat="1" ht="9.9499999999999993" customHeight="1">
      <c r="A49" s="43"/>
      <c r="B49" s="42"/>
      <c r="C49" s="42"/>
      <c r="D49" s="42"/>
      <c r="E49" s="42"/>
      <c r="F49" s="41"/>
      <c r="G49" s="40"/>
    </row>
    <row r="50" spans="1:7" s="4" customFormat="1" ht="18" customHeight="1">
      <c r="B50" s="39"/>
      <c r="C50" s="39"/>
      <c r="D50" s="39"/>
      <c r="E50" s="39"/>
      <c r="F50" s="39"/>
      <c r="G50" s="40"/>
    </row>
    <row r="51" spans="1:7" s="4" customFormat="1" ht="18" customHeight="1">
      <c r="B51" s="39"/>
      <c r="C51" s="39"/>
      <c r="D51" s="39"/>
      <c r="E51" s="39"/>
      <c r="F51" s="39"/>
      <c r="G51" s="40"/>
    </row>
    <row r="52" spans="1:7" s="4" customFormat="1" ht="18" customHeight="1">
      <c r="B52" s="39"/>
      <c r="C52" s="39"/>
      <c r="D52" s="39"/>
      <c r="E52" s="39"/>
      <c r="F52" s="39"/>
      <c r="G52" s="40"/>
    </row>
    <row r="53" spans="1:7" s="4" customFormat="1" ht="18" customHeight="1">
      <c r="B53" s="39"/>
      <c r="C53" s="39"/>
      <c r="D53" s="39"/>
      <c r="E53" s="39"/>
      <c r="F53" s="39"/>
      <c r="G53" s="40"/>
    </row>
    <row r="54" spans="1:7" s="4" customFormat="1" ht="18" customHeight="1">
      <c r="B54" s="39"/>
      <c r="C54" s="39"/>
      <c r="D54" s="39"/>
      <c r="E54" s="39"/>
      <c r="F54" s="39"/>
      <c r="G54" s="40"/>
    </row>
    <row r="55" spans="1:7" s="4" customFormat="1" ht="18" customHeight="1">
      <c r="B55" s="39"/>
      <c r="C55" s="39"/>
      <c r="D55" s="39"/>
      <c r="E55" s="39"/>
      <c r="F55" s="39"/>
      <c r="G55" s="40"/>
    </row>
    <row r="56" spans="1:7" s="4" customFormat="1" ht="18" customHeight="1">
      <c r="B56" s="39"/>
      <c r="C56" s="39"/>
      <c r="D56" s="39"/>
      <c r="E56" s="39"/>
      <c r="F56" s="39"/>
      <c r="G56" s="40"/>
    </row>
    <row r="57" spans="1:7" s="4" customFormat="1" ht="18" customHeight="1">
      <c r="B57" s="39"/>
      <c r="C57" s="39"/>
      <c r="D57" s="39"/>
      <c r="E57" s="39"/>
      <c r="F57" s="39"/>
      <c r="G57" s="40"/>
    </row>
    <row r="58" spans="1:7" s="4" customFormat="1" ht="18" customHeight="1">
      <c r="B58" s="39"/>
      <c r="C58" s="39"/>
      <c r="D58" s="39"/>
      <c r="E58" s="39"/>
      <c r="F58" s="39"/>
      <c r="G58" s="40"/>
    </row>
    <row r="59" spans="1:7" s="4" customFormat="1" ht="18" customHeight="1">
      <c r="B59" s="39"/>
      <c r="C59" s="39"/>
      <c r="D59" s="39"/>
      <c r="E59" s="39"/>
      <c r="F59" s="39"/>
      <c r="G59" s="40"/>
    </row>
    <row r="60" spans="1:7" s="4" customFormat="1" ht="18" customHeight="1">
      <c r="B60" s="39"/>
      <c r="C60" s="39"/>
      <c r="D60" s="39"/>
      <c r="E60" s="39"/>
      <c r="F60" s="39"/>
      <c r="G60" s="40"/>
    </row>
    <row r="61" spans="1:7" s="4" customFormat="1" ht="18" customHeight="1">
      <c r="B61" s="39"/>
      <c r="C61" s="39"/>
      <c r="D61" s="39"/>
      <c r="E61" s="39"/>
      <c r="F61" s="39"/>
      <c r="G61" s="40"/>
    </row>
    <row r="62" spans="1:7" s="4" customFormat="1" ht="18" customHeight="1">
      <c r="B62" s="39"/>
      <c r="C62" s="39"/>
      <c r="D62" s="39"/>
      <c r="E62" s="39"/>
      <c r="F62" s="39"/>
      <c r="G62" s="40"/>
    </row>
    <row r="63" spans="1:7" s="4" customFormat="1" ht="18" customHeight="1">
      <c r="B63" s="39"/>
      <c r="C63" s="39"/>
      <c r="D63" s="39"/>
      <c r="E63" s="39"/>
      <c r="F63" s="39"/>
      <c r="G63" s="40"/>
    </row>
    <row r="64" spans="1:7" s="4" customFormat="1" ht="18" customHeight="1">
      <c r="B64" s="39"/>
      <c r="C64" s="39"/>
      <c r="D64" s="39"/>
      <c r="E64" s="39"/>
      <c r="F64" s="39"/>
      <c r="G64" s="40"/>
    </row>
    <row r="65" spans="7:7" s="4" customFormat="1" ht="18" customHeight="1">
      <c r="G65" s="40"/>
    </row>
    <row r="66" spans="7:7" s="4" customFormat="1" ht="18" customHeight="1">
      <c r="G66" s="40"/>
    </row>
    <row r="67" spans="7:7" s="4" customFormat="1" ht="18" customHeight="1">
      <c r="G67" s="40"/>
    </row>
    <row r="68" spans="7:7" s="4" customFormat="1" ht="18" customHeight="1">
      <c r="G68" s="40"/>
    </row>
    <row r="69" spans="7:7" s="4" customFormat="1" ht="18" customHeight="1">
      <c r="G69" s="40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zoomScaleNormal="100" workbookViewId="0">
      <selection activeCell="A9" sqref="A9"/>
    </sheetView>
  </sheetViews>
  <sheetFormatPr defaultColWidth="9.140625" defaultRowHeight="15" outlineLevelCol="1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15" style="4" customWidth="1"/>
    <col min="11" max="11" width="12.28515625" style="4" customWidth="1"/>
    <col min="12" max="12" width="14.5703125" style="4" customWidth="1"/>
    <col min="13" max="16384" width="9.140625" style="4"/>
  </cols>
  <sheetData>
    <row r="1" spans="1:9">
      <c r="A1" s="144" t="s">
        <v>346</v>
      </c>
      <c r="B1" s="144"/>
      <c r="C1" s="144"/>
      <c r="D1" s="144"/>
      <c r="E1" s="144"/>
      <c r="F1" s="144"/>
      <c r="G1" s="144"/>
      <c r="H1" s="144"/>
      <c r="I1" s="144"/>
    </row>
    <row r="2" spans="1:9">
      <c r="A2" s="144" t="s">
        <v>366</v>
      </c>
      <c r="B2" s="144"/>
      <c r="C2" s="144"/>
      <c r="D2" s="144"/>
      <c r="E2" s="144"/>
      <c r="F2" s="144"/>
      <c r="G2" s="144"/>
      <c r="H2" s="144"/>
      <c r="I2" s="144"/>
    </row>
    <row r="3" spans="1:9">
      <c r="A3" s="142" t="str">
        <f>Allocated!A3</f>
        <v>FOR THE MONTH ENDED SEPTEMBER 30, 2017</v>
      </c>
      <c r="B3" s="142"/>
      <c r="C3" s="142"/>
      <c r="D3" s="142"/>
      <c r="E3" s="142"/>
      <c r="F3" s="142"/>
      <c r="G3" s="142"/>
      <c r="H3" s="142"/>
      <c r="I3" s="142"/>
    </row>
    <row r="4" spans="1:9">
      <c r="A4" s="119"/>
      <c r="B4" s="119"/>
      <c r="C4" s="119"/>
      <c r="D4" s="119"/>
      <c r="E4" s="119"/>
      <c r="F4" s="119"/>
      <c r="G4" s="119"/>
      <c r="H4" s="119"/>
      <c r="I4" s="119"/>
    </row>
    <row r="5" spans="1:9">
      <c r="A5" s="119"/>
      <c r="B5" s="119"/>
      <c r="C5" s="119"/>
      <c r="D5" s="119"/>
      <c r="E5" s="119"/>
      <c r="F5" s="119"/>
      <c r="G5" s="119"/>
      <c r="H5" s="119"/>
      <c r="I5" s="119"/>
    </row>
    <row r="6" spans="1:9">
      <c r="A6" s="141" t="s">
        <v>360</v>
      </c>
      <c r="B6" s="140" t="s">
        <v>34</v>
      </c>
      <c r="C6" s="140" t="s">
        <v>361</v>
      </c>
      <c r="D6" s="140" t="s">
        <v>35</v>
      </c>
      <c r="E6" s="140" t="s">
        <v>362</v>
      </c>
      <c r="F6" s="140" t="s">
        <v>363</v>
      </c>
      <c r="G6" s="140" t="s">
        <v>364</v>
      </c>
      <c r="H6" s="140" t="s">
        <v>365</v>
      </c>
      <c r="I6" s="140" t="s">
        <v>344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139"/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</row>
    <row r="9" spans="1:9">
      <c r="A9" s="123"/>
      <c r="B9" s="123"/>
      <c r="C9" s="123"/>
      <c r="D9" s="123"/>
      <c r="E9" s="123"/>
      <c r="F9" s="123"/>
      <c r="G9" s="123"/>
      <c r="H9" s="123"/>
      <c r="I9" s="123"/>
    </row>
    <row r="10" spans="1:9">
      <c r="A10" s="121" t="s">
        <v>36</v>
      </c>
      <c r="B10" s="123"/>
      <c r="C10" s="123"/>
      <c r="D10" s="123"/>
      <c r="E10" s="123"/>
      <c r="F10" s="123"/>
      <c r="G10" s="123"/>
      <c r="H10" s="123"/>
      <c r="I10" s="123"/>
    </row>
    <row r="11" spans="1:9">
      <c r="A11" s="126" t="s">
        <v>37</v>
      </c>
      <c r="B11" s="123"/>
      <c r="C11" s="123"/>
      <c r="D11" s="123"/>
      <c r="E11" s="123"/>
      <c r="F11" s="123"/>
      <c r="G11" s="123"/>
      <c r="H11" s="123"/>
      <c r="I11" s="123"/>
    </row>
    <row r="12" spans="1:9">
      <c r="A12" s="125" t="s">
        <v>38</v>
      </c>
      <c r="B12" s="124">
        <f>[2]Detail!B8</f>
        <v>77621412.75</v>
      </c>
      <c r="C12" s="124">
        <f>[2]Detail!C8</f>
        <v>0</v>
      </c>
      <c r="D12" s="124">
        <f>[2]Detail!D8</f>
        <v>0</v>
      </c>
      <c r="E12" s="124">
        <f>[2]Detail!E8</f>
        <v>0</v>
      </c>
      <c r="F12" s="124">
        <f>[2]Detail!F8</f>
        <v>0</v>
      </c>
      <c r="G12" s="124">
        <f t="shared" ref="G12:H17" si="0">B12+E12</f>
        <v>77621412.75</v>
      </c>
      <c r="H12" s="124">
        <f t="shared" si="0"/>
        <v>0</v>
      </c>
      <c r="I12" s="124">
        <f t="shared" ref="I12:I17" si="1">SUM(G12:H12)</f>
        <v>77621412.75</v>
      </c>
    </row>
    <row r="13" spans="1:9">
      <c r="A13" s="125" t="s">
        <v>39</v>
      </c>
      <c r="B13" s="124">
        <f>[2]Detail!B9</f>
        <v>77650111.290000007</v>
      </c>
      <c r="C13" s="124">
        <f>[2]Detail!C9</f>
        <v>0</v>
      </c>
      <c r="D13" s="124">
        <f>[2]Detail!D9</f>
        <v>0</v>
      </c>
      <c r="E13" s="124">
        <f>[2]Detail!E9</f>
        <v>0</v>
      </c>
      <c r="F13" s="124">
        <f>[2]Detail!F9</f>
        <v>0</v>
      </c>
      <c r="G13" s="124">
        <f t="shared" si="0"/>
        <v>77650111.290000007</v>
      </c>
      <c r="H13" s="124">
        <f t="shared" si="0"/>
        <v>0</v>
      </c>
      <c r="I13" s="124">
        <f t="shared" si="1"/>
        <v>77650111.290000007</v>
      </c>
    </row>
    <row r="14" spans="1:9">
      <c r="A14" s="125" t="s">
        <v>40</v>
      </c>
      <c r="B14" s="124">
        <f>[2]Detail!B10</f>
        <v>1539141.53</v>
      </c>
      <c r="C14" s="124">
        <f>[2]Detail!C10</f>
        <v>0</v>
      </c>
      <c r="D14" s="124">
        <f>[2]Detail!D10</f>
        <v>0</v>
      </c>
      <c r="E14" s="124">
        <f>[2]Detail!E10</f>
        <v>0</v>
      </c>
      <c r="F14" s="124">
        <f>[2]Detail!F10</f>
        <v>0</v>
      </c>
      <c r="G14" s="124">
        <f t="shared" si="0"/>
        <v>1539141.53</v>
      </c>
      <c r="H14" s="124">
        <f t="shared" si="0"/>
        <v>0</v>
      </c>
      <c r="I14" s="124">
        <f t="shared" si="1"/>
        <v>1539141.53</v>
      </c>
    </row>
    <row r="15" spans="1:9">
      <c r="A15" s="125" t="s">
        <v>41</v>
      </c>
      <c r="B15" s="124">
        <f>[2]Detail!B11</f>
        <v>0</v>
      </c>
      <c r="C15" s="124">
        <f>[2]Detail!C11</f>
        <v>24233702.43</v>
      </c>
      <c r="D15" s="124">
        <f>[2]Detail!D11</f>
        <v>0</v>
      </c>
      <c r="E15" s="124">
        <f>[2]Detail!E11</f>
        <v>0</v>
      </c>
      <c r="F15" s="124">
        <f>[2]Detail!F11</f>
        <v>0</v>
      </c>
      <c r="G15" s="124">
        <f t="shared" si="0"/>
        <v>0</v>
      </c>
      <c r="H15" s="124">
        <f t="shared" si="0"/>
        <v>24233702.43</v>
      </c>
      <c r="I15" s="124">
        <f t="shared" si="1"/>
        <v>24233702.43</v>
      </c>
    </row>
    <row r="16" spans="1:9">
      <c r="A16" s="125" t="s">
        <v>42</v>
      </c>
      <c r="B16" s="124">
        <f>[2]Detail!B12</f>
        <v>0</v>
      </c>
      <c r="C16" s="124">
        <f>[2]Detail!C12</f>
        <v>13842171.77</v>
      </c>
      <c r="D16" s="124">
        <f>[2]Detail!D12</f>
        <v>0</v>
      </c>
      <c r="E16" s="124">
        <f>[2]Detail!E12</f>
        <v>0</v>
      </c>
      <c r="F16" s="124">
        <f>[2]Detail!F12</f>
        <v>0</v>
      </c>
      <c r="G16" s="124">
        <f t="shared" si="0"/>
        <v>0</v>
      </c>
      <c r="H16" s="124">
        <f t="shared" si="0"/>
        <v>13842171.77</v>
      </c>
      <c r="I16" s="124">
        <f t="shared" si="1"/>
        <v>13842171.77</v>
      </c>
    </row>
    <row r="17" spans="1:11">
      <c r="A17" s="125" t="s">
        <v>43</v>
      </c>
      <c r="B17" s="122">
        <f>[2]Detail!B13</f>
        <v>0</v>
      </c>
      <c r="C17" s="122">
        <f>[2]Detail!C13</f>
        <v>1752021.29</v>
      </c>
      <c r="D17" s="122">
        <f>[2]Detail!D13</f>
        <v>0</v>
      </c>
      <c r="E17" s="122">
        <f>[2]Detail!E13</f>
        <v>0</v>
      </c>
      <c r="F17" s="122">
        <f>[2]Detail!F13</f>
        <v>0</v>
      </c>
      <c r="G17" s="122">
        <f t="shared" si="0"/>
        <v>0</v>
      </c>
      <c r="H17" s="122">
        <f t="shared" si="0"/>
        <v>1752021.29</v>
      </c>
      <c r="I17" s="122">
        <f t="shared" si="1"/>
        <v>1752021.29</v>
      </c>
    </row>
    <row r="18" spans="1:11">
      <c r="A18" s="125" t="s">
        <v>44</v>
      </c>
      <c r="B18" s="124">
        <f t="shared" ref="B18:I18" si="2">SUM(B12:B17)</f>
        <v>156810665.57000002</v>
      </c>
      <c r="C18" s="124">
        <f t="shared" si="2"/>
        <v>39827895.490000002</v>
      </c>
      <c r="D18" s="124">
        <f t="shared" si="2"/>
        <v>0</v>
      </c>
      <c r="E18" s="124">
        <f t="shared" si="2"/>
        <v>0</v>
      </c>
      <c r="F18" s="124">
        <f t="shared" si="2"/>
        <v>0</v>
      </c>
      <c r="G18" s="124">
        <f t="shared" si="2"/>
        <v>156810665.57000002</v>
      </c>
      <c r="H18" s="124">
        <f t="shared" si="2"/>
        <v>39827895.490000002</v>
      </c>
      <c r="I18" s="124">
        <f t="shared" si="2"/>
        <v>196638561.06000003</v>
      </c>
    </row>
    <row r="19" spans="1:11">
      <c r="A19" s="134" t="s">
        <v>45</v>
      </c>
      <c r="B19" s="138"/>
      <c r="C19" s="138"/>
      <c r="D19" s="138"/>
      <c r="E19" s="138"/>
      <c r="F19" s="138"/>
      <c r="G19" s="138"/>
      <c r="H19" s="138"/>
      <c r="I19" s="138"/>
    </row>
    <row r="20" spans="1:11">
      <c r="A20" s="125" t="s">
        <v>46</v>
      </c>
      <c r="B20" s="122">
        <f>[2]Detail!B16</f>
        <v>15837.49</v>
      </c>
      <c r="C20" s="122">
        <f>[2]Detail!C16</f>
        <v>0</v>
      </c>
      <c r="D20" s="122">
        <f>[2]Detail!D16</f>
        <v>0</v>
      </c>
      <c r="E20" s="122">
        <f>[2]Detail!E16</f>
        <v>0</v>
      </c>
      <c r="F20" s="122">
        <f>[2]Detail!F16</f>
        <v>0</v>
      </c>
      <c r="G20" s="122">
        <f>B20+E20</f>
        <v>15837.49</v>
      </c>
      <c r="H20" s="122">
        <f>C20+F20</f>
        <v>0</v>
      </c>
      <c r="I20" s="122">
        <f>SUM(G20:H20)</f>
        <v>15837.49</v>
      </c>
    </row>
    <row r="21" spans="1:11">
      <c r="A21" s="125" t="s">
        <v>47</v>
      </c>
      <c r="B21" s="124">
        <f t="shared" ref="B21:I21" si="3">SUM(B20)</f>
        <v>15837.49</v>
      </c>
      <c r="C21" s="124">
        <f t="shared" si="3"/>
        <v>0</v>
      </c>
      <c r="D21" s="124">
        <f t="shared" si="3"/>
        <v>0</v>
      </c>
      <c r="E21" s="124">
        <f t="shared" si="3"/>
        <v>0</v>
      </c>
      <c r="F21" s="124">
        <f t="shared" si="3"/>
        <v>0</v>
      </c>
      <c r="G21" s="124">
        <f t="shared" si="3"/>
        <v>15837.49</v>
      </c>
      <c r="H21" s="124">
        <f t="shared" si="3"/>
        <v>0</v>
      </c>
      <c r="I21" s="124">
        <f t="shared" si="3"/>
        <v>15837.49</v>
      </c>
    </row>
    <row r="22" spans="1:11">
      <c r="A22" s="126" t="s">
        <v>48</v>
      </c>
      <c r="B22" s="127"/>
      <c r="C22" s="127"/>
      <c r="D22" s="127"/>
      <c r="E22" s="127"/>
      <c r="F22" s="127"/>
      <c r="G22" s="127"/>
      <c r="H22" s="127"/>
      <c r="I22" s="127"/>
    </row>
    <row r="23" spans="1:11">
      <c r="A23" s="125" t="s">
        <v>49</v>
      </c>
      <c r="B23" s="124">
        <f>[2]Detail!B19</f>
        <v>5895401.5099999998</v>
      </c>
      <c r="C23" s="124">
        <f>[2]Detail!C19</f>
        <v>0</v>
      </c>
      <c r="D23" s="124">
        <f>[2]Detail!D19</f>
        <v>0</v>
      </c>
      <c r="E23" s="124">
        <f>[2]Detail!E19</f>
        <v>0</v>
      </c>
      <c r="F23" s="124">
        <f>[2]Detail!F19</f>
        <v>0</v>
      </c>
      <c r="G23" s="124">
        <f>B23+E23</f>
        <v>5895401.5099999998</v>
      </c>
      <c r="H23" s="124">
        <f>C23+F23</f>
        <v>0</v>
      </c>
      <c r="I23" s="124">
        <f>SUM(G23:H23)</f>
        <v>5895401.5099999998</v>
      </c>
      <c r="K23" s="5"/>
    </row>
    <row r="24" spans="1:11">
      <c r="A24" s="125" t="s">
        <v>50</v>
      </c>
      <c r="B24" s="122">
        <f>[2]Detail!B20</f>
        <v>5700828.2400000002</v>
      </c>
      <c r="C24" s="122">
        <f>[2]Detail!C20</f>
        <v>0</v>
      </c>
      <c r="D24" s="122">
        <f>[2]Detail!D20</f>
        <v>0</v>
      </c>
      <c r="E24" s="122">
        <f>[2]Detail!E20</f>
        <v>0</v>
      </c>
      <c r="F24" s="122">
        <f>[2]Detail!F20</f>
        <v>0</v>
      </c>
      <c r="G24" s="122">
        <f>B24+E24</f>
        <v>5700828.2400000002</v>
      </c>
      <c r="H24" s="122">
        <f>C24+F24</f>
        <v>0</v>
      </c>
      <c r="I24" s="122">
        <f>SUM(G24:H24)</f>
        <v>5700828.2400000002</v>
      </c>
    </row>
    <row r="25" spans="1:11">
      <c r="A25" s="125" t="s">
        <v>51</v>
      </c>
      <c r="B25" s="124">
        <f t="shared" ref="B25:I25" si="4">SUM(B23:B24)</f>
        <v>11596229.75</v>
      </c>
      <c r="C25" s="124">
        <f t="shared" si="4"/>
        <v>0</v>
      </c>
      <c r="D25" s="124">
        <f t="shared" si="4"/>
        <v>0</v>
      </c>
      <c r="E25" s="124">
        <f t="shared" si="4"/>
        <v>0</v>
      </c>
      <c r="F25" s="124">
        <f t="shared" si="4"/>
        <v>0</v>
      </c>
      <c r="G25" s="124">
        <f t="shared" si="4"/>
        <v>11596229.75</v>
      </c>
      <c r="H25" s="124">
        <f t="shared" si="4"/>
        <v>0</v>
      </c>
      <c r="I25" s="124">
        <f t="shared" si="4"/>
        <v>11596229.75</v>
      </c>
    </row>
    <row r="26" spans="1:11">
      <c r="A26" s="126" t="s">
        <v>52</v>
      </c>
      <c r="B26" s="127"/>
      <c r="C26" s="127"/>
      <c r="D26" s="127"/>
      <c r="E26" s="127"/>
      <c r="F26" s="127"/>
      <c r="G26" s="127"/>
      <c r="H26" s="127"/>
      <c r="I26" s="127"/>
    </row>
    <row r="27" spans="1:11">
      <c r="A27" s="125" t="s">
        <v>53</v>
      </c>
      <c r="B27" s="124">
        <f>[2]Detail!B23</f>
        <v>0</v>
      </c>
      <c r="C27" s="124">
        <f>[2]Detail!C23</f>
        <v>0</v>
      </c>
      <c r="D27" s="124">
        <f>[2]Detail!D23</f>
        <v>0</v>
      </c>
      <c r="E27" s="124">
        <f>[2]Detail!E23</f>
        <v>0</v>
      </c>
      <c r="F27" s="124">
        <f>[2]Detail!F23</f>
        <v>0</v>
      </c>
      <c r="G27" s="124">
        <f t="shared" ref="G27:G38" si="5">B27+E27</f>
        <v>0</v>
      </c>
      <c r="H27" s="124">
        <f t="shared" ref="H27:H38" si="6">C27+F27</f>
        <v>0</v>
      </c>
      <c r="I27" s="124">
        <f t="shared" ref="I27:I38" si="7">SUM(G27:H27)</f>
        <v>0</v>
      </c>
    </row>
    <row r="28" spans="1:11">
      <c r="A28" s="125" t="s">
        <v>54</v>
      </c>
      <c r="B28" s="124">
        <f>[2]Detail!B24</f>
        <v>268604.57</v>
      </c>
      <c r="C28" s="124">
        <f>[2]Detail!C24</f>
        <v>0</v>
      </c>
      <c r="D28" s="124">
        <f>[2]Detail!D24</f>
        <v>0</v>
      </c>
      <c r="E28" s="124">
        <f>[2]Detail!E24</f>
        <v>0</v>
      </c>
      <c r="F28" s="124">
        <f>[2]Detail!F24</f>
        <v>0</v>
      </c>
      <c r="G28" s="124">
        <f t="shared" si="5"/>
        <v>268604.57</v>
      </c>
      <c r="H28" s="124">
        <f t="shared" si="6"/>
        <v>0</v>
      </c>
      <c r="I28" s="124">
        <f t="shared" si="7"/>
        <v>268604.57</v>
      </c>
    </row>
    <row r="29" spans="1:11">
      <c r="A29" s="125" t="s">
        <v>55</v>
      </c>
      <c r="B29" s="124">
        <f>[2]Detail!B25</f>
        <v>930489.23</v>
      </c>
      <c r="C29" s="124">
        <f>[2]Detail!C25</f>
        <v>0</v>
      </c>
      <c r="D29" s="124">
        <f>[2]Detail!D25</f>
        <v>0</v>
      </c>
      <c r="E29" s="124">
        <f>[2]Detail!E25</f>
        <v>0</v>
      </c>
      <c r="F29" s="124">
        <f>[2]Detail!F25</f>
        <v>0</v>
      </c>
      <c r="G29" s="124">
        <f t="shared" si="5"/>
        <v>930489.23</v>
      </c>
      <c r="H29" s="124">
        <f t="shared" si="6"/>
        <v>0</v>
      </c>
      <c r="I29" s="124">
        <f t="shared" si="7"/>
        <v>930489.23</v>
      </c>
    </row>
    <row r="30" spans="1:11">
      <c r="A30" s="125" t="s">
        <v>56</v>
      </c>
      <c r="B30" s="124">
        <f>[2]Detail!B26</f>
        <v>1596200.88</v>
      </c>
      <c r="C30" s="124">
        <f>[2]Detail!C26</f>
        <v>0</v>
      </c>
      <c r="D30" s="124">
        <f>[2]Detail!D26</f>
        <v>0</v>
      </c>
      <c r="E30" s="124">
        <f>[2]Detail!E26</f>
        <v>0</v>
      </c>
      <c r="F30" s="124">
        <f>[2]Detail!F26</f>
        <v>0</v>
      </c>
      <c r="G30" s="124">
        <f t="shared" si="5"/>
        <v>1596200.88</v>
      </c>
      <c r="H30" s="124">
        <f t="shared" si="6"/>
        <v>0</v>
      </c>
      <c r="I30" s="124">
        <f t="shared" si="7"/>
        <v>1596200.88</v>
      </c>
    </row>
    <row r="31" spans="1:11">
      <c r="A31" s="125" t="s">
        <v>57</v>
      </c>
      <c r="B31" s="124">
        <f>[2]Detail!B27</f>
        <v>769417.3</v>
      </c>
      <c r="C31" s="124">
        <f>[2]Detail!C27</f>
        <v>0</v>
      </c>
      <c r="D31" s="124">
        <f>[2]Detail!D27</f>
        <v>0</v>
      </c>
      <c r="E31" s="124">
        <f>[2]Detail!E27</f>
        <v>0</v>
      </c>
      <c r="F31" s="124">
        <f>[2]Detail!F27</f>
        <v>0</v>
      </c>
      <c r="G31" s="124">
        <f t="shared" si="5"/>
        <v>769417.3</v>
      </c>
      <c r="H31" s="124">
        <f t="shared" si="6"/>
        <v>0</v>
      </c>
      <c r="I31" s="124">
        <f t="shared" si="7"/>
        <v>769417.3</v>
      </c>
    </row>
    <row r="32" spans="1:11">
      <c r="A32" s="125" t="s">
        <v>58</v>
      </c>
      <c r="B32" s="124">
        <f>[2]Detail!B28</f>
        <v>0</v>
      </c>
      <c r="C32" s="124">
        <f>[2]Detail!C28</f>
        <v>0</v>
      </c>
      <c r="D32" s="124">
        <f>[2]Detail!D28</f>
        <v>0</v>
      </c>
      <c r="E32" s="124">
        <f>[2]Detail!E28</f>
        <v>0</v>
      </c>
      <c r="F32" s="124">
        <f>[2]Detail!F28</f>
        <v>0</v>
      </c>
      <c r="G32" s="124">
        <f t="shared" si="5"/>
        <v>0</v>
      </c>
      <c r="H32" s="124">
        <f t="shared" si="6"/>
        <v>0</v>
      </c>
      <c r="I32" s="124">
        <f t="shared" si="7"/>
        <v>0</v>
      </c>
    </row>
    <row r="33" spans="1:11">
      <c r="A33" s="125" t="s">
        <v>59</v>
      </c>
      <c r="B33" s="124">
        <f>[2]Detail!B29</f>
        <v>1104955.0999999901</v>
      </c>
      <c r="C33" s="124">
        <f>[2]Detail!C29</f>
        <v>0</v>
      </c>
      <c r="D33" s="124">
        <f>[2]Detail!D29</f>
        <v>0</v>
      </c>
      <c r="E33" s="124">
        <f>[2]Detail!E29</f>
        <v>0</v>
      </c>
      <c r="F33" s="124">
        <f>[2]Detail!F29</f>
        <v>0</v>
      </c>
      <c r="G33" s="124">
        <f t="shared" si="5"/>
        <v>1104955.0999999901</v>
      </c>
      <c r="H33" s="124">
        <f t="shared" si="6"/>
        <v>0</v>
      </c>
      <c r="I33" s="124">
        <f t="shared" si="7"/>
        <v>1104955.0999999901</v>
      </c>
    </row>
    <row r="34" spans="1:11">
      <c r="A34" s="125" t="s">
        <v>60</v>
      </c>
      <c r="B34" s="124">
        <f>[2]Detail!B30</f>
        <v>0</v>
      </c>
      <c r="C34" s="124">
        <f>[2]Detail!C30</f>
        <v>96579.01</v>
      </c>
      <c r="D34" s="124">
        <f>[2]Detail!D30</f>
        <v>0</v>
      </c>
      <c r="E34" s="124">
        <f>[2]Detail!E30</f>
        <v>0</v>
      </c>
      <c r="F34" s="124">
        <f>[2]Detail!F30</f>
        <v>0</v>
      </c>
      <c r="G34" s="124">
        <f t="shared" si="5"/>
        <v>0</v>
      </c>
      <c r="H34" s="124">
        <f t="shared" si="6"/>
        <v>96579.01</v>
      </c>
      <c r="I34" s="124">
        <f t="shared" si="7"/>
        <v>96579.01</v>
      </c>
    </row>
    <row r="35" spans="1:11">
      <c r="A35" s="125" t="s">
        <v>61</v>
      </c>
      <c r="B35" s="124">
        <f>[2]Detail!B31</f>
        <v>0</v>
      </c>
      <c r="C35" s="124">
        <f>[2]Detail!C31</f>
        <v>234221.69</v>
      </c>
      <c r="D35" s="124">
        <f>[2]Detail!D31</f>
        <v>0</v>
      </c>
      <c r="E35" s="124">
        <f>[2]Detail!E31</f>
        <v>0</v>
      </c>
      <c r="F35" s="124">
        <f>[2]Detail!F31</f>
        <v>0</v>
      </c>
      <c r="G35" s="124">
        <f t="shared" si="5"/>
        <v>0</v>
      </c>
      <c r="H35" s="124">
        <f t="shared" si="6"/>
        <v>234221.69</v>
      </c>
      <c r="I35" s="124">
        <f t="shared" si="7"/>
        <v>234221.69</v>
      </c>
    </row>
    <row r="36" spans="1:11">
      <c r="A36" s="125" t="s">
        <v>62</v>
      </c>
      <c r="B36" s="124">
        <f>[2]Detail!B32</f>
        <v>0</v>
      </c>
      <c r="C36" s="124">
        <f>[2]Detail!C32</f>
        <v>81668.75</v>
      </c>
      <c r="D36" s="124">
        <f>[2]Detail!D32</f>
        <v>0</v>
      </c>
      <c r="E36" s="124">
        <f>[2]Detail!E32</f>
        <v>0</v>
      </c>
      <c r="F36" s="124">
        <f>[2]Detail!F32</f>
        <v>0</v>
      </c>
      <c r="G36" s="124">
        <f t="shared" si="5"/>
        <v>0</v>
      </c>
      <c r="H36" s="124">
        <f t="shared" si="6"/>
        <v>81668.75</v>
      </c>
      <c r="I36" s="124">
        <f t="shared" si="7"/>
        <v>81668.75</v>
      </c>
    </row>
    <row r="37" spans="1:11">
      <c r="A37" s="125" t="s">
        <v>63</v>
      </c>
      <c r="B37" s="124">
        <f>[2]Detail!B33</f>
        <v>0</v>
      </c>
      <c r="C37" s="124">
        <f>[2]Detail!C33</f>
        <v>557967.16</v>
      </c>
      <c r="D37" s="124">
        <f>[2]Detail!D33</f>
        <v>0</v>
      </c>
      <c r="E37" s="124">
        <f>[2]Detail!E33</f>
        <v>0</v>
      </c>
      <c r="F37" s="124">
        <f>[2]Detail!F33</f>
        <v>0</v>
      </c>
      <c r="G37" s="124">
        <f t="shared" si="5"/>
        <v>0</v>
      </c>
      <c r="H37" s="124">
        <f t="shared" si="6"/>
        <v>557967.16</v>
      </c>
      <c r="I37" s="124">
        <f t="shared" si="7"/>
        <v>557967.16</v>
      </c>
    </row>
    <row r="38" spans="1:11">
      <c r="A38" s="125" t="s">
        <v>64</v>
      </c>
      <c r="B38" s="122">
        <f>[2]Detail!B34</f>
        <v>0</v>
      </c>
      <c r="C38" s="122">
        <f>[2]Detail!C34</f>
        <v>-3459918.3</v>
      </c>
      <c r="D38" s="122">
        <f>[2]Detail!D34</f>
        <v>0</v>
      </c>
      <c r="E38" s="122">
        <f>[2]Detail!E34</f>
        <v>0</v>
      </c>
      <c r="F38" s="122">
        <f>[2]Detail!F34</f>
        <v>0</v>
      </c>
      <c r="G38" s="122">
        <f t="shared" si="5"/>
        <v>0</v>
      </c>
      <c r="H38" s="122">
        <f t="shared" si="6"/>
        <v>-3459918.3</v>
      </c>
      <c r="I38" s="122">
        <f t="shared" si="7"/>
        <v>-3459918.3</v>
      </c>
    </row>
    <row r="39" spans="1:11">
      <c r="A39" s="125" t="s">
        <v>65</v>
      </c>
      <c r="B39" s="124">
        <f t="shared" ref="B39:I39" si="8">SUM(B27:B38)</f>
        <v>4669667.0799999898</v>
      </c>
      <c r="C39" s="124">
        <f t="shared" si="8"/>
        <v>-2489481.6899999995</v>
      </c>
      <c r="D39" s="124">
        <f t="shared" si="8"/>
        <v>0</v>
      </c>
      <c r="E39" s="124">
        <f t="shared" si="8"/>
        <v>0</v>
      </c>
      <c r="F39" s="124">
        <f t="shared" si="8"/>
        <v>0</v>
      </c>
      <c r="G39" s="124">
        <f t="shared" si="8"/>
        <v>4669667.0799999898</v>
      </c>
      <c r="H39" s="124">
        <f t="shared" si="8"/>
        <v>-2489481.6899999995</v>
      </c>
      <c r="I39" s="124">
        <f t="shared" si="8"/>
        <v>2180185.3899999904</v>
      </c>
    </row>
    <row r="40" spans="1:11">
      <c r="A40" s="121" t="s">
        <v>66</v>
      </c>
      <c r="B40" s="137">
        <f t="shared" ref="B40:I40" si="9">B18+B21+B25+B39</f>
        <v>173092399.89000002</v>
      </c>
      <c r="C40" s="137">
        <f t="shared" si="9"/>
        <v>37338413.800000004</v>
      </c>
      <c r="D40" s="137">
        <f t="shared" si="9"/>
        <v>0</v>
      </c>
      <c r="E40" s="137">
        <f t="shared" si="9"/>
        <v>0</v>
      </c>
      <c r="F40" s="137">
        <f t="shared" si="9"/>
        <v>0</v>
      </c>
      <c r="G40" s="137">
        <f t="shared" si="9"/>
        <v>173092399.89000002</v>
      </c>
      <c r="H40" s="137">
        <f t="shared" si="9"/>
        <v>37338413.800000004</v>
      </c>
      <c r="I40" s="137">
        <f t="shared" si="9"/>
        <v>210430813.69000003</v>
      </c>
    </row>
    <row r="41" spans="1:11">
      <c r="A41" s="123"/>
      <c r="B41" s="127"/>
      <c r="C41" s="127"/>
      <c r="D41" s="127"/>
      <c r="E41" s="127"/>
      <c r="F41" s="127"/>
      <c r="G41" s="127"/>
      <c r="H41" s="127"/>
      <c r="I41" s="127"/>
    </row>
    <row r="42" spans="1:11">
      <c r="A42" s="121" t="s">
        <v>67</v>
      </c>
      <c r="B42" s="127"/>
      <c r="C42" s="127"/>
      <c r="D42" s="127"/>
      <c r="E42" s="127"/>
      <c r="F42" s="127"/>
      <c r="G42" s="127"/>
      <c r="H42" s="127"/>
      <c r="I42" s="127"/>
    </row>
    <row r="43" spans="1:11">
      <c r="A43" s="126" t="s">
        <v>68</v>
      </c>
      <c r="B43" s="127"/>
      <c r="C43" s="127"/>
      <c r="D43" s="127"/>
      <c r="E43" s="127"/>
      <c r="F43" s="127"/>
      <c r="G43" s="127"/>
      <c r="H43" s="127"/>
      <c r="I43" s="127"/>
    </row>
    <row r="44" spans="1:11">
      <c r="A44" s="125" t="s">
        <v>69</v>
      </c>
      <c r="B44" s="124">
        <f>[2]Detail!B40</f>
        <v>6269930.4000000004</v>
      </c>
      <c r="C44" s="124">
        <f>[2]Detail!C40</f>
        <v>0</v>
      </c>
      <c r="D44" s="124">
        <f>[2]Detail!D40</f>
        <v>0</v>
      </c>
      <c r="E44" s="124">
        <f>[2]Detail!E40</f>
        <v>0</v>
      </c>
      <c r="F44" s="124">
        <f>[2]Detail!F40</f>
        <v>0</v>
      </c>
      <c r="G44" s="124">
        <f>B44+E44</f>
        <v>6269930.4000000004</v>
      </c>
      <c r="H44" s="124">
        <f>C44+F44</f>
        <v>0</v>
      </c>
      <c r="I44" s="124">
        <f>SUM(G44:H44)</f>
        <v>6269930.4000000004</v>
      </c>
    </row>
    <row r="45" spans="1:11">
      <c r="A45" s="125" t="s">
        <v>70</v>
      </c>
      <c r="B45" s="122">
        <f>[2]Detail!B41</f>
        <v>12459911</v>
      </c>
      <c r="C45" s="122">
        <f>[2]Detail!C41</f>
        <v>0</v>
      </c>
      <c r="D45" s="122">
        <f>[2]Detail!D41</f>
        <v>0</v>
      </c>
      <c r="E45" s="122">
        <f>[2]Detail!E41</f>
        <v>0</v>
      </c>
      <c r="F45" s="122">
        <f>[2]Detail!F41</f>
        <v>0</v>
      </c>
      <c r="G45" s="122">
        <f>B45+E45</f>
        <v>12459911</v>
      </c>
      <c r="H45" s="122">
        <f>C45+F45</f>
        <v>0</v>
      </c>
      <c r="I45" s="122">
        <f>SUM(G45:H45)</f>
        <v>12459911</v>
      </c>
    </row>
    <row r="46" spans="1:11">
      <c r="A46" s="125" t="s">
        <v>71</v>
      </c>
      <c r="B46" s="124">
        <f t="shared" ref="B46:I46" si="10">SUM(B44:B45)</f>
        <v>18729841.399999999</v>
      </c>
      <c r="C46" s="124">
        <f t="shared" si="10"/>
        <v>0</v>
      </c>
      <c r="D46" s="124">
        <f t="shared" si="10"/>
        <v>0</v>
      </c>
      <c r="E46" s="124">
        <f t="shared" si="10"/>
        <v>0</v>
      </c>
      <c r="F46" s="124">
        <f t="shared" si="10"/>
        <v>0</v>
      </c>
      <c r="G46" s="124">
        <f t="shared" si="10"/>
        <v>18729841.399999999</v>
      </c>
      <c r="H46" s="124">
        <f t="shared" si="10"/>
        <v>0</v>
      </c>
      <c r="I46" s="124">
        <f t="shared" si="10"/>
        <v>18729841.399999999</v>
      </c>
      <c r="K46" s="3"/>
    </row>
    <row r="47" spans="1:11">
      <c r="A47" s="126" t="s">
        <v>72</v>
      </c>
      <c r="B47" s="127"/>
      <c r="C47" s="127"/>
      <c r="D47" s="127"/>
      <c r="E47" s="127"/>
      <c r="F47" s="127"/>
      <c r="G47" s="127"/>
      <c r="H47" s="127"/>
      <c r="I47" s="127"/>
    </row>
    <row r="48" spans="1:11">
      <c r="A48" s="125" t="s">
        <v>73</v>
      </c>
      <c r="B48" s="131">
        <f>[2]Detail!B44</f>
        <v>32646127.929999899</v>
      </c>
      <c r="C48" s="131">
        <f>[2]Detail!C44</f>
        <v>0</v>
      </c>
      <c r="D48" s="131">
        <f>[2]Detail!D44</f>
        <v>0</v>
      </c>
      <c r="E48" s="131">
        <f>[2]Detail!E44</f>
        <v>0</v>
      </c>
      <c r="F48" s="131">
        <f>[2]Detail!F44</f>
        <v>0</v>
      </c>
      <c r="G48" s="131">
        <f t="shared" ref="G48:H54" si="11">B48+E48</f>
        <v>32646127.929999899</v>
      </c>
      <c r="H48" s="131">
        <f t="shared" si="11"/>
        <v>0</v>
      </c>
      <c r="I48" s="131">
        <f t="shared" ref="I48:I54" si="12">SUM(G48:H48)</f>
        <v>32646127.929999899</v>
      </c>
    </row>
    <row r="49" spans="1:12">
      <c r="A49" s="125" t="s">
        <v>74</v>
      </c>
      <c r="B49" s="131">
        <f>[2]Detail!B45</f>
        <v>-6358424.9299999997</v>
      </c>
      <c r="C49" s="131">
        <f>[2]Detail!C45</f>
        <v>0</v>
      </c>
      <c r="D49" s="131">
        <f>[2]Detail!D45</f>
        <v>0</v>
      </c>
      <c r="E49" s="131">
        <f>[2]Detail!E45</f>
        <v>0</v>
      </c>
      <c r="F49" s="131">
        <f>[2]Detail!F45</f>
        <v>0</v>
      </c>
      <c r="G49" s="131">
        <f t="shared" si="11"/>
        <v>-6358424.9299999997</v>
      </c>
      <c r="H49" s="131">
        <f t="shared" si="11"/>
        <v>0</v>
      </c>
      <c r="I49" s="131">
        <f t="shared" si="12"/>
        <v>-6358424.9299999997</v>
      </c>
    </row>
    <row r="50" spans="1:12">
      <c r="A50" s="125" t="s">
        <v>75</v>
      </c>
      <c r="B50" s="124">
        <f>[2]Detail!B46</f>
        <v>0</v>
      </c>
      <c r="C50" s="124">
        <f>[2]Detail!C46</f>
        <v>17215880.27</v>
      </c>
      <c r="D50" s="124">
        <f>[2]Detail!D46</f>
        <v>0</v>
      </c>
      <c r="E50" s="124">
        <f>[2]Detail!E46</f>
        <v>0</v>
      </c>
      <c r="F50" s="124">
        <f>[2]Detail!F46</f>
        <v>0</v>
      </c>
      <c r="G50" s="124">
        <f t="shared" si="11"/>
        <v>0</v>
      </c>
      <c r="H50" s="124">
        <f t="shared" si="11"/>
        <v>17215880.27</v>
      </c>
      <c r="I50" s="124">
        <f t="shared" si="12"/>
        <v>17215880.27</v>
      </c>
    </row>
    <row r="51" spans="1:12">
      <c r="A51" s="125" t="s">
        <v>76</v>
      </c>
      <c r="B51" s="124">
        <f>[2]Detail!B47</f>
        <v>0</v>
      </c>
      <c r="C51" s="124">
        <f>[2]Detail!C47</f>
        <v>0</v>
      </c>
      <c r="D51" s="124">
        <f>[2]Detail!D47</f>
        <v>0</v>
      </c>
      <c r="E51" s="124">
        <f>[2]Detail!E47</f>
        <v>0</v>
      </c>
      <c r="F51" s="124">
        <f>[2]Detail!F47</f>
        <v>0</v>
      </c>
      <c r="G51" s="124">
        <f t="shared" si="11"/>
        <v>0</v>
      </c>
      <c r="H51" s="124">
        <f t="shared" si="11"/>
        <v>0</v>
      </c>
      <c r="I51" s="124">
        <f t="shared" si="12"/>
        <v>0</v>
      </c>
    </row>
    <row r="52" spans="1:12">
      <c r="A52" s="125" t="s">
        <v>77</v>
      </c>
      <c r="B52" s="124">
        <f>[2]Detail!B48</f>
        <v>0</v>
      </c>
      <c r="C52" s="124">
        <f>[2]Detail!C48</f>
        <v>-1417434.24</v>
      </c>
      <c r="D52" s="124">
        <f>[2]Detail!D48</f>
        <v>0</v>
      </c>
      <c r="E52" s="124">
        <f>[2]Detail!E48</f>
        <v>0</v>
      </c>
      <c r="F52" s="124">
        <f>[2]Detail!F48</f>
        <v>0</v>
      </c>
      <c r="G52" s="124">
        <f t="shared" si="11"/>
        <v>0</v>
      </c>
      <c r="H52" s="124">
        <f t="shared" si="11"/>
        <v>-1417434.24</v>
      </c>
      <c r="I52" s="124">
        <f t="shared" si="12"/>
        <v>-1417434.24</v>
      </c>
    </row>
    <row r="53" spans="1:12">
      <c r="A53" s="125" t="s">
        <v>78</v>
      </c>
      <c r="B53" s="124">
        <f>[2]Detail!B49</f>
        <v>0</v>
      </c>
      <c r="C53" s="124">
        <f>[2]Detail!C49</f>
        <v>123993.33</v>
      </c>
      <c r="D53" s="124">
        <f>[2]Detail!D49</f>
        <v>0</v>
      </c>
      <c r="E53" s="124">
        <f>[2]Detail!E49</f>
        <v>0</v>
      </c>
      <c r="F53" s="124">
        <f>[2]Detail!F49</f>
        <v>0</v>
      </c>
      <c r="G53" s="124">
        <f t="shared" si="11"/>
        <v>0</v>
      </c>
      <c r="H53" s="124">
        <f t="shared" si="11"/>
        <v>123993.33</v>
      </c>
      <c r="I53" s="124">
        <f t="shared" si="12"/>
        <v>123993.33</v>
      </c>
    </row>
    <row r="54" spans="1:12">
      <c r="A54" s="125" t="s">
        <v>79</v>
      </c>
      <c r="B54" s="122">
        <f>[2]Detail!B50</f>
        <v>0</v>
      </c>
      <c r="C54" s="122">
        <f>[2]Detail!C50</f>
        <v>-3869154.23</v>
      </c>
      <c r="D54" s="122">
        <f>[2]Detail!D50</f>
        <v>0</v>
      </c>
      <c r="E54" s="122">
        <f>[2]Detail!E50</f>
        <v>0</v>
      </c>
      <c r="F54" s="122">
        <f>[2]Detail!F50</f>
        <v>0</v>
      </c>
      <c r="G54" s="122">
        <f t="shared" si="11"/>
        <v>0</v>
      </c>
      <c r="H54" s="122">
        <f t="shared" si="11"/>
        <v>-3869154.23</v>
      </c>
      <c r="I54" s="122">
        <f t="shared" si="12"/>
        <v>-3869154.23</v>
      </c>
    </row>
    <row r="55" spans="1:12">
      <c r="A55" s="125" t="s">
        <v>80</v>
      </c>
      <c r="B55" s="124">
        <f t="shared" ref="B55:I55" si="13">SUM(B48:B54)</f>
        <v>26287702.999999899</v>
      </c>
      <c r="C55" s="124">
        <f t="shared" si="13"/>
        <v>12053285.129999999</v>
      </c>
      <c r="D55" s="124">
        <f t="shared" si="13"/>
        <v>0</v>
      </c>
      <c r="E55" s="124">
        <f t="shared" si="13"/>
        <v>0</v>
      </c>
      <c r="F55" s="124">
        <f t="shared" si="13"/>
        <v>0</v>
      </c>
      <c r="G55" s="124">
        <f t="shared" si="13"/>
        <v>26287702.999999899</v>
      </c>
      <c r="H55" s="124">
        <f t="shared" si="13"/>
        <v>12053285.129999999</v>
      </c>
      <c r="I55" s="124">
        <f t="shared" si="13"/>
        <v>38340988.129999898</v>
      </c>
      <c r="K55" s="2"/>
    </row>
    <row r="56" spans="1:12">
      <c r="A56" s="126" t="s">
        <v>81</v>
      </c>
      <c r="B56" s="127"/>
      <c r="C56" s="127"/>
      <c r="D56" s="127"/>
      <c r="E56" s="127"/>
      <c r="F56" s="127"/>
      <c r="G56" s="127"/>
      <c r="H56" s="127"/>
      <c r="I56" s="127"/>
      <c r="K56" s="2"/>
    </row>
    <row r="57" spans="1:12">
      <c r="A57" s="125" t="s">
        <v>82</v>
      </c>
      <c r="B57" s="122">
        <f>[2]Detail!B53</f>
        <v>10518856.0599999</v>
      </c>
      <c r="C57" s="122">
        <f>[2]Detail!C53</f>
        <v>0</v>
      </c>
      <c r="D57" s="122">
        <f>[2]Detail!D53</f>
        <v>0</v>
      </c>
      <c r="E57" s="122">
        <f>[2]Detail!E53</f>
        <v>0</v>
      </c>
      <c r="F57" s="122">
        <f>[2]Detail!F53</f>
        <v>0</v>
      </c>
      <c r="G57" s="122">
        <f>B57+E57</f>
        <v>10518856.0599999</v>
      </c>
      <c r="H57" s="122">
        <f>C57+F57</f>
        <v>0</v>
      </c>
      <c r="I57" s="122">
        <f>SUM(G57:H57)</f>
        <v>10518856.0599999</v>
      </c>
    </row>
    <row r="58" spans="1:12">
      <c r="A58" s="125" t="s">
        <v>83</v>
      </c>
      <c r="B58" s="124">
        <f t="shared" ref="B58:I58" si="14">SUM(B57)</f>
        <v>10518856.0599999</v>
      </c>
      <c r="C58" s="124">
        <f t="shared" si="14"/>
        <v>0</v>
      </c>
      <c r="D58" s="124">
        <f t="shared" si="14"/>
        <v>0</v>
      </c>
      <c r="E58" s="124">
        <f t="shared" si="14"/>
        <v>0</v>
      </c>
      <c r="F58" s="124">
        <f t="shared" si="14"/>
        <v>0</v>
      </c>
      <c r="G58" s="124">
        <f t="shared" si="14"/>
        <v>10518856.0599999</v>
      </c>
      <c r="H58" s="124">
        <f t="shared" si="14"/>
        <v>0</v>
      </c>
      <c r="I58" s="124">
        <f t="shared" si="14"/>
        <v>10518856.0599999</v>
      </c>
    </row>
    <row r="59" spans="1:12">
      <c r="A59" s="126" t="s">
        <v>84</v>
      </c>
      <c r="B59" s="127"/>
      <c r="C59" s="127"/>
      <c r="D59" s="127"/>
      <c r="E59" s="127"/>
      <c r="F59" s="127"/>
      <c r="G59" s="127"/>
      <c r="H59" s="127"/>
      <c r="I59" s="127"/>
    </row>
    <row r="60" spans="1:12">
      <c r="A60" s="125" t="s">
        <v>85</v>
      </c>
      <c r="B60" s="122">
        <f>[2]Detail!B56</f>
        <v>-4557022.49</v>
      </c>
      <c r="C60" s="122">
        <f>[2]Detail!C56</f>
        <v>0</v>
      </c>
      <c r="D60" s="122">
        <f>[2]Detail!D56</f>
        <v>0</v>
      </c>
      <c r="E60" s="122">
        <f>[2]Detail!E56</f>
        <v>0</v>
      </c>
      <c r="F60" s="122">
        <f>[2]Detail!F56</f>
        <v>0</v>
      </c>
      <c r="G60" s="122">
        <f>B60+E60</f>
        <v>-4557022.49</v>
      </c>
      <c r="H60" s="122">
        <f>C60+F60</f>
        <v>0</v>
      </c>
      <c r="I60" s="122">
        <f>SUM(G60:H60)</f>
        <v>-4557022.49</v>
      </c>
    </row>
    <row r="61" spans="1:12">
      <c r="A61" s="125" t="s">
        <v>86</v>
      </c>
      <c r="B61" s="124">
        <f t="shared" ref="B61:I61" si="15">SUM(B60)</f>
        <v>-4557022.49</v>
      </c>
      <c r="C61" s="124">
        <f t="shared" si="15"/>
        <v>0</v>
      </c>
      <c r="D61" s="124">
        <f t="shared" si="15"/>
        <v>0</v>
      </c>
      <c r="E61" s="124">
        <f t="shared" si="15"/>
        <v>0</v>
      </c>
      <c r="F61" s="124">
        <f t="shared" si="15"/>
        <v>0</v>
      </c>
      <c r="G61" s="124">
        <f t="shared" si="15"/>
        <v>-4557022.49</v>
      </c>
      <c r="H61" s="124">
        <f t="shared" si="15"/>
        <v>0</v>
      </c>
      <c r="I61" s="124">
        <f t="shared" si="15"/>
        <v>-4557022.49</v>
      </c>
    </row>
    <row r="62" spans="1:12">
      <c r="A62" s="121" t="s">
        <v>87</v>
      </c>
      <c r="B62" s="135">
        <f t="shared" ref="B62:I62" si="16">B46+B55+B58+B61</f>
        <v>50979377.969999798</v>
      </c>
      <c r="C62" s="135">
        <f t="shared" si="16"/>
        <v>12053285.129999999</v>
      </c>
      <c r="D62" s="135">
        <f t="shared" si="16"/>
        <v>0</v>
      </c>
      <c r="E62" s="136">
        <f t="shared" si="16"/>
        <v>0</v>
      </c>
      <c r="F62" s="136">
        <f t="shared" si="16"/>
        <v>0</v>
      </c>
      <c r="G62" s="135">
        <f t="shared" si="16"/>
        <v>50979377.969999798</v>
      </c>
      <c r="H62" s="135">
        <f t="shared" si="16"/>
        <v>12053285.129999999</v>
      </c>
      <c r="I62" s="135">
        <f t="shared" si="16"/>
        <v>63032663.099999793</v>
      </c>
    </row>
    <row r="63" spans="1:12">
      <c r="A63" s="123"/>
      <c r="B63" s="122"/>
      <c r="C63" s="122"/>
      <c r="D63" s="122"/>
      <c r="E63" s="122"/>
      <c r="F63" s="122"/>
      <c r="G63" s="122"/>
      <c r="H63" s="122"/>
      <c r="I63" s="122"/>
      <c r="L63" s="2"/>
    </row>
    <row r="64" spans="1:12" ht="15.75" thickBot="1">
      <c r="A64" s="121" t="s">
        <v>88</v>
      </c>
      <c r="B64" s="120">
        <f t="shared" ref="B64:I64" si="17">B40-B62</f>
        <v>122113021.92000023</v>
      </c>
      <c r="C64" s="120">
        <f t="shared" si="17"/>
        <v>25285128.670000006</v>
      </c>
      <c r="D64" s="120">
        <f t="shared" si="17"/>
        <v>0</v>
      </c>
      <c r="E64" s="120">
        <f t="shared" si="17"/>
        <v>0</v>
      </c>
      <c r="F64" s="120">
        <f t="shared" si="17"/>
        <v>0</v>
      </c>
      <c r="G64" s="120">
        <f t="shared" si="17"/>
        <v>122113021.92000023</v>
      </c>
      <c r="H64" s="120">
        <f t="shared" si="17"/>
        <v>25285128.670000006</v>
      </c>
      <c r="I64" s="120">
        <f t="shared" si="17"/>
        <v>147398150.59000024</v>
      </c>
    </row>
    <row r="65" spans="1:9" ht="15.75" thickTop="1">
      <c r="A65" s="123"/>
      <c r="B65" s="127"/>
      <c r="C65" s="127"/>
      <c r="D65" s="127"/>
      <c r="E65" s="127"/>
      <c r="F65" s="127"/>
      <c r="G65" s="127"/>
      <c r="H65" s="127"/>
      <c r="I65" s="127"/>
    </row>
    <row r="66" spans="1:9">
      <c r="A66" s="121" t="s">
        <v>89</v>
      </c>
      <c r="B66" s="127"/>
      <c r="C66" s="127"/>
      <c r="D66" s="127"/>
      <c r="E66" s="127"/>
      <c r="F66" s="127"/>
      <c r="G66" s="127"/>
      <c r="H66" s="127"/>
      <c r="I66" s="127"/>
    </row>
    <row r="67" spans="1:9">
      <c r="A67" s="125" t="s">
        <v>90</v>
      </c>
      <c r="B67" s="127"/>
      <c r="C67" s="127"/>
      <c r="D67" s="127"/>
      <c r="E67" s="127"/>
      <c r="F67" s="127"/>
      <c r="G67" s="127"/>
      <c r="H67" s="127"/>
      <c r="I67" s="127"/>
    </row>
    <row r="68" spans="1:9">
      <c r="A68" s="126" t="s">
        <v>91</v>
      </c>
      <c r="B68" s="127"/>
      <c r="C68" s="127"/>
      <c r="D68" s="127"/>
      <c r="E68" s="127"/>
      <c r="F68" s="127"/>
      <c r="G68" s="127"/>
      <c r="H68" s="127"/>
      <c r="I68" s="127"/>
    </row>
    <row r="69" spans="1:9">
      <c r="A69" s="125" t="s">
        <v>92</v>
      </c>
      <c r="B69" s="124">
        <f>[2]Detail!B65</f>
        <v>153667.94</v>
      </c>
      <c r="C69" s="124">
        <f>[2]Detail!C65</f>
        <v>0</v>
      </c>
      <c r="D69" s="124">
        <f>[2]Detail!D65</f>
        <v>0</v>
      </c>
      <c r="E69" s="124">
        <f>[2]Detail!E65</f>
        <v>0</v>
      </c>
      <c r="F69" s="124">
        <f>[2]Detail!F65</f>
        <v>0</v>
      </c>
      <c r="G69" s="124">
        <f t="shared" ref="G69:G100" si="18">B69+E69</f>
        <v>153667.94</v>
      </c>
      <c r="H69" s="124">
        <f t="shared" ref="H69:H100" si="19">C69+F69</f>
        <v>0</v>
      </c>
      <c r="I69" s="124">
        <f t="shared" ref="I69:I100" si="20">SUM(G69:H69)</f>
        <v>153667.94</v>
      </c>
    </row>
    <row r="70" spans="1:9">
      <c r="A70" s="125" t="s">
        <v>93</v>
      </c>
      <c r="B70" s="124">
        <f>[2]Detail!B66</f>
        <v>860044.87999999896</v>
      </c>
      <c r="C70" s="124">
        <f>[2]Detail!C66</f>
        <v>0</v>
      </c>
      <c r="D70" s="124">
        <f>[2]Detail!D66</f>
        <v>0</v>
      </c>
      <c r="E70" s="124">
        <f>[2]Detail!E66</f>
        <v>0</v>
      </c>
      <c r="F70" s="124">
        <f>[2]Detail!F66</f>
        <v>0</v>
      </c>
      <c r="G70" s="124">
        <f t="shared" si="18"/>
        <v>860044.87999999896</v>
      </c>
      <c r="H70" s="124">
        <f t="shared" si="19"/>
        <v>0</v>
      </c>
      <c r="I70" s="124">
        <f t="shared" si="20"/>
        <v>860044.87999999896</v>
      </c>
    </row>
    <row r="71" spans="1:9">
      <c r="A71" s="125" t="s">
        <v>94</v>
      </c>
      <c r="B71" s="124">
        <f>[2]Detail!B67</f>
        <v>245192.94</v>
      </c>
      <c r="C71" s="124">
        <f>[2]Detail!C67</f>
        <v>0</v>
      </c>
      <c r="D71" s="124">
        <f>[2]Detail!D67</f>
        <v>0</v>
      </c>
      <c r="E71" s="124">
        <f>[2]Detail!E67</f>
        <v>0</v>
      </c>
      <c r="F71" s="124">
        <f>[2]Detail!F67</f>
        <v>0</v>
      </c>
      <c r="G71" s="124">
        <f t="shared" si="18"/>
        <v>245192.94</v>
      </c>
      <c r="H71" s="124">
        <f t="shared" si="19"/>
        <v>0</v>
      </c>
      <c r="I71" s="124">
        <f t="shared" si="20"/>
        <v>245192.94</v>
      </c>
    </row>
    <row r="72" spans="1:9">
      <c r="A72" s="125" t="s">
        <v>95</v>
      </c>
      <c r="B72" s="124">
        <f>[2]Detail!B68</f>
        <v>820239.91</v>
      </c>
      <c r="C72" s="124">
        <f>[2]Detail!C68</f>
        <v>0</v>
      </c>
      <c r="D72" s="124">
        <f>[2]Detail!D68</f>
        <v>0</v>
      </c>
      <c r="E72" s="124">
        <f>[2]Detail!E68</f>
        <v>0</v>
      </c>
      <c r="F72" s="124">
        <f>[2]Detail!F68</f>
        <v>0</v>
      </c>
      <c r="G72" s="124">
        <f t="shared" si="18"/>
        <v>820239.91</v>
      </c>
      <c r="H72" s="124">
        <f t="shared" si="19"/>
        <v>0</v>
      </c>
      <c r="I72" s="124">
        <f t="shared" si="20"/>
        <v>820239.91</v>
      </c>
    </row>
    <row r="73" spans="1:9">
      <c r="A73" s="125" t="s">
        <v>96</v>
      </c>
      <c r="B73" s="124">
        <f>[2]Detail!B69</f>
        <v>33041.629999999997</v>
      </c>
      <c r="C73" s="124">
        <f>[2]Detail!C69</f>
        <v>0</v>
      </c>
      <c r="D73" s="124">
        <f>[2]Detail!D69</f>
        <v>0</v>
      </c>
      <c r="E73" s="124">
        <f>[2]Detail!E69</f>
        <v>0</v>
      </c>
      <c r="F73" s="124">
        <f>[2]Detail!F69</f>
        <v>0</v>
      </c>
      <c r="G73" s="124">
        <f t="shared" si="18"/>
        <v>33041.629999999997</v>
      </c>
      <c r="H73" s="124">
        <f t="shared" si="19"/>
        <v>0</v>
      </c>
      <c r="I73" s="124">
        <f t="shared" si="20"/>
        <v>33041.629999999997</v>
      </c>
    </row>
    <row r="74" spans="1:9">
      <c r="A74" s="125" t="s">
        <v>97</v>
      </c>
      <c r="B74" s="124">
        <f>[2]Detail!B70</f>
        <v>131751.35999999999</v>
      </c>
      <c r="C74" s="124">
        <f>[2]Detail!C70</f>
        <v>0</v>
      </c>
      <c r="D74" s="124">
        <f>[2]Detail!D70</f>
        <v>0</v>
      </c>
      <c r="E74" s="124">
        <f>[2]Detail!E70</f>
        <v>0</v>
      </c>
      <c r="F74" s="124">
        <f>[2]Detail!F70</f>
        <v>0</v>
      </c>
      <c r="G74" s="124">
        <f t="shared" si="18"/>
        <v>131751.35999999999</v>
      </c>
      <c r="H74" s="124">
        <f t="shared" si="19"/>
        <v>0</v>
      </c>
      <c r="I74" s="124">
        <f t="shared" si="20"/>
        <v>131751.35999999999</v>
      </c>
    </row>
    <row r="75" spans="1:9">
      <c r="A75" s="125" t="s">
        <v>98</v>
      </c>
      <c r="B75" s="124">
        <f>[2]Detail!B71</f>
        <v>220931.03</v>
      </c>
      <c r="C75" s="124">
        <f>[2]Detail!C71</f>
        <v>0</v>
      </c>
      <c r="D75" s="124">
        <f>[2]Detail!D71</f>
        <v>0</v>
      </c>
      <c r="E75" s="124">
        <f>[2]Detail!E71</f>
        <v>0</v>
      </c>
      <c r="F75" s="124">
        <f>[2]Detail!F71</f>
        <v>0</v>
      </c>
      <c r="G75" s="124">
        <f t="shared" si="18"/>
        <v>220931.03</v>
      </c>
      <c r="H75" s="124">
        <f t="shared" si="19"/>
        <v>0</v>
      </c>
      <c r="I75" s="124">
        <f t="shared" si="20"/>
        <v>220931.03</v>
      </c>
    </row>
    <row r="76" spans="1:9">
      <c r="A76" s="125" t="s">
        <v>99</v>
      </c>
      <c r="B76" s="124">
        <f>[2]Detail!B72</f>
        <v>759089.82999999903</v>
      </c>
      <c r="C76" s="124">
        <f>[2]Detail!C72</f>
        <v>0</v>
      </c>
      <c r="D76" s="124">
        <f>[2]Detail!D72</f>
        <v>0</v>
      </c>
      <c r="E76" s="124">
        <f>[2]Detail!E72</f>
        <v>0</v>
      </c>
      <c r="F76" s="124">
        <f>[2]Detail!F72</f>
        <v>0</v>
      </c>
      <c r="G76" s="124">
        <f t="shared" si="18"/>
        <v>759089.82999999903</v>
      </c>
      <c r="H76" s="124">
        <f t="shared" si="19"/>
        <v>0</v>
      </c>
      <c r="I76" s="124">
        <f t="shared" si="20"/>
        <v>759089.82999999903</v>
      </c>
    </row>
    <row r="77" spans="1:9">
      <c r="A77" s="125" t="s">
        <v>100</v>
      </c>
      <c r="B77" s="124">
        <f>[2]Detail!B73</f>
        <v>758173.95</v>
      </c>
      <c r="C77" s="124">
        <f>[2]Detail!C73</f>
        <v>0</v>
      </c>
      <c r="D77" s="124">
        <f>[2]Detail!D73</f>
        <v>0</v>
      </c>
      <c r="E77" s="124">
        <f>[2]Detail!E73</f>
        <v>0</v>
      </c>
      <c r="F77" s="124">
        <f>[2]Detail!F73</f>
        <v>0</v>
      </c>
      <c r="G77" s="124">
        <f t="shared" si="18"/>
        <v>758173.95</v>
      </c>
      <c r="H77" s="124">
        <f t="shared" si="19"/>
        <v>0</v>
      </c>
      <c r="I77" s="124">
        <f t="shared" si="20"/>
        <v>758173.95</v>
      </c>
    </row>
    <row r="78" spans="1:9">
      <c r="A78" s="125" t="s">
        <v>101</v>
      </c>
      <c r="B78" s="124">
        <f>[2]Detail!B74</f>
        <v>171186</v>
      </c>
      <c r="C78" s="124">
        <f>[2]Detail!C74</f>
        <v>0</v>
      </c>
      <c r="D78" s="124">
        <f>[2]Detail!D74</f>
        <v>0</v>
      </c>
      <c r="E78" s="124">
        <f>[2]Detail!E74</f>
        <v>0</v>
      </c>
      <c r="F78" s="124">
        <f>[2]Detail!F74</f>
        <v>0</v>
      </c>
      <c r="G78" s="124">
        <f t="shared" si="18"/>
        <v>171186</v>
      </c>
      <c r="H78" s="124">
        <f t="shared" si="19"/>
        <v>0</v>
      </c>
      <c r="I78" s="124">
        <f t="shared" si="20"/>
        <v>171186</v>
      </c>
    </row>
    <row r="79" spans="1:9">
      <c r="A79" s="125" t="s">
        <v>102</v>
      </c>
      <c r="B79" s="124">
        <f>[2]Detail!B75</f>
        <v>144612.39000000001</v>
      </c>
      <c r="C79" s="124">
        <f>[2]Detail!C75</f>
        <v>0</v>
      </c>
      <c r="D79" s="124">
        <f>[2]Detail!D75</f>
        <v>0</v>
      </c>
      <c r="E79" s="124">
        <f>[2]Detail!E75</f>
        <v>0</v>
      </c>
      <c r="F79" s="124">
        <f>[2]Detail!F75</f>
        <v>0</v>
      </c>
      <c r="G79" s="124">
        <f t="shared" si="18"/>
        <v>144612.39000000001</v>
      </c>
      <c r="H79" s="124">
        <f t="shared" si="19"/>
        <v>0</v>
      </c>
      <c r="I79" s="124">
        <f t="shared" si="20"/>
        <v>144612.39000000001</v>
      </c>
    </row>
    <row r="80" spans="1:9">
      <c r="A80" s="125" t="s">
        <v>103</v>
      </c>
      <c r="B80" s="124">
        <f>[2]Detail!B76</f>
        <v>0</v>
      </c>
      <c r="C80" s="124">
        <f>[2]Detail!C76</f>
        <v>0</v>
      </c>
      <c r="D80" s="124">
        <f>[2]Detail!D76</f>
        <v>0</v>
      </c>
      <c r="E80" s="124">
        <f>[2]Detail!E76</f>
        <v>0</v>
      </c>
      <c r="F80" s="124">
        <f>[2]Detail!F76</f>
        <v>0</v>
      </c>
      <c r="G80" s="124">
        <f t="shared" si="18"/>
        <v>0</v>
      </c>
      <c r="H80" s="124">
        <f t="shared" si="19"/>
        <v>0</v>
      </c>
      <c r="I80" s="124">
        <f t="shared" si="20"/>
        <v>0</v>
      </c>
    </row>
    <row r="81" spans="1:9">
      <c r="A81" s="125" t="s">
        <v>104</v>
      </c>
      <c r="B81" s="124">
        <f>[2]Detail!B77</f>
        <v>233221.81</v>
      </c>
      <c r="C81" s="124">
        <f>[2]Detail!C77</f>
        <v>0</v>
      </c>
      <c r="D81" s="124">
        <f>[2]Detail!D77</f>
        <v>0</v>
      </c>
      <c r="E81" s="124">
        <f>[2]Detail!E77</f>
        <v>0</v>
      </c>
      <c r="F81" s="124">
        <f>[2]Detail!F77</f>
        <v>0</v>
      </c>
      <c r="G81" s="124">
        <f t="shared" si="18"/>
        <v>233221.81</v>
      </c>
      <c r="H81" s="124">
        <f t="shared" si="19"/>
        <v>0</v>
      </c>
      <c r="I81" s="124">
        <f t="shared" si="20"/>
        <v>233221.81</v>
      </c>
    </row>
    <row r="82" spans="1:9">
      <c r="A82" s="125" t="s">
        <v>105</v>
      </c>
      <c r="B82" s="124">
        <f>[2]Detail!B78</f>
        <v>17517.11</v>
      </c>
      <c r="C82" s="124">
        <f>[2]Detail!C78</f>
        <v>0</v>
      </c>
      <c r="D82" s="124">
        <f>[2]Detail!D78</f>
        <v>0</v>
      </c>
      <c r="E82" s="124">
        <f>[2]Detail!E78</f>
        <v>0</v>
      </c>
      <c r="F82" s="124">
        <f>[2]Detail!F78</f>
        <v>0</v>
      </c>
      <c r="G82" s="124">
        <f t="shared" si="18"/>
        <v>17517.11</v>
      </c>
      <c r="H82" s="124">
        <f t="shared" si="19"/>
        <v>0</v>
      </c>
      <c r="I82" s="124">
        <f t="shared" si="20"/>
        <v>17517.11</v>
      </c>
    </row>
    <row r="83" spans="1:9">
      <c r="A83" s="125" t="s">
        <v>106</v>
      </c>
      <c r="B83" s="124">
        <f>[2]Detail!B79</f>
        <v>171804.98</v>
      </c>
      <c r="C83" s="124">
        <f>[2]Detail!C79</f>
        <v>0</v>
      </c>
      <c r="D83" s="124">
        <f>[2]Detail!D79</f>
        <v>0</v>
      </c>
      <c r="E83" s="124">
        <f>[2]Detail!E79</f>
        <v>0</v>
      </c>
      <c r="F83" s="124">
        <f>[2]Detail!F79</f>
        <v>0</v>
      </c>
      <c r="G83" s="124">
        <f t="shared" si="18"/>
        <v>171804.98</v>
      </c>
      <c r="H83" s="124">
        <f t="shared" si="19"/>
        <v>0</v>
      </c>
      <c r="I83" s="124">
        <f t="shared" si="20"/>
        <v>171804.98</v>
      </c>
    </row>
    <row r="84" spans="1:9">
      <c r="A84" s="125" t="s">
        <v>107</v>
      </c>
      <c r="B84" s="124">
        <f>[2]Detail!B80</f>
        <v>0</v>
      </c>
      <c r="C84" s="124">
        <f>[2]Detail!C80</f>
        <v>0</v>
      </c>
      <c r="D84" s="124">
        <f>[2]Detail!D80</f>
        <v>0</v>
      </c>
      <c r="E84" s="124">
        <f>[2]Detail!E80</f>
        <v>0</v>
      </c>
      <c r="F84" s="124">
        <f>[2]Detail!F80</f>
        <v>0</v>
      </c>
      <c r="G84" s="124">
        <f t="shared" si="18"/>
        <v>0</v>
      </c>
      <c r="H84" s="124">
        <f t="shared" si="19"/>
        <v>0</v>
      </c>
      <c r="I84" s="124">
        <f t="shared" si="20"/>
        <v>0</v>
      </c>
    </row>
    <row r="85" spans="1:9">
      <c r="A85" s="125" t="s">
        <v>108</v>
      </c>
      <c r="B85" s="124">
        <f>[2]Detail!B81</f>
        <v>-14707.48</v>
      </c>
      <c r="C85" s="124">
        <f>[2]Detail!C81</f>
        <v>0</v>
      </c>
      <c r="D85" s="124">
        <f>[2]Detail!D81</f>
        <v>0</v>
      </c>
      <c r="E85" s="124">
        <f>[2]Detail!E81</f>
        <v>0</v>
      </c>
      <c r="F85" s="124">
        <f>[2]Detail!F81</f>
        <v>0</v>
      </c>
      <c r="G85" s="124">
        <f t="shared" si="18"/>
        <v>-14707.48</v>
      </c>
      <c r="H85" s="124">
        <f t="shared" si="19"/>
        <v>0</v>
      </c>
      <c r="I85" s="124">
        <f t="shared" si="20"/>
        <v>-14707.48</v>
      </c>
    </row>
    <row r="86" spans="1:9">
      <c r="A86" s="125" t="s">
        <v>109</v>
      </c>
      <c r="B86" s="124">
        <f>[2]Detail!B82</f>
        <v>-139.88999999999601</v>
      </c>
      <c r="C86" s="124">
        <f>[2]Detail!C82</f>
        <v>0</v>
      </c>
      <c r="D86" s="124">
        <f>[2]Detail!D82</f>
        <v>0</v>
      </c>
      <c r="E86" s="124">
        <f>[2]Detail!E82</f>
        <v>0</v>
      </c>
      <c r="F86" s="124">
        <f>[2]Detail!F82</f>
        <v>0</v>
      </c>
      <c r="G86" s="124">
        <f t="shared" si="18"/>
        <v>-139.88999999999601</v>
      </c>
      <c r="H86" s="124">
        <f t="shared" si="19"/>
        <v>0</v>
      </c>
      <c r="I86" s="124">
        <f t="shared" si="20"/>
        <v>-139.88999999999601</v>
      </c>
    </row>
    <row r="87" spans="1:9">
      <c r="A87" s="125" t="s">
        <v>110</v>
      </c>
      <c r="B87" s="124">
        <f>[2]Detail!B83</f>
        <v>58174.0099999999</v>
      </c>
      <c r="C87" s="124">
        <f>[2]Detail!C83</f>
        <v>0</v>
      </c>
      <c r="D87" s="124">
        <f>[2]Detail!D83</f>
        <v>0</v>
      </c>
      <c r="E87" s="124">
        <f>[2]Detail!E83</f>
        <v>0</v>
      </c>
      <c r="F87" s="124">
        <f>[2]Detail!F83</f>
        <v>0</v>
      </c>
      <c r="G87" s="124">
        <f t="shared" si="18"/>
        <v>58174.0099999999</v>
      </c>
      <c r="H87" s="124">
        <f t="shared" si="19"/>
        <v>0</v>
      </c>
      <c r="I87" s="124">
        <f t="shared" si="20"/>
        <v>58174.0099999999</v>
      </c>
    </row>
    <row r="88" spans="1:9">
      <c r="A88" s="125" t="s">
        <v>111</v>
      </c>
      <c r="B88" s="124">
        <f>[2]Detail!B84</f>
        <v>112451.849999999</v>
      </c>
      <c r="C88" s="124">
        <f>[2]Detail!C84</f>
        <v>0</v>
      </c>
      <c r="D88" s="124">
        <f>[2]Detail!D84</f>
        <v>0</v>
      </c>
      <c r="E88" s="124">
        <f>[2]Detail!E84</f>
        <v>0</v>
      </c>
      <c r="F88" s="124">
        <f>[2]Detail!F84</f>
        <v>0</v>
      </c>
      <c r="G88" s="124">
        <f t="shared" si="18"/>
        <v>112451.849999999</v>
      </c>
      <c r="H88" s="124">
        <f t="shared" si="19"/>
        <v>0</v>
      </c>
      <c r="I88" s="124">
        <f t="shared" si="20"/>
        <v>112451.849999999</v>
      </c>
    </row>
    <row r="89" spans="1:9">
      <c r="A89" s="125" t="s">
        <v>112</v>
      </c>
      <c r="B89" s="124">
        <f>[2]Detail!B85</f>
        <v>279941.31</v>
      </c>
      <c r="C89" s="124">
        <f>[2]Detail!C85</f>
        <v>0</v>
      </c>
      <c r="D89" s="124">
        <f>[2]Detail!D85</f>
        <v>0</v>
      </c>
      <c r="E89" s="124">
        <f>[2]Detail!E85</f>
        <v>0</v>
      </c>
      <c r="F89" s="124">
        <f>[2]Detail!F85</f>
        <v>0</v>
      </c>
      <c r="G89" s="124">
        <f t="shared" si="18"/>
        <v>279941.31</v>
      </c>
      <c r="H89" s="124">
        <f t="shared" si="19"/>
        <v>0</v>
      </c>
      <c r="I89" s="124">
        <f t="shared" si="20"/>
        <v>279941.31</v>
      </c>
    </row>
    <row r="90" spans="1:9">
      <c r="A90" s="125" t="s">
        <v>113</v>
      </c>
      <c r="B90" s="124">
        <f>[2]Detail!B86</f>
        <v>225095.65999999901</v>
      </c>
      <c r="C90" s="124">
        <f>[2]Detail!C86</f>
        <v>0</v>
      </c>
      <c r="D90" s="124">
        <f>[2]Detail!D86</f>
        <v>0</v>
      </c>
      <c r="E90" s="124">
        <f>[2]Detail!E86</f>
        <v>0</v>
      </c>
      <c r="F90" s="124">
        <f>[2]Detail!F86</f>
        <v>0</v>
      </c>
      <c r="G90" s="124">
        <f t="shared" si="18"/>
        <v>225095.65999999901</v>
      </c>
      <c r="H90" s="124">
        <f t="shared" si="19"/>
        <v>0</v>
      </c>
      <c r="I90" s="124">
        <f t="shared" si="20"/>
        <v>225095.65999999901</v>
      </c>
    </row>
    <row r="91" spans="1:9">
      <c r="A91" s="125" t="s">
        <v>114</v>
      </c>
      <c r="B91" s="124">
        <f>[2]Detail!B87</f>
        <v>884699.61</v>
      </c>
      <c r="C91" s="124">
        <f>[2]Detail!C87</f>
        <v>0</v>
      </c>
      <c r="D91" s="124">
        <f>[2]Detail!D87</f>
        <v>0</v>
      </c>
      <c r="E91" s="124">
        <f>[2]Detail!E87</f>
        <v>0</v>
      </c>
      <c r="F91" s="124">
        <f>[2]Detail!F87</f>
        <v>0</v>
      </c>
      <c r="G91" s="124">
        <f t="shared" si="18"/>
        <v>884699.61</v>
      </c>
      <c r="H91" s="124">
        <f t="shared" si="19"/>
        <v>0</v>
      </c>
      <c r="I91" s="124">
        <f t="shared" si="20"/>
        <v>884699.61</v>
      </c>
    </row>
    <row r="92" spans="1:9">
      <c r="A92" s="125" t="s">
        <v>115</v>
      </c>
      <c r="B92" s="124">
        <f>[2]Detail!B88</f>
        <v>408703.14999999898</v>
      </c>
      <c r="C92" s="124">
        <f>[2]Detail!C88</f>
        <v>0</v>
      </c>
      <c r="D92" s="124">
        <f>[2]Detail!D88</f>
        <v>0</v>
      </c>
      <c r="E92" s="124">
        <f>[2]Detail!E88</f>
        <v>0</v>
      </c>
      <c r="F92" s="124">
        <f>[2]Detail!F88</f>
        <v>0</v>
      </c>
      <c r="G92" s="124">
        <f t="shared" si="18"/>
        <v>408703.14999999898</v>
      </c>
      <c r="H92" s="124">
        <f t="shared" si="19"/>
        <v>0</v>
      </c>
      <c r="I92" s="124">
        <f t="shared" si="20"/>
        <v>408703.14999999898</v>
      </c>
    </row>
    <row r="93" spans="1:9">
      <c r="A93" s="125" t="s">
        <v>116</v>
      </c>
      <c r="B93" s="124">
        <f>[2]Detail!B89</f>
        <v>424444.45</v>
      </c>
      <c r="C93" s="124">
        <f>[2]Detail!C89</f>
        <v>0</v>
      </c>
      <c r="D93" s="124">
        <f>[2]Detail!D89</f>
        <v>0</v>
      </c>
      <c r="E93" s="124">
        <f>[2]Detail!E89</f>
        <v>0</v>
      </c>
      <c r="F93" s="124">
        <f>[2]Detail!F89</f>
        <v>0</v>
      </c>
      <c r="G93" s="124">
        <f t="shared" si="18"/>
        <v>424444.45</v>
      </c>
      <c r="H93" s="124">
        <f t="shared" si="19"/>
        <v>0</v>
      </c>
      <c r="I93" s="124">
        <f t="shared" si="20"/>
        <v>424444.45</v>
      </c>
    </row>
    <row r="94" spans="1:9">
      <c r="A94" s="125" t="s">
        <v>117</v>
      </c>
      <c r="B94" s="124">
        <f>[2]Detail!B90</f>
        <v>80523.549999999901</v>
      </c>
      <c r="C94" s="124">
        <f>[2]Detail!C90</f>
        <v>0</v>
      </c>
      <c r="D94" s="124">
        <f>[2]Detail!D90</f>
        <v>0</v>
      </c>
      <c r="E94" s="124">
        <f>[2]Detail!E90</f>
        <v>0</v>
      </c>
      <c r="F94" s="124">
        <f>[2]Detail!F90</f>
        <v>0</v>
      </c>
      <c r="G94" s="124">
        <f t="shared" si="18"/>
        <v>80523.549999999901</v>
      </c>
      <c r="H94" s="124">
        <f t="shared" si="19"/>
        <v>0</v>
      </c>
      <c r="I94" s="124">
        <f t="shared" si="20"/>
        <v>80523.549999999901</v>
      </c>
    </row>
    <row r="95" spans="1:9">
      <c r="A95" s="125" t="s">
        <v>118</v>
      </c>
      <c r="B95" s="124">
        <f>[2]Detail!B91</f>
        <v>33089.959999999897</v>
      </c>
      <c r="C95" s="124">
        <f>[2]Detail!C91</f>
        <v>0</v>
      </c>
      <c r="D95" s="124">
        <f>[2]Detail!D91</f>
        <v>0</v>
      </c>
      <c r="E95" s="124">
        <f>[2]Detail!E91</f>
        <v>0</v>
      </c>
      <c r="F95" s="124">
        <f>[2]Detail!F91</f>
        <v>0</v>
      </c>
      <c r="G95" s="124">
        <f t="shared" si="18"/>
        <v>33089.959999999897</v>
      </c>
      <c r="H95" s="124">
        <f t="shared" si="19"/>
        <v>0</v>
      </c>
      <c r="I95" s="124">
        <f t="shared" si="20"/>
        <v>33089.959999999897</v>
      </c>
    </row>
    <row r="96" spans="1:9">
      <c r="A96" s="125" t="s">
        <v>119</v>
      </c>
      <c r="B96" s="124">
        <f>[2]Detail!B92</f>
        <v>1922174.85</v>
      </c>
      <c r="C96" s="124">
        <f>[2]Detail!C92</f>
        <v>0</v>
      </c>
      <c r="D96" s="124">
        <f>[2]Detail!D92</f>
        <v>0</v>
      </c>
      <c r="E96" s="124">
        <f>[2]Detail!E92</f>
        <v>0</v>
      </c>
      <c r="F96" s="124">
        <f>[2]Detail!F92</f>
        <v>0</v>
      </c>
      <c r="G96" s="124">
        <f t="shared" si="18"/>
        <v>1922174.85</v>
      </c>
      <c r="H96" s="124">
        <f t="shared" si="19"/>
        <v>0</v>
      </c>
      <c r="I96" s="124">
        <f t="shared" si="20"/>
        <v>1922174.85</v>
      </c>
    </row>
    <row r="97" spans="1:9">
      <c r="A97" s="125" t="s">
        <v>120</v>
      </c>
      <c r="B97" s="124">
        <f>[2]Detail!B93</f>
        <v>185827.18</v>
      </c>
      <c r="C97" s="124">
        <f>[2]Detail!C93</f>
        <v>0</v>
      </c>
      <c r="D97" s="124">
        <f>[2]Detail!D93</f>
        <v>0</v>
      </c>
      <c r="E97" s="124">
        <f>[2]Detail!E93</f>
        <v>0</v>
      </c>
      <c r="F97" s="124">
        <f>[2]Detail!F93</f>
        <v>0</v>
      </c>
      <c r="G97" s="124">
        <f t="shared" si="18"/>
        <v>185827.18</v>
      </c>
      <c r="H97" s="124">
        <f t="shared" si="19"/>
        <v>0</v>
      </c>
      <c r="I97" s="124">
        <f t="shared" si="20"/>
        <v>185827.18</v>
      </c>
    </row>
    <row r="98" spans="1:9">
      <c r="A98" s="125" t="s">
        <v>121</v>
      </c>
      <c r="B98" s="124">
        <f>[2]Detail!B94</f>
        <v>0</v>
      </c>
      <c r="C98" s="124">
        <f>[2]Detail!C94</f>
        <v>0</v>
      </c>
      <c r="D98" s="124">
        <f>[2]Detail!D94</f>
        <v>0</v>
      </c>
      <c r="E98" s="124">
        <f>[2]Detail!E94</f>
        <v>0</v>
      </c>
      <c r="F98" s="124">
        <f>[2]Detail!F94</f>
        <v>0</v>
      </c>
      <c r="G98" s="124">
        <f t="shared" si="18"/>
        <v>0</v>
      </c>
      <c r="H98" s="124">
        <f t="shared" si="19"/>
        <v>0</v>
      </c>
      <c r="I98" s="124">
        <f t="shared" si="20"/>
        <v>0</v>
      </c>
    </row>
    <row r="99" spans="1:9">
      <c r="A99" s="125" t="s">
        <v>122</v>
      </c>
      <c r="B99" s="124">
        <f>[2]Detail!B95</f>
        <v>0</v>
      </c>
      <c r="C99" s="124">
        <f>[2]Detail!C95</f>
        <v>0</v>
      </c>
      <c r="D99" s="124">
        <f>[2]Detail!D95</f>
        <v>0</v>
      </c>
      <c r="E99" s="124">
        <f>[2]Detail!E95</f>
        <v>0</v>
      </c>
      <c r="F99" s="124">
        <f>[2]Detail!F95</f>
        <v>0</v>
      </c>
      <c r="G99" s="124">
        <f t="shared" si="18"/>
        <v>0</v>
      </c>
      <c r="H99" s="124">
        <f t="shared" si="19"/>
        <v>0</v>
      </c>
      <c r="I99" s="124">
        <f t="shared" si="20"/>
        <v>0</v>
      </c>
    </row>
    <row r="100" spans="1:9">
      <c r="A100" s="125" t="s">
        <v>123</v>
      </c>
      <c r="B100" s="124">
        <f>[2]Detail!B96</f>
        <v>0</v>
      </c>
      <c r="C100" s="124">
        <f>[2]Detail!C96</f>
        <v>6855.48</v>
      </c>
      <c r="D100" s="124">
        <f>[2]Detail!D96</f>
        <v>0</v>
      </c>
      <c r="E100" s="124">
        <f>[2]Detail!E96</f>
        <v>0</v>
      </c>
      <c r="F100" s="124">
        <f>[2]Detail!F96</f>
        <v>0</v>
      </c>
      <c r="G100" s="124">
        <f t="shared" si="18"/>
        <v>0</v>
      </c>
      <c r="H100" s="124">
        <f t="shared" si="19"/>
        <v>6855.48</v>
      </c>
      <c r="I100" s="124">
        <f t="shared" si="20"/>
        <v>6855.48</v>
      </c>
    </row>
    <row r="101" spans="1:9">
      <c r="A101" s="125" t="s">
        <v>124</v>
      </c>
      <c r="B101" s="124">
        <f>[2]Detail!B97</f>
        <v>0</v>
      </c>
      <c r="C101" s="124">
        <f>[2]Detail!C97</f>
        <v>0</v>
      </c>
      <c r="D101" s="124">
        <f>[2]Detail!D97</f>
        <v>0</v>
      </c>
      <c r="E101" s="124">
        <f>[2]Detail!E97</f>
        <v>0</v>
      </c>
      <c r="F101" s="124">
        <f>[2]Detail!F97</f>
        <v>0</v>
      </c>
      <c r="G101" s="124">
        <f t="shared" ref="G101:G135" si="21">B101+E101</f>
        <v>0</v>
      </c>
      <c r="H101" s="124">
        <f t="shared" ref="H101:H135" si="22">C101+F101</f>
        <v>0</v>
      </c>
      <c r="I101" s="124">
        <f t="shared" ref="I101:I132" si="23">SUM(G101:H101)</f>
        <v>0</v>
      </c>
    </row>
    <row r="102" spans="1:9">
      <c r="A102" s="125" t="s">
        <v>125</v>
      </c>
      <c r="B102" s="124">
        <f>[2]Detail!B98</f>
        <v>0</v>
      </c>
      <c r="C102" s="124">
        <f>[2]Detail!C98</f>
        <v>0</v>
      </c>
      <c r="D102" s="124">
        <f>[2]Detail!D98</f>
        <v>0</v>
      </c>
      <c r="E102" s="124">
        <f>[2]Detail!E98</f>
        <v>0</v>
      </c>
      <c r="F102" s="124">
        <f>[2]Detail!F98</f>
        <v>0</v>
      </c>
      <c r="G102" s="124">
        <f t="shared" si="21"/>
        <v>0</v>
      </c>
      <c r="H102" s="124">
        <f t="shared" si="22"/>
        <v>0</v>
      </c>
      <c r="I102" s="124">
        <f t="shared" si="23"/>
        <v>0</v>
      </c>
    </row>
    <row r="103" spans="1:9">
      <c r="A103" s="125" t="s">
        <v>126</v>
      </c>
      <c r="B103" s="124">
        <f>[2]Detail!B99</f>
        <v>0</v>
      </c>
      <c r="C103" s="124">
        <f>[2]Detail!C99</f>
        <v>0</v>
      </c>
      <c r="D103" s="124">
        <f>[2]Detail!D99</f>
        <v>0</v>
      </c>
      <c r="E103" s="124">
        <f>[2]Detail!E99</f>
        <v>0</v>
      </c>
      <c r="F103" s="124">
        <f>[2]Detail!F99</f>
        <v>0</v>
      </c>
      <c r="G103" s="124">
        <f t="shared" si="21"/>
        <v>0</v>
      </c>
      <c r="H103" s="124">
        <f t="shared" si="22"/>
        <v>0</v>
      </c>
      <c r="I103" s="124">
        <f t="shared" si="23"/>
        <v>0</v>
      </c>
    </row>
    <row r="104" spans="1:9">
      <c r="A104" s="125" t="s">
        <v>127</v>
      </c>
      <c r="B104" s="124">
        <f>[2]Detail!B100</f>
        <v>0</v>
      </c>
      <c r="C104" s="124">
        <f>[2]Detail!C100</f>
        <v>0</v>
      </c>
      <c r="D104" s="124">
        <f>[2]Detail!D100</f>
        <v>0</v>
      </c>
      <c r="E104" s="124">
        <f>[2]Detail!E100</f>
        <v>0</v>
      </c>
      <c r="F104" s="124">
        <f>[2]Detail!F100</f>
        <v>0</v>
      </c>
      <c r="G104" s="124">
        <f t="shared" si="21"/>
        <v>0</v>
      </c>
      <c r="H104" s="124">
        <f t="shared" si="22"/>
        <v>0</v>
      </c>
      <c r="I104" s="124">
        <f t="shared" si="23"/>
        <v>0</v>
      </c>
    </row>
    <row r="105" spans="1:9">
      <c r="A105" s="125" t="s">
        <v>128</v>
      </c>
      <c r="B105" s="124">
        <f>[2]Detail!B101</f>
        <v>0</v>
      </c>
      <c r="C105" s="124">
        <f>[2]Detail!C101</f>
        <v>0</v>
      </c>
      <c r="D105" s="124">
        <f>[2]Detail!D101</f>
        <v>0</v>
      </c>
      <c r="E105" s="124">
        <f>[2]Detail!E101</f>
        <v>0</v>
      </c>
      <c r="F105" s="124">
        <f>[2]Detail!F101</f>
        <v>0</v>
      </c>
      <c r="G105" s="124">
        <f t="shared" si="21"/>
        <v>0</v>
      </c>
      <c r="H105" s="124">
        <f t="shared" si="22"/>
        <v>0</v>
      </c>
      <c r="I105" s="124">
        <f t="shared" si="23"/>
        <v>0</v>
      </c>
    </row>
    <row r="106" spans="1:9">
      <c r="A106" s="125" t="s">
        <v>129</v>
      </c>
      <c r="B106" s="124">
        <f>[2]Detail!B102</f>
        <v>0</v>
      </c>
      <c r="C106" s="124">
        <f>[2]Detail!C102</f>
        <v>166040.09999999899</v>
      </c>
      <c r="D106" s="124">
        <f>[2]Detail!D102</f>
        <v>0</v>
      </c>
      <c r="E106" s="124">
        <f>[2]Detail!E102</f>
        <v>0</v>
      </c>
      <c r="F106" s="124">
        <f>[2]Detail!F102</f>
        <v>0</v>
      </c>
      <c r="G106" s="124">
        <f t="shared" si="21"/>
        <v>0</v>
      </c>
      <c r="H106" s="124">
        <f t="shared" si="22"/>
        <v>166040.09999999899</v>
      </c>
      <c r="I106" s="124">
        <f t="shared" si="23"/>
        <v>166040.09999999899</v>
      </c>
    </row>
    <row r="107" spans="1:9">
      <c r="A107" s="125" t="s">
        <v>130</v>
      </c>
      <c r="B107" s="124">
        <f>[2]Detail!B103</f>
        <v>0</v>
      </c>
      <c r="C107" s="124">
        <f>[2]Detail!C103</f>
        <v>-1567.06</v>
      </c>
      <c r="D107" s="124">
        <f>[2]Detail!D103</f>
        <v>0</v>
      </c>
      <c r="E107" s="124">
        <f>[2]Detail!E103</f>
        <v>0</v>
      </c>
      <c r="F107" s="124">
        <f>[2]Detail!F103</f>
        <v>0</v>
      </c>
      <c r="G107" s="124">
        <f t="shared" si="21"/>
        <v>0</v>
      </c>
      <c r="H107" s="124">
        <f t="shared" si="22"/>
        <v>-1567.06</v>
      </c>
      <c r="I107" s="124">
        <f t="shared" si="23"/>
        <v>-1567.06</v>
      </c>
    </row>
    <row r="108" spans="1:9">
      <c r="A108" s="125" t="s">
        <v>131</v>
      </c>
      <c r="B108" s="124">
        <f>[2]Detail!B104</f>
        <v>0</v>
      </c>
      <c r="C108" s="124">
        <f>[2]Detail!C104</f>
        <v>20788.310000000001</v>
      </c>
      <c r="D108" s="124">
        <f>[2]Detail!D104</f>
        <v>0</v>
      </c>
      <c r="E108" s="124">
        <f>[2]Detail!E104</f>
        <v>0</v>
      </c>
      <c r="F108" s="124">
        <f>[2]Detail!F104</f>
        <v>0</v>
      </c>
      <c r="G108" s="124">
        <f t="shared" si="21"/>
        <v>0</v>
      </c>
      <c r="H108" s="124">
        <f t="shared" si="22"/>
        <v>20788.310000000001</v>
      </c>
      <c r="I108" s="124">
        <f t="shared" si="23"/>
        <v>20788.310000000001</v>
      </c>
    </row>
    <row r="109" spans="1:9">
      <c r="A109" s="125" t="s">
        <v>132</v>
      </c>
      <c r="B109" s="124">
        <f>[2]Detail!B105</f>
        <v>0</v>
      </c>
      <c r="C109" s="124">
        <f>[2]Detail!C105</f>
        <v>12302.7599999999</v>
      </c>
      <c r="D109" s="124">
        <f>[2]Detail!D105</f>
        <v>0</v>
      </c>
      <c r="E109" s="124">
        <f>[2]Detail!E105</f>
        <v>0</v>
      </c>
      <c r="F109" s="124">
        <f>[2]Detail!F105</f>
        <v>0</v>
      </c>
      <c r="G109" s="124">
        <f t="shared" si="21"/>
        <v>0</v>
      </c>
      <c r="H109" s="124">
        <f t="shared" si="22"/>
        <v>12302.7599999999</v>
      </c>
      <c r="I109" s="124">
        <f t="shared" si="23"/>
        <v>12302.7599999999</v>
      </c>
    </row>
    <row r="110" spans="1:9">
      <c r="A110" s="125" t="s">
        <v>133</v>
      </c>
      <c r="B110" s="124">
        <f>[2]Detail!B106</f>
        <v>0</v>
      </c>
      <c r="C110" s="124">
        <f>[2]Detail!C106</f>
        <v>0</v>
      </c>
      <c r="D110" s="124">
        <f>[2]Detail!D106</f>
        <v>0</v>
      </c>
      <c r="E110" s="124">
        <f>[2]Detail!E106</f>
        <v>0</v>
      </c>
      <c r="F110" s="124">
        <f>[2]Detail!F106</f>
        <v>0</v>
      </c>
      <c r="G110" s="124">
        <f t="shared" si="21"/>
        <v>0</v>
      </c>
      <c r="H110" s="124">
        <f t="shared" si="22"/>
        <v>0</v>
      </c>
      <c r="I110" s="124">
        <f t="shared" si="23"/>
        <v>0</v>
      </c>
    </row>
    <row r="111" spans="1:9">
      <c r="A111" s="125" t="s">
        <v>134</v>
      </c>
      <c r="B111" s="124">
        <f>[2]Detail!B107</f>
        <v>0</v>
      </c>
      <c r="C111" s="124">
        <f>[2]Detail!C107</f>
        <v>749.93</v>
      </c>
      <c r="D111" s="124">
        <f>[2]Detail!D107</f>
        <v>0</v>
      </c>
      <c r="E111" s="124">
        <f>[2]Detail!E107</f>
        <v>0</v>
      </c>
      <c r="F111" s="124">
        <f>[2]Detail!F107</f>
        <v>0</v>
      </c>
      <c r="G111" s="124">
        <f t="shared" si="21"/>
        <v>0</v>
      </c>
      <c r="H111" s="124">
        <f t="shared" si="22"/>
        <v>749.93</v>
      </c>
      <c r="I111" s="124">
        <f t="shared" si="23"/>
        <v>749.93</v>
      </c>
    </row>
    <row r="112" spans="1:9">
      <c r="A112" s="125" t="s">
        <v>135</v>
      </c>
      <c r="B112" s="124">
        <f>[2]Detail!B108</f>
        <v>0</v>
      </c>
      <c r="C112" s="124">
        <f>[2]Detail!C108</f>
        <v>965.85</v>
      </c>
      <c r="D112" s="124">
        <f>[2]Detail!D108</f>
        <v>0</v>
      </c>
      <c r="E112" s="124">
        <f>[2]Detail!E108</f>
        <v>0</v>
      </c>
      <c r="F112" s="124">
        <f>[2]Detail!F108</f>
        <v>0</v>
      </c>
      <c r="G112" s="124">
        <f t="shared" si="21"/>
        <v>0</v>
      </c>
      <c r="H112" s="124">
        <f t="shared" si="22"/>
        <v>965.85</v>
      </c>
      <c r="I112" s="124">
        <f t="shared" si="23"/>
        <v>965.85</v>
      </c>
    </row>
    <row r="113" spans="1:9">
      <c r="A113" s="125" t="s">
        <v>136</v>
      </c>
      <c r="B113" s="124">
        <f>[2]Detail!B109</f>
        <v>0</v>
      </c>
      <c r="C113" s="124">
        <f>[2]Detail!C109</f>
        <v>17511.87</v>
      </c>
      <c r="D113" s="124">
        <f>[2]Detail!D109</f>
        <v>0</v>
      </c>
      <c r="E113" s="124">
        <f>[2]Detail!E109</f>
        <v>0</v>
      </c>
      <c r="F113" s="124">
        <f>[2]Detail!F109</f>
        <v>0</v>
      </c>
      <c r="G113" s="124">
        <f t="shared" si="21"/>
        <v>0</v>
      </c>
      <c r="H113" s="124">
        <f t="shared" si="22"/>
        <v>17511.87</v>
      </c>
      <c r="I113" s="124">
        <f t="shared" si="23"/>
        <v>17511.87</v>
      </c>
    </row>
    <row r="114" spans="1:9">
      <c r="A114" s="125" t="s">
        <v>137</v>
      </c>
      <c r="B114" s="124">
        <f>[2]Detail!B110</f>
        <v>0</v>
      </c>
      <c r="C114" s="124">
        <f>[2]Detail!C110</f>
        <v>2121.66</v>
      </c>
      <c r="D114" s="124">
        <f>[2]Detail!D110</f>
        <v>0</v>
      </c>
      <c r="E114" s="124">
        <f>[2]Detail!E110</f>
        <v>0</v>
      </c>
      <c r="F114" s="124">
        <f>[2]Detail!F110</f>
        <v>0</v>
      </c>
      <c r="G114" s="124">
        <f t="shared" si="21"/>
        <v>0</v>
      </c>
      <c r="H114" s="124">
        <f t="shared" si="22"/>
        <v>2121.66</v>
      </c>
      <c r="I114" s="124">
        <f t="shared" si="23"/>
        <v>2121.66</v>
      </c>
    </row>
    <row r="115" spans="1:9">
      <c r="A115" s="125" t="s">
        <v>138</v>
      </c>
      <c r="B115" s="124">
        <f>[2]Detail!B111</f>
        <v>0</v>
      </c>
      <c r="C115" s="124">
        <f>[2]Detail!C111</f>
        <v>0</v>
      </c>
      <c r="D115" s="124">
        <f>[2]Detail!D111</f>
        <v>0</v>
      </c>
      <c r="E115" s="124">
        <f>[2]Detail!E111</f>
        <v>0</v>
      </c>
      <c r="F115" s="124">
        <f>[2]Detail!F111</f>
        <v>0</v>
      </c>
      <c r="G115" s="124">
        <f t="shared" si="21"/>
        <v>0</v>
      </c>
      <c r="H115" s="124">
        <f t="shared" si="22"/>
        <v>0</v>
      </c>
      <c r="I115" s="124">
        <f t="shared" si="23"/>
        <v>0</v>
      </c>
    </row>
    <row r="116" spans="1:9">
      <c r="A116" s="125" t="s">
        <v>139</v>
      </c>
      <c r="B116" s="124">
        <f>[2]Detail!B112</f>
        <v>0</v>
      </c>
      <c r="C116" s="124">
        <f>[2]Detail!C112</f>
        <v>0</v>
      </c>
      <c r="D116" s="124">
        <f>[2]Detail!D112</f>
        <v>0</v>
      </c>
      <c r="E116" s="124">
        <f>[2]Detail!E112</f>
        <v>0</v>
      </c>
      <c r="F116" s="124">
        <f>[2]Detail!F112</f>
        <v>0</v>
      </c>
      <c r="G116" s="124">
        <f t="shared" si="21"/>
        <v>0</v>
      </c>
      <c r="H116" s="124">
        <f t="shared" si="22"/>
        <v>0</v>
      </c>
      <c r="I116" s="124">
        <f t="shared" si="23"/>
        <v>0</v>
      </c>
    </row>
    <row r="117" spans="1:9">
      <c r="A117" s="125" t="s">
        <v>140</v>
      </c>
      <c r="B117" s="124">
        <f>[2]Detail!B113</f>
        <v>0</v>
      </c>
      <c r="C117" s="124">
        <f>[2]Detail!C113</f>
        <v>0</v>
      </c>
      <c r="D117" s="124">
        <f>[2]Detail!D113</f>
        <v>0</v>
      </c>
      <c r="E117" s="124">
        <f>[2]Detail!E113</f>
        <v>0</v>
      </c>
      <c r="F117" s="124">
        <f>[2]Detail!F113</f>
        <v>0</v>
      </c>
      <c r="G117" s="124">
        <f t="shared" si="21"/>
        <v>0</v>
      </c>
      <c r="H117" s="124">
        <f t="shared" si="22"/>
        <v>0</v>
      </c>
      <c r="I117" s="124">
        <f t="shared" si="23"/>
        <v>0</v>
      </c>
    </row>
    <row r="118" spans="1:9">
      <c r="A118" s="125" t="s">
        <v>141</v>
      </c>
      <c r="B118" s="124">
        <f>[2]Detail!B114</f>
        <v>0</v>
      </c>
      <c r="C118" s="124">
        <f>[2]Detail!C114</f>
        <v>13176.619999999901</v>
      </c>
      <c r="D118" s="124">
        <f>[2]Detail!D114</f>
        <v>0</v>
      </c>
      <c r="E118" s="124">
        <f>[2]Detail!E114</f>
        <v>0</v>
      </c>
      <c r="F118" s="124">
        <f>[2]Detail!F114</f>
        <v>0</v>
      </c>
      <c r="G118" s="124">
        <f t="shared" si="21"/>
        <v>0</v>
      </c>
      <c r="H118" s="124">
        <f t="shared" si="22"/>
        <v>13176.619999999901</v>
      </c>
      <c r="I118" s="124">
        <f t="shared" si="23"/>
        <v>13176.619999999901</v>
      </c>
    </row>
    <row r="119" spans="1:9">
      <c r="A119" s="125" t="s">
        <v>142</v>
      </c>
      <c r="B119" s="124">
        <f>[2]Detail!B115</f>
        <v>0</v>
      </c>
      <c r="C119" s="124">
        <f>[2]Detail!C115</f>
        <v>-33.340000000000003</v>
      </c>
      <c r="D119" s="124">
        <f>[2]Detail!D115</f>
        <v>0</v>
      </c>
      <c r="E119" s="124">
        <f>[2]Detail!E115</f>
        <v>0</v>
      </c>
      <c r="F119" s="124">
        <f>[2]Detail!F115</f>
        <v>0</v>
      </c>
      <c r="G119" s="124">
        <f t="shared" si="21"/>
        <v>0</v>
      </c>
      <c r="H119" s="124">
        <f t="shared" si="22"/>
        <v>-33.340000000000003</v>
      </c>
      <c r="I119" s="124">
        <f t="shared" si="23"/>
        <v>-33.340000000000003</v>
      </c>
    </row>
    <row r="120" spans="1:9">
      <c r="A120" s="125" t="s">
        <v>143</v>
      </c>
      <c r="B120" s="124">
        <f>[2]Detail!B116</f>
        <v>0</v>
      </c>
      <c r="C120" s="124">
        <f>[2]Detail!C116</f>
        <v>0</v>
      </c>
      <c r="D120" s="124">
        <f>[2]Detail!D116</f>
        <v>0</v>
      </c>
      <c r="E120" s="124">
        <f>[2]Detail!E116</f>
        <v>0</v>
      </c>
      <c r="F120" s="124">
        <f>[2]Detail!F116</f>
        <v>0</v>
      </c>
      <c r="G120" s="124">
        <f t="shared" si="21"/>
        <v>0</v>
      </c>
      <c r="H120" s="124">
        <f t="shared" si="22"/>
        <v>0</v>
      </c>
      <c r="I120" s="124">
        <f t="shared" si="23"/>
        <v>0</v>
      </c>
    </row>
    <row r="121" spans="1:9">
      <c r="A121" s="125" t="s">
        <v>144</v>
      </c>
      <c r="B121" s="124">
        <f>[2]Detail!B117</f>
        <v>0</v>
      </c>
      <c r="C121" s="124">
        <f>[2]Detail!C117</f>
        <v>10937.199999999901</v>
      </c>
      <c r="D121" s="124">
        <f>[2]Detail!D117</f>
        <v>0</v>
      </c>
      <c r="E121" s="124">
        <f>[2]Detail!E117</f>
        <v>0</v>
      </c>
      <c r="F121" s="124">
        <f>[2]Detail!F117</f>
        <v>0</v>
      </c>
      <c r="G121" s="124">
        <f t="shared" si="21"/>
        <v>0</v>
      </c>
      <c r="H121" s="124">
        <f t="shared" si="22"/>
        <v>10937.199999999901</v>
      </c>
      <c r="I121" s="124">
        <f t="shared" si="23"/>
        <v>10937.199999999901</v>
      </c>
    </row>
    <row r="122" spans="1:9">
      <c r="A122" s="125" t="s">
        <v>145</v>
      </c>
      <c r="B122" s="124">
        <f>[2]Detail!B118</f>
        <v>0</v>
      </c>
      <c r="C122" s="124">
        <f>[2]Detail!C118</f>
        <v>-103.25</v>
      </c>
      <c r="D122" s="124">
        <f>[2]Detail!D118</f>
        <v>0</v>
      </c>
      <c r="E122" s="124">
        <f>[2]Detail!E118</f>
        <v>0</v>
      </c>
      <c r="F122" s="124">
        <f>[2]Detail!F118</f>
        <v>0</v>
      </c>
      <c r="G122" s="124">
        <f t="shared" si="21"/>
        <v>0</v>
      </c>
      <c r="H122" s="124">
        <f t="shared" si="22"/>
        <v>-103.25</v>
      </c>
      <c r="I122" s="124">
        <f t="shared" si="23"/>
        <v>-103.25</v>
      </c>
    </row>
    <row r="123" spans="1:9">
      <c r="A123" s="125" t="s">
        <v>146</v>
      </c>
      <c r="B123" s="124">
        <f>[2]Detail!B119</f>
        <v>0</v>
      </c>
      <c r="C123" s="124">
        <f>[2]Detail!C119</f>
        <v>31975.21</v>
      </c>
      <c r="D123" s="124">
        <f>[2]Detail!D119</f>
        <v>0</v>
      </c>
      <c r="E123" s="124">
        <f>[2]Detail!E119</f>
        <v>0</v>
      </c>
      <c r="F123" s="124">
        <f>[2]Detail!F119</f>
        <v>0</v>
      </c>
      <c r="G123" s="124">
        <f t="shared" si="21"/>
        <v>0</v>
      </c>
      <c r="H123" s="124">
        <f t="shared" si="22"/>
        <v>31975.21</v>
      </c>
      <c r="I123" s="124">
        <f t="shared" si="23"/>
        <v>31975.21</v>
      </c>
    </row>
    <row r="124" spans="1:9">
      <c r="A124" s="125" t="s">
        <v>147</v>
      </c>
      <c r="B124" s="124">
        <f>[2]Detail!B120</f>
        <v>0</v>
      </c>
      <c r="C124" s="124">
        <f>[2]Detail!C120</f>
        <v>2003.72</v>
      </c>
      <c r="D124" s="124">
        <f>[2]Detail!D120</f>
        <v>0</v>
      </c>
      <c r="E124" s="124">
        <f>[2]Detail!E120</f>
        <v>0</v>
      </c>
      <c r="F124" s="124">
        <f>[2]Detail!F120</f>
        <v>0</v>
      </c>
      <c r="G124" s="124">
        <f t="shared" si="21"/>
        <v>0</v>
      </c>
      <c r="H124" s="124">
        <f t="shared" si="22"/>
        <v>2003.72</v>
      </c>
      <c r="I124" s="124">
        <f t="shared" si="23"/>
        <v>2003.72</v>
      </c>
    </row>
    <row r="125" spans="1:9">
      <c r="A125" s="125" t="s">
        <v>148</v>
      </c>
      <c r="B125" s="124">
        <f>[2]Detail!B121</f>
        <v>0</v>
      </c>
      <c r="C125" s="124">
        <f>[2]Detail!C121</f>
        <v>24839.4899999999</v>
      </c>
      <c r="D125" s="124">
        <f>[2]Detail!D121</f>
        <v>0</v>
      </c>
      <c r="E125" s="124">
        <f>[2]Detail!E121</f>
        <v>0</v>
      </c>
      <c r="F125" s="124">
        <f>[2]Detail!F121</f>
        <v>0</v>
      </c>
      <c r="G125" s="124">
        <f t="shared" si="21"/>
        <v>0</v>
      </c>
      <c r="H125" s="124">
        <f t="shared" si="22"/>
        <v>24839.4899999999</v>
      </c>
      <c r="I125" s="124">
        <f t="shared" si="23"/>
        <v>24839.4899999999</v>
      </c>
    </row>
    <row r="126" spans="1:9">
      <c r="A126" s="125" t="s">
        <v>149</v>
      </c>
      <c r="B126" s="124">
        <f>[2]Detail!B122</f>
        <v>0</v>
      </c>
      <c r="C126" s="124">
        <f>[2]Detail!C122</f>
        <v>0</v>
      </c>
      <c r="D126" s="124">
        <f>[2]Detail!D122</f>
        <v>0</v>
      </c>
      <c r="E126" s="124">
        <f>[2]Detail!E122</f>
        <v>0</v>
      </c>
      <c r="F126" s="124">
        <f>[2]Detail!F122</f>
        <v>0</v>
      </c>
      <c r="G126" s="124">
        <f t="shared" si="21"/>
        <v>0</v>
      </c>
      <c r="H126" s="124">
        <f t="shared" si="22"/>
        <v>0</v>
      </c>
      <c r="I126" s="124">
        <f t="shared" si="23"/>
        <v>0</v>
      </c>
    </row>
    <row r="127" spans="1:9">
      <c r="A127" s="125" t="s">
        <v>150</v>
      </c>
      <c r="B127" s="124">
        <f>[2]Detail!B123</f>
        <v>0</v>
      </c>
      <c r="C127" s="124">
        <f>[2]Detail!C123</f>
        <v>21432.32</v>
      </c>
      <c r="D127" s="124">
        <f>[2]Detail!D123</f>
        <v>0</v>
      </c>
      <c r="E127" s="124">
        <f>[2]Detail!E123</f>
        <v>0</v>
      </c>
      <c r="F127" s="124">
        <f>[2]Detail!F123</f>
        <v>0</v>
      </c>
      <c r="G127" s="124">
        <f t="shared" si="21"/>
        <v>0</v>
      </c>
      <c r="H127" s="124">
        <f t="shared" si="22"/>
        <v>21432.32</v>
      </c>
      <c r="I127" s="124">
        <f t="shared" si="23"/>
        <v>21432.32</v>
      </c>
    </row>
    <row r="128" spans="1:9">
      <c r="A128" s="125" t="s">
        <v>151</v>
      </c>
      <c r="B128" s="124">
        <f>[2]Detail!B124</f>
        <v>0</v>
      </c>
      <c r="C128" s="124">
        <f>[2]Detail!C124</f>
        <v>2243.12</v>
      </c>
      <c r="D128" s="124">
        <f>[2]Detail!D124</f>
        <v>0</v>
      </c>
      <c r="E128" s="124">
        <f>[2]Detail!E124</f>
        <v>0</v>
      </c>
      <c r="F128" s="124">
        <f>[2]Detail!F124</f>
        <v>0</v>
      </c>
      <c r="G128" s="124">
        <f t="shared" si="21"/>
        <v>0</v>
      </c>
      <c r="H128" s="124">
        <f t="shared" si="22"/>
        <v>2243.12</v>
      </c>
      <c r="I128" s="124">
        <f t="shared" si="23"/>
        <v>2243.12</v>
      </c>
    </row>
    <row r="129" spans="1:9">
      <c r="A129" s="125" t="s">
        <v>152</v>
      </c>
      <c r="B129" s="124">
        <f>[2]Detail!B125</f>
        <v>0</v>
      </c>
      <c r="C129" s="124">
        <f>[2]Detail!C125</f>
        <v>44461.229999999901</v>
      </c>
      <c r="D129" s="124">
        <f>[2]Detail!D125</f>
        <v>0</v>
      </c>
      <c r="E129" s="124">
        <f>[2]Detail!E125</f>
        <v>0</v>
      </c>
      <c r="F129" s="124">
        <f>[2]Detail!F125</f>
        <v>0</v>
      </c>
      <c r="G129" s="124">
        <f t="shared" si="21"/>
        <v>0</v>
      </c>
      <c r="H129" s="124">
        <f t="shared" si="22"/>
        <v>44461.229999999901</v>
      </c>
      <c r="I129" s="124">
        <f t="shared" si="23"/>
        <v>44461.229999999901</v>
      </c>
    </row>
    <row r="130" spans="1:9">
      <c r="A130" s="125" t="s">
        <v>153</v>
      </c>
      <c r="B130" s="124">
        <f>[2]Detail!B126</f>
        <v>0</v>
      </c>
      <c r="C130" s="124">
        <f>[2]Detail!C126</f>
        <v>0</v>
      </c>
      <c r="D130" s="124">
        <f>[2]Detail!D126</f>
        <v>0</v>
      </c>
      <c r="E130" s="124">
        <f>[2]Detail!E126</f>
        <v>0</v>
      </c>
      <c r="F130" s="124">
        <f>[2]Detail!F126</f>
        <v>0</v>
      </c>
      <c r="G130" s="124">
        <f t="shared" si="21"/>
        <v>0</v>
      </c>
      <c r="H130" s="124">
        <f t="shared" si="22"/>
        <v>0</v>
      </c>
      <c r="I130" s="124">
        <f t="shared" si="23"/>
        <v>0</v>
      </c>
    </row>
    <row r="131" spans="1:9">
      <c r="A131" s="125" t="s">
        <v>154</v>
      </c>
      <c r="B131" s="124">
        <f>[2]Detail!B127</f>
        <v>0</v>
      </c>
      <c r="C131" s="124">
        <f>[2]Detail!C127</f>
        <v>0</v>
      </c>
      <c r="D131" s="124">
        <f>[2]Detail!D127</f>
        <v>0</v>
      </c>
      <c r="E131" s="124">
        <f>[2]Detail!E127</f>
        <v>0</v>
      </c>
      <c r="F131" s="124">
        <f>[2]Detail!F127</f>
        <v>0</v>
      </c>
      <c r="G131" s="124">
        <f t="shared" si="21"/>
        <v>0</v>
      </c>
      <c r="H131" s="124">
        <f t="shared" si="22"/>
        <v>0</v>
      </c>
      <c r="I131" s="124">
        <f t="shared" si="23"/>
        <v>0</v>
      </c>
    </row>
    <row r="132" spans="1:9">
      <c r="A132" s="125" t="s">
        <v>155</v>
      </c>
      <c r="B132" s="124">
        <f>[2]Detail!B128</f>
        <v>0</v>
      </c>
      <c r="C132" s="124">
        <f>[2]Detail!C128</f>
        <v>0</v>
      </c>
      <c r="D132" s="124">
        <f>[2]Detail!D128</f>
        <v>0</v>
      </c>
      <c r="E132" s="124">
        <f>[2]Detail!E128</f>
        <v>0</v>
      </c>
      <c r="F132" s="124">
        <f>[2]Detail!F128</f>
        <v>0</v>
      </c>
      <c r="G132" s="124">
        <f t="shared" si="21"/>
        <v>0</v>
      </c>
      <c r="H132" s="124">
        <f t="shared" si="22"/>
        <v>0</v>
      </c>
      <c r="I132" s="124">
        <f t="shared" si="23"/>
        <v>0</v>
      </c>
    </row>
    <row r="133" spans="1:9">
      <c r="A133" s="125" t="s">
        <v>156</v>
      </c>
      <c r="B133" s="124">
        <f>[2]Detail!B129</f>
        <v>0</v>
      </c>
      <c r="C133" s="124">
        <f>[2]Detail!C129</f>
        <v>0</v>
      </c>
      <c r="D133" s="124">
        <f>[2]Detail!D129</f>
        <v>0</v>
      </c>
      <c r="E133" s="124">
        <f>[2]Detail!E129</f>
        <v>0</v>
      </c>
      <c r="F133" s="124">
        <f>[2]Detail!F129</f>
        <v>0</v>
      </c>
      <c r="G133" s="124">
        <f t="shared" si="21"/>
        <v>0</v>
      </c>
      <c r="H133" s="124">
        <f t="shared" si="22"/>
        <v>0</v>
      </c>
      <c r="I133" s="124">
        <f t="shared" ref="I133:I135" si="24">SUM(G133:H133)</f>
        <v>0</v>
      </c>
    </row>
    <row r="134" spans="1:9">
      <c r="A134" s="125" t="s">
        <v>157</v>
      </c>
      <c r="B134" s="124">
        <f>[2]Detail!B130</f>
        <v>0</v>
      </c>
      <c r="C134" s="124">
        <f>[2]Detail!C130</f>
        <v>0</v>
      </c>
      <c r="D134" s="124">
        <f>[2]Detail!D130</f>
        <v>0</v>
      </c>
      <c r="E134" s="124">
        <f>[2]Detail!E130</f>
        <v>0</v>
      </c>
      <c r="F134" s="124">
        <f>[2]Detail!F130</f>
        <v>0</v>
      </c>
      <c r="G134" s="124">
        <f t="shared" si="21"/>
        <v>0</v>
      </c>
      <c r="H134" s="124">
        <f t="shared" si="22"/>
        <v>0</v>
      </c>
      <c r="I134" s="124">
        <f t="shared" si="24"/>
        <v>0</v>
      </c>
    </row>
    <row r="135" spans="1:9">
      <c r="A135" s="125" t="s">
        <v>158</v>
      </c>
      <c r="B135" s="122">
        <f>[2]Detail!B131</f>
        <v>0</v>
      </c>
      <c r="C135" s="122">
        <f>[2]Detail!C131</f>
        <v>33.58</v>
      </c>
      <c r="D135" s="122">
        <f>[2]Detail!D131</f>
        <v>0</v>
      </c>
      <c r="E135" s="122">
        <f>[2]Detail!E131</f>
        <v>0</v>
      </c>
      <c r="F135" s="122">
        <f>[2]Detail!F131</f>
        <v>0</v>
      </c>
      <c r="G135" s="122">
        <f t="shared" si="21"/>
        <v>0</v>
      </c>
      <c r="H135" s="122">
        <f t="shared" si="22"/>
        <v>33.58</v>
      </c>
      <c r="I135" s="122">
        <f t="shared" si="24"/>
        <v>33.58</v>
      </c>
    </row>
    <row r="136" spans="1:9">
      <c r="A136" s="125" t="s">
        <v>159</v>
      </c>
      <c r="B136" s="124">
        <f t="shared" ref="B136:I136" si="25">SUM(B69:B135)</f>
        <v>9320753.9699999951</v>
      </c>
      <c r="C136" s="124">
        <f t="shared" si="25"/>
        <v>376734.79999999847</v>
      </c>
      <c r="D136" s="124">
        <f t="shared" si="25"/>
        <v>0</v>
      </c>
      <c r="E136" s="124">
        <f t="shared" si="25"/>
        <v>0</v>
      </c>
      <c r="F136" s="124">
        <f t="shared" si="25"/>
        <v>0</v>
      </c>
      <c r="G136" s="124">
        <f t="shared" si="25"/>
        <v>9320753.9699999951</v>
      </c>
      <c r="H136" s="124">
        <f t="shared" si="25"/>
        <v>376734.79999999847</v>
      </c>
      <c r="I136" s="124">
        <f t="shared" si="25"/>
        <v>9697488.769999994</v>
      </c>
    </row>
    <row r="137" spans="1:9">
      <c r="A137" s="126" t="s">
        <v>160</v>
      </c>
      <c r="B137" s="124"/>
      <c r="C137" s="124"/>
      <c r="D137" s="124"/>
      <c r="E137" s="124"/>
      <c r="F137" s="124"/>
      <c r="G137" s="124"/>
      <c r="H137" s="124"/>
      <c r="I137" s="124"/>
    </row>
    <row r="138" spans="1:9">
      <c r="A138" s="125" t="s">
        <v>161</v>
      </c>
      <c r="B138" s="124">
        <f>[2]Detail!B134</f>
        <v>42515.789999999899</v>
      </c>
      <c r="C138" s="124">
        <f>[2]Detail!C134</f>
        <v>0</v>
      </c>
      <c r="D138" s="124">
        <f>[2]Detail!D134</f>
        <v>0</v>
      </c>
      <c r="E138" s="124">
        <f>[2]Detail!E134</f>
        <v>0</v>
      </c>
      <c r="F138" s="124">
        <f>[2]Detail!F134</f>
        <v>0</v>
      </c>
      <c r="G138" s="124">
        <f t="shared" ref="G138:G165" si="26">B138+E138</f>
        <v>42515.789999999899</v>
      </c>
      <c r="H138" s="124">
        <f t="shared" ref="H138:H165" si="27">C138+F138</f>
        <v>0</v>
      </c>
      <c r="I138" s="124">
        <f t="shared" ref="I138:I165" si="28">SUM(G138:H138)</f>
        <v>42515.789999999899</v>
      </c>
    </row>
    <row r="139" spans="1:9">
      <c r="A139" s="125" t="s">
        <v>162</v>
      </c>
      <c r="B139" s="124">
        <f>[2]Detail!B135</f>
        <v>0</v>
      </c>
      <c r="C139" s="124">
        <f>[2]Detail!C135</f>
        <v>0</v>
      </c>
      <c r="D139" s="124">
        <f>[2]Detail!D135</f>
        <v>0</v>
      </c>
      <c r="E139" s="124">
        <f>[2]Detail!E135</f>
        <v>0</v>
      </c>
      <c r="F139" s="124">
        <f>[2]Detail!F135</f>
        <v>0</v>
      </c>
      <c r="G139" s="124">
        <f t="shared" si="26"/>
        <v>0</v>
      </c>
      <c r="H139" s="124">
        <f t="shared" si="27"/>
        <v>0</v>
      </c>
      <c r="I139" s="124">
        <f t="shared" si="28"/>
        <v>0</v>
      </c>
    </row>
    <row r="140" spans="1:9">
      <c r="A140" s="125" t="s">
        <v>163</v>
      </c>
      <c r="B140" s="124">
        <f>[2]Detail!B136</f>
        <v>2876.46</v>
      </c>
      <c r="C140" s="124">
        <f>[2]Detail!C136</f>
        <v>0</v>
      </c>
      <c r="D140" s="124">
        <f>[2]Detail!D136</f>
        <v>0</v>
      </c>
      <c r="E140" s="124">
        <f>[2]Detail!E136</f>
        <v>0</v>
      </c>
      <c r="F140" s="124">
        <f>[2]Detail!F136</f>
        <v>0</v>
      </c>
      <c r="G140" s="124">
        <f t="shared" si="26"/>
        <v>2876.46</v>
      </c>
      <c r="H140" s="124">
        <f t="shared" si="27"/>
        <v>0</v>
      </c>
      <c r="I140" s="124">
        <f t="shared" si="28"/>
        <v>2876.46</v>
      </c>
    </row>
    <row r="141" spans="1:9">
      <c r="A141" s="125" t="s">
        <v>164</v>
      </c>
      <c r="B141" s="124">
        <f>[2]Detail!B137</f>
        <v>110137.11</v>
      </c>
      <c r="C141" s="124">
        <f>[2]Detail!C137</f>
        <v>0</v>
      </c>
      <c r="D141" s="124">
        <f>[2]Detail!D137</f>
        <v>0</v>
      </c>
      <c r="E141" s="124">
        <f>[2]Detail!E137</f>
        <v>0</v>
      </c>
      <c r="F141" s="124">
        <f>[2]Detail!F137</f>
        <v>0</v>
      </c>
      <c r="G141" s="124">
        <f t="shared" si="26"/>
        <v>110137.11</v>
      </c>
      <c r="H141" s="124">
        <f t="shared" si="27"/>
        <v>0</v>
      </c>
      <c r="I141" s="124">
        <f t="shared" si="28"/>
        <v>110137.11</v>
      </c>
    </row>
    <row r="142" spans="1:9">
      <c r="A142" s="125" t="s">
        <v>165</v>
      </c>
      <c r="B142" s="124">
        <f>[2]Detail!B138</f>
        <v>38231.5</v>
      </c>
      <c r="C142" s="124">
        <f>[2]Detail!C138</f>
        <v>0</v>
      </c>
      <c r="D142" s="124">
        <f>[2]Detail!D138</f>
        <v>0</v>
      </c>
      <c r="E142" s="124">
        <f>[2]Detail!E138</f>
        <v>0</v>
      </c>
      <c r="F142" s="124">
        <f>[2]Detail!F138</f>
        <v>0</v>
      </c>
      <c r="G142" s="124">
        <f t="shared" si="26"/>
        <v>38231.5</v>
      </c>
      <c r="H142" s="124">
        <f t="shared" si="27"/>
        <v>0</v>
      </c>
      <c r="I142" s="124">
        <f t="shared" si="28"/>
        <v>38231.5</v>
      </c>
    </row>
    <row r="143" spans="1:9">
      <c r="A143" s="125" t="s">
        <v>166</v>
      </c>
      <c r="B143" s="124">
        <f>[2]Detail!B139</f>
        <v>198015</v>
      </c>
      <c r="C143" s="124">
        <f>[2]Detail!C139</f>
        <v>0</v>
      </c>
      <c r="D143" s="124">
        <f>[2]Detail!D139</f>
        <v>0</v>
      </c>
      <c r="E143" s="124">
        <f>[2]Detail!E139</f>
        <v>0</v>
      </c>
      <c r="F143" s="124">
        <f>[2]Detail!F139</f>
        <v>0</v>
      </c>
      <c r="G143" s="124">
        <f t="shared" si="26"/>
        <v>198015</v>
      </c>
      <c r="H143" s="124">
        <f t="shared" si="27"/>
        <v>0</v>
      </c>
      <c r="I143" s="124">
        <f t="shared" si="28"/>
        <v>198015</v>
      </c>
    </row>
    <row r="144" spans="1:9">
      <c r="A144" s="125" t="s">
        <v>167</v>
      </c>
      <c r="B144" s="124">
        <f>[2]Detail!B140</f>
        <v>0</v>
      </c>
      <c r="C144" s="124">
        <f>[2]Detail!C140</f>
        <v>0</v>
      </c>
      <c r="D144" s="124">
        <f>[2]Detail!D140</f>
        <v>0</v>
      </c>
      <c r="E144" s="124">
        <f>[2]Detail!E140</f>
        <v>0</v>
      </c>
      <c r="F144" s="124">
        <f>[2]Detail!F140</f>
        <v>0</v>
      </c>
      <c r="G144" s="124">
        <f t="shared" si="26"/>
        <v>0</v>
      </c>
      <c r="H144" s="124">
        <f t="shared" si="27"/>
        <v>0</v>
      </c>
      <c r="I144" s="124">
        <f t="shared" si="28"/>
        <v>0</v>
      </c>
    </row>
    <row r="145" spans="1:9">
      <c r="A145" s="125" t="s">
        <v>168</v>
      </c>
      <c r="B145" s="124">
        <f>[2]Detail!B141</f>
        <v>220671.94</v>
      </c>
      <c r="C145" s="124">
        <f>[2]Detail!C141</f>
        <v>0</v>
      </c>
      <c r="D145" s="124">
        <f>[2]Detail!D141</f>
        <v>0</v>
      </c>
      <c r="E145" s="124">
        <f>[2]Detail!E141</f>
        <v>0</v>
      </c>
      <c r="F145" s="124">
        <f>[2]Detail!F141</f>
        <v>0</v>
      </c>
      <c r="G145" s="124">
        <f t="shared" si="26"/>
        <v>220671.94</v>
      </c>
      <c r="H145" s="124">
        <f t="shared" si="27"/>
        <v>0</v>
      </c>
      <c r="I145" s="124">
        <f t="shared" si="28"/>
        <v>220671.94</v>
      </c>
    </row>
    <row r="146" spans="1:9">
      <c r="A146" s="125" t="s">
        <v>169</v>
      </c>
      <c r="B146" s="124">
        <f>[2]Detail!B142</f>
        <v>15506.359999999901</v>
      </c>
      <c r="C146" s="124">
        <f>[2]Detail!C142</f>
        <v>0</v>
      </c>
      <c r="D146" s="124">
        <f>[2]Detail!D142</f>
        <v>0</v>
      </c>
      <c r="E146" s="124">
        <f>[2]Detail!E142</f>
        <v>0</v>
      </c>
      <c r="F146" s="124">
        <f>[2]Detail!F142</f>
        <v>0</v>
      </c>
      <c r="G146" s="124">
        <f t="shared" si="26"/>
        <v>15506.359999999901</v>
      </c>
      <c r="H146" s="124">
        <f t="shared" si="27"/>
        <v>0</v>
      </c>
      <c r="I146" s="124">
        <f t="shared" si="28"/>
        <v>15506.359999999901</v>
      </c>
    </row>
    <row r="147" spans="1:9">
      <c r="A147" s="125" t="s">
        <v>170</v>
      </c>
      <c r="B147" s="124">
        <f>[2]Detail!B143</f>
        <v>72680.34</v>
      </c>
      <c r="C147" s="124">
        <f>[2]Detail!C143</f>
        <v>0</v>
      </c>
      <c r="D147" s="124">
        <f>[2]Detail!D143</f>
        <v>0</v>
      </c>
      <c r="E147" s="124">
        <f>[2]Detail!E143</f>
        <v>0</v>
      </c>
      <c r="F147" s="124">
        <f>[2]Detail!F143</f>
        <v>0</v>
      </c>
      <c r="G147" s="124">
        <f t="shared" si="26"/>
        <v>72680.34</v>
      </c>
      <c r="H147" s="124">
        <f t="shared" si="27"/>
        <v>0</v>
      </c>
      <c r="I147" s="124">
        <f t="shared" si="28"/>
        <v>72680.34</v>
      </c>
    </row>
    <row r="148" spans="1:9">
      <c r="A148" s="125" t="s">
        <v>171</v>
      </c>
      <c r="B148" s="124">
        <f>[2]Detail!B144</f>
        <v>64624.86</v>
      </c>
      <c r="C148" s="124">
        <f>[2]Detail!C144</f>
        <v>0</v>
      </c>
      <c r="D148" s="124">
        <f>[2]Detail!D144</f>
        <v>0</v>
      </c>
      <c r="E148" s="124">
        <f>[2]Detail!E144</f>
        <v>0</v>
      </c>
      <c r="F148" s="124">
        <f>[2]Detail!F144</f>
        <v>0</v>
      </c>
      <c r="G148" s="124">
        <f t="shared" si="26"/>
        <v>64624.86</v>
      </c>
      <c r="H148" s="124">
        <f t="shared" si="27"/>
        <v>0</v>
      </c>
      <c r="I148" s="124">
        <f t="shared" si="28"/>
        <v>64624.86</v>
      </c>
    </row>
    <row r="149" spans="1:9">
      <c r="A149" s="125" t="s">
        <v>172</v>
      </c>
      <c r="B149" s="124">
        <f>[2]Detail!B145</f>
        <v>176652.37</v>
      </c>
      <c r="C149" s="124">
        <f>[2]Detail!C145</f>
        <v>0</v>
      </c>
      <c r="D149" s="124">
        <f>[2]Detail!D145</f>
        <v>0</v>
      </c>
      <c r="E149" s="124">
        <f>[2]Detail!E145</f>
        <v>0</v>
      </c>
      <c r="F149" s="124">
        <f>[2]Detail!F145</f>
        <v>0</v>
      </c>
      <c r="G149" s="124">
        <f t="shared" si="26"/>
        <v>176652.37</v>
      </c>
      <c r="H149" s="124">
        <f t="shared" si="27"/>
        <v>0</v>
      </c>
      <c r="I149" s="124">
        <f t="shared" si="28"/>
        <v>176652.37</v>
      </c>
    </row>
    <row r="150" spans="1:9">
      <c r="A150" s="125" t="s">
        <v>173</v>
      </c>
      <c r="B150" s="124">
        <f>[2]Detail!B146</f>
        <v>-12480.31</v>
      </c>
      <c r="C150" s="124">
        <f>[2]Detail!C146</f>
        <v>0</v>
      </c>
      <c r="D150" s="124">
        <f>[2]Detail!D146</f>
        <v>0</v>
      </c>
      <c r="E150" s="124">
        <f>[2]Detail!E146</f>
        <v>0</v>
      </c>
      <c r="F150" s="124">
        <f>[2]Detail!F146</f>
        <v>0</v>
      </c>
      <c r="G150" s="124">
        <f t="shared" si="26"/>
        <v>-12480.31</v>
      </c>
      <c r="H150" s="124">
        <f t="shared" si="27"/>
        <v>0</v>
      </c>
      <c r="I150" s="124">
        <f t="shared" si="28"/>
        <v>-12480.31</v>
      </c>
    </row>
    <row r="151" spans="1:9">
      <c r="A151" s="125" t="s">
        <v>174</v>
      </c>
      <c r="B151" s="124">
        <f>[2]Detail!B147</f>
        <v>3914.11</v>
      </c>
      <c r="C151" s="124">
        <f>[2]Detail!C147</f>
        <v>0</v>
      </c>
      <c r="D151" s="124">
        <f>[2]Detail!D147</f>
        <v>0</v>
      </c>
      <c r="E151" s="124">
        <f>[2]Detail!E147</f>
        <v>0</v>
      </c>
      <c r="F151" s="124">
        <f>[2]Detail!F147</f>
        <v>0</v>
      </c>
      <c r="G151" s="124">
        <f t="shared" si="26"/>
        <v>3914.11</v>
      </c>
      <c r="H151" s="124">
        <f t="shared" si="27"/>
        <v>0</v>
      </c>
      <c r="I151" s="124">
        <f t="shared" si="28"/>
        <v>3914.11</v>
      </c>
    </row>
    <row r="152" spans="1:9">
      <c r="A152" s="125" t="s">
        <v>175</v>
      </c>
      <c r="B152" s="124">
        <f>[2]Detail!B148</f>
        <v>173.27</v>
      </c>
      <c r="C152" s="124">
        <f>[2]Detail!C148</f>
        <v>0</v>
      </c>
      <c r="D152" s="124">
        <f>[2]Detail!D148</f>
        <v>0</v>
      </c>
      <c r="E152" s="124">
        <f>[2]Detail!E148</f>
        <v>0</v>
      </c>
      <c r="F152" s="124">
        <f>[2]Detail!F148</f>
        <v>0</v>
      </c>
      <c r="G152" s="124">
        <f t="shared" si="26"/>
        <v>173.27</v>
      </c>
      <c r="H152" s="124">
        <f t="shared" si="27"/>
        <v>0</v>
      </c>
      <c r="I152" s="124">
        <f t="shared" si="28"/>
        <v>173.27</v>
      </c>
    </row>
    <row r="153" spans="1:9">
      <c r="A153" s="125" t="s">
        <v>176</v>
      </c>
      <c r="B153" s="124">
        <f>[2]Detail!B149</f>
        <v>0</v>
      </c>
      <c r="C153" s="124">
        <f>[2]Detail!C149</f>
        <v>0</v>
      </c>
      <c r="D153" s="124">
        <f>[2]Detail!D149</f>
        <v>0</v>
      </c>
      <c r="E153" s="124">
        <f>[2]Detail!E149</f>
        <v>0</v>
      </c>
      <c r="F153" s="124">
        <f>[2]Detail!F149</f>
        <v>0</v>
      </c>
      <c r="G153" s="124">
        <f t="shared" si="26"/>
        <v>0</v>
      </c>
      <c r="H153" s="124">
        <f t="shared" si="27"/>
        <v>0</v>
      </c>
      <c r="I153" s="124">
        <f t="shared" si="28"/>
        <v>0</v>
      </c>
    </row>
    <row r="154" spans="1:9">
      <c r="A154" s="125" t="s">
        <v>177</v>
      </c>
      <c r="B154" s="124">
        <f>[2]Detail!B150</f>
        <v>9348.08</v>
      </c>
      <c r="C154" s="124">
        <f>[2]Detail!C150</f>
        <v>0</v>
      </c>
      <c r="D154" s="124">
        <f>[2]Detail!D150</f>
        <v>0</v>
      </c>
      <c r="E154" s="124">
        <f>[2]Detail!E150</f>
        <v>0</v>
      </c>
      <c r="F154" s="124">
        <f>[2]Detail!F150</f>
        <v>0</v>
      </c>
      <c r="G154" s="124">
        <f t="shared" si="26"/>
        <v>9348.08</v>
      </c>
      <c r="H154" s="124">
        <f t="shared" si="27"/>
        <v>0</v>
      </c>
      <c r="I154" s="124">
        <f t="shared" si="28"/>
        <v>9348.08</v>
      </c>
    </row>
    <row r="155" spans="1:9">
      <c r="A155" s="125" t="s">
        <v>178</v>
      </c>
      <c r="B155" s="124">
        <f>[2]Detail!B151</f>
        <v>154110.28999999899</v>
      </c>
      <c r="C155" s="124">
        <f>[2]Detail!C151</f>
        <v>0</v>
      </c>
      <c r="D155" s="124">
        <f>[2]Detail!D151</f>
        <v>0</v>
      </c>
      <c r="E155" s="124">
        <f>[2]Detail!E151</f>
        <v>0</v>
      </c>
      <c r="F155" s="124">
        <f>[2]Detail!F151</f>
        <v>0</v>
      </c>
      <c r="G155" s="124">
        <f t="shared" si="26"/>
        <v>154110.28999999899</v>
      </c>
      <c r="H155" s="124">
        <f t="shared" si="27"/>
        <v>0</v>
      </c>
      <c r="I155" s="124">
        <f t="shared" si="28"/>
        <v>154110.28999999899</v>
      </c>
    </row>
    <row r="156" spans="1:9">
      <c r="A156" s="125" t="s">
        <v>179</v>
      </c>
      <c r="B156" s="124">
        <f>[2]Detail!B152</f>
        <v>458900.78999999899</v>
      </c>
      <c r="C156" s="124">
        <f>[2]Detail!C152</f>
        <v>0</v>
      </c>
      <c r="D156" s="124">
        <f>[2]Detail!D152</f>
        <v>0</v>
      </c>
      <c r="E156" s="124">
        <f>[2]Detail!E152</f>
        <v>0</v>
      </c>
      <c r="F156" s="124">
        <f>[2]Detail!F152</f>
        <v>0</v>
      </c>
      <c r="G156" s="124">
        <f t="shared" si="26"/>
        <v>458900.78999999899</v>
      </c>
      <c r="H156" s="124">
        <f t="shared" si="27"/>
        <v>0</v>
      </c>
      <c r="I156" s="124">
        <f t="shared" si="28"/>
        <v>458900.78999999899</v>
      </c>
    </row>
    <row r="157" spans="1:9">
      <c r="A157" s="125" t="s">
        <v>180</v>
      </c>
      <c r="B157" s="124">
        <f>[2]Detail!B153</f>
        <v>9052.39</v>
      </c>
      <c r="C157" s="124">
        <f>[2]Detail!C153</f>
        <v>0</v>
      </c>
      <c r="D157" s="124">
        <f>[2]Detail!D153</f>
        <v>0</v>
      </c>
      <c r="E157" s="124">
        <f>[2]Detail!E153</f>
        <v>0</v>
      </c>
      <c r="F157" s="124">
        <f>[2]Detail!F153</f>
        <v>0</v>
      </c>
      <c r="G157" s="124">
        <f t="shared" si="26"/>
        <v>9052.39</v>
      </c>
      <c r="H157" s="124">
        <f t="shared" si="27"/>
        <v>0</v>
      </c>
      <c r="I157" s="124">
        <f t="shared" si="28"/>
        <v>9052.39</v>
      </c>
    </row>
    <row r="158" spans="1:9">
      <c r="A158" s="125" t="s">
        <v>181</v>
      </c>
      <c r="B158" s="124">
        <f>[2]Detail!B154</f>
        <v>5634.5</v>
      </c>
      <c r="C158" s="124">
        <f>[2]Detail!C154</f>
        <v>0</v>
      </c>
      <c r="D158" s="124">
        <f>[2]Detail!D154</f>
        <v>0</v>
      </c>
      <c r="E158" s="124">
        <f>[2]Detail!E154</f>
        <v>0</v>
      </c>
      <c r="F158" s="124">
        <f>[2]Detail!F154</f>
        <v>0</v>
      </c>
      <c r="G158" s="124">
        <f t="shared" si="26"/>
        <v>5634.5</v>
      </c>
      <c r="H158" s="124">
        <f t="shared" si="27"/>
        <v>0</v>
      </c>
      <c r="I158" s="124">
        <f t="shared" si="28"/>
        <v>5634.5</v>
      </c>
    </row>
    <row r="159" spans="1:9">
      <c r="A159" s="125" t="s">
        <v>182</v>
      </c>
      <c r="B159" s="124">
        <f>[2]Detail!B155</f>
        <v>0</v>
      </c>
      <c r="C159" s="124">
        <f>[2]Detail!C155</f>
        <v>0</v>
      </c>
      <c r="D159" s="124">
        <f>[2]Detail!D155</f>
        <v>0</v>
      </c>
      <c r="E159" s="124">
        <f>[2]Detail!E155</f>
        <v>0</v>
      </c>
      <c r="F159" s="124">
        <f>[2]Detail!F155</f>
        <v>0</v>
      </c>
      <c r="G159" s="124">
        <f t="shared" si="26"/>
        <v>0</v>
      </c>
      <c r="H159" s="124">
        <f t="shared" si="27"/>
        <v>0</v>
      </c>
      <c r="I159" s="124">
        <f t="shared" si="28"/>
        <v>0</v>
      </c>
    </row>
    <row r="160" spans="1:9">
      <c r="A160" s="125" t="s">
        <v>183</v>
      </c>
      <c r="B160" s="124">
        <f>[2]Detail!B156</f>
        <v>0</v>
      </c>
      <c r="C160" s="124">
        <f>[2]Detail!C156</f>
        <v>0</v>
      </c>
      <c r="D160" s="124">
        <f>[2]Detail!D156</f>
        <v>0</v>
      </c>
      <c r="E160" s="124">
        <f>[2]Detail!E156</f>
        <v>0</v>
      </c>
      <c r="F160" s="124">
        <f>[2]Detail!F156</f>
        <v>0</v>
      </c>
      <c r="G160" s="124">
        <f t="shared" si="26"/>
        <v>0</v>
      </c>
      <c r="H160" s="124">
        <f t="shared" si="27"/>
        <v>0</v>
      </c>
      <c r="I160" s="124">
        <f t="shared" si="28"/>
        <v>0</v>
      </c>
    </row>
    <row r="161" spans="1:9">
      <c r="A161" s="125" t="s">
        <v>184</v>
      </c>
      <c r="B161" s="124">
        <f>[2]Detail!B157</f>
        <v>0</v>
      </c>
      <c r="C161" s="124">
        <f>[2]Detail!C157</f>
        <v>0</v>
      </c>
      <c r="D161" s="124">
        <f>[2]Detail!D157</f>
        <v>0</v>
      </c>
      <c r="E161" s="124">
        <f>[2]Detail!E157</f>
        <v>0</v>
      </c>
      <c r="F161" s="124">
        <f>[2]Detail!F157</f>
        <v>0</v>
      </c>
      <c r="G161" s="124">
        <f t="shared" si="26"/>
        <v>0</v>
      </c>
      <c r="H161" s="124">
        <f t="shared" si="27"/>
        <v>0</v>
      </c>
      <c r="I161" s="124">
        <f t="shared" si="28"/>
        <v>0</v>
      </c>
    </row>
    <row r="162" spans="1:9">
      <c r="A162" s="125" t="s">
        <v>185</v>
      </c>
      <c r="B162" s="124">
        <f>[2]Detail!B158</f>
        <v>0</v>
      </c>
      <c r="C162" s="124">
        <f>[2]Detail!C158</f>
        <v>0</v>
      </c>
      <c r="D162" s="124">
        <f>[2]Detail!D158</f>
        <v>0</v>
      </c>
      <c r="E162" s="124">
        <f>[2]Detail!E158</f>
        <v>0</v>
      </c>
      <c r="F162" s="124">
        <f>[2]Detail!F158</f>
        <v>0</v>
      </c>
      <c r="G162" s="124">
        <f t="shared" si="26"/>
        <v>0</v>
      </c>
      <c r="H162" s="124">
        <f t="shared" si="27"/>
        <v>0</v>
      </c>
      <c r="I162" s="124">
        <f t="shared" si="28"/>
        <v>0</v>
      </c>
    </row>
    <row r="163" spans="1:9">
      <c r="A163" s="125" t="s">
        <v>186</v>
      </c>
      <c r="B163" s="124">
        <f>[2]Detail!B159</f>
        <v>0</v>
      </c>
      <c r="C163" s="124">
        <f>[2]Detail!C159</f>
        <v>0</v>
      </c>
      <c r="D163" s="124">
        <f>[2]Detail!D159</f>
        <v>0</v>
      </c>
      <c r="E163" s="124">
        <f>[2]Detail!E159</f>
        <v>0</v>
      </c>
      <c r="F163" s="124">
        <f>[2]Detail!F159</f>
        <v>0</v>
      </c>
      <c r="G163" s="124">
        <f t="shared" si="26"/>
        <v>0</v>
      </c>
      <c r="H163" s="124">
        <f t="shared" si="27"/>
        <v>0</v>
      </c>
      <c r="I163" s="124">
        <f t="shared" si="28"/>
        <v>0</v>
      </c>
    </row>
    <row r="164" spans="1:9">
      <c r="A164" s="125" t="s">
        <v>187</v>
      </c>
      <c r="B164" s="124">
        <f>[2]Detail!B160</f>
        <v>0</v>
      </c>
      <c r="C164" s="124">
        <f>[2]Detail!C160</f>
        <v>0</v>
      </c>
      <c r="D164" s="124">
        <f>[2]Detail!D160</f>
        <v>0</v>
      </c>
      <c r="E164" s="124">
        <f>[2]Detail!E160</f>
        <v>0</v>
      </c>
      <c r="F164" s="124">
        <f>[2]Detail!F160</f>
        <v>0</v>
      </c>
      <c r="G164" s="124">
        <f t="shared" si="26"/>
        <v>0</v>
      </c>
      <c r="H164" s="124">
        <f t="shared" si="27"/>
        <v>0</v>
      </c>
      <c r="I164" s="124">
        <f t="shared" si="28"/>
        <v>0</v>
      </c>
    </row>
    <row r="165" spans="1:9">
      <c r="A165" s="125" t="s">
        <v>188</v>
      </c>
      <c r="B165" s="122">
        <f>[2]Detail!B161</f>
        <v>0</v>
      </c>
      <c r="C165" s="122">
        <f>[2]Detail!C161</f>
        <v>0</v>
      </c>
      <c r="D165" s="122">
        <f>[2]Detail!D161</f>
        <v>0</v>
      </c>
      <c r="E165" s="122">
        <f>[2]Detail!E161</f>
        <v>0</v>
      </c>
      <c r="F165" s="122">
        <f>[2]Detail!F161</f>
        <v>0</v>
      </c>
      <c r="G165" s="122">
        <f t="shared" si="26"/>
        <v>0</v>
      </c>
      <c r="H165" s="122">
        <f t="shared" si="27"/>
        <v>0</v>
      </c>
      <c r="I165" s="122">
        <f t="shared" si="28"/>
        <v>0</v>
      </c>
    </row>
    <row r="166" spans="1:9">
      <c r="A166" s="125" t="s">
        <v>189</v>
      </c>
      <c r="B166" s="124">
        <f t="shared" ref="B166:I166" si="29">SUM(B137:B165)</f>
        <v>1570564.8499999975</v>
      </c>
      <c r="C166" s="124">
        <f t="shared" si="29"/>
        <v>0</v>
      </c>
      <c r="D166" s="124">
        <f t="shared" si="29"/>
        <v>0</v>
      </c>
      <c r="E166" s="124">
        <f t="shared" si="29"/>
        <v>0</v>
      </c>
      <c r="F166" s="124">
        <f t="shared" si="29"/>
        <v>0</v>
      </c>
      <c r="G166" s="124">
        <f t="shared" si="29"/>
        <v>1570564.8499999975</v>
      </c>
      <c r="H166" s="124">
        <f t="shared" si="29"/>
        <v>0</v>
      </c>
      <c r="I166" s="124">
        <f t="shared" si="29"/>
        <v>1570564.8499999975</v>
      </c>
    </row>
    <row r="167" spans="1:9">
      <c r="A167" s="134" t="s">
        <v>190</v>
      </c>
      <c r="B167" s="131"/>
      <c r="C167" s="131"/>
      <c r="D167" s="131"/>
      <c r="E167" s="131"/>
      <c r="F167" s="131"/>
      <c r="G167" s="131"/>
      <c r="H167" s="131"/>
      <c r="I167" s="131"/>
    </row>
    <row r="168" spans="1:9">
      <c r="A168" s="125" t="s">
        <v>191</v>
      </c>
      <c r="B168" s="124">
        <f>[2]Detail!B164</f>
        <v>-716096.64</v>
      </c>
      <c r="C168" s="124">
        <f>[2]Detail!C164</f>
        <v>0</v>
      </c>
      <c r="D168" s="124">
        <f>[2]Detail!D164</f>
        <v>0</v>
      </c>
      <c r="E168" s="124">
        <f>[2]Detail!E164</f>
        <v>0</v>
      </c>
      <c r="F168" s="124">
        <f>[2]Detail!F164</f>
        <v>0</v>
      </c>
      <c r="G168" s="124">
        <f t="shared" ref="G168:G203" si="30">B168+E168</f>
        <v>-716096.64</v>
      </c>
      <c r="H168" s="124">
        <f t="shared" ref="H168:H203" si="31">C168+F168</f>
        <v>0</v>
      </c>
      <c r="I168" s="124">
        <f t="shared" ref="I168:I203" si="32">SUM(G168:H168)</f>
        <v>-716096.64</v>
      </c>
    </row>
    <row r="169" spans="1:9">
      <c r="A169" s="125" t="s">
        <v>192</v>
      </c>
      <c r="B169" s="124">
        <f>[2]Detail!B165</f>
        <v>218706.96</v>
      </c>
      <c r="C169" s="124">
        <f>[2]Detail!C165</f>
        <v>0</v>
      </c>
      <c r="D169" s="124">
        <f>[2]Detail!D165</f>
        <v>0</v>
      </c>
      <c r="E169" s="124">
        <f>[2]Detail!E165</f>
        <v>0</v>
      </c>
      <c r="F169" s="124">
        <f>[2]Detail!F165</f>
        <v>0</v>
      </c>
      <c r="G169" s="124">
        <f t="shared" si="30"/>
        <v>218706.96</v>
      </c>
      <c r="H169" s="124">
        <f t="shared" si="31"/>
        <v>0</v>
      </c>
      <c r="I169" s="124">
        <f t="shared" si="32"/>
        <v>218706.96</v>
      </c>
    </row>
    <row r="170" spans="1:9">
      <c r="A170" s="125" t="s">
        <v>193</v>
      </c>
      <c r="B170" s="124">
        <f>[2]Detail!B166</f>
        <v>86805.029999999897</v>
      </c>
      <c r="C170" s="124">
        <f>[2]Detail!C166</f>
        <v>0</v>
      </c>
      <c r="D170" s="124">
        <f>[2]Detail!D166</f>
        <v>0</v>
      </c>
      <c r="E170" s="124">
        <f>[2]Detail!E166</f>
        <v>0</v>
      </c>
      <c r="F170" s="124">
        <f>[2]Detail!F166</f>
        <v>0</v>
      </c>
      <c r="G170" s="124">
        <f t="shared" si="30"/>
        <v>86805.029999999897</v>
      </c>
      <c r="H170" s="124">
        <f t="shared" si="31"/>
        <v>0</v>
      </c>
      <c r="I170" s="124">
        <f t="shared" si="32"/>
        <v>86805.029999999897</v>
      </c>
    </row>
    <row r="171" spans="1:9">
      <c r="A171" s="125" t="s">
        <v>194</v>
      </c>
      <c r="B171" s="124">
        <f>[2]Detail!B167</f>
        <v>236766.3</v>
      </c>
      <c r="C171" s="124">
        <f>[2]Detail!C167</f>
        <v>0</v>
      </c>
      <c r="D171" s="124">
        <f>[2]Detail!D167</f>
        <v>0</v>
      </c>
      <c r="E171" s="124">
        <f>[2]Detail!E167</f>
        <v>0</v>
      </c>
      <c r="F171" s="124">
        <f>[2]Detail!F167</f>
        <v>0</v>
      </c>
      <c r="G171" s="124">
        <f t="shared" si="30"/>
        <v>236766.3</v>
      </c>
      <c r="H171" s="124">
        <f t="shared" si="31"/>
        <v>0</v>
      </c>
      <c r="I171" s="124">
        <f t="shared" si="32"/>
        <v>236766.3</v>
      </c>
    </row>
    <row r="172" spans="1:9">
      <c r="A172" s="125" t="s">
        <v>195</v>
      </c>
      <c r="B172" s="124">
        <f>[2]Detail!B168</f>
        <v>553421.67000000004</v>
      </c>
      <c r="C172" s="124">
        <f>[2]Detail!C168</f>
        <v>0</v>
      </c>
      <c r="D172" s="124">
        <f>[2]Detail!D168</f>
        <v>0</v>
      </c>
      <c r="E172" s="124">
        <f>[2]Detail!E168</f>
        <v>0</v>
      </c>
      <c r="F172" s="124">
        <f>[2]Detail!F168</f>
        <v>0</v>
      </c>
      <c r="G172" s="124">
        <f t="shared" si="30"/>
        <v>553421.67000000004</v>
      </c>
      <c r="H172" s="124">
        <f t="shared" si="31"/>
        <v>0</v>
      </c>
      <c r="I172" s="124">
        <f t="shared" si="32"/>
        <v>553421.67000000004</v>
      </c>
    </row>
    <row r="173" spans="1:9">
      <c r="A173" s="125" t="s">
        <v>196</v>
      </c>
      <c r="B173" s="124">
        <f>[2]Detail!B169</f>
        <v>183.89999999999901</v>
      </c>
      <c r="C173" s="124">
        <f>[2]Detail!C169</f>
        <v>0</v>
      </c>
      <c r="D173" s="124">
        <f>[2]Detail!D169</f>
        <v>0</v>
      </c>
      <c r="E173" s="124">
        <f>[2]Detail!E169</f>
        <v>0</v>
      </c>
      <c r="F173" s="124">
        <f>[2]Detail!F169</f>
        <v>0</v>
      </c>
      <c r="G173" s="124">
        <f t="shared" si="30"/>
        <v>183.89999999999901</v>
      </c>
      <c r="H173" s="124">
        <f t="shared" si="31"/>
        <v>0</v>
      </c>
      <c r="I173" s="124">
        <f t="shared" si="32"/>
        <v>183.89999999999901</v>
      </c>
    </row>
    <row r="174" spans="1:9">
      <c r="A174" s="125" t="s">
        <v>197</v>
      </c>
      <c r="B174" s="124">
        <f>[2]Detail!B170</f>
        <v>-8944.5100000000693</v>
      </c>
      <c r="C174" s="124">
        <f>[2]Detail!C170</f>
        <v>0</v>
      </c>
      <c r="D174" s="124">
        <f>[2]Detail!D170</f>
        <v>0</v>
      </c>
      <c r="E174" s="124">
        <f>[2]Detail!E170</f>
        <v>0</v>
      </c>
      <c r="F174" s="124">
        <f>[2]Detail!F170</f>
        <v>0</v>
      </c>
      <c r="G174" s="124">
        <f t="shared" si="30"/>
        <v>-8944.5100000000693</v>
      </c>
      <c r="H174" s="124">
        <f t="shared" si="31"/>
        <v>0</v>
      </c>
      <c r="I174" s="124">
        <f t="shared" si="32"/>
        <v>-8944.5100000000693</v>
      </c>
    </row>
    <row r="175" spans="1:9">
      <c r="A175" s="125" t="s">
        <v>198</v>
      </c>
      <c r="B175" s="124">
        <f>[2]Detail!B171</f>
        <v>234290.929999999</v>
      </c>
      <c r="C175" s="124">
        <f>[2]Detail!C171</f>
        <v>0</v>
      </c>
      <c r="D175" s="124">
        <f>[2]Detail!D171</f>
        <v>0</v>
      </c>
      <c r="E175" s="124">
        <f>[2]Detail!E171</f>
        <v>0</v>
      </c>
      <c r="F175" s="124">
        <f>[2]Detail!F171</f>
        <v>0</v>
      </c>
      <c r="G175" s="124">
        <f t="shared" si="30"/>
        <v>234290.929999999</v>
      </c>
      <c r="H175" s="124">
        <f t="shared" si="31"/>
        <v>0</v>
      </c>
      <c r="I175" s="124">
        <f t="shared" si="32"/>
        <v>234290.929999999</v>
      </c>
    </row>
    <row r="176" spans="1:9">
      <c r="A176" s="125" t="s">
        <v>199</v>
      </c>
      <c r="B176" s="124">
        <f>[2]Detail!B172</f>
        <v>1322639.1100000001</v>
      </c>
      <c r="C176" s="124">
        <f>[2]Detail!C172</f>
        <v>0</v>
      </c>
      <c r="D176" s="124">
        <f>[2]Detail!D172</f>
        <v>0</v>
      </c>
      <c r="E176" s="124">
        <f>[2]Detail!E172</f>
        <v>0</v>
      </c>
      <c r="F176" s="124">
        <f>[2]Detail!F172</f>
        <v>0</v>
      </c>
      <c r="G176" s="124">
        <f t="shared" si="30"/>
        <v>1322639.1100000001</v>
      </c>
      <c r="H176" s="124">
        <f t="shared" si="31"/>
        <v>0</v>
      </c>
      <c r="I176" s="124">
        <f t="shared" si="32"/>
        <v>1322639.1100000001</v>
      </c>
    </row>
    <row r="177" spans="1:9">
      <c r="A177" s="125" t="s">
        <v>200</v>
      </c>
      <c r="B177" s="124">
        <f>[2]Detail!B173</f>
        <v>60657.09</v>
      </c>
      <c r="C177" s="124">
        <f>[2]Detail!C173</f>
        <v>0</v>
      </c>
      <c r="D177" s="124">
        <f>[2]Detail!D173</f>
        <v>0</v>
      </c>
      <c r="E177" s="124">
        <f>[2]Detail!E173</f>
        <v>0</v>
      </c>
      <c r="F177" s="124">
        <f>[2]Detail!F173</f>
        <v>0</v>
      </c>
      <c r="G177" s="124">
        <f t="shared" si="30"/>
        <v>60657.09</v>
      </c>
      <c r="H177" s="124">
        <f t="shared" si="31"/>
        <v>0</v>
      </c>
      <c r="I177" s="124">
        <f t="shared" si="32"/>
        <v>60657.09</v>
      </c>
    </row>
    <row r="178" spans="1:9">
      <c r="A178" s="125" t="s">
        <v>201</v>
      </c>
      <c r="B178" s="124">
        <f>[2]Detail!B174</f>
        <v>34627.019999999997</v>
      </c>
      <c r="C178" s="124">
        <f>[2]Detail!C174</f>
        <v>0</v>
      </c>
      <c r="D178" s="124">
        <f>[2]Detail!D174</f>
        <v>0</v>
      </c>
      <c r="E178" s="124">
        <f>[2]Detail!E174</f>
        <v>0</v>
      </c>
      <c r="F178" s="124">
        <f>[2]Detail!F174</f>
        <v>0</v>
      </c>
      <c r="G178" s="124">
        <f t="shared" si="30"/>
        <v>34627.019999999997</v>
      </c>
      <c r="H178" s="124">
        <f t="shared" si="31"/>
        <v>0</v>
      </c>
      <c r="I178" s="124">
        <f t="shared" si="32"/>
        <v>34627.019999999997</v>
      </c>
    </row>
    <row r="179" spans="1:9">
      <c r="A179" s="125" t="s">
        <v>202</v>
      </c>
      <c r="B179" s="124">
        <f>[2]Detail!B175</f>
        <v>0</v>
      </c>
      <c r="C179" s="124">
        <f>[2]Detail!C175</f>
        <v>0</v>
      </c>
      <c r="D179" s="124">
        <f>[2]Detail!D175</f>
        <v>0</v>
      </c>
      <c r="E179" s="124">
        <f>[2]Detail!E175</f>
        <v>0</v>
      </c>
      <c r="F179" s="124">
        <f>[2]Detail!F175</f>
        <v>0</v>
      </c>
      <c r="G179" s="124">
        <f t="shared" si="30"/>
        <v>0</v>
      </c>
      <c r="H179" s="124">
        <f t="shared" si="31"/>
        <v>0</v>
      </c>
      <c r="I179" s="124">
        <f t="shared" si="32"/>
        <v>0</v>
      </c>
    </row>
    <row r="180" spans="1:9">
      <c r="A180" s="125" t="s">
        <v>203</v>
      </c>
      <c r="B180" s="124">
        <f>[2]Detail!B176</f>
        <v>98488.04</v>
      </c>
      <c r="C180" s="124">
        <f>[2]Detail!C176</f>
        <v>0</v>
      </c>
      <c r="D180" s="124">
        <f>[2]Detail!D176</f>
        <v>0</v>
      </c>
      <c r="E180" s="124">
        <f>[2]Detail!E176</f>
        <v>0</v>
      </c>
      <c r="F180" s="124">
        <f>[2]Detail!F176</f>
        <v>0</v>
      </c>
      <c r="G180" s="124">
        <f t="shared" si="30"/>
        <v>98488.04</v>
      </c>
      <c r="H180" s="124">
        <f t="shared" si="31"/>
        <v>0</v>
      </c>
      <c r="I180" s="124">
        <f t="shared" si="32"/>
        <v>98488.04</v>
      </c>
    </row>
    <row r="181" spans="1:9">
      <c r="A181" s="125" t="s">
        <v>204</v>
      </c>
      <c r="B181" s="124">
        <f>[2]Detail!B177</f>
        <v>2324914.3999999901</v>
      </c>
      <c r="C181" s="124">
        <f>[2]Detail!C177</f>
        <v>0</v>
      </c>
      <c r="D181" s="124">
        <f>[2]Detail!D177</f>
        <v>0</v>
      </c>
      <c r="E181" s="124">
        <f>[2]Detail!E177</f>
        <v>0</v>
      </c>
      <c r="F181" s="124">
        <f>[2]Detail!F177</f>
        <v>0</v>
      </c>
      <c r="G181" s="124">
        <f t="shared" si="30"/>
        <v>2324914.3999999901</v>
      </c>
      <c r="H181" s="124">
        <f t="shared" si="31"/>
        <v>0</v>
      </c>
      <c r="I181" s="124">
        <f t="shared" si="32"/>
        <v>2324914.3999999901</v>
      </c>
    </row>
    <row r="182" spans="1:9">
      <c r="A182" s="125" t="s">
        <v>205</v>
      </c>
      <c r="B182" s="124">
        <f>[2]Detail!B178</f>
        <v>1631960.6599999799</v>
      </c>
      <c r="C182" s="124">
        <f>[2]Detail!C178</f>
        <v>0</v>
      </c>
      <c r="D182" s="124">
        <f>[2]Detail!D178</f>
        <v>0</v>
      </c>
      <c r="E182" s="124">
        <f>[2]Detail!E178</f>
        <v>0</v>
      </c>
      <c r="F182" s="124">
        <f>[2]Detail!F178</f>
        <v>0</v>
      </c>
      <c r="G182" s="124">
        <f t="shared" si="30"/>
        <v>1631960.6599999799</v>
      </c>
      <c r="H182" s="124">
        <f t="shared" si="31"/>
        <v>0</v>
      </c>
      <c r="I182" s="124">
        <f t="shared" si="32"/>
        <v>1631960.6599999799</v>
      </c>
    </row>
    <row r="183" spans="1:9">
      <c r="A183" s="125" t="s">
        <v>206</v>
      </c>
      <c r="B183" s="124">
        <f>[2]Detail!B179</f>
        <v>8474.1299999999992</v>
      </c>
      <c r="C183" s="124">
        <f>[2]Detail!C179</f>
        <v>0</v>
      </c>
      <c r="D183" s="124">
        <f>[2]Detail!D179</f>
        <v>0</v>
      </c>
      <c r="E183" s="124">
        <f>[2]Detail!E179</f>
        <v>0</v>
      </c>
      <c r="F183" s="124">
        <f>[2]Detail!F179</f>
        <v>0</v>
      </c>
      <c r="G183" s="124">
        <f t="shared" si="30"/>
        <v>8474.1299999999992</v>
      </c>
      <c r="H183" s="124">
        <f t="shared" si="31"/>
        <v>0</v>
      </c>
      <c r="I183" s="124">
        <f t="shared" si="32"/>
        <v>8474.1299999999992</v>
      </c>
    </row>
    <row r="184" spans="1:9">
      <c r="A184" s="125" t="s">
        <v>207</v>
      </c>
      <c r="B184" s="124">
        <f>[2]Detail!B180</f>
        <v>172446.14</v>
      </c>
      <c r="C184" s="124">
        <f>[2]Detail!C180</f>
        <v>0</v>
      </c>
      <c r="D184" s="124">
        <f>[2]Detail!D180</f>
        <v>0</v>
      </c>
      <c r="E184" s="124">
        <f>[2]Detail!E180</f>
        <v>0</v>
      </c>
      <c r="F184" s="124">
        <f>[2]Detail!F180</f>
        <v>0</v>
      </c>
      <c r="G184" s="124">
        <f t="shared" si="30"/>
        <v>172446.14</v>
      </c>
      <c r="H184" s="124">
        <f t="shared" si="31"/>
        <v>0</v>
      </c>
      <c r="I184" s="124">
        <f t="shared" si="32"/>
        <v>172446.14</v>
      </c>
    </row>
    <row r="185" spans="1:9">
      <c r="A185" s="125" t="s">
        <v>208</v>
      </c>
      <c r="B185" s="124">
        <f>[2]Detail!B181</f>
        <v>18997</v>
      </c>
      <c r="C185" s="124">
        <f>[2]Detail!C181</f>
        <v>0</v>
      </c>
      <c r="D185" s="124">
        <f>[2]Detail!D181</f>
        <v>0</v>
      </c>
      <c r="E185" s="124">
        <f>[2]Detail!E181</f>
        <v>0</v>
      </c>
      <c r="F185" s="124">
        <f>[2]Detail!F181</f>
        <v>0</v>
      </c>
      <c r="G185" s="124">
        <f t="shared" si="30"/>
        <v>18997</v>
      </c>
      <c r="H185" s="124">
        <f t="shared" si="31"/>
        <v>0</v>
      </c>
      <c r="I185" s="124">
        <f t="shared" si="32"/>
        <v>18997</v>
      </c>
    </row>
    <row r="186" spans="1:9">
      <c r="A186" s="125" t="s">
        <v>209</v>
      </c>
      <c r="B186" s="124">
        <f>[2]Detail!B182</f>
        <v>0</v>
      </c>
      <c r="C186" s="124">
        <f>[2]Detail!C182</f>
        <v>0</v>
      </c>
      <c r="D186" s="124">
        <f>[2]Detail!D182</f>
        <v>0</v>
      </c>
      <c r="E186" s="124">
        <f>[2]Detail!E182</f>
        <v>0</v>
      </c>
      <c r="F186" s="124">
        <f>[2]Detail!F182</f>
        <v>0</v>
      </c>
      <c r="G186" s="124">
        <f t="shared" si="30"/>
        <v>0</v>
      </c>
      <c r="H186" s="124">
        <f t="shared" si="31"/>
        <v>0</v>
      </c>
      <c r="I186" s="124">
        <f t="shared" si="32"/>
        <v>0</v>
      </c>
    </row>
    <row r="187" spans="1:9">
      <c r="A187" s="125" t="s">
        <v>210</v>
      </c>
      <c r="B187" s="124">
        <f>[2]Detail!B183</f>
        <v>0</v>
      </c>
      <c r="C187" s="124">
        <f>[2]Detail!C183</f>
        <v>105886.599999999</v>
      </c>
      <c r="D187" s="124">
        <f>[2]Detail!D183</f>
        <v>0</v>
      </c>
      <c r="E187" s="124">
        <f>[2]Detail!E183</f>
        <v>0</v>
      </c>
      <c r="F187" s="124">
        <f>[2]Detail!F183</f>
        <v>0</v>
      </c>
      <c r="G187" s="124">
        <f t="shared" si="30"/>
        <v>0</v>
      </c>
      <c r="H187" s="124">
        <f t="shared" si="31"/>
        <v>105886.599999999</v>
      </c>
      <c r="I187" s="124">
        <f t="shared" si="32"/>
        <v>105886.599999999</v>
      </c>
    </row>
    <row r="188" spans="1:9">
      <c r="A188" s="125" t="s">
        <v>211</v>
      </c>
      <c r="B188" s="124">
        <f>[2]Detail!B184</f>
        <v>0</v>
      </c>
      <c r="C188" s="124">
        <f>[2]Detail!C184</f>
        <v>13810.99</v>
      </c>
      <c r="D188" s="124">
        <f>[2]Detail!D184</f>
        <v>0</v>
      </c>
      <c r="E188" s="124">
        <f>[2]Detail!E184</f>
        <v>0</v>
      </c>
      <c r="F188" s="124">
        <f>[2]Detail!F184</f>
        <v>0</v>
      </c>
      <c r="G188" s="124">
        <f t="shared" si="30"/>
        <v>0</v>
      </c>
      <c r="H188" s="124">
        <f t="shared" si="31"/>
        <v>13810.99</v>
      </c>
      <c r="I188" s="124">
        <f t="shared" si="32"/>
        <v>13810.99</v>
      </c>
    </row>
    <row r="189" spans="1:9">
      <c r="A189" s="125" t="s">
        <v>212</v>
      </c>
      <c r="B189" s="124">
        <f>[2]Detail!B185</f>
        <v>0</v>
      </c>
      <c r="C189" s="124">
        <f>[2]Detail!C185</f>
        <v>1912868.1999999899</v>
      </c>
      <c r="D189" s="124">
        <f>[2]Detail!D185</f>
        <v>0</v>
      </c>
      <c r="E189" s="124">
        <f>[2]Detail!E185</f>
        <v>0</v>
      </c>
      <c r="F189" s="124">
        <f>[2]Detail!F185</f>
        <v>0</v>
      </c>
      <c r="G189" s="124">
        <f t="shared" si="30"/>
        <v>0</v>
      </c>
      <c r="H189" s="124">
        <f t="shared" si="31"/>
        <v>1912868.1999999899</v>
      </c>
      <c r="I189" s="124">
        <f t="shared" si="32"/>
        <v>1912868.1999999899</v>
      </c>
    </row>
    <row r="190" spans="1:9">
      <c r="A190" s="125" t="s">
        <v>213</v>
      </c>
      <c r="B190" s="124">
        <f>[2]Detail!B186</f>
        <v>0</v>
      </c>
      <c r="C190" s="124">
        <f>[2]Detail!C186</f>
        <v>53523.7</v>
      </c>
      <c r="D190" s="124">
        <f>[2]Detail!D186</f>
        <v>0</v>
      </c>
      <c r="E190" s="124">
        <f>[2]Detail!E186</f>
        <v>0</v>
      </c>
      <c r="F190" s="124">
        <f>[2]Detail!F186</f>
        <v>0</v>
      </c>
      <c r="G190" s="124">
        <f t="shared" si="30"/>
        <v>0</v>
      </c>
      <c r="H190" s="124">
        <f t="shared" si="31"/>
        <v>53523.7</v>
      </c>
      <c r="I190" s="124">
        <f t="shared" si="32"/>
        <v>53523.7</v>
      </c>
    </row>
    <row r="191" spans="1:9">
      <c r="A191" s="125" t="s">
        <v>214</v>
      </c>
      <c r="B191" s="124">
        <f>[2]Detail!B187</f>
        <v>0</v>
      </c>
      <c r="C191" s="124">
        <f>[2]Detail!C187</f>
        <v>25762.959999999901</v>
      </c>
      <c r="D191" s="124">
        <f>[2]Detail!D187</f>
        <v>0</v>
      </c>
      <c r="E191" s="124">
        <f>[2]Detail!E187</f>
        <v>0</v>
      </c>
      <c r="F191" s="124">
        <f>[2]Detail!F187</f>
        <v>0</v>
      </c>
      <c r="G191" s="124">
        <f t="shared" si="30"/>
        <v>0</v>
      </c>
      <c r="H191" s="124">
        <f t="shared" si="31"/>
        <v>25762.959999999901</v>
      </c>
      <c r="I191" s="124">
        <f t="shared" si="32"/>
        <v>25762.959999999901</v>
      </c>
    </row>
    <row r="192" spans="1:9">
      <c r="A192" s="125" t="s">
        <v>215</v>
      </c>
      <c r="B192" s="124">
        <f>[2]Detail!B188</f>
        <v>0</v>
      </c>
      <c r="C192" s="124">
        <f>[2]Detail!C188</f>
        <v>62344.339999999902</v>
      </c>
      <c r="D192" s="124">
        <f>[2]Detail!D188</f>
        <v>0</v>
      </c>
      <c r="E192" s="124">
        <f>[2]Detail!E188</f>
        <v>0</v>
      </c>
      <c r="F192" s="124">
        <f>[2]Detail!F188</f>
        <v>0</v>
      </c>
      <c r="G192" s="124">
        <f t="shared" si="30"/>
        <v>0</v>
      </c>
      <c r="H192" s="124">
        <f t="shared" si="31"/>
        <v>62344.339999999902</v>
      </c>
      <c r="I192" s="124">
        <f t="shared" si="32"/>
        <v>62344.339999999902</v>
      </c>
    </row>
    <row r="193" spans="1:9">
      <c r="A193" s="125" t="s">
        <v>216</v>
      </c>
      <c r="B193" s="124">
        <f>[2]Detail!B189</f>
        <v>0</v>
      </c>
      <c r="C193" s="124">
        <f>[2]Detail!C189</f>
        <v>337119.1</v>
      </c>
      <c r="D193" s="124">
        <f>[2]Detail!D189</f>
        <v>0</v>
      </c>
      <c r="E193" s="124">
        <f>[2]Detail!E189</f>
        <v>0</v>
      </c>
      <c r="F193" s="124">
        <f>[2]Detail!F189</f>
        <v>0</v>
      </c>
      <c r="G193" s="124">
        <f t="shared" si="30"/>
        <v>0</v>
      </c>
      <c r="H193" s="124">
        <f t="shared" si="31"/>
        <v>337119.1</v>
      </c>
      <c r="I193" s="124">
        <f t="shared" si="32"/>
        <v>337119.1</v>
      </c>
    </row>
    <row r="194" spans="1:9">
      <c r="A194" s="125" t="s">
        <v>217</v>
      </c>
      <c r="B194" s="124">
        <f>[2]Detail!B190</f>
        <v>0</v>
      </c>
      <c r="C194" s="124">
        <f>[2]Detail!C190</f>
        <v>1469283.1399999899</v>
      </c>
      <c r="D194" s="124">
        <f>[2]Detail!D190</f>
        <v>0</v>
      </c>
      <c r="E194" s="124">
        <f>[2]Detail!E190</f>
        <v>0</v>
      </c>
      <c r="F194" s="124">
        <f>[2]Detail!F190</f>
        <v>0</v>
      </c>
      <c r="G194" s="124">
        <f t="shared" si="30"/>
        <v>0</v>
      </c>
      <c r="H194" s="124">
        <f t="shared" si="31"/>
        <v>1469283.1399999899</v>
      </c>
      <c r="I194" s="124">
        <f t="shared" si="32"/>
        <v>1469283.1399999899</v>
      </c>
    </row>
    <row r="195" spans="1:9">
      <c r="A195" s="125" t="s">
        <v>218</v>
      </c>
      <c r="B195" s="124">
        <f>[2]Detail!B191</f>
        <v>0</v>
      </c>
      <c r="C195" s="124">
        <f>[2]Detail!C191</f>
        <v>23292.35</v>
      </c>
      <c r="D195" s="124">
        <f>[2]Detail!D191</f>
        <v>0</v>
      </c>
      <c r="E195" s="124">
        <f>[2]Detail!E191</f>
        <v>0</v>
      </c>
      <c r="F195" s="124">
        <f>[2]Detail!F191</f>
        <v>0</v>
      </c>
      <c r="G195" s="124">
        <f t="shared" si="30"/>
        <v>0</v>
      </c>
      <c r="H195" s="124">
        <f t="shared" si="31"/>
        <v>23292.35</v>
      </c>
      <c r="I195" s="124">
        <f t="shared" si="32"/>
        <v>23292.35</v>
      </c>
    </row>
    <row r="196" spans="1:9">
      <c r="A196" s="125" t="s">
        <v>219</v>
      </c>
      <c r="B196" s="124">
        <f>[2]Detail!B192</f>
        <v>0</v>
      </c>
      <c r="C196" s="124">
        <f>[2]Detail!C192</f>
        <v>36257.43</v>
      </c>
      <c r="D196" s="124">
        <f>[2]Detail!D192</f>
        <v>0</v>
      </c>
      <c r="E196" s="124">
        <f>[2]Detail!E192</f>
        <v>0</v>
      </c>
      <c r="F196" s="124">
        <f>[2]Detail!F192</f>
        <v>0</v>
      </c>
      <c r="G196" s="124">
        <f t="shared" si="30"/>
        <v>0</v>
      </c>
      <c r="H196" s="124">
        <f t="shared" si="31"/>
        <v>36257.43</v>
      </c>
      <c r="I196" s="124">
        <f t="shared" si="32"/>
        <v>36257.43</v>
      </c>
    </row>
    <row r="197" spans="1:9">
      <c r="A197" s="125" t="s">
        <v>220</v>
      </c>
      <c r="B197" s="124">
        <f>[2]Detail!B193</f>
        <v>0</v>
      </c>
      <c r="C197" s="124">
        <f>[2]Detail!C193</f>
        <v>16954.63</v>
      </c>
      <c r="D197" s="124">
        <f>[2]Detail!D193</f>
        <v>0</v>
      </c>
      <c r="E197" s="124">
        <f>[2]Detail!E193</f>
        <v>0</v>
      </c>
      <c r="F197" s="124">
        <f>[2]Detail!F193</f>
        <v>0</v>
      </c>
      <c r="G197" s="124">
        <f t="shared" si="30"/>
        <v>0</v>
      </c>
      <c r="H197" s="124">
        <f t="shared" si="31"/>
        <v>16954.63</v>
      </c>
      <c r="I197" s="124">
        <f t="shared" si="32"/>
        <v>16954.63</v>
      </c>
    </row>
    <row r="198" spans="1:9">
      <c r="A198" s="125" t="s">
        <v>221</v>
      </c>
      <c r="B198" s="124">
        <f>[2]Detail!B194</f>
        <v>0</v>
      </c>
      <c r="C198" s="124">
        <f>[2]Detail!C194</f>
        <v>822173.67</v>
      </c>
      <c r="D198" s="124">
        <f>[2]Detail!D194</f>
        <v>0</v>
      </c>
      <c r="E198" s="124">
        <f>[2]Detail!E194</f>
        <v>0</v>
      </c>
      <c r="F198" s="124">
        <f>[2]Detail!F194</f>
        <v>0</v>
      </c>
      <c r="G198" s="124">
        <f t="shared" si="30"/>
        <v>0</v>
      </c>
      <c r="H198" s="124">
        <f t="shared" si="31"/>
        <v>822173.67</v>
      </c>
      <c r="I198" s="124">
        <f t="shared" si="32"/>
        <v>822173.67</v>
      </c>
    </row>
    <row r="199" spans="1:9">
      <c r="A199" s="125" t="s">
        <v>222</v>
      </c>
      <c r="B199" s="124">
        <f>[2]Detail!B195</f>
        <v>0</v>
      </c>
      <c r="C199" s="124">
        <f>[2]Detail!C195</f>
        <v>186252.65</v>
      </c>
      <c r="D199" s="124">
        <f>[2]Detail!D195</f>
        <v>0</v>
      </c>
      <c r="E199" s="124">
        <f>[2]Detail!E195</f>
        <v>0</v>
      </c>
      <c r="F199" s="124">
        <f>[2]Detail!F195</f>
        <v>0</v>
      </c>
      <c r="G199" s="124">
        <f t="shared" si="30"/>
        <v>0</v>
      </c>
      <c r="H199" s="124">
        <f t="shared" si="31"/>
        <v>186252.65</v>
      </c>
      <c r="I199" s="124">
        <f t="shared" si="32"/>
        <v>186252.65</v>
      </c>
    </row>
    <row r="200" spans="1:9">
      <c r="A200" s="125" t="s">
        <v>223</v>
      </c>
      <c r="B200" s="124">
        <f>[2]Detail!B196</f>
        <v>0</v>
      </c>
      <c r="C200" s="124">
        <f>[2]Detail!C196</f>
        <v>23104.42</v>
      </c>
      <c r="D200" s="124">
        <f>[2]Detail!D196</f>
        <v>0</v>
      </c>
      <c r="E200" s="124">
        <f>[2]Detail!E196</f>
        <v>0</v>
      </c>
      <c r="F200" s="124">
        <f>[2]Detail!F196</f>
        <v>0</v>
      </c>
      <c r="G200" s="124">
        <f t="shared" si="30"/>
        <v>0</v>
      </c>
      <c r="H200" s="124">
        <f t="shared" si="31"/>
        <v>23104.42</v>
      </c>
      <c r="I200" s="124">
        <f t="shared" si="32"/>
        <v>23104.42</v>
      </c>
    </row>
    <row r="201" spans="1:9">
      <c r="A201" s="125" t="s">
        <v>224</v>
      </c>
      <c r="B201" s="124">
        <f>[2]Detail!B197</f>
        <v>0</v>
      </c>
      <c r="C201" s="124">
        <f>[2]Detail!C197</f>
        <v>497871.27999999898</v>
      </c>
      <c r="D201" s="124">
        <f>[2]Detail!D197</f>
        <v>0</v>
      </c>
      <c r="E201" s="124">
        <f>[2]Detail!E197</f>
        <v>0</v>
      </c>
      <c r="F201" s="124">
        <f>[2]Detail!F197</f>
        <v>0</v>
      </c>
      <c r="G201" s="124">
        <f t="shared" si="30"/>
        <v>0</v>
      </c>
      <c r="H201" s="124">
        <f t="shared" si="31"/>
        <v>497871.27999999898</v>
      </c>
      <c r="I201" s="124">
        <f t="shared" si="32"/>
        <v>497871.27999999898</v>
      </c>
    </row>
    <row r="202" spans="1:9">
      <c r="A202" s="125" t="s">
        <v>225</v>
      </c>
      <c r="B202" s="124">
        <f>[2]Detail!B198</f>
        <v>0</v>
      </c>
      <c r="C202" s="124">
        <f>[2]Detail!C198</f>
        <v>-4573.2599999999902</v>
      </c>
      <c r="D202" s="124">
        <f>[2]Detail!D198</f>
        <v>0</v>
      </c>
      <c r="E202" s="124">
        <f>[2]Detail!E198</f>
        <v>0</v>
      </c>
      <c r="F202" s="124">
        <f>[2]Detail!F198</f>
        <v>0</v>
      </c>
      <c r="G202" s="124">
        <f t="shared" si="30"/>
        <v>0</v>
      </c>
      <c r="H202" s="124">
        <f t="shared" si="31"/>
        <v>-4573.2599999999902</v>
      </c>
      <c r="I202" s="124">
        <f t="shared" si="32"/>
        <v>-4573.2599999999902</v>
      </c>
    </row>
    <row r="203" spans="1:9">
      <c r="A203" s="125" t="s">
        <v>226</v>
      </c>
      <c r="B203" s="122">
        <f>[2]Detail!B199</f>
        <v>0</v>
      </c>
      <c r="C203" s="122">
        <f>[2]Detail!C199</f>
        <v>35564.3299999999</v>
      </c>
      <c r="D203" s="122">
        <f>[2]Detail!D199</f>
        <v>0</v>
      </c>
      <c r="E203" s="122">
        <f>[2]Detail!E199</f>
        <v>0</v>
      </c>
      <c r="F203" s="122">
        <f>[2]Detail!F199</f>
        <v>0</v>
      </c>
      <c r="G203" s="122">
        <f t="shared" si="30"/>
        <v>0</v>
      </c>
      <c r="H203" s="122">
        <f t="shared" si="31"/>
        <v>35564.3299999999</v>
      </c>
      <c r="I203" s="122">
        <f t="shared" si="32"/>
        <v>35564.3299999999</v>
      </c>
    </row>
    <row r="204" spans="1:9">
      <c r="A204" s="125" t="s">
        <v>227</v>
      </c>
      <c r="B204" s="124">
        <f t="shared" ref="B204:I204" si="33">SUM(B168:B203)</f>
        <v>6278337.2299999688</v>
      </c>
      <c r="C204" s="124">
        <f t="shared" si="33"/>
        <v>5617496.5299999788</v>
      </c>
      <c r="D204" s="124">
        <f t="shared" si="33"/>
        <v>0</v>
      </c>
      <c r="E204" s="124">
        <f t="shared" si="33"/>
        <v>0</v>
      </c>
      <c r="F204" s="124">
        <f t="shared" si="33"/>
        <v>0</v>
      </c>
      <c r="G204" s="124">
        <f t="shared" si="33"/>
        <v>6278337.2299999688</v>
      </c>
      <c r="H204" s="124">
        <f t="shared" si="33"/>
        <v>5617496.5299999788</v>
      </c>
      <c r="I204" s="124">
        <f t="shared" si="33"/>
        <v>11895833.759999946</v>
      </c>
    </row>
    <row r="205" spans="1:9">
      <c r="A205" s="126" t="s">
        <v>228</v>
      </c>
      <c r="B205" s="124"/>
      <c r="C205" s="124"/>
      <c r="D205" s="124"/>
      <c r="E205" s="124"/>
      <c r="F205" s="124"/>
      <c r="G205" s="124"/>
      <c r="H205" s="124"/>
      <c r="I205" s="124"/>
    </row>
    <row r="206" spans="1:9">
      <c r="A206" s="125" t="s">
        <v>229</v>
      </c>
      <c r="B206" s="124">
        <f>[2]Detail!B202</f>
        <v>0</v>
      </c>
      <c r="C206" s="124">
        <f>[2]Detail!C202</f>
        <v>0</v>
      </c>
      <c r="D206" s="124">
        <f>[2]Detail!D202</f>
        <v>18251.7</v>
      </c>
      <c r="E206" s="124">
        <f>[2]Detail!E202</f>
        <v>10604.2377</v>
      </c>
      <c r="F206" s="124">
        <f>[2]Detail!F202</f>
        <v>7647.4623000000001</v>
      </c>
      <c r="G206" s="124">
        <f t="shared" ref="G206:H210" si="34">B206+E206</f>
        <v>10604.2377</v>
      </c>
      <c r="H206" s="124">
        <f t="shared" si="34"/>
        <v>7647.4623000000001</v>
      </c>
      <c r="I206" s="124">
        <f>SUM(G206:H206)</f>
        <v>18251.7</v>
      </c>
    </row>
    <row r="207" spans="1:9">
      <c r="A207" s="125" t="s">
        <v>230</v>
      </c>
      <c r="B207" s="124">
        <f>[2]Detail!B203</f>
        <v>855788.33</v>
      </c>
      <c r="C207" s="124">
        <f>[2]Detail!C203</f>
        <v>627965.61</v>
      </c>
      <c r="D207" s="124">
        <f>[2]Detail!D203</f>
        <v>92023.33</v>
      </c>
      <c r="E207" s="124">
        <f>[2]Detail!E203</f>
        <v>57763.044241000003</v>
      </c>
      <c r="F207" s="124">
        <f>[2]Detail!F203</f>
        <v>34260.285758999999</v>
      </c>
      <c r="G207" s="124">
        <f t="shared" si="34"/>
        <v>913551.37424099992</v>
      </c>
      <c r="H207" s="124">
        <f t="shared" si="34"/>
        <v>662225.89575899998</v>
      </c>
      <c r="I207" s="124">
        <f>SUM(G207:H207)</f>
        <v>1575777.27</v>
      </c>
    </row>
    <row r="208" spans="1:9">
      <c r="A208" s="125" t="s">
        <v>231</v>
      </c>
      <c r="B208" s="124">
        <f>[2]Detail!B204</f>
        <v>54748.5799999999</v>
      </c>
      <c r="C208" s="124">
        <f>[2]Detail!C204</f>
        <v>70612.119999999893</v>
      </c>
      <c r="D208" s="124">
        <f>[2]Detail!D204</f>
        <v>3083198.87</v>
      </c>
      <c r="E208" s="124">
        <f>[2]Detail!E204</f>
        <v>1791338.5434699999</v>
      </c>
      <c r="F208" s="124">
        <f>[2]Detail!F204</f>
        <v>1291860.32653</v>
      </c>
      <c r="G208" s="124">
        <f t="shared" si="34"/>
        <v>1846087.1234699998</v>
      </c>
      <c r="H208" s="124">
        <f t="shared" si="34"/>
        <v>1362472.4465299998</v>
      </c>
      <c r="I208" s="124">
        <f>SUM(G208:H208)</f>
        <v>3208559.5699999994</v>
      </c>
    </row>
    <row r="209" spans="1:9">
      <c r="A209" s="125" t="s">
        <v>232</v>
      </c>
      <c r="B209" s="124">
        <f>[2]Detail!B205</f>
        <v>930962.55</v>
      </c>
      <c r="C209" s="124">
        <f>[2]Detail!C205</f>
        <v>261041.5</v>
      </c>
      <c r="D209" s="124">
        <f>[2]Detail!D205</f>
        <v>0</v>
      </c>
      <c r="E209" s="124">
        <f>[2]Detail!E205</f>
        <v>0</v>
      </c>
      <c r="F209" s="124">
        <f>[2]Detail!F205</f>
        <v>0</v>
      </c>
      <c r="G209" s="124">
        <f t="shared" si="34"/>
        <v>930962.55</v>
      </c>
      <c r="H209" s="124">
        <f t="shared" si="34"/>
        <v>261041.5</v>
      </c>
      <c r="I209" s="124">
        <f>SUM(G209:H209)</f>
        <v>1192004.05</v>
      </c>
    </row>
    <row r="210" spans="1:9">
      <c r="A210" s="125" t="s">
        <v>233</v>
      </c>
      <c r="B210" s="122">
        <f>[2]Detail!B206</f>
        <v>0</v>
      </c>
      <c r="C210" s="122">
        <f>[2]Detail!C206</f>
        <v>0</v>
      </c>
      <c r="D210" s="122">
        <f>[2]Detail!D206</f>
        <v>0</v>
      </c>
      <c r="E210" s="122">
        <f>[2]Detail!E206</f>
        <v>0</v>
      </c>
      <c r="F210" s="122">
        <f>[2]Detail!F206</f>
        <v>0</v>
      </c>
      <c r="G210" s="122">
        <f t="shared" si="34"/>
        <v>0</v>
      </c>
      <c r="H210" s="122">
        <f t="shared" si="34"/>
        <v>0</v>
      </c>
      <c r="I210" s="122">
        <f>SUM(G210:H210)</f>
        <v>0</v>
      </c>
    </row>
    <row r="211" spans="1:9">
      <c r="A211" s="125" t="s">
        <v>234</v>
      </c>
      <c r="B211" s="124">
        <f t="shared" ref="B211:I211" si="35">SUM(B206:B210)</f>
        <v>1841499.46</v>
      </c>
      <c r="C211" s="124">
        <f t="shared" si="35"/>
        <v>959619.22999999986</v>
      </c>
      <c r="D211" s="124">
        <f t="shared" si="35"/>
        <v>3193473.9</v>
      </c>
      <c r="E211" s="124">
        <f t="shared" si="35"/>
        <v>1859705.8254109998</v>
      </c>
      <c r="F211" s="124">
        <f t="shared" si="35"/>
        <v>1333768.0745889999</v>
      </c>
      <c r="G211" s="124">
        <f t="shared" si="35"/>
        <v>3701205.2854109993</v>
      </c>
      <c r="H211" s="124">
        <f t="shared" si="35"/>
        <v>2293387.3045889996</v>
      </c>
      <c r="I211" s="124">
        <f t="shared" si="35"/>
        <v>5994592.5899999989</v>
      </c>
    </row>
    <row r="212" spans="1:9">
      <c r="A212" s="126" t="s">
        <v>235</v>
      </c>
      <c r="B212" s="124"/>
      <c r="C212" s="124"/>
      <c r="D212" s="124"/>
      <c r="E212" s="124"/>
      <c r="F212" s="124"/>
      <c r="G212" s="124"/>
      <c r="H212" s="124"/>
      <c r="I212" s="124"/>
    </row>
    <row r="213" spans="1:9">
      <c r="A213" s="125" t="s">
        <v>236</v>
      </c>
      <c r="B213" s="124">
        <f>[2]Detail!B209</f>
        <v>1196425.1099999901</v>
      </c>
      <c r="C213" s="124">
        <f>[2]Detail!C209</f>
        <v>201781.06</v>
      </c>
      <c r="D213" s="124">
        <f>[2]Detail!D209</f>
        <v>113429.49</v>
      </c>
      <c r="E213" s="124">
        <f>[2]Detail!E209</f>
        <v>65902.533689999997</v>
      </c>
      <c r="F213" s="124">
        <f>[2]Detail!F209</f>
        <v>47526.956310000001</v>
      </c>
      <c r="G213" s="124">
        <f t="shared" ref="G213:H219" si="36">B213+E213</f>
        <v>1262327.64368999</v>
      </c>
      <c r="H213" s="124">
        <f t="shared" si="36"/>
        <v>249308.01631000001</v>
      </c>
      <c r="I213" s="124">
        <f t="shared" ref="I213:I219" si="37">SUM(G213:H213)</f>
        <v>1511635.6599999901</v>
      </c>
    </row>
    <row r="214" spans="1:9">
      <c r="A214" s="125" t="s">
        <v>237</v>
      </c>
      <c r="B214" s="124">
        <f>[2]Detail!B210</f>
        <v>131533.18</v>
      </c>
      <c r="C214" s="124">
        <f>[2]Detail!C210</f>
        <v>5480.35</v>
      </c>
      <c r="D214" s="124">
        <f>[2]Detail!D210</f>
        <v>119982.959999999</v>
      </c>
      <c r="E214" s="124">
        <f>[2]Detail!E210</f>
        <v>69710.099759999997</v>
      </c>
      <c r="F214" s="124">
        <f>[2]Detail!F210</f>
        <v>50272.8602399999</v>
      </c>
      <c r="G214" s="124">
        <f t="shared" si="36"/>
        <v>201243.27976</v>
      </c>
      <c r="H214" s="124">
        <f t="shared" si="36"/>
        <v>55753.210239999898</v>
      </c>
      <c r="I214" s="124">
        <f t="shared" si="37"/>
        <v>256996.4899999999</v>
      </c>
    </row>
    <row r="215" spans="1:9">
      <c r="A215" s="125" t="s">
        <v>238</v>
      </c>
      <c r="B215" s="124">
        <f>[2]Detail!B211</f>
        <v>0</v>
      </c>
      <c r="C215" s="124">
        <f>[2]Detail!C211</f>
        <v>0</v>
      </c>
      <c r="D215" s="124">
        <f>[2]Detail!D211</f>
        <v>10.220000000000001</v>
      </c>
      <c r="E215" s="124">
        <f>[2]Detail!E211</f>
        <v>5.9378200000000003</v>
      </c>
      <c r="F215" s="124">
        <f>[2]Detail!F211</f>
        <v>4.2821800000000003</v>
      </c>
      <c r="G215" s="124">
        <f t="shared" si="36"/>
        <v>5.9378200000000003</v>
      </c>
      <c r="H215" s="124">
        <f t="shared" si="36"/>
        <v>4.2821800000000003</v>
      </c>
      <c r="I215" s="124">
        <f t="shared" si="37"/>
        <v>10.220000000000001</v>
      </c>
    </row>
    <row r="216" spans="1:9">
      <c r="A216" s="125" t="s">
        <v>239</v>
      </c>
      <c r="B216" s="124">
        <f>[2]Detail!B212</f>
        <v>0</v>
      </c>
      <c r="C216" s="124">
        <f>[2]Detail!C212</f>
        <v>0</v>
      </c>
      <c r="D216" s="124">
        <f>[2]Detail!D212</f>
        <v>0</v>
      </c>
      <c r="E216" s="124">
        <f>[2]Detail!E212</f>
        <v>0</v>
      </c>
      <c r="F216" s="124">
        <f>[2]Detail!F212</f>
        <v>0</v>
      </c>
      <c r="G216" s="124">
        <f t="shared" si="36"/>
        <v>0</v>
      </c>
      <c r="H216" s="124">
        <f t="shared" si="36"/>
        <v>0</v>
      </c>
      <c r="I216" s="124">
        <f t="shared" si="37"/>
        <v>0</v>
      </c>
    </row>
    <row r="217" spans="1:9">
      <c r="A217" s="125" t="s">
        <v>240</v>
      </c>
      <c r="B217" s="124">
        <f>[2]Detail!B213</f>
        <v>51661.82</v>
      </c>
      <c r="C217" s="124">
        <f>[2]Detail!C213</f>
        <v>0</v>
      </c>
      <c r="D217" s="124">
        <f>[2]Detail!D213</f>
        <v>0</v>
      </c>
      <c r="E217" s="124">
        <f>[2]Detail!E213</f>
        <v>0</v>
      </c>
      <c r="F217" s="124">
        <f>[2]Detail!F213</f>
        <v>0</v>
      </c>
      <c r="G217" s="124">
        <f t="shared" si="36"/>
        <v>51661.82</v>
      </c>
      <c r="H217" s="124">
        <f t="shared" si="36"/>
        <v>0</v>
      </c>
      <c r="I217" s="124">
        <f t="shared" si="37"/>
        <v>51661.82</v>
      </c>
    </row>
    <row r="218" spans="1:9">
      <c r="A218" s="125" t="s">
        <v>241</v>
      </c>
      <c r="B218" s="124">
        <f>[2]Detail!B214</f>
        <v>0</v>
      </c>
      <c r="C218" s="124">
        <f>[2]Detail!C214</f>
        <v>0</v>
      </c>
      <c r="D218" s="124">
        <f>[2]Detail!D214</f>
        <v>0</v>
      </c>
      <c r="E218" s="124">
        <f>[2]Detail!E214</f>
        <v>0</v>
      </c>
      <c r="F218" s="124">
        <f>[2]Detail!F214</f>
        <v>0</v>
      </c>
      <c r="G218" s="124">
        <f t="shared" si="36"/>
        <v>0</v>
      </c>
      <c r="H218" s="124">
        <f t="shared" si="36"/>
        <v>0</v>
      </c>
      <c r="I218" s="124">
        <f t="shared" si="37"/>
        <v>0</v>
      </c>
    </row>
    <row r="219" spans="1:9">
      <c r="A219" s="125" t="s">
        <v>242</v>
      </c>
      <c r="B219" s="122">
        <f>[2]Detail!B215</f>
        <v>0</v>
      </c>
      <c r="C219" s="122">
        <f>[2]Detail!C215</f>
        <v>0</v>
      </c>
      <c r="D219" s="122">
        <f>[2]Detail!D215</f>
        <v>0</v>
      </c>
      <c r="E219" s="122">
        <f>[2]Detail!E215</f>
        <v>0</v>
      </c>
      <c r="F219" s="122">
        <f>[2]Detail!F215</f>
        <v>0</v>
      </c>
      <c r="G219" s="122">
        <f t="shared" si="36"/>
        <v>0</v>
      </c>
      <c r="H219" s="122">
        <f t="shared" si="36"/>
        <v>0</v>
      </c>
      <c r="I219" s="122">
        <f t="shared" si="37"/>
        <v>0</v>
      </c>
    </row>
    <row r="220" spans="1:9">
      <c r="A220" s="125" t="s">
        <v>243</v>
      </c>
      <c r="B220" s="124">
        <f t="shared" ref="B220:I220" si="38">SUM(B213:B219)</f>
        <v>1379620.1099999901</v>
      </c>
      <c r="C220" s="124">
        <f t="shared" si="38"/>
        <v>207261.41</v>
      </c>
      <c r="D220" s="124">
        <f t="shared" si="38"/>
        <v>233422.66999999902</v>
      </c>
      <c r="E220" s="124">
        <f t="shared" si="38"/>
        <v>135618.57126999999</v>
      </c>
      <c r="F220" s="124">
        <f t="shared" si="38"/>
        <v>97804.098729999896</v>
      </c>
      <c r="G220" s="124">
        <f t="shared" si="38"/>
        <v>1515238.6812699903</v>
      </c>
      <c r="H220" s="124">
        <f t="shared" si="38"/>
        <v>305065.50872999988</v>
      </c>
      <c r="I220" s="124">
        <f t="shared" si="38"/>
        <v>1820304.1899999902</v>
      </c>
    </row>
    <row r="221" spans="1:9">
      <c r="A221" s="126" t="s">
        <v>244</v>
      </c>
      <c r="B221" s="124"/>
      <c r="C221" s="124"/>
      <c r="D221" s="124"/>
      <c r="E221" s="124"/>
      <c r="F221" s="124"/>
      <c r="G221" s="124"/>
      <c r="H221" s="124"/>
      <c r="I221" s="124"/>
    </row>
    <row r="222" spans="1:9">
      <c r="A222" s="133" t="s">
        <v>245</v>
      </c>
      <c r="B222" s="122">
        <f>[2]Detail!B218</f>
        <v>7637302.5300000003</v>
      </c>
      <c r="C222" s="122">
        <f>[2]Detail!C218</f>
        <v>510795.14</v>
      </c>
      <c r="D222" s="122">
        <f>[2]Detail!D218</f>
        <v>0</v>
      </c>
      <c r="E222" s="122">
        <f>[2]Detail!E218</f>
        <v>0</v>
      </c>
      <c r="F222" s="122">
        <f>[2]Detail!F218</f>
        <v>0</v>
      </c>
      <c r="G222" s="122">
        <f>B222+E222</f>
        <v>7637302.5300000003</v>
      </c>
      <c r="H222" s="122">
        <f>C222+F222</f>
        <v>510795.14</v>
      </c>
      <c r="I222" s="122">
        <f>SUM(G222:H222)</f>
        <v>8148097.6699999999</v>
      </c>
    </row>
    <row r="223" spans="1:9">
      <c r="A223" s="125" t="s">
        <v>246</v>
      </c>
      <c r="B223" s="124">
        <f t="shared" ref="B223:I223" si="39">SUM(B222)</f>
        <v>7637302.5300000003</v>
      </c>
      <c r="C223" s="124">
        <f t="shared" si="39"/>
        <v>510795.14</v>
      </c>
      <c r="D223" s="124">
        <f t="shared" si="39"/>
        <v>0</v>
      </c>
      <c r="E223" s="124">
        <f t="shared" si="39"/>
        <v>0</v>
      </c>
      <c r="F223" s="124">
        <f t="shared" si="39"/>
        <v>0</v>
      </c>
      <c r="G223" s="124">
        <f t="shared" si="39"/>
        <v>7637302.5300000003</v>
      </c>
      <c r="H223" s="124">
        <f t="shared" si="39"/>
        <v>510795.14</v>
      </c>
      <c r="I223" s="124">
        <f t="shared" si="39"/>
        <v>8148097.6699999999</v>
      </c>
    </row>
    <row r="224" spans="1:9">
      <c r="A224" s="126" t="s">
        <v>247</v>
      </c>
      <c r="B224" s="127"/>
      <c r="C224" s="127"/>
      <c r="D224" s="127"/>
      <c r="E224" s="127"/>
      <c r="F224" s="127"/>
      <c r="G224" s="127"/>
      <c r="H224" s="127"/>
      <c r="I224" s="127"/>
    </row>
    <row r="225" spans="1:10">
      <c r="A225" s="125" t="s">
        <v>248</v>
      </c>
      <c r="B225" s="124">
        <f>[2]Detail!B221</f>
        <v>230329.52999999901</v>
      </c>
      <c r="C225" s="124">
        <f>[2]Detail!C221</f>
        <v>122227.37</v>
      </c>
      <c r="D225" s="124">
        <f>[2]Detail!D221</f>
        <v>6494355.4999999898</v>
      </c>
      <c r="E225" s="124">
        <f>[2]Detail!E221</f>
        <v>4336281.1673499905</v>
      </c>
      <c r="F225" s="124">
        <f>[2]Detail!F221</f>
        <v>2158074.33264999</v>
      </c>
      <c r="G225" s="124">
        <f t="shared" ref="G225:G237" si="40">B225+E225</f>
        <v>4566610.6973499898</v>
      </c>
      <c r="H225" s="124">
        <f t="shared" ref="H225:H237" si="41">C225+F225</f>
        <v>2280301.7026499901</v>
      </c>
      <c r="I225" s="124">
        <f t="shared" ref="I225:I237" si="42">SUM(G225:H225)</f>
        <v>6846912.3999999799</v>
      </c>
      <c r="J225" s="132"/>
    </row>
    <row r="226" spans="1:10">
      <c r="A226" s="125" t="s">
        <v>249</v>
      </c>
      <c r="B226" s="124">
        <f>[2]Detail!B222</f>
        <v>-3752.83</v>
      </c>
      <c r="C226" s="124">
        <f>[2]Detail!C222</f>
        <v>30531.46</v>
      </c>
      <c r="D226" s="124">
        <f>[2]Detail!D222</f>
        <v>-190594.829999999</v>
      </c>
      <c r="E226" s="124">
        <f>[2]Detail!E222</f>
        <v>-127260.16799099901</v>
      </c>
      <c r="F226" s="124">
        <f>[2]Detail!F222</f>
        <v>-63334.662008999898</v>
      </c>
      <c r="G226" s="124">
        <f t="shared" si="40"/>
        <v>-131012.99799099901</v>
      </c>
      <c r="H226" s="124">
        <f t="shared" si="41"/>
        <v>-32803.202008999899</v>
      </c>
      <c r="I226" s="124">
        <f t="shared" si="42"/>
        <v>-163816.19999999891</v>
      </c>
    </row>
    <row r="227" spans="1:10">
      <c r="A227" s="125" t="s">
        <v>250</v>
      </c>
      <c r="B227" s="124">
        <f>[2]Detail!B223</f>
        <v>0</v>
      </c>
      <c r="C227" s="124">
        <f>[2]Detail!C223</f>
        <v>0</v>
      </c>
      <c r="D227" s="124">
        <f>[2]Detail!D223</f>
        <v>-2898327.81</v>
      </c>
      <c r="E227" s="124">
        <f>[2]Detail!E223</f>
        <v>-1935213.4787369999</v>
      </c>
      <c r="F227" s="124">
        <f>[2]Detail!F223</f>
        <v>-963114.33126300003</v>
      </c>
      <c r="G227" s="124">
        <f t="shared" si="40"/>
        <v>-1935213.4787369999</v>
      </c>
      <c r="H227" s="124">
        <f t="shared" si="41"/>
        <v>-963114.33126300003</v>
      </c>
      <c r="I227" s="124">
        <f t="shared" si="42"/>
        <v>-2898327.81</v>
      </c>
    </row>
    <row r="228" spans="1:10">
      <c r="A228" s="125" t="s">
        <v>251</v>
      </c>
      <c r="B228" s="124">
        <f>[2]Detail!B224</f>
        <v>177706.16</v>
      </c>
      <c r="C228" s="124">
        <f>[2]Detail!C224</f>
        <v>93124.06</v>
      </c>
      <c r="D228" s="124">
        <f>[2]Detail!D224</f>
        <v>2087959.4</v>
      </c>
      <c r="E228" s="124">
        <f>[2]Detail!E224</f>
        <v>1394130.49138</v>
      </c>
      <c r="F228" s="124">
        <f>[2]Detail!F224</f>
        <v>693828.90862</v>
      </c>
      <c r="G228" s="124">
        <f t="shared" si="40"/>
        <v>1571836.6513799999</v>
      </c>
      <c r="H228" s="124">
        <f t="shared" si="41"/>
        <v>786952.96861999994</v>
      </c>
      <c r="I228" s="124">
        <f t="shared" si="42"/>
        <v>2358789.62</v>
      </c>
    </row>
    <row r="229" spans="1:10">
      <c r="A229" s="125" t="s">
        <v>252</v>
      </c>
      <c r="B229" s="124">
        <f>[2]Detail!B225</f>
        <v>416833.86999999901</v>
      </c>
      <c r="C229" s="124">
        <f>[2]Detail!C225</f>
        <v>13609.74</v>
      </c>
      <c r="D229" s="124">
        <f>[2]Detail!D225</f>
        <v>-10942.88</v>
      </c>
      <c r="E229" s="124">
        <f>[2]Detail!E225</f>
        <v>-6651.0824640000001</v>
      </c>
      <c r="F229" s="124">
        <f>[2]Detail!F225</f>
        <v>-4291.797536</v>
      </c>
      <c r="G229" s="124">
        <f t="shared" si="40"/>
        <v>410182.78753599903</v>
      </c>
      <c r="H229" s="124">
        <f t="shared" si="41"/>
        <v>9317.9424639999997</v>
      </c>
      <c r="I229" s="124">
        <f t="shared" si="42"/>
        <v>419500.72999999905</v>
      </c>
    </row>
    <row r="230" spans="1:10">
      <c r="A230" s="125" t="s">
        <v>253</v>
      </c>
      <c r="B230" s="124">
        <f>[2]Detail!B226</f>
        <v>179000</v>
      </c>
      <c r="C230" s="124">
        <f>[2]Detail!C226</f>
        <v>432181.35</v>
      </c>
      <c r="D230" s="124">
        <f>[2]Detail!D226</f>
        <v>608687.96</v>
      </c>
      <c r="E230" s="124">
        <f>[2]Detail!E226</f>
        <v>353647.70475999999</v>
      </c>
      <c r="F230" s="124">
        <f>[2]Detail!F226</f>
        <v>255040.25524</v>
      </c>
      <c r="G230" s="124">
        <f t="shared" si="40"/>
        <v>532647.70475999999</v>
      </c>
      <c r="H230" s="124">
        <f t="shared" si="41"/>
        <v>687221.60523999995</v>
      </c>
      <c r="I230" s="124">
        <f t="shared" si="42"/>
        <v>1219869.31</v>
      </c>
    </row>
    <row r="231" spans="1:10">
      <c r="A231" s="125" t="s">
        <v>254</v>
      </c>
      <c r="B231" s="124">
        <f>[2]Detail!B227</f>
        <v>1408095.03</v>
      </c>
      <c r="C231" s="124">
        <f>[2]Detail!C227</f>
        <v>739894.799999999</v>
      </c>
      <c r="D231" s="124">
        <f>[2]Detail!D227</f>
        <v>1667006.6399999899</v>
      </c>
      <c r="E231" s="124">
        <f>[2]Detail!E227</f>
        <v>1125729.58399199</v>
      </c>
      <c r="F231" s="124">
        <f>[2]Detail!F227</f>
        <v>541277.056007999</v>
      </c>
      <c r="G231" s="124">
        <f t="shared" si="40"/>
        <v>2533824.6139919898</v>
      </c>
      <c r="H231" s="124">
        <f t="shared" si="41"/>
        <v>1281171.8560079979</v>
      </c>
      <c r="I231" s="124">
        <f t="shared" si="42"/>
        <v>3814996.4699999876</v>
      </c>
    </row>
    <row r="232" spans="1:10">
      <c r="A232" s="125" t="s">
        <v>255</v>
      </c>
      <c r="B232" s="124">
        <f>[2]Detail!B228</f>
        <v>157394.66</v>
      </c>
      <c r="C232" s="124">
        <f>[2]Detail!C228</f>
        <v>634268.99</v>
      </c>
      <c r="D232" s="124">
        <f>[2]Detail!D228</f>
        <v>353102.299999999</v>
      </c>
      <c r="E232" s="124">
        <f>[2]Detail!E228</f>
        <v>235766.405709999</v>
      </c>
      <c r="F232" s="124">
        <f>[2]Detail!F228</f>
        <v>117335.89428999901</v>
      </c>
      <c r="G232" s="124">
        <f t="shared" si="40"/>
        <v>393161.06570999901</v>
      </c>
      <c r="H232" s="124">
        <f t="shared" si="41"/>
        <v>751604.88428999903</v>
      </c>
      <c r="I232" s="124">
        <f t="shared" si="42"/>
        <v>1144765.9499999981</v>
      </c>
    </row>
    <row r="233" spans="1:10">
      <c r="A233" s="125" t="s">
        <v>256</v>
      </c>
      <c r="B233" s="124">
        <f>[2]Detail!B229</f>
        <v>0</v>
      </c>
      <c r="C233" s="124">
        <f>[2]Detail!C229</f>
        <v>0</v>
      </c>
      <c r="D233" s="124">
        <f>[2]Detail!D229</f>
        <v>0</v>
      </c>
      <c r="E233" s="124">
        <f>[2]Detail!E229</f>
        <v>0</v>
      </c>
      <c r="F233" s="124">
        <f>[2]Detail!F229</f>
        <v>0</v>
      </c>
      <c r="G233" s="124">
        <f t="shared" si="40"/>
        <v>0</v>
      </c>
      <c r="H233" s="124">
        <f t="shared" si="41"/>
        <v>0</v>
      </c>
      <c r="I233" s="124">
        <f t="shared" si="42"/>
        <v>0</v>
      </c>
    </row>
    <row r="234" spans="1:10">
      <c r="A234" s="125" t="s">
        <v>257</v>
      </c>
      <c r="B234" s="124">
        <f>[2]Detail!B230</f>
        <v>54176.19</v>
      </c>
      <c r="C234" s="124">
        <f>[2]Detail!C230</f>
        <v>42320.5</v>
      </c>
      <c r="D234" s="124">
        <f>[2]Detail!D230</f>
        <v>261148.89</v>
      </c>
      <c r="E234" s="124">
        <f>[2]Detail!E230</f>
        <v>174369.11385299999</v>
      </c>
      <c r="F234" s="124">
        <f>[2]Detail!F230</f>
        <v>86779.776146999997</v>
      </c>
      <c r="G234" s="124">
        <f t="shared" si="40"/>
        <v>228545.30385299999</v>
      </c>
      <c r="H234" s="124">
        <f t="shared" si="41"/>
        <v>129100.276147</v>
      </c>
      <c r="I234" s="124">
        <f t="shared" si="42"/>
        <v>357645.57999999996</v>
      </c>
    </row>
    <row r="235" spans="1:10">
      <c r="A235" s="125" t="s">
        <v>258</v>
      </c>
      <c r="B235" s="124">
        <f>[2]Detail!B231</f>
        <v>18490</v>
      </c>
      <c r="C235" s="124">
        <f>[2]Detail!C231</f>
        <v>0</v>
      </c>
      <c r="D235" s="124">
        <f>[2]Detail!D231</f>
        <v>1813116.65</v>
      </c>
      <c r="E235" s="124">
        <f>[2]Detail!E231</f>
        <v>1210617.9872049999</v>
      </c>
      <c r="F235" s="124">
        <f>[2]Detail!F231</f>
        <v>602498.66279500001</v>
      </c>
      <c r="G235" s="124">
        <f t="shared" si="40"/>
        <v>1229107.9872049999</v>
      </c>
      <c r="H235" s="124">
        <f t="shared" si="41"/>
        <v>602498.66279500001</v>
      </c>
      <c r="I235" s="124">
        <f t="shared" si="42"/>
        <v>1831606.65</v>
      </c>
    </row>
    <row r="236" spans="1:10">
      <c r="A236" s="125" t="s">
        <v>259</v>
      </c>
      <c r="B236" s="124">
        <f>[2]Detail!B232</f>
        <v>0</v>
      </c>
      <c r="C236" s="124">
        <f>[2]Detail!C232</f>
        <v>101244.33</v>
      </c>
      <c r="D236" s="124">
        <f>[2]Detail!D232</f>
        <v>0</v>
      </c>
      <c r="E236" s="124">
        <f>[2]Detail!E232</f>
        <v>0</v>
      </c>
      <c r="F236" s="124">
        <f>[2]Detail!F232</f>
        <v>0</v>
      </c>
      <c r="G236" s="124">
        <f t="shared" si="40"/>
        <v>0</v>
      </c>
      <c r="H236" s="124">
        <f t="shared" si="41"/>
        <v>101244.33</v>
      </c>
      <c r="I236" s="124">
        <f t="shared" si="42"/>
        <v>101244.33</v>
      </c>
    </row>
    <row r="237" spans="1:10">
      <c r="A237" s="125" t="s">
        <v>260</v>
      </c>
      <c r="B237" s="122">
        <f>[2]Detail!B233</f>
        <v>153062.93</v>
      </c>
      <c r="C237" s="122">
        <f>[2]Detail!C233</f>
        <v>0</v>
      </c>
      <c r="D237" s="122">
        <f>[2]Detail!D233</f>
        <v>1883860.0999999901</v>
      </c>
      <c r="E237" s="122">
        <f>[2]Detail!E233</f>
        <v>1257853.3887699901</v>
      </c>
      <c r="F237" s="122">
        <f>[2]Detail!F233</f>
        <v>626006.71122999897</v>
      </c>
      <c r="G237" s="122">
        <f t="shared" si="40"/>
        <v>1410916.31876999</v>
      </c>
      <c r="H237" s="122">
        <f t="shared" si="41"/>
        <v>626006.71122999897</v>
      </c>
      <c r="I237" s="122">
        <f t="shared" si="42"/>
        <v>2036923.0299999891</v>
      </c>
    </row>
    <row r="238" spans="1:10">
      <c r="A238" s="125" t="s">
        <v>261</v>
      </c>
      <c r="B238" s="131">
        <f t="shared" ref="B238:I238" si="43">SUM(B225:B237)</f>
        <v>2791335.5399999982</v>
      </c>
      <c r="C238" s="131">
        <f t="shared" si="43"/>
        <v>2209402.5999999987</v>
      </c>
      <c r="D238" s="131">
        <f t="shared" si="43"/>
        <v>12069371.919999968</v>
      </c>
      <c r="E238" s="131">
        <f t="shared" si="43"/>
        <v>8019271.1138279689</v>
      </c>
      <c r="F238" s="131">
        <f t="shared" si="43"/>
        <v>4050100.8061719867</v>
      </c>
      <c r="G238" s="131">
        <f t="shared" si="43"/>
        <v>10810606.653827967</v>
      </c>
      <c r="H238" s="131">
        <f t="shared" si="43"/>
        <v>6259503.406171985</v>
      </c>
      <c r="I238" s="131">
        <f t="shared" si="43"/>
        <v>17070110.059999954</v>
      </c>
    </row>
    <row r="239" spans="1:10" ht="15.75" thickBot="1">
      <c r="A239" s="125" t="s">
        <v>262</v>
      </c>
      <c r="B239" s="130">
        <f t="shared" ref="B239:I239" si="44">B136+B166+B204+B211+B220+B223+B238</f>
        <v>30819413.689999953</v>
      </c>
      <c r="C239" s="130">
        <f t="shared" si="44"/>
        <v>9881309.7099999748</v>
      </c>
      <c r="D239" s="130">
        <f t="shared" si="44"/>
        <v>15496268.489999967</v>
      </c>
      <c r="E239" s="130">
        <f t="shared" si="44"/>
        <v>10014595.510508969</v>
      </c>
      <c r="F239" s="130">
        <f t="shared" si="44"/>
        <v>5481672.9794909861</v>
      </c>
      <c r="G239" s="130">
        <f t="shared" si="44"/>
        <v>40834009.200508915</v>
      </c>
      <c r="H239" s="130">
        <f t="shared" si="44"/>
        <v>15362982.689490963</v>
      </c>
      <c r="I239" s="130">
        <f t="shared" si="44"/>
        <v>56196991.889999881</v>
      </c>
    </row>
    <row r="240" spans="1:10" ht="15.75" thickTop="1">
      <c r="A240" s="123"/>
      <c r="B240" s="129"/>
      <c r="C240" s="129"/>
      <c r="D240" s="129"/>
      <c r="E240" s="129"/>
      <c r="F240" s="129"/>
      <c r="G240" s="129"/>
      <c r="H240" s="129"/>
      <c r="I240" s="129"/>
    </row>
    <row r="241" spans="1:9">
      <c r="A241" s="125" t="s">
        <v>263</v>
      </c>
      <c r="B241" s="127"/>
      <c r="C241" s="127"/>
      <c r="D241" s="127"/>
      <c r="E241" s="127"/>
      <c r="F241" s="127"/>
      <c r="G241" s="127"/>
      <c r="H241" s="127"/>
      <c r="I241" s="127"/>
    </row>
    <row r="242" spans="1:9">
      <c r="A242" s="126" t="s">
        <v>264</v>
      </c>
      <c r="B242" s="127"/>
      <c r="C242" s="127"/>
      <c r="D242" s="127"/>
      <c r="E242" s="127"/>
      <c r="F242" s="127"/>
      <c r="G242" s="127"/>
      <c r="H242" s="127"/>
      <c r="I242" s="127"/>
    </row>
    <row r="243" spans="1:9">
      <c r="A243" s="125" t="s">
        <v>265</v>
      </c>
      <c r="B243" s="124">
        <f>[2]Detail!B239</f>
        <v>21526122.16</v>
      </c>
      <c r="C243" s="124">
        <f>[2]Detail!C239</f>
        <v>10325301.67</v>
      </c>
      <c r="D243" s="124">
        <f>[2]Detail!D239</f>
        <v>2118699.5</v>
      </c>
      <c r="E243" s="124">
        <f>[2]Detail!E239</f>
        <v>1414655.6561499999</v>
      </c>
      <c r="F243" s="124">
        <f>[2]Detail!F239</f>
        <v>704043.84384999995</v>
      </c>
      <c r="G243" s="124">
        <f>B243+E243</f>
        <v>22940777.816149998</v>
      </c>
      <c r="H243" s="124">
        <f>C243+F243</f>
        <v>11029345.51385</v>
      </c>
      <c r="I243" s="124">
        <f>SUM(G243:H243)</f>
        <v>33970123.329999998</v>
      </c>
    </row>
    <row r="244" spans="1:9">
      <c r="A244" s="125" t="s">
        <v>266</v>
      </c>
      <c r="B244" s="122">
        <f>[2]Detail!B240</f>
        <v>608344.37</v>
      </c>
      <c r="C244" s="122">
        <f>[2]Detail!C240</f>
        <v>10819.01</v>
      </c>
      <c r="D244" s="122">
        <f>[2]Detail!D240</f>
        <v>0</v>
      </c>
      <c r="E244" s="122">
        <f>[2]Detail!E240</f>
        <v>0</v>
      </c>
      <c r="F244" s="122">
        <f>[2]Detail!F240</f>
        <v>0</v>
      </c>
      <c r="G244" s="122">
        <f>B244+E244</f>
        <v>608344.37</v>
      </c>
      <c r="H244" s="122">
        <f>C244+F244</f>
        <v>10819.01</v>
      </c>
      <c r="I244" s="122">
        <f>SUM(G244:H244)</f>
        <v>619163.38</v>
      </c>
    </row>
    <row r="245" spans="1:9">
      <c r="A245" s="125" t="s">
        <v>267</v>
      </c>
      <c r="B245" s="124">
        <f t="shared" ref="B245:I245" si="45">SUM(B243:B244)</f>
        <v>22134466.530000001</v>
      </c>
      <c r="C245" s="124">
        <f t="shared" si="45"/>
        <v>10336120.68</v>
      </c>
      <c r="D245" s="124">
        <f t="shared" si="45"/>
        <v>2118699.5</v>
      </c>
      <c r="E245" s="124">
        <f t="shared" si="45"/>
        <v>1414655.6561499999</v>
      </c>
      <c r="F245" s="124">
        <f t="shared" si="45"/>
        <v>704043.84384999995</v>
      </c>
      <c r="G245" s="124">
        <f t="shared" si="45"/>
        <v>23549122.186149999</v>
      </c>
      <c r="H245" s="124">
        <f t="shared" si="45"/>
        <v>11040164.52385</v>
      </c>
      <c r="I245" s="124">
        <f t="shared" si="45"/>
        <v>34589286.710000001</v>
      </c>
    </row>
    <row r="246" spans="1:9">
      <c r="A246" s="126" t="s">
        <v>268</v>
      </c>
      <c r="B246" s="124"/>
      <c r="C246" s="124"/>
      <c r="D246" s="124"/>
      <c r="E246" s="124"/>
      <c r="F246" s="124"/>
      <c r="G246" s="124"/>
      <c r="H246" s="124"/>
      <c r="I246" s="124"/>
    </row>
    <row r="247" spans="1:9">
      <c r="A247" s="125" t="s">
        <v>269</v>
      </c>
      <c r="B247" s="124">
        <f>[2]Detail!B243</f>
        <v>1251305.8699999901</v>
      </c>
      <c r="C247" s="124">
        <f>[2]Detail!C243</f>
        <v>270024.38</v>
      </c>
      <c r="D247" s="124">
        <f>[2]Detail!D243</f>
        <v>2905258.11</v>
      </c>
      <c r="E247" s="124">
        <f>[2]Detail!E243</f>
        <v>1939840.840047</v>
      </c>
      <c r="F247" s="124">
        <f>[2]Detail!F243</f>
        <v>965417.26995300001</v>
      </c>
      <c r="G247" s="124">
        <f t="shared" ref="G247:H249" si="46">B247+E247</f>
        <v>3191146.7100469898</v>
      </c>
      <c r="H247" s="124">
        <f t="shared" si="46"/>
        <v>1235441.649953</v>
      </c>
      <c r="I247" s="124">
        <f>SUM(G247:H247)</f>
        <v>4426588.3599999901</v>
      </c>
    </row>
    <row r="248" spans="1:9">
      <c r="A248" s="125" t="s">
        <v>270</v>
      </c>
      <c r="B248" s="124">
        <f>[2]Detail!B244</f>
        <v>971432.45</v>
      </c>
      <c r="C248" s="124">
        <f>[2]Detail!C244</f>
        <v>0</v>
      </c>
      <c r="D248" s="124">
        <f>[2]Detail!D244</f>
        <v>0</v>
      </c>
      <c r="E248" s="124">
        <f>[2]Detail!E244</f>
        <v>0</v>
      </c>
      <c r="F248" s="124">
        <f>[2]Detail!F244</f>
        <v>0</v>
      </c>
      <c r="G248" s="124">
        <f t="shared" si="46"/>
        <v>971432.45</v>
      </c>
      <c r="H248" s="124">
        <f t="shared" si="46"/>
        <v>0</v>
      </c>
      <c r="I248" s="124">
        <f>SUM(G248:H248)</f>
        <v>971432.45</v>
      </c>
    </row>
    <row r="249" spans="1:9">
      <c r="A249" s="125" t="s">
        <v>271</v>
      </c>
      <c r="B249" s="122">
        <f>[2]Detail!B245</f>
        <v>459772.44</v>
      </c>
      <c r="C249" s="122">
        <f>[2]Detail!C245</f>
        <v>1928.52</v>
      </c>
      <c r="D249" s="122">
        <f>[2]Detail!D245</f>
        <v>0</v>
      </c>
      <c r="E249" s="122">
        <f>[2]Detail!E245</f>
        <v>0</v>
      </c>
      <c r="F249" s="122">
        <f>[2]Detail!F245</f>
        <v>0</v>
      </c>
      <c r="G249" s="122">
        <f t="shared" si="46"/>
        <v>459772.44</v>
      </c>
      <c r="H249" s="122">
        <f t="shared" si="46"/>
        <v>1928.52</v>
      </c>
      <c r="I249" s="122">
        <f>SUM(G249:H249)</f>
        <v>461700.96</v>
      </c>
    </row>
    <row r="250" spans="1:9">
      <c r="A250" s="125" t="s">
        <v>272</v>
      </c>
      <c r="B250" s="124">
        <f t="shared" ref="B250:I250" si="47">SUM(B247:B249)</f>
        <v>2682510.75999999</v>
      </c>
      <c r="C250" s="124">
        <f t="shared" si="47"/>
        <v>271952.90000000002</v>
      </c>
      <c r="D250" s="124">
        <f t="shared" si="47"/>
        <v>2905258.11</v>
      </c>
      <c r="E250" s="124">
        <f t="shared" si="47"/>
        <v>1939840.840047</v>
      </c>
      <c r="F250" s="124">
        <f t="shared" si="47"/>
        <v>965417.26995300001</v>
      </c>
      <c r="G250" s="124">
        <f t="shared" si="47"/>
        <v>4622351.6000469904</v>
      </c>
      <c r="H250" s="124">
        <f t="shared" si="47"/>
        <v>1237370.169953</v>
      </c>
      <c r="I250" s="124">
        <f t="shared" si="47"/>
        <v>5859721.7699999902</v>
      </c>
    </row>
    <row r="251" spans="1:9">
      <c r="A251" s="126" t="s">
        <v>273</v>
      </c>
      <c r="B251" s="124"/>
      <c r="C251" s="124"/>
      <c r="D251" s="124"/>
      <c r="E251" s="124"/>
      <c r="F251" s="124"/>
      <c r="G251" s="124"/>
      <c r="H251" s="124"/>
      <c r="I251" s="124"/>
    </row>
    <row r="252" spans="1:9">
      <c r="A252" s="125" t="s">
        <v>274</v>
      </c>
      <c r="B252" s="122">
        <f>[2]Detail!B248</f>
        <v>1696966.5</v>
      </c>
      <c r="C252" s="122">
        <f>[2]Detail!C248</f>
        <v>0</v>
      </c>
      <c r="D252" s="122">
        <f>[2]Detail!D248</f>
        <v>0</v>
      </c>
      <c r="E252" s="122">
        <f>[2]Detail!E248</f>
        <v>0</v>
      </c>
      <c r="F252" s="122">
        <f>[2]Detail!F248</f>
        <v>0</v>
      </c>
      <c r="G252" s="122">
        <f>B252+E252</f>
        <v>1696966.5</v>
      </c>
      <c r="H252" s="122">
        <f>C252+F252</f>
        <v>0</v>
      </c>
      <c r="I252" s="122">
        <f>SUM(G252:H252)</f>
        <v>1696966.5</v>
      </c>
    </row>
    <row r="253" spans="1:9">
      <c r="A253" s="125" t="s">
        <v>275</v>
      </c>
      <c r="B253" s="124">
        <f t="shared" ref="B253:I253" si="48">SUM(B252)</f>
        <v>1696966.5</v>
      </c>
      <c r="C253" s="124">
        <f t="shared" si="48"/>
        <v>0</v>
      </c>
      <c r="D253" s="124">
        <f t="shared" si="48"/>
        <v>0</v>
      </c>
      <c r="E253" s="124">
        <f t="shared" si="48"/>
        <v>0</v>
      </c>
      <c r="F253" s="124">
        <f t="shared" si="48"/>
        <v>0</v>
      </c>
      <c r="G253" s="124">
        <f t="shared" si="48"/>
        <v>1696966.5</v>
      </c>
      <c r="H253" s="124">
        <f t="shared" si="48"/>
        <v>0</v>
      </c>
      <c r="I253" s="124">
        <f t="shared" si="48"/>
        <v>1696966.5</v>
      </c>
    </row>
    <row r="254" spans="1:9">
      <c r="A254" s="126" t="s">
        <v>276</v>
      </c>
      <c r="B254" s="124"/>
      <c r="C254" s="124"/>
      <c r="D254" s="124"/>
      <c r="E254" s="124"/>
      <c r="F254" s="124"/>
      <c r="G254" s="124"/>
      <c r="H254" s="124"/>
      <c r="I254" s="124"/>
    </row>
    <row r="255" spans="1:9">
      <c r="A255" s="125" t="s">
        <v>277</v>
      </c>
      <c r="B255" s="124">
        <f>[2]Detail!B251</f>
        <v>950865</v>
      </c>
      <c r="C255" s="124">
        <f>[2]Detail!C251</f>
        <v>0</v>
      </c>
      <c r="D255" s="124">
        <f>[2]Detail!D251</f>
        <v>0</v>
      </c>
      <c r="E255" s="124">
        <f>[2]Detail!E251</f>
        <v>0</v>
      </c>
      <c r="F255" s="124">
        <f>[2]Detail!F251</f>
        <v>0</v>
      </c>
      <c r="G255" s="124">
        <f t="shared" ref="G255:H260" si="49">B255+E255</f>
        <v>950865</v>
      </c>
      <c r="H255" s="124">
        <f t="shared" si="49"/>
        <v>0</v>
      </c>
      <c r="I255" s="124">
        <f t="shared" ref="I255:I260" si="50">SUM(G255:H255)</f>
        <v>950865</v>
      </c>
    </row>
    <row r="256" spans="1:9">
      <c r="A256" s="125" t="s">
        <v>278</v>
      </c>
      <c r="B256" s="124">
        <f>[2]Detail!B252</f>
        <v>-2980388.69</v>
      </c>
      <c r="C256" s="124">
        <f>[2]Detail!C252</f>
        <v>0</v>
      </c>
      <c r="D256" s="124">
        <f>[2]Detail!D252</f>
        <v>0</v>
      </c>
      <c r="E256" s="124">
        <f>[2]Detail!E252</f>
        <v>0</v>
      </c>
      <c r="F256" s="124">
        <f>[2]Detail!F252</f>
        <v>0</v>
      </c>
      <c r="G256" s="124">
        <f t="shared" si="49"/>
        <v>-2980388.69</v>
      </c>
      <c r="H256" s="124">
        <f t="shared" si="49"/>
        <v>0</v>
      </c>
      <c r="I256" s="124">
        <f t="shared" si="50"/>
        <v>-2980388.69</v>
      </c>
    </row>
    <row r="257" spans="1:9">
      <c r="A257" s="125" t="s">
        <v>279</v>
      </c>
      <c r="B257" s="124">
        <f>[2]Detail!B253</f>
        <v>-52750.64</v>
      </c>
      <c r="C257" s="124">
        <f>[2]Detail!C253</f>
        <v>-5154.09</v>
      </c>
      <c r="D257" s="124">
        <f>[2]Detail!D253</f>
        <v>0</v>
      </c>
      <c r="E257" s="124">
        <f>[2]Detail!E253</f>
        <v>0</v>
      </c>
      <c r="F257" s="124">
        <f>[2]Detail!F253</f>
        <v>0</v>
      </c>
      <c r="G257" s="124">
        <f t="shared" si="49"/>
        <v>-52750.64</v>
      </c>
      <c r="H257" s="124">
        <f t="shared" si="49"/>
        <v>-5154.09</v>
      </c>
      <c r="I257" s="124">
        <f t="shared" si="50"/>
        <v>-57904.729999999996</v>
      </c>
    </row>
    <row r="258" spans="1:9">
      <c r="A258" s="125" t="s">
        <v>280</v>
      </c>
      <c r="B258" s="124">
        <f>[2]Detail!B254</f>
        <v>11054.05</v>
      </c>
      <c r="C258" s="124">
        <f>[2]Detail!C254</f>
        <v>1373.24</v>
      </c>
      <c r="D258" s="124">
        <f>[2]Detail!D254</f>
        <v>0</v>
      </c>
      <c r="E258" s="124">
        <f>[2]Detail!E254</f>
        <v>0</v>
      </c>
      <c r="F258" s="124">
        <f>[2]Detail!F254</f>
        <v>0</v>
      </c>
      <c r="G258" s="124">
        <f t="shared" si="49"/>
        <v>11054.05</v>
      </c>
      <c r="H258" s="124">
        <f t="shared" si="49"/>
        <v>1373.24</v>
      </c>
      <c r="I258" s="124">
        <f t="shared" si="50"/>
        <v>12427.289999999999</v>
      </c>
    </row>
    <row r="259" spans="1:9">
      <c r="A259" s="125" t="s">
        <v>281</v>
      </c>
      <c r="B259" s="124">
        <f>[2]Detail!B255</f>
        <v>-700.45</v>
      </c>
      <c r="C259" s="124">
        <f>[2]Detail!C255</f>
        <v>0</v>
      </c>
      <c r="D259" s="124">
        <f>[2]Detail!D255</f>
        <v>0</v>
      </c>
      <c r="E259" s="124">
        <f>[2]Detail!E255</f>
        <v>0</v>
      </c>
      <c r="F259" s="124">
        <f>[2]Detail!F255</f>
        <v>0</v>
      </c>
      <c r="G259" s="124">
        <f t="shared" si="49"/>
        <v>-700.45</v>
      </c>
      <c r="H259" s="124">
        <f t="shared" si="49"/>
        <v>0</v>
      </c>
      <c r="I259" s="124">
        <f t="shared" si="50"/>
        <v>-700.45</v>
      </c>
    </row>
    <row r="260" spans="1:9">
      <c r="A260" s="125" t="s">
        <v>282</v>
      </c>
      <c r="B260" s="122">
        <f>[2]Detail!B256</f>
        <v>0</v>
      </c>
      <c r="C260" s="122">
        <f>[2]Detail!C256</f>
        <v>0</v>
      </c>
      <c r="D260" s="122">
        <f>[2]Detail!D256</f>
        <v>0</v>
      </c>
      <c r="E260" s="122">
        <f>[2]Detail!E256</f>
        <v>0</v>
      </c>
      <c r="F260" s="122">
        <f>[2]Detail!F256</f>
        <v>0</v>
      </c>
      <c r="G260" s="122">
        <f t="shared" si="49"/>
        <v>0</v>
      </c>
      <c r="H260" s="122">
        <f t="shared" si="49"/>
        <v>0</v>
      </c>
      <c r="I260" s="122">
        <f t="shared" si="50"/>
        <v>0</v>
      </c>
    </row>
    <row r="261" spans="1:9">
      <c r="A261" s="125" t="s">
        <v>283</v>
      </c>
      <c r="B261" s="124">
        <f t="shared" ref="B261:I261" si="51">SUM(B255:B260)</f>
        <v>-2071920.7299999997</v>
      </c>
      <c r="C261" s="124">
        <f t="shared" si="51"/>
        <v>-3780.8500000000004</v>
      </c>
      <c r="D261" s="124">
        <f t="shared" si="51"/>
        <v>0</v>
      </c>
      <c r="E261" s="124">
        <f t="shared" si="51"/>
        <v>0</v>
      </c>
      <c r="F261" s="124">
        <f t="shared" si="51"/>
        <v>0</v>
      </c>
      <c r="G261" s="124">
        <f t="shared" si="51"/>
        <v>-2071920.7299999997</v>
      </c>
      <c r="H261" s="124">
        <f t="shared" si="51"/>
        <v>-3780.8500000000004</v>
      </c>
      <c r="I261" s="124">
        <f t="shared" si="51"/>
        <v>-2075701.5799999998</v>
      </c>
    </row>
    <row r="262" spans="1:9">
      <c r="A262" s="126" t="s">
        <v>284</v>
      </c>
      <c r="B262" s="124"/>
      <c r="C262" s="124"/>
      <c r="D262" s="124"/>
      <c r="E262" s="124"/>
      <c r="F262" s="124"/>
      <c r="G262" s="124"/>
      <c r="H262" s="124"/>
      <c r="I262" s="124"/>
    </row>
    <row r="263" spans="1:9">
      <c r="A263" s="125" t="s">
        <v>285</v>
      </c>
      <c r="B263" s="124">
        <f>[2]Detail!B259</f>
        <v>-486315.63999999902</v>
      </c>
      <c r="C263" s="124">
        <f>[2]Detail!C259</f>
        <v>0</v>
      </c>
      <c r="D263" s="124">
        <f>[2]Detail!D259</f>
        <v>0</v>
      </c>
      <c r="E263" s="124">
        <f>[2]Detail!E259</f>
        <v>0</v>
      </c>
      <c r="F263" s="124">
        <f>[2]Detail!F259</f>
        <v>0</v>
      </c>
      <c r="G263" s="124">
        <f>B263+E263</f>
        <v>-486315.63999999902</v>
      </c>
      <c r="H263" s="124">
        <f>C263+F263</f>
        <v>0</v>
      </c>
      <c r="I263" s="124">
        <f>SUM(G263:H263)</f>
        <v>-486315.63999999902</v>
      </c>
    </row>
    <row r="264" spans="1:9">
      <c r="A264" s="125" t="s">
        <v>286</v>
      </c>
      <c r="B264" s="122">
        <f>[2]Detail!B260</f>
        <v>3895262.66</v>
      </c>
      <c r="C264" s="122">
        <f>[2]Detail!C260</f>
        <v>0</v>
      </c>
      <c r="D264" s="122">
        <f>[2]Detail!D260</f>
        <v>0</v>
      </c>
      <c r="E264" s="122">
        <f>[2]Detail!E260</f>
        <v>0</v>
      </c>
      <c r="F264" s="122">
        <f>[2]Detail!F260</f>
        <v>0</v>
      </c>
      <c r="G264" s="122">
        <f>B264+E264</f>
        <v>3895262.66</v>
      </c>
      <c r="H264" s="122">
        <f>C264+F264</f>
        <v>0</v>
      </c>
      <c r="I264" s="122">
        <f>SUM(G264:H264)</f>
        <v>3895262.66</v>
      </c>
    </row>
    <row r="265" spans="1:9">
      <c r="A265" s="125" t="s">
        <v>287</v>
      </c>
      <c r="B265" s="124">
        <f t="shared" ref="B265:I265" si="52">SUM(B263:B264)</f>
        <v>3408947.0200000009</v>
      </c>
      <c r="C265" s="124">
        <f t="shared" si="52"/>
        <v>0</v>
      </c>
      <c r="D265" s="124">
        <f t="shared" si="52"/>
        <v>0</v>
      </c>
      <c r="E265" s="124">
        <f t="shared" si="52"/>
        <v>0</v>
      </c>
      <c r="F265" s="124">
        <f t="shared" si="52"/>
        <v>0</v>
      </c>
      <c r="G265" s="124">
        <f t="shared" si="52"/>
        <v>3408947.0200000009</v>
      </c>
      <c r="H265" s="124">
        <f t="shared" si="52"/>
        <v>0</v>
      </c>
      <c r="I265" s="124">
        <f t="shared" si="52"/>
        <v>3408947.0200000009</v>
      </c>
    </row>
    <row r="266" spans="1:9" ht="15.75" thickBot="1">
      <c r="A266" s="125" t="s">
        <v>288</v>
      </c>
      <c r="B266" s="130">
        <f t="shared" ref="B266:I266" si="53">B245+B250+B253+B261+B265</f>
        <v>27850970.079999991</v>
      </c>
      <c r="C266" s="130">
        <f t="shared" si="53"/>
        <v>10604292.73</v>
      </c>
      <c r="D266" s="130">
        <f t="shared" si="53"/>
        <v>5023957.6099999994</v>
      </c>
      <c r="E266" s="130">
        <f t="shared" si="53"/>
        <v>3354496.4961970001</v>
      </c>
      <c r="F266" s="130">
        <f t="shared" si="53"/>
        <v>1669461.113803</v>
      </c>
      <c r="G266" s="130">
        <f t="shared" si="53"/>
        <v>31205466.576196991</v>
      </c>
      <c r="H266" s="130">
        <f t="shared" si="53"/>
        <v>12273753.843803</v>
      </c>
      <c r="I266" s="130">
        <f t="shared" si="53"/>
        <v>43479220.419999994</v>
      </c>
    </row>
    <row r="267" spans="1:9" ht="15.75" thickTop="1">
      <c r="A267" s="125" t="s">
        <v>289</v>
      </c>
      <c r="B267" s="129"/>
      <c r="C267" s="129"/>
      <c r="D267" s="129"/>
      <c r="E267" s="129"/>
      <c r="F267" s="129"/>
      <c r="G267" s="129"/>
      <c r="H267" s="129"/>
      <c r="I267" s="129"/>
    </row>
    <row r="268" spans="1:9">
      <c r="A268" s="126" t="s">
        <v>290</v>
      </c>
      <c r="B268" s="127"/>
      <c r="C268" s="127"/>
      <c r="D268" s="127"/>
      <c r="E268" s="127"/>
      <c r="F268" s="127"/>
      <c r="G268" s="127"/>
      <c r="H268" s="127"/>
      <c r="I268" s="127"/>
    </row>
    <row r="269" spans="1:9">
      <c r="A269" s="125" t="s">
        <v>291</v>
      </c>
      <c r="B269" s="122">
        <f>[2]Detail!B265</f>
        <v>19053216.370000001</v>
      </c>
      <c r="C269" s="122">
        <f>[2]Detail!C265</f>
        <v>4223531.74</v>
      </c>
      <c r="D269" s="122">
        <f>[2]Detail!D265</f>
        <v>567204.46999999986</v>
      </c>
      <c r="E269" s="122">
        <f>[2]Detail!E265</f>
        <v>378722.42461900006</v>
      </c>
      <c r="F269" s="122">
        <f>[2]Detail!F265</f>
        <v>188482.04538100003</v>
      </c>
      <c r="G269" s="122">
        <f>B269+E269</f>
        <v>19431938.794619001</v>
      </c>
      <c r="H269" s="122">
        <f>C269+F269</f>
        <v>4412013.7853810005</v>
      </c>
      <c r="I269" s="122">
        <f>SUM(G269:H269)</f>
        <v>23843952.580000002</v>
      </c>
    </row>
    <row r="270" spans="1:9">
      <c r="A270" s="125" t="s">
        <v>292</v>
      </c>
      <c r="B270" s="124">
        <f t="shared" ref="B270:I270" si="54">SUM(B269)</f>
        <v>19053216.370000001</v>
      </c>
      <c r="C270" s="124">
        <f t="shared" si="54"/>
        <v>4223531.74</v>
      </c>
      <c r="D270" s="124">
        <f t="shared" si="54"/>
        <v>567204.46999999986</v>
      </c>
      <c r="E270" s="124">
        <f t="shared" si="54"/>
        <v>378722.42461900006</v>
      </c>
      <c r="F270" s="124">
        <f t="shared" si="54"/>
        <v>188482.04538100003</v>
      </c>
      <c r="G270" s="124">
        <f t="shared" si="54"/>
        <v>19431938.794619001</v>
      </c>
      <c r="H270" s="124">
        <f t="shared" si="54"/>
        <v>4412013.7853810005</v>
      </c>
      <c r="I270" s="124">
        <f t="shared" si="54"/>
        <v>23843952.580000002</v>
      </c>
    </row>
    <row r="271" spans="1:9">
      <c r="A271" s="126" t="s">
        <v>293</v>
      </c>
      <c r="B271" s="127"/>
      <c r="C271" s="127"/>
      <c r="D271" s="127"/>
      <c r="E271" s="127"/>
      <c r="F271" s="127"/>
      <c r="G271" s="127"/>
      <c r="H271" s="127"/>
      <c r="I271" s="127"/>
    </row>
    <row r="272" spans="1:9">
      <c r="A272" s="125" t="s">
        <v>294</v>
      </c>
      <c r="B272" s="124">
        <f>[2]Detail!B268</f>
        <v>0</v>
      </c>
      <c r="C272" s="124">
        <f>[2]Detail!C268</f>
        <v>0</v>
      </c>
      <c r="D272" s="124">
        <f>[2]Detail!D268</f>
        <v>0</v>
      </c>
      <c r="E272" s="124">
        <f>[2]Detail!E268</f>
        <v>0</v>
      </c>
      <c r="F272" s="124">
        <f>[2]Detail!F268</f>
        <v>0</v>
      </c>
      <c r="G272" s="124">
        <f t="shared" ref="G272:H274" si="55">B272+E272</f>
        <v>0</v>
      </c>
      <c r="H272" s="124">
        <f t="shared" si="55"/>
        <v>0</v>
      </c>
      <c r="I272" s="124">
        <f>SUM(G272:H272)</f>
        <v>0</v>
      </c>
    </row>
    <row r="273" spans="1:10">
      <c r="A273" s="125" t="s">
        <v>295</v>
      </c>
      <c r="B273" s="124">
        <f>[2]Detail!B269</f>
        <v>0</v>
      </c>
      <c r="C273" s="124">
        <f>[2]Detail!C269</f>
        <v>0</v>
      </c>
      <c r="D273" s="124">
        <f>[2]Detail!D269</f>
        <v>0</v>
      </c>
      <c r="E273" s="124">
        <f>[2]Detail!E269</f>
        <v>0</v>
      </c>
      <c r="F273" s="124">
        <f>[2]Detail!F269</f>
        <v>0</v>
      </c>
      <c r="G273" s="124">
        <f t="shared" si="55"/>
        <v>0</v>
      </c>
      <c r="H273" s="124">
        <f t="shared" si="55"/>
        <v>0</v>
      </c>
      <c r="I273" s="124">
        <f>SUM(G273:H273)</f>
        <v>0</v>
      </c>
    </row>
    <row r="274" spans="1:10">
      <c r="A274" s="125" t="s">
        <v>296</v>
      </c>
      <c r="B274" s="122">
        <f>[2]Detail!B270</f>
        <v>12649205.189999999</v>
      </c>
      <c r="C274" s="122">
        <f>[2]Detail!C270</f>
        <v>-6327645.8600000003</v>
      </c>
      <c r="D274" s="122">
        <f>[2]Detail!D270</f>
        <v>0</v>
      </c>
      <c r="E274" s="122">
        <f>[2]Detail!E270</f>
        <v>0</v>
      </c>
      <c r="F274" s="122">
        <f>[2]Detail!F270</f>
        <v>0</v>
      </c>
      <c r="G274" s="122">
        <f t="shared" si="55"/>
        <v>12649205.189999999</v>
      </c>
      <c r="H274" s="122">
        <f t="shared" si="55"/>
        <v>-6327645.8600000003</v>
      </c>
      <c r="I274" s="122">
        <f>SUM(G274:H274)</f>
        <v>6321559.3299999991</v>
      </c>
    </row>
    <row r="275" spans="1:10">
      <c r="A275" s="125" t="s">
        <v>297</v>
      </c>
      <c r="B275" s="124">
        <f t="shared" ref="B275:I275" si="56">SUM(B272:B274)</f>
        <v>12649205.189999999</v>
      </c>
      <c r="C275" s="124">
        <f t="shared" si="56"/>
        <v>-6327645.8600000003</v>
      </c>
      <c r="D275" s="124">
        <f t="shared" si="56"/>
        <v>0</v>
      </c>
      <c r="E275" s="124">
        <f t="shared" si="56"/>
        <v>0</v>
      </c>
      <c r="F275" s="124">
        <f t="shared" si="56"/>
        <v>0</v>
      </c>
      <c r="G275" s="124">
        <f t="shared" si="56"/>
        <v>12649205.189999999</v>
      </c>
      <c r="H275" s="124">
        <f t="shared" si="56"/>
        <v>-6327645.8600000003</v>
      </c>
      <c r="I275" s="124">
        <f t="shared" si="56"/>
        <v>6321559.3299999991</v>
      </c>
    </row>
    <row r="276" spans="1:10">
      <c r="A276" s="126" t="s">
        <v>298</v>
      </c>
      <c r="B276" s="127"/>
      <c r="C276" s="127"/>
      <c r="D276" s="127"/>
      <c r="E276" s="127"/>
      <c r="F276" s="127"/>
      <c r="G276" s="127"/>
      <c r="H276" s="127"/>
      <c r="I276" s="127"/>
    </row>
    <row r="277" spans="1:10">
      <c r="A277" s="125" t="s">
        <v>299</v>
      </c>
      <c r="B277" s="124">
        <f>[2]Detail!B273</f>
        <v>27105345.34</v>
      </c>
      <c r="C277" s="124">
        <f>[2]Detail!C273</f>
        <v>12084450.77</v>
      </c>
      <c r="D277" s="124">
        <f>[2]Detail!D273</f>
        <v>0</v>
      </c>
      <c r="E277" s="124">
        <f>[2]Detail!E273</f>
        <v>0</v>
      </c>
      <c r="F277" s="124">
        <f>[2]Detail!F273</f>
        <v>0</v>
      </c>
      <c r="G277" s="124">
        <f t="shared" ref="G277:H279" si="57">B277+E277</f>
        <v>27105345.34</v>
      </c>
      <c r="H277" s="124">
        <f t="shared" si="57"/>
        <v>12084450.77</v>
      </c>
      <c r="I277" s="124">
        <f>SUM(G277:H277)</f>
        <v>39189796.109999999</v>
      </c>
    </row>
    <row r="278" spans="1:10">
      <c r="A278" s="125" t="s">
        <v>300</v>
      </c>
      <c r="B278" s="124">
        <f>[2]Detail!B274</f>
        <v>-30092264.059999999</v>
      </c>
      <c r="C278" s="124">
        <f>[2]Detail!C274</f>
        <v>-7375978.5</v>
      </c>
      <c r="D278" s="124">
        <f>[2]Detail!D274</f>
        <v>0</v>
      </c>
      <c r="E278" s="124">
        <f>[2]Detail!E274</f>
        <v>0</v>
      </c>
      <c r="F278" s="124">
        <f>[2]Detail!F274</f>
        <v>0</v>
      </c>
      <c r="G278" s="124">
        <f t="shared" si="57"/>
        <v>-30092264.059999999</v>
      </c>
      <c r="H278" s="124">
        <f t="shared" si="57"/>
        <v>-7375978.5</v>
      </c>
      <c r="I278" s="124">
        <f>SUM(G278:H278)</f>
        <v>-37468242.560000002</v>
      </c>
    </row>
    <row r="279" spans="1:10">
      <c r="A279" s="125" t="s">
        <v>301</v>
      </c>
      <c r="B279" s="122">
        <f>[2]Detail!B275</f>
        <v>0</v>
      </c>
      <c r="C279" s="122">
        <f>[2]Detail!C275</f>
        <v>0</v>
      </c>
      <c r="D279" s="122">
        <f>[2]Detail!D275</f>
        <v>0</v>
      </c>
      <c r="E279" s="122">
        <f>[2]Detail!E275</f>
        <v>0</v>
      </c>
      <c r="F279" s="122">
        <f>[2]Detail!F275</f>
        <v>0</v>
      </c>
      <c r="G279" s="122">
        <f t="shared" si="57"/>
        <v>0</v>
      </c>
      <c r="H279" s="122">
        <f t="shared" si="57"/>
        <v>0</v>
      </c>
      <c r="I279" s="122">
        <f>SUM(G279:H279)</f>
        <v>0</v>
      </c>
    </row>
    <row r="280" spans="1:10">
      <c r="A280" s="125" t="s">
        <v>302</v>
      </c>
      <c r="B280" s="124">
        <f t="shared" ref="B280:I280" si="58">SUM(B277:B279)</f>
        <v>-2986918.7199999988</v>
      </c>
      <c r="C280" s="124">
        <f t="shared" si="58"/>
        <v>4708472.2699999996</v>
      </c>
      <c r="D280" s="124">
        <f t="shared" si="58"/>
        <v>0</v>
      </c>
      <c r="E280" s="124">
        <f t="shared" si="58"/>
        <v>0</v>
      </c>
      <c r="F280" s="124">
        <f t="shared" si="58"/>
        <v>0</v>
      </c>
      <c r="G280" s="124">
        <f t="shared" si="58"/>
        <v>-2986918.7199999988</v>
      </c>
      <c r="H280" s="124">
        <f t="shared" si="58"/>
        <v>4708472.2699999996</v>
      </c>
      <c r="I280" s="124">
        <f t="shared" si="58"/>
        <v>1721553.549999997</v>
      </c>
    </row>
    <row r="281" spans="1:10">
      <c r="A281" s="123"/>
      <c r="B281" s="122"/>
      <c r="C281" s="122"/>
      <c r="D281" s="122"/>
      <c r="E281" s="122"/>
      <c r="F281" s="122"/>
      <c r="G281" s="122"/>
      <c r="H281" s="122"/>
      <c r="I281" s="122"/>
    </row>
    <row r="282" spans="1:10" ht="15.75" thickBot="1">
      <c r="A282" s="121" t="s">
        <v>6</v>
      </c>
      <c r="B282" s="120">
        <f t="shared" ref="B282:I282" si="59">B64-B239-B266-B270-B275-B280</f>
        <v>34727135.310000286</v>
      </c>
      <c r="C282" s="120">
        <f t="shared" si="59"/>
        <v>2195168.0800000308</v>
      </c>
      <c r="D282" s="120">
        <f t="shared" si="59"/>
        <v>-21087430.569999963</v>
      </c>
      <c r="E282" s="120">
        <f t="shared" si="59"/>
        <v>-13747814.43132497</v>
      </c>
      <c r="F282" s="120">
        <f t="shared" si="59"/>
        <v>-7339616.1386749865</v>
      </c>
      <c r="G282" s="120">
        <f t="shared" si="59"/>
        <v>20979320.878675312</v>
      </c>
      <c r="H282" s="120">
        <f t="shared" si="59"/>
        <v>-5144448.0586749567</v>
      </c>
      <c r="I282" s="120">
        <f t="shared" si="59"/>
        <v>15834872.820000369</v>
      </c>
      <c r="J282" s="128"/>
    </row>
    <row r="283" spans="1:10" ht="15.75" thickTop="1">
      <c r="A283" s="123"/>
      <c r="B283" s="127"/>
      <c r="C283" s="127"/>
      <c r="D283" s="127"/>
      <c r="E283" s="127"/>
      <c r="F283" s="127"/>
      <c r="G283" s="127"/>
      <c r="H283" s="127"/>
      <c r="I283" s="127"/>
    </row>
    <row r="284" spans="1:10">
      <c r="A284" s="121" t="s">
        <v>5</v>
      </c>
      <c r="B284" s="127"/>
      <c r="C284" s="127"/>
      <c r="D284" s="127"/>
      <c r="E284" s="127"/>
      <c r="F284" s="127"/>
      <c r="G284" s="127"/>
      <c r="H284" s="127"/>
      <c r="I284" s="127"/>
    </row>
    <row r="285" spans="1:10">
      <c r="A285" s="126" t="s">
        <v>303</v>
      </c>
      <c r="B285" s="127"/>
      <c r="C285" s="127"/>
      <c r="D285" s="127"/>
      <c r="E285" s="127"/>
      <c r="F285" s="127"/>
      <c r="G285" s="127"/>
      <c r="H285" s="127"/>
      <c r="I285" s="127"/>
    </row>
    <row r="286" spans="1:10">
      <c r="A286" s="125" t="s">
        <v>304</v>
      </c>
      <c r="B286" s="124">
        <f>[2]Detail!B282</f>
        <v>28731.68</v>
      </c>
      <c r="C286" s="124">
        <f>[2]Detail!C282</f>
        <v>0</v>
      </c>
      <c r="D286" s="124">
        <f>[2]Detail!D282</f>
        <v>0</v>
      </c>
      <c r="E286" s="124">
        <f>[2]Detail!E282</f>
        <v>0</v>
      </c>
      <c r="F286" s="124">
        <f>[2]Detail!F282</f>
        <v>0</v>
      </c>
      <c r="G286" s="124">
        <f t="shared" ref="G286:G309" si="60">B286+E286</f>
        <v>28731.68</v>
      </c>
      <c r="H286" s="124">
        <f t="shared" ref="H286:H309" si="61">C286+F286</f>
        <v>0</v>
      </c>
      <c r="I286" s="124">
        <f t="shared" ref="I286:I309" si="62">SUM(G286:H286)</f>
        <v>28731.68</v>
      </c>
    </row>
    <row r="287" spans="1:10">
      <c r="A287" s="125" t="s">
        <v>305</v>
      </c>
      <c r="B287" s="124">
        <f>[2]Detail!B283</f>
        <v>0</v>
      </c>
      <c r="C287" s="124">
        <f>[2]Detail!C283</f>
        <v>0</v>
      </c>
      <c r="D287" s="124">
        <f>[2]Detail!D283</f>
        <v>-6321559.3300000001</v>
      </c>
      <c r="E287" s="124">
        <f>[2]Detail!E283</f>
        <v>-4220905.1646409901</v>
      </c>
      <c r="F287" s="124">
        <f>[2]Detail!F283</f>
        <v>-2100654.16535899</v>
      </c>
      <c r="G287" s="124">
        <f t="shared" si="60"/>
        <v>-4220905.1646409901</v>
      </c>
      <c r="H287" s="124">
        <f t="shared" si="61"/>
        <v>-2100654.16535899</v>
      </c>
      <c r="I287" s="124">
        <f t="shared" si="62"/>
        <v>-6321559.3299999796</v>
      </c>
    </row>
    <row r="288" spans="1:10">
      <c r="A288" s="125" t="s">
        <v>306</v>
      </c>
      <c r="B288" s="124">
        <f>[2]Detail!B284</f>
        <v>0</v>
      </c>
      <c r="C288" s="124">
        <f>[2]Detail!C284</f>
        <v>0</v>
      </c>
      <c r="D288" s="124">
        <f>[2]Detail!D284</f>
        <v>283936.65000000002</v>
      </c>
      <c r="E288" s="124">
        <f>[2]Detail!E284</f>
        <v>189584.50120500001</v>
      </c>
      <c r="F288" s="124">
        <f>[2]Detail!F284</f>
        <v>94352.148795000001</v>
      </c>
      <c r="G288" s="124">
        <f t="shared" si="60"/>
        <v>189584.50120500001</v>
      </c>
      <c r="H288" s="124">
        <f t="shared" si="61"/>
        <v>94352.148795000001</v>
      </c>
      <c r="I288" s="124">
        <f t="shared" si="62"/>
        <v>283936.65000000002</v>
      </c>
    </row>
    <row r="289" spans="1:9">
      <c r="A289" s="125" t="s">
        <v>307</v>
      </c>
      <c r="B289" s="124">
        <f>[2]Detail!B285</f>
        <v>0</v>
      </c>
      <c r="C289" s="124">
        <f>[2]Detail!C285</f>
        <v>0</v>
      </c>
      <c r="D289" s="124">
        <f>[2]Detail!D285</f>
        <v>0</v>
      </c>
      <c r="E289" s="124">
        <f>[2]Detail!E285</f>
        <v>0</v>
      </c>
      <c r="F289" s="124">
        <f>[2]Detail!F285</f>
        <v>0</v>
      </c>
      <c r="G289" s="124">
        <f t="shared" si="60"/>
        <v>0</v>
      </c>
      <c r="H289" s="124">
        <f t="shared" si="61"/>
        <v>0</v>
      </c>
      <c r="I289" s="124">
        <f t="shared" si="62"/>
        <v>0</v>
      </c>
    </row>
    <row r="290" spans="1:9">
      <c r="A290" s="125" t="s">
        <v>308</v>
      </c>
      <c r="B290" s="124">
        <f>[2]Detail!B286</f>
        <v>0</v>
      </c>
      <c r="C290" s="124">
        <f>[2]Detail!C286</f>
        <v>0</v>
      </c>
      <c r="D290" s="124">
        <f>[2]Detail!D286</f>
        <v>-23439.37</v>
      </c>
      <c r="E290" s="124">
        <f>[2]Detail!E286</f>
        <v>-15650.4673489999</v>
      </c>
      <c r="F290" s="124">
        <f>[2]Detail!F286</f>
        <v>-7788.9026509999903</v>
      </c>
      <c r="G290" s="124">
        <f t="shared" si="60"/>
        <v>-15650.4673489999</v>
      </c>
      <c r="H290" s="124">
        <f t="shared" si="61"/>
        <v>-7788.9026509999903</v>
      </c>
      <c r="I290" s="124">
        <f t="shared" si="62"/>
        <v>-23439.36999999989</v>
      </c>
    </row>
    <row r="291" spans="1:9">
      <c r="A291" s="125" t="s">
        <v>309</v>
      </c>
      <c r="B291" s="124">
        <f>[2]Detail!B287</f>
        <v>0</v>
      </c>
      <c r="C291" s="124">
        <f>[2]Detail!C287</f>
        <v>0</v>
      </c>
      <c r="D291" s="124">
        <f>[2]Detail!D287</f>
        <v>25713.32</v>
      </c>
      <c r="E291" s="124">
        <f>[2]Detail!E287</f>
        <v>17168.783764</v>
      </c>
      <c r="F291" s="124">
        <f>[2]Detail!F287</f>
        <v>8544.5362359999999</v>
      </c>
      <c r="G291" s="124">
        <f t="shared" si="60"/>
        <v>17168.783764</v>
      </c>
      <c r="H291" s="124">
        <f t="shared" si="61"/>
        <v>8544.5362359999999</v>
      </c>
      <c r="I291" s="124">
        <f t="shared" si="62"/>
        <v>25713.32</v>
      </c>
    </row>
    <row r="292" spans="1:9">
      <c r="A292" s="125" t="s">
        <v>310</v>
      </c>
      <c r="B292" s="124">
        <f>[2]Detail!B288</f>
        <v>0</v>
      </c>
      <c r="C292" s="124">
        <f>[2]Detail!C288</f>
        <v>0</v>
      </c>
      <c r="D292" s="124">
        <f>[2]Detail!D288</f>
        <v>-3581258.8899999899</v>
      </c>
      <c r="E292" s="124">
        <f>[2]Detail!E288</f>
        <v>-2391206.5608529998</v>
      </c>
      <c r="F292" s="124">
        <f>[2]Detail!F288</f>
        <v>-1190052.3291469901</v>
      </c>
      <c r="G292" s="124">
        <f t="shared" si="60"/>
        <v>-2391206.5608529998</v>
      </c>
      <c r="H292" s="124">
        <f t="shared" si="61"/>
        <v>-1190052.3291469901</v>
      </c>
      <c r="I292" s="124">
        <f t="shared" si="62"/>
        <v>-3581258.8899999899</v>
      </c>
    </row>
    <row r="293" spans="1:9">
      <c r="A293" s="125" t="s">
        <v>311</v>
      </c>
      <c r="B293" s="124">
        <f>[2]Detail!B289</f>
        <v>0</v>
      </c>
      <c r="C293" s="124">
        <f>[2]Detail!C289</f>
        <v>0</v>
      </c>
      <c r="D293" s="124">
        <f>[2]Detail!D289</f>
        <v>0</v>
      </c>
      <c r="E293" s="124">
        <f>[2]Detail!E289</f>
        <v>0</v>
      </c>
      <c r="F293" s="124">
        <f>[2]Detail!F289</f>
        <v>0</v>
      </c>
      <c r="G293" s="124">
        <f t="shared" si="60"/>
        <v>0</v>
      </c>
      <c r="H293" s="124">
        <f t="shared" si="61"/>
        <v>0</v>
      </c>
      <c r="I293" s="124">
        <f t="shared" si="62"/>
        <v>0</v>
      </c>
    </row>
    <row r="294" spans="1:9">
      <c r="A294" s="125" t="s">
        <v>312</v>
      </c>
      <c r="B294" s="124">
        <f>[2]Detail!B290</f>
        <v>0</v>
      </c>
      <c r="C294" s="124">
        <f>[2]Detail!C290</f>
        <v>0</v>
      </c>
      <c r="D294" s="124">
        <f>[2]Detail!D290</f>
        <v>3649363.83</v>
      </c>
      <c r="E294" s="124">
        <f>[2]Detail!E290</f>
        <v>2436680.2292909999</v>
      </c>
      <c r="F294" s="124">
        <f>[2]Detail!F290</f>
        <v>1212683.6007089999</v>
      </c>
      <c r="G294" s="124">
        <f t="shared" si="60"/>
        <v>2436680.2292909999</v>
      </c>
      <c r="H294" s="124">
        <f t="shared" si="61"/>
        <v>1212683.6007089999</v>
      </c>
      <c r="I294" s="124">
        <f t="shared" si="62"/>
        <v>3649363.83</v>
      </c>
    </row>
    <row r="295" spans="1:9">
      <c r="A295" s="125" t="s">
        <v>313</v>
      </c>
      <c r="B295" s="124">
        <f>[2]Detail!B291</f>
        <v>0</v>
      </c>
      <c r="C295" s="124">
        <f>[2]Detail!C291</f>
        <v>0</v>
      </c>
      <c r="D295" s="124">
        <f>[2]Detail!D291</f>
        <v>0</v>
      </c>
      <c r="E295" s="124">
        <f>[2]Detail!E291</f>
        <v>0</v>
      </c>
      <c r="F295" s="124">
        <f>[2]Detail!F291</f>
        <v>0</v>
      </c>
      <c r="G295" s="124">
        <f t="shared" si="60"/>
        <v>0</v>
      </c>
      <c r="H295" s="124">
        <f t="shared" si="61"/>
        <v>0</v>
      </c>
      <c r="I295" s="124">
        <f t="shared" si="62"/>
        <v>0</v>
      </c>
    </row>
    <row r="296" spans="1:9">
      <c r="A296" s="125" t="s">
        <v>314</v>
      </c>
      <c r="B296" s="124">
        <f>[2]Detail!B292</f>
        <v>0</v>
      </c>
      <c r="C296" s="124">
        <f>[2]Detail!C292</f>
        <v>0</v>
      </c>
      <c r="D296" s="124">
        <f>[2]Detail!D292</f>
        <v>-103449</v>
      </c>
      <c r="E296" s="124">
        <f>[2]Detail!E292</f>
        <v>-69072.897299999997</v>
      </c>
      <c r="F296" s="124">
        <f>[2]Detail!F292</f>
        <v>-34376.102699999901</v>
      </c>
      <c r="G296" s="124">
        <f t="shared" si="60"/>
        <v>-69072.897299999997</v>
      </c>
      <c r="H296" s="124">
        <f t="shared" si="61"/>
        <v>-34376.102699999901</v>
      </c>
      <c r="I296" s="124">
        <f t="shared" si="62"/>
        <v>-103448.9999999999</v>
      </c>
    </row>
    <row r="297" spans="1:9">
      <c r="A297" s="125" t="s">
        <v>315</v>
      </c>
      <c r="B297" s="124">
        <f>[2]Detail!B293</f>
        <v>0</v>
      </c>
      <c r="C297" s="124">
        <f>[2]Detail!C293</f>
        <v>0</v>
      </c>
      <c r="D297" s="124">
        <f>[2]Detail!D293</f>
        <v>-537166.43000000005</v>
      </c>
      <c r="E297" s="124">
        <f>[2]Detail!E293</f>
        <v>-358666.025311</v>
      </c>
      <c r="F297" s="124">
        <f>[2]Detail!F293</f>
        <v>-178500.40468899999</v>
      </c>
      <c r="G297" s="124">
        <f t="shared" si="60"/>
        <v>-358666.025311</v>
      </c>
      <c r="H297" s="124">
        <f t="shared" si="61"/>
        <v>-178500.40468899999</v>
      </c>
      <c r="I297" s="124">
        <f t="shared" si="62"/>
        <v>-537166.42999999993</v>
      </c>
    </row>
    <row r="298" spans="1:9">
      <c r="A298" s="125" t="s">
        <v>316</v>
      </c>
      <c r="B298" s="124">
        <f>[2]Detail!B294</f>
        <v>-709958.61</v>
      </c>
      <c r="C298" s="124">
        <f>[2]Detail!C294</f>
        <v>-434732.04</v>
      </c>
      <c r="D298" s="124">
        <f>[2]Detail!D294</f>
        <v>-510674.73</v>
      </c>
      <c r="E298" s="124">
        <f>[2]Detail!E294</f>
        <v>-340977.51722099999</v>
      </c>
      <c r="F298" s="124">
        <f>[2]Detail!F294</f>
        <v>-169697.21277899999</v>
      </c>
      <c r="G298" s="124">
        <f t="shared" si="60"/>
        <v>-1050936.1272209999</v>
      </c>
      <c r="H298" s="124">
        <f t="shared" si="61"/>
        <v>-604429.25277899997</v>
      </c>
      <c r="I298" s="124">
        <f t="shared" si="62"/>
        <v>-1655365.38</v>
      </c>
    </row>
    <row r="299" spans="1:9">
      <c r="A299" s="125" t="s">
        <v>317</v>
      </c>
      <c r="B299" s="124">
        <f>[2]Detail!B295</f>
        <v>-300</v>
      </c>
      <c r="C299" s="124">
        <f>[2]Detail!C295</f>
        <v>0</v>
      </c>
      <c r="D299" s="124">
        <f>[2]Detail!D295</f>
        <v>-1062.44</v>
      </c>
      <c r="E299" s="124">
        <f>[2]Detail!E295</f>
        <v>-709.39118799999903</v>
      </c>
      <c r="F299" s="124">
        <f>[2]Detail!F295</f>
        <v>-353.048812</v>
      </c>
      <c r="G299" s="124">
        <f t="shared" si="60"/>
        <v>-1009.391187999999</v>
      </c>
      <c r="H299" s="124">
        <f t="shared" si="61"/>
        <v>-353.048812</v>
      </c>
      <c r="I299" s="124">
        <f t="shared" si="62"/>
        <v>-1362.4399999999991</v>
      </c>
    </row>
    <row r="300" spans="1:9">
      <c r="A300" s="125" t="s">
        <v>318</v>
      </c>
      <c r="B300" s="124">
        <f>[2]Detail!B296</f>
        <v>0</v>
      </c>
      <c r="C300" s="124">
        <f>[2]Detail!C296</f>
        <v>0</v>
      </c>
      <c r="D300" s="124">
        <f>[2]Detail!D296</f>
        <v>0</v>
      </c>
      <c r="E300" s="124">
        <f>[2]Detail!E296</f>
        <v>0</v>
      </c>
      <c r="F300" s="124">
        <f>[2]Detail!F296</f>
        <v>0</v>
      </c>
      <c r="G300" s="124">
        <f t="shared" si="60"/>
        <v>0</v>
      </c>
      <c r="H300" s="124">
        <f t="shared" si="61"/>
        <v>0</v>
      </c>
      <c r="I300" s="124">
        <f t="shared" si="62"/>
        <v>0</v>
      </c>
    </row>
    <row r="301" spans="1:9">
      <c r="A301" s="125" t="s">
        <v>319</v>
      </c>
      <c r="B301" s="124">
        <f>[2]Detail!B297</f>
        <v>0</v>
      </c>
      <c r="C301" s="124">
        <f>[2]Detail!C297</f>
        <v>0</v>
      </c>
      <c r="D301" s="124">
        <f>[2]Detail!D297</f>
        <v>0</v>
      </c>
      <c r="E301" s="124">
        <f>[2]Detail!E297</f>
        <v>0</v>
      </c>
      <c r="F301" s="124">
        <f>[2]Detail!F297</f>
        <v>0</v>
      </c>
      <c r="G301" s="124">
        <f t="shared" si="60"/>
        <v>0</v>
      </c>
      <c r="H301" s="124">
        <f t="shared" si="61"/>
        <v>0</v>
      </c>
      <c r="I301" s="124">
        <f t="shared" si="62"/>
        <v>0</v>
      </c>
    </row>
    <row r="302" spans="1:9">
      <c r="A302" s="125" t="s">
        <v>320</v>
      </c>
      <c r="B302" s="124">
        <f>[2]Detail!B298</f>
        <v>-94491.05</v>
      </c>
      <c r="C302" s="124">
        <f>[2]Detail!C298</f>
        <v>0</v>
      </c>
      <c r="D302" s="124">
        <f>[2]Detail!D298</f>
        <v>0</v>
      </c>
      <c r="E302" s="124">
        <f>[2]Detail!E298</f>
        <v>0</v>
      </c>
      <c r="F302" s="124">
        <f>[2]Detail!F298</f>
        <v>0</v>
      </c>
      <c r="G302" s="124">
        <f t="shared" si="60"/>
        <v>-94491.05</v>
      </c>
      <c r="H302" s="124">
        <f t="shared" si="61"/>
        <v>0</v>
      </c>
      <c r="I302" s="124">
        <f t="shared" si="62"/>
        <v>-94491.05</v>
      </c>
    </row>
    <row r="303" spans="1:9">
      <c r="A303" s="125" t="s">
        <v>321</v>
      </c>
      <c r="B303" s="124">
        <f>[2]Detail!B299</f>
        <v>0</v>
      </c>
      <c r="C303" s="124">
        <f>[2]Detail!C299</f>
        <v>0</v>
      </c>
      <c r="D303" s="124">
        <f>[2]Detail!D299</f>
        <v>0</v>
      </c>
      <c r="E303" s="124">
        <f>[2]Detail!E299</f>
        <v>0</v>
      </c>
      <c r="F303" s="124">
        <f>[2]Detail!F299</f>
        <v>0</v>
      </c>
      <c r="G303" s="124">
        <f t="shared" si="60"/>
        <v>0</v>
      </c>
      <c r="H303" s="124">
        <f t="shared" si="61"/>
        <v>0</v>
      </c>
      <c r="I303" s="124">
        <f t="shared" si="62"/>
        <v>0</v>
      </c>
    </row>
    <row r="304" spans="1:9">
      <c r="A304" s="125" t="s">
        <v>322</v>
      </c>
      <c r="B304" s="124">
        <f>[2]Detail!B300</f>
        <v>0</v>
      </c>
      <c r="C304" s="124">
        <f>[2]Detail!C300</f>
        <v>0</v>
      </c>
      <c r="D304" s="124">
        <f>[2]Detail!D300</f>
        <v>0</v>
      </c>
      <c r="E304" s="124">
        <f>[2]Detail!E300</f>
        <v>0</v>
      </c>
      <c r="F304" s="124">
        <f>[2]Detail!F300</f>
        <v>0</v>
      </c>
      <c r="G304" s="124">
        <f t="shared" si="60"/>
        <v>0</v>
      </c>
      <c r="H304" s="124">
        <f t="shared" si="61"/>
        <v>0</v>
      </c>
      <c r="I304" s="124">
        <f t="shared" si="62"/>
        <v>0</v>
      </c>
    </row>
    <row r="305" spans="1:9">
      <c r="A305" s="125" t="s">
        <v>323</v>
      </c>
      <c r="B305" s="124">
        <f>[2]Detail!B301</f>
        <v>0</v>
      </c>
      <c r="C305" s="124">
        <f>[2]Detail!C301</f>
        <v>0</v>
      </c>
      <c r="D305" s="124">
        <f>[2]Detail!D301</f>
        <v>11535.3</v>
      </c>
      <c r="E305" s="124">
        <f>[2]Detail!E301</f>
        <v>7702.1198099999901</v>
      </c>
      <c r="F305" s="124">
        <f>[2]Detail!F301</f>
        <v>3833.18018999999</v>
      </c>
      <c r="G305" s="124">
        <f t="shared" si="60"/>
        <v>7702.1198099999901</v>
      </c>
      <c r="H305" s="124">
        <f t="shared" si="61"/>
        <v>3833.18018999999</v>
      </c>
      <c r="I305" s="124">
        <f t="shared" si="62"/>
        <v>11535.299999999981</v>
      </c>
    </row>
    <row r="306" spans="1:9">
      <c r="A306" s="125" t="s">
        <v>324</v>
      </c>
      <c r="B306" s="124">
        <f>[2]Detail!B302</f>
        <v>0</v>
      </c>
      <c r="C306" s="124">
        <f>[2]Detail!C302</f>
        <v>0</v>
      </c>
      <c r="D306" s="124">
        <f>[2]Detail!D302</f>
        <v>-502663.15</v>
      </c>
      <c r="E306" s="124">
        <f>[2]Detail!E302</f>
        <v>-335628.18525500002</v>
      </c>
      <c r="F306" s="124">
        <f>[2]Detail!F302</f>
        <v>-167034.964745</v>
      </c>
      <c r="G306" s="124">
        <f t="shared" si="60"/>
        <v>-335628.18525500002</v>
      </c>
      <c r="H306" s="124">
        <f t="shared" si="61"/>
        <v>-167034.964745</v>
      </c>
      <c r="I306" s="124">
        <f t="shared" si="62"/>
        <v>-502663.15</v>
      </c>
    </row>
    <row r="307" spans="1:9">
      <c r="A307" s="125" t="s">
        <v>325</v>
      </c>
      <c r="B307" s="124">
        <f>[2]Detail!B303</f>
        <v>0</v>
      </c>
      <c r="C307" s="124">
        <f>[2]Detail!C303</f>
        <v>0</v>
      </c>
      <c r="D307" s="124">
        <f>[2]Detail!D303</f>
        <v>-750</v>
      </c>
      <c r="E307" s="124">
        <f>[2]Detail!E303</f>
        <v>-500.77499999999998</v>
      </c>
      <c r="F307" s="124">
        <f>[2]Detail!F303</f>
        <v>-249.22499999999999</v>
      </c>
      <c r="G307" s="124">
        <f t="shared" si="60"/>
        <v>-500.77499999999998</v>
      </c>
      <c r="H307" s="124">
        <f t="shared" si="61"/>
        <v>-249.22499999999999</v>
      </c>
      <c r="I307" s="124">
        <f t="shared" si="62"/>
        <v>-750</v>
      </c>
    </row>
    <row r="308" spans="1:9">
      <c r="A308" s="125" t="s">
        <v>326</v>
      </c>
      <c r="B308" s="124">
        <f>[2]Detail!B304</f>
        <v>0</v>
      </c>
      <c r="C308" s="124">
        <f>[2]Detail!C304</f>
        <v>0</v>
      </c>
      <c r="D308" s="124">
        <f>[2]Detail!D304</f>
        <v>443687.64</v>
      </c>
      <c r="E308" s="124">
        <f>[2]Detail!E304</f>
        <v>296250.23722800001</v>
      </c>
      <c r="F308" s="124">
        <f>[2]Detail!F304</f>
        <v>147437.402772</v>
      </c>
      <c r="G308" s="124">
        <f t="shared" si="60"/>
        <v>296250.23722800001</v>
      </c>
      <c r="H308" s="124">
        <f t="shared" si="61"/>
        <v>147437.402772</v>
      </c>
      <c r="I308" s="124">
        <f t="shared" si="62"/>
        <v>443687.64</v>
      </c>
    </row>
    <row r="309" spans="1:9">
      <c r="A309" s="125" t="s">
        <v>327</v>
      </c>
      <c r="B309" s="122">
        <f>[2]Detail!B305</f>
        <v>0</v>
      </c>
      <c r="C309" s="122">
        <f>[2]Detail!C305</f>
        <v>0</v>
      </c>
      <c r="D309" s="122">
        <f>[2]Detail!D305</f>
        <v>1075570</v>
      </c>
      <c r="E309" s="122">
        <f>[2]Detail!E305</f>
        <v>718158.08899999899</v>
      </c>
      <c r="F309" s="122">
        <f>[2]Detail!F305</f>
        <v>357411.91099999897</v>
      </c>
      <c r="G309" s="122">
        <f t="shared" si="60"/>
        <v>718158.08899999899</v>
      </c>
      <c r="H309" s="122">
        <f t="shared" si="61"/>
        <v>357411.91099999897</v>
      </c>
      <c r="I309" s="122">
        <f t="shared" si="62"/>
        <v>1075569.9999999979</v>
      </c>
    </row>
    <row r="310" spans="1:9">
      <c r="A310" s="125" t="s">
        <v>328</v>
      </c>
      <c r="B310" s="124">
        <f t="shared" ref="B310:I310" si="63">SUM(B286:B309)</f>
        <v>-776017.98</v>
      </c>
      <c r="C310" s="124">
        <f t="shared" si="63"/>
        <v>-434732.04</v>
      </c>
      <c r="D310" s="124">
        <f t="shared" si="63"/>
        <v>-6092216.5999999912</v>
      </c>
      <c r="E310" s="124">
        <f t="shared" si="63"/>
        <v>-4067773.0238199923</v>
      </c>
      <c r="F310" s="124">
        <f t="shared" si="63"/>
        <v>-2024443.5761799812</v>
      </c>
      <c r="G310" s="124">
        <f t="shared" si="63"/>
        <v>-4843791.0038199909</v>
      </c>
      <c r="H310" s="124">
        <f t="shared" si="63"/>
        <v>-2459175.6161799813</v>
      </c>
      <c r="I310" s="124">
        <f t="shared" si="63"/>
        <v>-7302966.6199999722</v>
      </c>
    </row>
    <row r="311" spans="1:9">
      <c r="A311" s="126" t="s">
        <v>329</v>
      </c>
      <c r="B311" s="124"/>
      <c r="C311" s="124"/>
      <c r="D311" s="124"/>
      <c r="E311" s="124"/>
      <c r="F311" s="124"/>
      <c r="G311" s="124"/>
      <c r="H311" s="124"/>
      <c r="I311" s="124"/>
    </row>
    <row r="312" spans="1:9">
      <c r="A312" s="125" t="s">
        <v>330</v>
      </c>
      <c r="B312" s="124">
        <f>[2]Detail!B308</f>
        <v>0</v>
      </c>
      <c r="C312" s="124">
        <f>[2]Detail!C308</f>
        <v>0</v>
      </c>
      <c r="D312" s="124">
        <f>[2]Detail!D308</f>
        <v>18178069.5</v>
      </c>
      <c r="E312" s="124">
        <f>[2]Detail!E308</f>
        <v>12137497.00515</v>
      </c>
      <c r="F312" s="124">
        <f>[2]Detail!F308</f>
        <v>6040572.4948499901</v>
      </c>
      <c r="G312" s="124">
        <f t="shared" ref="G312:G320" si="64">B312+E312</f>
        <v>12137497.00515</v>
      </c>
      <c r="H312" s="124">
        <f t="shared" ref="H312:H320" si="65">C312+F312</f>
        <v>6040572.4948499901</v>
      </c>
      <c r="I312" s="124">
        <f t="shared" ref="I312:I320" si="66">SUM(G312:H312)</f>
        <v>18178069.499999989</v>
      </c>
    </row>
    <row r="313" spans="1:9">
      <c r="A313" s="125" t="s">
        <v>331</v>
      </c>
      <c r="B313" s="124">
        <f>[2]Detail!B309</f>
        <v>0</v>
      </c>
      <c r="C313" s="124">
        <f>[2]Detail!C309</f>
        <v>0</v>
      </c>
      <c r="D313" s="124">
        <f>[2]Detail!D309</f>
        <v>0</v>
      </c>
      <c r="E313" s="124">
        <f>[2]Detail!E309</f>
        <v>0</v>
      </c>
      <c r="F313" s="124">
        <f>[2]Detail!F309</f>
        <v>0</v>
      </c>
      <c r="G313" s="124">
        <f t="shared" si="64"/>
        <v>0</v>
      </c>
      <c r="H313" s="124">
        <f t="shared" si="65"/>
        <v>0</v>
      </c>
      <c r="I313" s="124">
        <f t="shared" si="66"/>
        <v>0</v>
      </c>
    </row>
    <row r="314" spans="1:9">
      <c r="A314" s="125" t="s">
        <v>332</v>
      </c>
      <c r="B314" s="124">
        <f>[2]Detail!B310</f>
        <v>0</v>
      </c>
      <c r="C314" s="124">
        <f>[2]Detail!C310</f>
        <v>0</v>
      </c>
      <c r="D314" s="124">
        <f>[2]Detail!D310</f>
        <v>209093.64</v>
      </c>
      <c r="E314" s="124">
        <f>[2]Detail!E310</f>
        <v>139611.823428</v>
      </c>
      <c r="F314" s="124">
        <f>[2]Detail!F310</f>
        <v>69481.816571999996</v>
      </c>
      <c r="G314" s="124">
        <f t="shared" si="64"/>
        <v>139611.823428</v>
      </c>
      <c r="H314" s="124">
        <f t="shared" si="65"/>
        <v>69481.816571999996</v>
      </c>
      <c r="I314" s="124">
        <f t="shared" si="66"/>
        <v>209093.64</v>
      </c>
    </row>
    <row r="315" spans="1:9">
      <c r="A315" s="125" t="s">
        <v>333</v>
      </c>
      <c r="B315" s="124">
        <f>[2]Detail!B311</f>
        <v>774.98</v>
      </c>
      <c r="C315" s="124">
        <f>[2]Detail!C311</f>
        <v>474.99</v>
      </c>
      <c r="D315" s="124">
        <f>[2]Detail!D311</f>
        <v>213821.49</v>
      </c>
      <c r="E315" s="124">
        <f>[2]Detail!E311</f>
        <v>142768.60887299999</v>
      </c>
      <c r="F315" s="124">
        <f>[2]Detail!F311</f>
        <v>71052.881127000001</v>
      </c>
      <c r="G315" s="124">
        <f t="shared" si="64"/>
        <v>143543.588873</v>
      </c>
      <c r="H315" s="124">
        <f t="shared" si="65"/>
        <v>71527.871127000006</v>
      </c>
      <c r="I315" s="124">
        <f t="shared" si="66"/>
        <v>215071.46000000002</v>
      </c>
    </row>
    <row r="316" spans="1:9">
      <c r="A316" s="125" t="s">
        <v>334</v>
      </c>
      <c r="B316" s="124">
        <f>[2]Detail!B312</f>
        <v>0</v>
      </c>
      <c r="C316" s="124">
        <f>[2]Detail!C312</f>
        <v>0</v>
      </c>
      <c r="D316" s="124">
        <f>[2]Detail!D312</f>
        <v>0</v>
      </c>
      <c r="E316" s="124">
        <f>[2]Detail!E312</f>
        <v>0</v>
      </c>
      <c r="F316" s="124">
        <f>[2]Detail!F312</f>
        <v>0</v>
      </c>
      <c r="G316" s="124">
        <f t="shared" si="64"/>
        <v>0</v>
      </c>
      <c r="H316" s="124">
        <f t="shared" si="65"/>
        <v>0</v>
      </c>
      <c r="I316" s="124">
        <f t="shared" si="66"/>
        <v>0</v>
      </c>
    </row>
    <row r="317" spans="1:9">
      <c r="A317" s="125" t="s">
        <v>335</v>
      </c>
      <c r="B317" s="124">
        <f>[2]Detail!B313</f>
        <v>0</v>
      </c>
      <c r="C317" s="124">
        <f>[2]Detail!C313</f>
        <v>0</v>
      </c>
      <c r="D317" s="124">
        <f>[2]Detail!D313</f>
        <v>0</v>
      </c>
      <c r="E317" s="124">
        <f>[2]Detail!E313</f>
        <v>0</v>
      </c>
      <c r="F317" s="124">
        <f>[2]Detail!F313</f>
        <v>0</v>
      </c>
      <c r="G317" s="124">
        <f t="shared" si="64"/>
        <v>0</v>
      </c>
      <c r="H317" s="124">
        <f t="shared" si="65"/>
        <v>0</v>
      </c>
      <c r="I317" s="124">
        <f t="shared" si="66"/>
        <v>0</v>
      </c>
    </row>
    <row r="318" spans="1:9">
      <c r="A318" s="125" t="s">
        <v>336</v>
      </c>
      <c r="B318" s="124">
        <f>[2]Detail!B314</f>
        <v>0</v>
      </c>
      <c r="C318" s="124">
        <f>[2]Detail!C314</f>
        <v>0</v>
      </c>
      <c r="D318" s="124">
        <f>[2]Detail!D314</f>
        <v>0</v>
      </c>
      <c r="E318" s="124">
        <f>[2]Detail!E314</f>
        <v>0</v>
      </c>
      <c r="F318" s="124">
        <f>[2]Detail!F314</f>
        <v>0</v>
      </c>
      <c r="G318" s="124">
        <f t="shared" si="64"/>
        <v>0</v>
      </c>
      <c r="H318" s="124">
        <f t="shared" si="65"/>
        <v>0</v>
      </c>
      <c r="I318" s="124">
        <f t="shared" si="66"/>
        <v>0</v>
      </c>
    </row>
    <row r="319" spans="1:9">
      <c r="A319" s="125" t="s">
        <v>337</v>
      </c>
      <c r="B319" s="124">
        <f>[2]Detail!B315</f>
        <v>1132007.49</v>
      </c>
      <c r="C319" s="124">
        <f>[2]Detail!C315</f>
        <v>36513.33</v>
      </c>
      <c r="D319" s="124">
        <f>[2]Detail!D315</f>
        <v>365845.62</v>
      </c>
      <c r="E319" s="124">
        <f>[2]Detail!E315</f>
        <v>244275.120474</v>
      </c>
      <c r="F319" s="124">
        <f>[2]Detail!F315</f>
        <v>121570.499526</v>
      </c>
      <c r="G319" s="124">
        <f t="shared" si="64"/>
        <v>1376282.610474</v>
      </c>
      <c r="H319" s="124">
        <f t="shared" si="65"/>
        <v>158083.82952600002</v>
      </c>
      <c r="I319" s="124">
        <f t="shared" si="66"/>
        <v>1534366.44</v>
      </c>
    </row>
    <row r="320" spans="1:9">
      <c r="A320" s="125" t="s">
        <v>338</v>
      </c>
      <c r="B320" s="122">
        <f>[2]Detail!B316</f>
        <v>-524626.44999999995</v>
      </c>
      <c r="C320" s="122">
        <f>[2]Detail!C316</f>
        <v>-283901.53000000003</v>
      </c>
      <c r="D320" s="122">
        <f>[2]Detail!D316</f>
        <v>-366821.7</v>
      </c>
      <c r="E320" s="122">
        <f>[2]Detail!E316</f>
        <v>-244926.84909</v>
      </c>
      <c r="F320" s="122">
        <f>[2]Detail!F316</f>
        <v>-121894.85090999999</v>
      </c>
      <c r="G320" s="122">
        <f t="shared" si="64"/>
        <v>-769553.29908999999</v>
      </c>
      <c r="H320" s="122">
        <f t="shared" si="65"/>
        <v>-405796.38091000001</v>
      </c>
      <c r="I320" s="122">
        <f t="shared" si="66"/>
        <v>-1175349.68</v>
      </c>
    </row>
    <row r="321" spans="1:9">
      <c r="A321" s="125" t="s">
        <v>339</v>
      </c>
      <c r="B321" s="124">
        <f t="shared" ref="B321:I321" si="67">SUM(B312:B320)</f>
        <v>608156.02</v>
      </c>
      <c r="C321" s="124">
        <f t="shared" si="67"/>
        <v>-246913.21000000002</v>
      </c>
      <c r="D321" s="124">
        <f t="shared" si="67"/>
        <v>18600008.550000001</v>
      </c>
      <c r="E321" s="124">
        <f t="shared" si="67"/>
        <v>12419225.708834998</v>
      </c>
      <c r="F321" s="124">
        <f t="shared" si="67"/>
        <v>6180782.8411649903</v>
      </c>
      <c r="G321" s="124">
        <f t="shared" si="67"/>
        <v>13027381.728835</v>
      </c>
      <c r="H321" s="124">
        <f t="shared" si="67"/>
        <v>5933869.6311649904</v>
      </c>
      <c r="I321" s="124">
        <f t="shared" si="67"/>
        <v>18961251.359999992</v>
      </c>
    </row>
    <row r="322" spans="1:9">
      <c r="A322" s="126" t="s">
        <v>340</v>
      </c>
      <c r="B322" s="124"/>
      <c r="C322" s="124"/>
      <c r="D322" s="124"/>
      <c r="E322" s="124"/>
      <c r="F322" s="124"/>
      <c r="G322" s="124"/>
      <c r="H322" s="124"/>
      <c r="I322" s="124"/>
    </row>
    <row r="323" spans="1:9">
      <c r="A323" s="125" t="s">
        <v>341</v>
      </c>
      <c r="B323" s="124">
        <f>[2]Detail!B319</f>
        <v>0</v>
      </c>
      <c r="C323" s="124">
        <f>[2]Detail!C319</f>
        <v>0</v>
      </c>
      <c r="D323" s="124">
        <f>[2]Detail!D319</f>
        <v>0</v>
      </c>
      <c r="E323" s="124">
        <f>[2]Detail!E319</f>
        <v>0</v>
      </c>
      <c r="F323" s="124">
        <f>[2]Detail!F319</f>
        <v>0</v>
      </c>
      <c r="G323" s="124">
        <f>B323+E323</f>
        <v>0</v>
      </c>
      <c r="H323" s="124">
        <f>C323+F323</f>
        <v>0</v>
      </c>
      <c r="I323" s="124">
        <f>SUM(G323:H323)</f>
        <v>0</v>
      </c>
    </row>
    <row r="324" spans="1:9">
      <c r="A324" s="125" t="s">
        <v>342</v>
      </c>
      <c r="B324" s="122">
        <f>[2]Detail!B320</f>
        <v>0</v>
      </c>
      <c r="C324" s="122">
        <f>[2]Detail!C320</f>
        <v>0</v>
      </c>
      <c r="D324" s="122">
        <f>[2]Detail!D320</f>
        <v>0</v>
      </c>
      <c r="E324" s="122">
        <f>[2]Detail!E320</f>
        <v>0</v>
      </c>
      <c r="F324" s="122">
        <f>[2]Detail!F320</f>
        <v>0</v>
      </c>
      <c r="G324" s="122">
        <f>B324+E324</f>
        <v>0</v>
      </c>
      <c r="H324" s="122">
        <f>C324+F324</f>
        <v>0</v>
      </c>
      <c r="I324" s="122">
        <f>SUM(G324:H324)</f>
        <v>0</v>
      </c>
    </row>
    <row r="325" spans="1:9">
      <c r="A325" s="125" t="s">
        <v>343</v>
      </c>
      <c r="B325" s="124">
        <f t="shared" ref="B325:I325" si="68">SUM(B323:B324)</f>
        <v>0</v>
      </c>
      <c r="C325" s="124">
        <f t="shared" si="68"/>
        <v>0</v>
      </c>
      <c r="D325" s="124">
        <f t="shared" si="68"/>
        <v>0</v>
      </c>
      <c r="E325" s="124">
        <f t="shared" si="68"/>
        <v>0</v>
      </c>
      <c r="F325" s="124">
        <f t="shared" si="68"/>
        <v>0</v>
      </c>
      <c r="G325" s="124">
        <f t="shared" si="68"/>
        <v>0</v>
      </c>
      <c r="H325" s="124">
        <f t="shared" si="68"/>
        <v>0</v>
      </c>
      <c r="I325" s="124">
        <f t="shared" si="68"/>
        <v>0</v>
      </c>
    </row>
    <row r="326" spans="1:9">
      <c r="A326" s="123"/>
      <c r="B326" s="124"/>
      <c r="C326" s="124"/>
      <c r="D326" s="124"/>
      <c r="E326" s="124"/>
      <c r="F326" s="124"/>
      <c r="G326" s="124"/>
      <c r="H326" s="124"/>
      <c r="I326" s="124"/>
    </row>
    <row r="327" spans="1:9">
      <c r="A327" s="121" t="s">
        <v>1</v>
      </c>
      <c r="B327" s="124">
        <f t="shared" ref="B327:I327" si="69">B310+B321+B325</f>
        <v>-167861.95999999996</v>
      </c>
      <c r="C327" s="124">
        <f t="shared" si="69"/>
        <v>-681645.25</v>
      </c>
      <c r="D327" s="124">
        <f t="shared" si="69"/>
        <v>12507791.95000001</v>
      </c>
      <c r="E327" s="124">
        <f t="shared" si="69"/>
        <v>8351452.685015006</v>
      </c>
      <c r="F327" s="124">
        <f t="shared" si="69"/>
        <v>4156339.2649850091</v>
      </c>
      <c r="G327" s="124">
        <f t="shared" si="69"/>
        <v>8183590.7250150088</v>
      </c>
      <c r="H327" s="124">
        <f t="shared" si="69"/>
        <v>3474694.0149850091</v>
      </c>
      <c r="I327" s="124">
        <f t="shared" si="69"/>
        <v>11658284.740000021</v>
      </c>
    </row>
    <row r="328" spans="1:9">
      <c r="A328" s="123"/>
      <c r="B328" s="122"/>
      <c r="C328" s="122"/>
      <c r="D328" s="122"/>
      <c r="E328" s="122"/>
      <c r="F328" s="122"/>
      <c r="G328" s="122"/>
      <c r="H328" s="122"/>
      <c r="I328" s="122"/>
    </row>
    <row r="329" spans="1:9" ht="15.75" thickBot="1">
      <c r="A329" s="121" t="s">
        <v>0</v>
      </c>
      <c r="B329" s="120">
        <f t="shared" ref="B329:I329" si="70">B282-B327</f>
        <v>34894997.270000286</v>
      </c>
      <c r="C329" s="120">
        <f t="shared" si="70"/>
        <v>2876813.3300000308</v>
      </c>
      <c r="D329" s="120">
        <f t="shared" si="70"/>
        <v>-33595222.519999973</v>
      </c>
      <c r="E329" s="120">
        <f t="shared" si="70"/>
        <v>-22099267.116339974</v>
      </c>
      <c r="F329" s="120">
        <f t="shared" si="70"/>
        <v>-11495955.403659996</v>
      </c>
      <c r="G329" s="120">
        <f t="shared" si="70"/>
        <v>12795730.153660303</v>
      </c>
      <c r="H329" s="120">
        <f t="shared" si="70"/>
        <v>-8619142.0736599658</v>
      </c>
      <c r="I329" s="120">
        <f t="shared" si="70"/>
        <v>4176588.0800003484</v>
      </c>
    </row>
    <row r="330" spans="1:9" ht="15.75" thickTop="1"/>
    <row r="331" spans="1:9">
      <c r="A331" s="6"/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</row>
    <row r="332" spans="1:9">
      <c r="B332" s="5"/>
      <c r="C332" s="5"/>
      <c r="D332" s="5"/>
      <c r="E332" s="5"/>
      <c r="F332" s="5"/>
      <c r="G332" s="5"/>
      <c r="H332" s="5"/>
      <c r="I332" s="5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topLeftCell="A45" zoomScaleNormal="100" workbookViewId="0">
      <selection activeCell="B74" sqref="B74"/>
    </sheetView>
  </sheetViews>
  <sheetFormatPr defaultColWidth="8.85546875" defaultRowHeight="12.75" outlineLevelCol="1"/>
  <cols>
    <col min="1" max="1" width="3.28515625" style="60" customWidth="1"/>
    <col min="2" max="2" width="51.85546875" style="60" customWidth="1"/>
    <col min="3" max="3" width="15.140625" style="60" customWidth="1"/>
    <col min="4" max="4" width="13.85546875" style="60" customWidth="1"/>
    <col min="5" max="5" width="11" style="60" customWidth="1"/>
    <col min="6" max="6" width="13.7109375" style="60" customWidth="1"/>
    <col min="7" max="7" width="12.28515625" style="60" customWidth="1"/>
    <col min="8" max="8" width="17.85546875" style="60" customWidth="1"/>
    <col min="9" max="9" width="5" style="60" hidden="1" customWidth="1" outlineLevel="1"/>
    <col min="10" max="10" width="4.5703125" style="60" hidden="1" customWidth="1" outlineLevel="1"/>
    <col min="11" max="11" width="12.5703125" style="60" customWidth="1" collapsed="1"/>
    <col min="12" max="16384" width="8.85546875" style="60"/>
  </cols>
  <sheetData>
    <row r="1" spans="1:10" ht="15.95" customHeight="1">
      <c r="A1" s="118"/>
      <c r="B1" s="145" t="s">
        <v>346</v>
      </c>
      <c r="C1" s="145"/>
      <c r="D1" s="145"/>
      <c r="E1" s="145"/>
      <c r="F1" s="145"/>
      <c r="G1" s="145"/>
      <c r="H1" s="145"/>
    </row>
    <row r="2" spans="1:10" ht="15.95" customHeight="1">
      <c r="A2" s="117"/>
      <c r="B2" s="144" t="s">
        <v>419</v>
      </c>
      <c r="C2" s="144"/>
      <c r="D2" s="144"/>
      <c r="E2" s="144"/>
      <c r="F2" s="144"/>
      <c r="G2" s="144"/>
      <c r="H2" s="144"/>
    </row>
    <row r="3" spans="1:10" ht="15.95" customHeight="1">
      <c r="A3" s="144" t="str">
        <f>Allocated!A3</f>
        <v>FOR THE MONTH ENDED SEPTEMBER 30, 2017</v>
      </c>
      <c r="B3" s="144"/>
      <c r="C3" s="144"/>
      <c r="D3" s="144"/>
      <c r="E3" s="144"/>
      <c r="F3" s="144"/>
      <c r="G3" s="144"/>
      <c r="H3" s="144"/>
    </row>
    <row r="4" spans="1:10" ht="15.95" customHeight="1">
      <c r="A4" s="65"/>
      <c r="B4" s="146" t="str">
        <f>Allocated!A5</f>
        <v>(Based on allocation factors developed using 12 ME 12/31/2016 information)</v>
      </c>
      <c r="C4" s="146"/>
      <c r="D4" s="146"/>
      <c r="E4" s="146"/>
      <c r="F4" s="146"/>
      <c r="G4" s="146"/>
      <c r="H4" s="146"/>
      <c r="J4" s="60" t="s">
        <v>418</v>
      </c>
    </row>
    <row r="5" spans="1:10" ht="51">
      <c r="A5" s="116"/>
      <c r="B5" s="115" t="s">
        <v>417</v>
      </c>
      <c r="C5" s="112" t="s">
        <v>416</v>
      </c>
      <c r="D5" s="112" t="s">
        <v>415</v>
      </c>
      <c r="E5" s="114" t="s">
        <v>414</v>
      </c>
      <c r="F5" s="113" t="s">
        <v>413</v>
      </c>
      <c r="G5" s="113" t="s">
        <v>412</v>
      </c>
      <c r="H5" s="112" t="s">
        <v>35</v>
      </c>
    </row>
    <row r="6" spans="1:10" ht="15.95" customHeight="1">
      <c r="A6" s="66" t="s">
        <v>18</v>
      </c>
      <c r="B6" s="88"/>
      <c r="C6" s="111"/>
      <c r="D6" s="111"/>
      <c r="E6" s="110"/>
      <c r="F6" s="109"/>
      <c r="G6" s="109"/>
      <c r="H6" s="26"/>
    </row>
    <row r="7" spans="1:10" ht="15.95" customHeight="1">
      <c r="A7" s="66"/>
      <c r="B7" s="105" t="s">
        <v>411</v>
      </c>
      <c r="C7" s="106">
        <f t="shared" ref="C7:D10" si="0">$H7*F7</f>
        <v>10604.2377</v>
      </c>
      <c r="D7" s="106">
        <f t="shared" si="0"/>
        <v>7647.4623000000001</v>
      </c>
      <c r="E7" s="99">
        <v>1</v>
      </c>
      <c r="F7" s="98">
        <f>VLOOKUP($E7,$B$60:$G$66,5,FALSE)</f>
        <v>0.58099999999999996</v>
      </c>
      <c r="G7" s="98">
        <f>VLOOKUP($E7,$B$60:$G$66,6,FALSE)</f>
        <v>0.41899999999999998</v>
      </c>
      <c r="H7" s="20">
        <f>'Unallocated Detail'!D206</f>
        <v>18251.7</v>
      </c>
    </row>
    <row r="8" spans="1:10" ht="15.95" customHeight="1">
      <c r="A8" s="66" t="s">
        <v>375</v>
      </c>
      <c r="B8" s="105" t="s">
        <v>410</v>
      </c>
      <c r="C8" s="108">
        <f t="shared" si="0"/>
        <v>57763.044241000003</v>
      </c>
      <c r="D8" s="108">
        <f t="shared" si="0"/>
        <v>34260.285759000006</v>
      </c>
      <c r="E8" s="99">
        <v>2</v>
      </c>
      <c r="F8" s="98">
        <f>VLOOKUP($E8,$B$60:$G$66,5,FALSE)</f>
        <v>0.62770000000000004</v>
      </c>
      <c r="G8" s="98">
        <f>VLOOKUP($E8,$B$60:$G$66,6,FALSE)</f>
        <v>0.37230000000000002</v>
      </c>
      <c r="H8" s="100">
        <f>'Unallocated Detail'!D207</f>
        <v>92023.33</v>
      </c>
    </row>
    <row r="9" spans="1:10" ht="15.95" customHeight="1">
      <c r="A9" s="66" t="s">
        <v>375</v>
      </c>
      <c r="B9" s="105" t="s">
        <v>409</v>
      </c>
      <c r="C9" s="108">
        <f t="shared" si="0"/>
        <v>1791338.5434699999</v>
      </c>
      <c r="D9" s="108">
        <f t="shared" si="0"/>
        <v>1291860.32653</v>
      </c>
      <c r="E9" s="99">
        <v>1</v>
      </c>
      <c r="F9" s="98">
        <f>VLOOKUP($E9,$B$60:$G$66,5,FALSE)</f>
        <v>0.58099999999999996</v>
      </c>
      <c r="G9" s="98">
        <f>VLOOKUP($E9,$B$60:$G$66,6,FALSE)</f>
        <v>0.41899999999999998</v>
      </c>
      <c r="H9" s="100">
        <f>'Unallocated Detail'!D208</f>
        <v>3083198.87</v>
      </c>
    </row>
    <row r="10" spans="1:10" ht="15.95" customHeight="1">
      <c r="A10" s="66" t="s">
        <v>375</v>
      </c>
      <c r="B10" s="105" t="s">
        <v>408</v>
      </c>
      <c r="C10" s="107">
        <f t="shared" si="0"/>
        <v>0</v>
      </c>
      <c r="D10" s="107">
        <f t="shared" si="0"/>
        <v>0</v>
      </c>
      <c r="E10" s="91">
        <v>1</v>
      </c>
      <c r="F10" s="93">
        <f>VLOOKUP($E10,$B$60:$G$66,5,FALSE)</f>
        <v>0.58099999999999996</v>
      </c>
      <c r="G10" s="93">
        <f>VLOOKUP($E10,$B$60:$G$66,6,FALSE)</f>
        <v>0.41899999999999998</v>
      </c>
      <c r="H10" s="92">
        <f>'Unallocated Detail'!D210</f>
        <v>0</v>
      </c>
      <c r="J10" s="19">
        <f>+C11+D11-H11</f>
        <v>0</v>
      </c>
    </row>
    <row r="11" spans="1:10" ht="15.95" customHeight="1">
      <c r="A11" s="66" t="s">
        <v>375</v>
      </c>
      <c r="B11" s="88" t="s">
        <v>374</v>
      </c>
      <c r="C11" s="96">
        <f>SUM(C7:C10)</f>
        <v>1859705.8254109998</v>
      </c>
      <c r="D11" s="96">
        <f>SUM(D7:D10)</f>
        <v>1333768.0745890001</v>
      </c>
      <c r="E11" s="99"/>
      <c r="F11" s="106"/>
      <c r="G11" s="86"/>
      <c r="H11" s="100">
        <f>SUM(H7:H10)</f>
        <v>3193473.9</v>
      </c>
      <c r="J11" s="19" t="e">
        <f>H11-#REF!</f>
        <v>#REF!</v>
      </c>
    </row>
    <row r="12" spans="1:10" ht="15.95" customHeight="1">
      <c r="A12" s="66" t="s">
        <v>17</v>
      </c>
      <c r="B12" s="88"/>
      <c r="C12" s="96"/>
      <c r="D12" s="96"/>
      <c r="E12" s="99"/>
      <c r="F12" s="86"/>
      <c r="G12" s="86"/>
      <c r="H12" s="26"/>
    </row>
    <row r="13" spans="1:10" ht="15.95" customHeight="1">
      <c r="A13" s="66"/>
      <c r="B13" s="105" t="s">
        <v>407</v>
      </c>
      <c r="C13" s="96">
        <f t="shared" ref="C13:D19" si="1">$H13*F13</f>
        <v>65902.533689999997</v>
      </c>
      <c r="D13" s="96">
        <f t="shared" si="1"/>
        <v>47526.956310000001</v>
      </c>
      <c r="E13" s="99">
        <v>1</v>
      </c>
      <c r="F13" s="98">
        <f t="shared" ref="F13:F19" si="2">VLOOKUP($E13,$B$60:$G$66,5,FALSE)</f>
        <v>0.58099999999999996</v>
      </c>
      <c r="G13" s="98">
        <f t="shared" ref="G13:G19" si="3">VLOOKUP($E13,$B$60:$G$66,6,FALSE)</f>
        <v>0.41899999999999998</v>
      </c>
      <c r="H13" s="100">
        <f>'Unallocated Detail'!D213</f>
        <v>113429.49</v>
      </c>
    </row>
    <row r="14" spans="1:10" ht="15.95" customHeight="1">
      <c r="A14" s="66" t="s">
        <v>375</v>
      </c>
      <c r="B14" s="105" t="s">
        <v>406</v>
      </c>
      <c r="C14" s="96">
        <f t="shared" si="1"/>
        <v>69710.099759999415</v>
      </c>
      <c r="D14" s="96">
        <f t="shared" si="1"/>
        <v>50272.86023999958</v>
      </c>
      <c r="E14" s="99">
        <v>1</v>
      </c>
      <c r="F14" s="98">
        <f t="shared" si="2"/>
        <v>0.58099999999999996</v>
      </c>
      <c r="G14" s="98">
        <f t="shared" si="3"/>
        <v>0.41899999999999998</v>
      </c>
      <c r="H14" s="100">
        <f>'Unallocated Detail'!D214</f>
        <v>119982.959999999</v>
      </c>
    </row>
    <row r="15" spans="1:10" ht="15.95" customHeight="1">
      <c r="A15" s="66" t="s">
        <v>375</v>
      </c>
      <c r="B15" s="105" t="s">
        <v>405</v>
      </c>
      <c r="C15" s="96">
        <f t="shared" si="1"/>
        <v>5.9378200000000003</v>
      </c>
      <c r="D15" s="96">
        <f t="shared" si="1"/>
        <v>4.2821800000000003</v>
      </c>
      <c r="E15" s="99">
        <v>1</v>
      </c>
      <c r="F15" s="98">
        <f t="shared" si="2"/>
        <v>0.58099999999999996</v>
      </c>
      <c r="G15" s="98">
        <f t="shared" si="3"/>
        <v>0.41899999999999998</v>
      </c>
      <c r="H15" s="100">
        <f>'Unallocated Detail'!D215</f>
        <v>10.220000000000001</v>
      </c>
    </row>
    <row r="16" spans="1:10" ht="15.95" customHeight="1">
      <c r="A16" s="66"/>
      <c r="B16" s="105" t="s">
        <v>404</v>
      </c>
      <c r="C16" s="96">
        <f t="shared" si="1"/>
        <v>0</v>
      </c>
      <c r="D16" s="96">
        <f t="shared" si="1"/>
        <v>0</v>
      </c>
      <c r="E16" s="99">
        <v>1</v>
      </c>
      <c r="F16" s="98">
        <f t="shared" si="2"/>
        <v>0.58099999999999996</v>
      </c>
      <c r="G16" s="98">
        <f t="shared" si="3"/>
        <v>0.41899999999999998</v>
      </c>
      <c r="H16" s="100">
        <f>'Unallocated Detail'!D216</f>
        <v>0</v>
      </c>
    </row>
    <row r="17" spans="1:11" ht="15.95" customHeight="1">
      <c r="A17" s="66" t="s">
        <v>375</v>
      </c>
      <c r="B17" s="105" t="s">
        <v>403</v>
      </c>
      <c r="C17" s="96">
        <f t="shared" si="1"/>
        <v>0</v>
      </c>
      <c r="D17" s="96">
        <f t="shared" si="1"/>
        <v>0</v>
      </c>
      <c r="E17" s="99">
        <v>1</v>
      </c>
      <c r="F17" s="98">
        <f t="shared" si="2"/>
        <v>0.58099999999999996</v>
      </c>
      <c r="G17" s="98">
        <f t="shared" si="3"/>
        <v>0.41899999999999998</v>
      </c>
      <c r="H17" s="100">
        <f>'Unallocated Detail'!D217</f>
        <v>0</v>
      </c>
    </row>
    <row r="18" spans="1:11" ht="15.95" customHeight="1">
      <c r="A18" s="66"/>
      <c r="B18" s="105" t="s">
        <v>402</v>
      </c>
      <c r="C18" s="96">
        <f t="shared" si="1"/>
        <v>0</v>
      </c>
      <c r="D18" s="96">
        <f t="shared" si="1"/>
        <v>0</v>
      </c>
      <c r="E18" s="99">
        <v>1</v>
      </c>
      <c r="F18" s="98">
        <f t="shared" si="2"/>
        <v>0.58099999999999996</v>
      </c>
      <c r="G18" s="98">
        <f t="shared" si="3"/>
        <v>0.41899999999999998</v>
      </c>
      <c r="H18" s="100">
        <f>'Unallocated Detail'!D218</f>
        <v>0</v>
      </c>
    </row>
    <row r="19" spans="1:11" ht="15.95" customHeight="1">
      <c r="A19" s="66"/>
      <c r="B19" s="105" t="s">
        <v>401</v>
      </c>
      <c r="C19" s="92">
        <f t="shared" si="1"/>
        <v>0</v>
      </c>
      <c r="D19" s="92">
        <f t="shared" si="1"/>
        <v>0</v>
      </c>
      <c r="E19" s="91">
        <v>1</v>
      </c>
      <c r="F19" s="93">
        <f t="shared" si="2"/>
        <v>0.58099999999999996</v>
      </c>
      <c r="G19" s="93">
        <f t="shared" si="3"/>
        <v>0.41899999999999998</v>
      </c>
      <c r="H19" s="92">
        <f>'Unallocated Detail'!D219</f>
        <v>0</v>
      </c>
      <c r="J19" s="19">
        <f>+C20+D20-H20</f>
        <v>0</v>
      </c>
    </row>
    <row r="20" spans="1:11" ht="15.95" customHeight="1">
      <c r="A20" s="66" t="s">
        <v>375</v>
      </c>
      <c r="B20" s="88" t="s">
        <v>374</v>
      </c>
      <c r="C20" s="96">
        <f>SUM(C13:C18)</f>
        <v>135618.5712699994</v>
      </c>
      <c r="D20" s="96">
        <f>SUM(D13:D18)</f>
        <v>97804.098729999576</v>
      </c>
      <c r="E20" s="99"/>
      <c r="F20" s="106"/>
      <c r="G20" s="86"/>
      <c r="H20" s="100">
        <f>SUM(H13:H18)</f>
        <v>233422.66999999902</v>
      </c>
      <c r="J20" s="19" t="e">
        <f>H20-#REF!</f>
        <v>#REF!</v>
      </c>
    </row>
    <row r="21" spans="1:11" ht="15.95" customHeight="1">
      <c r="A21" s="66" t="s">
        <v>15</v>
      </c>
      <c r="B21" s="88"/>
      <c r="C21" s="96"/>
      <c r="D21" s="96"/>
      <c r="E21" s="99"/>
      <c r="F21" s="86"/>
      <c r="G21" s="86"/>
      <c r="H21" s="100"/>
    </row>
    <row r="22" spans="1:11" ht="15.95" customHeight="1">
      <c r="A22" s="66"/>
      <c r="B22" s="105" t="s">
        <v>400</v>
      </c>
      <c r="C22" s="96">
        <f t="shared" ref="C22:C34" si="4">$H22*F22</f>
        <v>4336281.1673499933</v>
      </c>
      <c r="D22" s="96">
        <f t="shared" ref="D22:D34" si="5">$H22*G22</f>
        <v>2158074.3326499965</v>
      </c>
      <c r="E22" s="99">
        <v>4</v>
      </c>
      <c r="F22" s="98">
        <f t="shared" ref="F22:F34" si="6">VLOOKUP($E22,$B$60:$G$66,5,FALSE)</f>
        <v>0.66769999999999996</v>
      </c>
      <c r="G22" s="98">
        <f t="shared" ref="G22:G34" si="7">VLOOKUP($E22,$B$60:$G$66,6,FALSE)</f>
        <v>0.33229999999999998</v>
      </c>
      <c r="H22" s="100">
        <f>'Unallocated Detail'!D225</f>
        <v>6494355.4999999898</v>
      </c>
      <c r="K22" s="5"/>
    </row>
    <row r="23" spans="1:11" ht="15.95" customHeight="1">
      <c r="A23" s="66"/>
      <c r="B23" s="105" t="s">
        <v>399</v>
      </c>
      <c r="C23" s="96">
        <f t="shared" si="4"/>
        <v>-127260.16799099933</v>
      </c>
      <c r="D23" s="96">
        <f t="shared" si="5"/>
        <v>-63334.662008999665</v>
      </c>
      <c r="E23" s="99">
        <v>4</v>
      </c>
      <c r="F23" s="98">
        <f t="shared" si="6"/>
        <v>0.66769999999999996</v>
      </c>
      <c r="G23" s="98">
        <f t="shared" si="7"/>
        <v>0.33229999999999998</v>
      </c>
      <c r="H23" s="100">
        <f>'Unallocated Detail'!D226</f>
        <v>-190594.829999999</v>
      </c>
      <c r="K23" s="5"/>
    </row>
    <row r="24" spans="1:11" ht="15.95" customHeight="1">
      <c r="A24" s="66" t="s">
        <v>375</v>
      </c>
      <c r="B24" s="105" t="s">
        <v>398</v>
      </c>
      <c r="C24" s="96">
        <f t="shared" si="4"/>
        <v>-1935213.4787369999</v>
      </c>
      <c r="D24" s="96">
        <f t="shared" si="5"/>
        <v>-963114.33126300003</v>
      </c>
      <c r="E24" s="99">
        <v>4</v>
      </c>
      <c r="F24" s="98">
        <f t="shared" si="6"/>
        <v>0.66769999999999996</v>
      </c>
      <c r="G24" s="98">
        <f t="shared" si="7"/>
        <v>0.33229999999999998</v>
      </c>
      <c r="H24" s="100">
        <f>'Unallocated Detail'!D227</f>
        <v>-2898327.81</v>
      </c>
      <c r="K24" s="5"/>
    </row>
    <row r="25" spans="1:11" ht="15.95" customHeight="1">
      <c r="A25" s="66" t="s">
        <v>375</v>
      </c>
      <c r="B25" s="105" t="s">
        <v>397</v>
      </c>
      <c r="C25" s="96">
        <f t="shared" si="4"/>
        <v>1394130.4913799998</v>
      </c>
      <c r="D25" s="96">
        <f t="shared" si="5"/>
        <v>693828.90861999989</v>
      </c>
      <c r="E25" s="99">
        <v>4</v>
      </c>
      <c r="F25" s="98">
        <f t="shared" si="6"/>
        <v>0.66769999999999996</v>
      </c>
      <c r="G25" s="98">
        <f t="shared" si="7"/>
        <v>0.33229999999999998</v>
      </c>
      <c r="H25" s="100">
        <f>'Unallocated Detail'!D228</f>
        <v>2087959.4</v>
      </c>
      <c r="K25" s="5"/>
    </row>
    <row r="26" spans="1:11" ht="15.95" customHeight="1">
      <c r="A26" s="66" t="s">
        <v>375</v>
      </c>
      <c r="B26" s="105" t="s">
        <v>396</v>
      </c>
      <c r="C26" s="96">
        <f t="shared" si="4"/>
        <v>-6651.0824639999992</v>
      </c>
      <c r="D26" s="96">
        <f t="shared" si="5"/>
        <v>-4291.797536</v>
      </c>
      <c r="E26" s="99">
        <v>3</v>
      </c>
      <c r="F26" s="98">
        <f t="shared" si="6"/>
        <v>0.60780000000000001</v>
      </c>
      <c r="G26" s="98">
        <f t="shared" si="7"/>
        <v>0.39219999999999999</v>
      </c>
      <c r="H26" s="100">
        <f>'Unallocated Detail'!D229</f>
        <v>-10942.88</v>
      </c>
      <c r="K26" s="5"/>
    </row>
    <row r="27" spans="1:11" ht="15.95" customHeight="1">
      <c r="A27" s="66" t="s">
        <v>375</v>
      </c>
      <c r="B27" s="105" t="s">
        <v>395</v>
      </c>
      <c r="C27" s="96">
        <f t="shared" si="4"/>
        <v>353647.70475999994</v>
      </c>
      <c r="D27" s="96">
        <f t="shared" si="5"/>
        <v>255040.25523999997</v>
      </c>
      <c r="E27" s="99">
        <v>1</v>
      </c>
      <c r="F27" s="98">
        <f t="shared" si="6"/>
        <v>0.58099999999999996</v>
      </c>
      <c r="G27" s="98">
        <f t="shared" si="7"/>
        <v>0.41899999999999998</v>
      </c>
      <c r="H27" s="100">
        <f>'Unallocated Detail'!D230</f>
        <v>608687.96</v>
      </c>
      <c r="K27" s="5"/>
    </row>
    <row r="28" spans="1:11" ht="15.95" customHeight="1">
      <c r="A28" s="66" t="s">
        <v>375</v>
      </c>
      <c r="B28" s="105" t="s">
        <v>394</v>
      </c>
      <c r="C28" s="96">
        <f t="shared" si="4"/>
        <v>1125729.5839919932</v>
      </c>
      <c r="D28" s="96">
        <f t="shared" si="5"/>
        <v>541277.05600799667</v>
      </c>
      <c r="E28" s="99">
        <v>5</v>
      </c>
      <c r="F28" s="98">
        <f t="shared" si="6"/>
        <v>0.67530000000000001</v>
      </c>
      <c r="G28" s="98">
        <f t="shared" si="7"/>
        <v>0.32469999999999999</v>
      </c>
      <c r="H28" s="100">
        <f>'Unallocated Detail'!D231</f>
        <v>1667006.6399999899</v>
      </c>
      <c r="K28" s="5"/>
    </row>
    <row r="29" spans="1:11" ht="15.95" customHeight="1">
      <c r="A29" s="66"/>
      <c r="B29" s="105" t="s">
        <v>393</v>
      </c>
      <c r="C29" s="96">
        <f t="shared" si="4"/>
        <v>235766.40570999932</v>
      </c>
      <c r="D29" s="96">
        <f t="shared" si="5"/>
        <v>117335.89428999966</v>
      </c>
      <c r="E29" s="99">
        <v>4</v>
      </c>
      <c r="F29" s="98">
        <f t="shared" si="6"/>
        <v>0.66769999999999996</v>
      </c>
      <c r="G29" s="98">
        <f t="shared" si="7"/>
        <v>0.33229999999999998</v>
      </c>
      <c r="H29" s="100">
        <f>'Unallocated Detail'!D232</f>
        <v>353102.299999999</v>
      </c>
      <c r="K29" s="5"/>
    </row>
    <row r="30" spans="1:11" ht="15.95" customHeight="1">
      <c r="A30" s="66" t="s">
        <v>375</v>
      </c>
      <c r="B30" s="105" t="s">
        <v>392</v>
      </c>
      <c r="C30" s="96">
        <f t="shared" si="4"/>
        <v>0</v>
      </c>
      <c r="D30" s="96">
        <f t="shared" si="5"/>
        <v>0</v>
      </c>
      <c r="E30" s="99">
        <v>4</v>
      </c>
      <c r="F30" s="98">
        <f t="shared" si="6"/>
        <v>0.66769999999999996</v>
      </c>
      <c r="G30" s="98">
        <f t="shared" si="7"/>
        <v>0.33229999999999998</v>
      </c>
      <c r="H30" s="100">
        <f>'Unallocated Detail'!D233</f>
        <v>0</v>
      </c>
      <c r="K30" s="5"/>
    </row>
    <row r="31" spans="1:11" ht="15.95" customHeight="1">
      <c r="A31" s="66" t="s">
        <v>375</v>
      </c>
      <c r="B31" s="105" t="s">
        <v>391</v>
      </c>
      <c r="C31" s="96">
        <f t="shared" si="4"/>
        <v>174369.11385299999</v>
      </c>
      <c r="D31" s="96">
        <f t="shared" si="5"/>
        <v>86779.776146999997</v>
      </c>
      <c r="E31" s="99">
        <v>4</v>
      </c>
      <c r="F31" s="98">
        <f t="shared" si="6"/>
        <v>0.66769999999999996</v>
      </c>
      <c r="G31" s="98">
        <f t="shared" si="7"/>
        <v>0.33229999999999998</v>
      </c>
      <c r="H31" s="100">
        <f>'Unallocated Detail'!D234</f>
        <v>261148.89</v>
      </c>
      <c r="K31" s="5"/>
    </row>
    <row r="32" spans="1:11" ht="15.95" customHeight="1">
      <c r="A32" s="66" t="s">
        <v>375</v>
      </c>
      <c r="B32" s="105" t="s">
        <v>390</v>
      </c>
      <c r="C32" s="96">
        <f t="shared" si="4"/>
        <v>1210617.9872049999</v>
      </c>
      <c r="D32" s="96">
        <f t="shared" si="5"/>
        <v>602498.66279499989</v>
      </c>
      <c r="E32" s="99">
        <v>4</v>
      </c>
      <c r="F32" s="98">
        <f t="shared" si="6"/>
        <v>0.66769999999999996</v>
      </c>
      <c r="G32" s="98">
        <f t="shared" si="7"/>
        <v>0.33229999999999998</v>
      </c>
      <c r="H32" s="100">
        <f>'Unallocated Detail'!D235</f>
        <v>1813116.65</v>
      </c>
      <c r="K32" s="5"/>
    </row>
    <row r="33" spans="1:11" ht="15.95" customHeight="1">
      <c r="A33" s="66"/>
      <c r="B33" s="105" t="s">
        <v>389</v>
      </c>
      <c r="C33" s="96">
        <f t="shared" si="4"/>
        <v>0</v>
      </c>
      <c r="D33" s="96">
        <f t="shared" si="5"/>
        <v>0</v>
      </c>
      <c r="E33" s="99">
        <v>4</v>
      </c>
      <c r="F33" s="98">
        <f t="shared" si="6"/>
        <v>0.66769999999999996</v>
      </c>
      <c r="G33" s="98">
        <f t="shared" si="7"/>
        <v>0.33229999999999998</v>
      </c>
      <c r="H33" s="100">
        <f>'Unallocated Detail'!D236</f>
        <v>0</v>
      </c>
      <c r="K33" s="5">
        <v>0</v>
      </c>
    </row>
    <row r="34" spans="1:11" ht="15.95" customHeight="1">
      <c r="A34" s="66"/>
      <c r="B34" s="105" t="s">
        <v>388</v>
      </c>
      <c r="C34" s="92">
        <f t="shared" si="4"/>
        <v>1257853.3887699933</v>
      </c>
      <c r="D34" s="92">
        <f t="shared" si="5"/>
        <v>626006.71122999664</v>
      </c>
      <c r="E34" s="91">
        <v>4</v>
      </c>
      <c r="F34" s="93">
        <f t="shared" si="6"/>
        <v>0.66769999999999996</v>
      </c>
      <c r="G34" s="93">
        <f t="shared" si="7"/>
        <v>0.33229999999999998</v>
      </c>
      <c r="H34" s="92">
        <f>'Unallocated Detail'!D237</f>
        <v>1883860.0999999901</v>
      </c>
      <c r="J34" s="19">
        <f>+C35+D35-H35</f>
        <v>0</v>
      </c>
      <c r="K34" s="5"/>
    </row>
    <row r="35" spans="1:11" ht="15.95" customHeight="1">
      <c r="A35" s="66" t="s">
        <v>375</v>
      </c>
      <c r="B35" s="88" t="s">
        <v>374</v>
      </c>
      <c r="C35" s="96">
        <f>SUM(C22:C34)</f>
        <v>8019271.1138279801</v>
      </c>
      <c r="D35" s="96">
        <f>SUM(D22:D34)</f>
        <v>4050100.80617199</v>
      </c>
      <c r="E35" s="99"/>
      <c r="F35" s="106"/>
      <c r="G35" s="86"/>
      <c r="H35" s="100">
        <f>SUM(H22:H34)</f>
        <v>12069371.919999968</v>
      </c>
      <c r="J35" s="19" t="e">
        <f>H35-#REF!</f>
        <v>#REF!</v>
      </c>
    </row>
    <row r="36" spans="1:11" ht="15.95" customHeight="1">
      <c r="A36" s="66" t="s">
        <v>387</v>
      </c>
      <c r="B36" s="88"/>
      <c r="C36" s="96"/>
      <c r="D36" s="96"/>
      <c r="E36" s="99"/>
      <c r="F36" s="86"/>
      <c r="G36" s="86"/>
      <c r="H36" s="26"/>
    </row>
    <row r="37" spans="1:11" ht="15.95" customHeight="1">
      <c r="A37" s="66"/>
      <c r="B37" s="105" t="s">
        <v>386</v>
      </c>
      <c r="C37" s="96">
        <f>$H37*F37</f>
        <v>1414655.6561499999</v>
      </c>
      <c r="D37" s="96">
        <f>$H37*G37</f>
        <v>704043.84384999995</v>
      </c>
      <c r="E37" s="99">
        <v>4</v>
      </c>
      <c r="F37" s="98">
        <f>VLOOKUP($E37,$B$60:$G$66,5,FALSE)</f>
        <v>0.66769999999999996</v>
      </c>
      <c r="G37" s="98">
        <f>VLOOKUP($E37,$B$60:$G$66,6,FALSE)</f>
        <v>0.33229999999999998</v>
      </c>
      <c r="H37" s="96">
        <f>'Unallocated Detail'!D243</f>
        <v>2118699.5</v>
      </c>
    </row>
    <row r="38" spans="1:11" ht="15.95" customHeight="1">
      <c r="A38" s="66"/>
      <c r="B38" s="95" t="s">
        <v>385</v>
      </c>
      <c r="C38" s="92">
        <f>$H38*F38</f>
        <v>0</v>
      </c>
      <c r="D38" s="92">
        <f>$H38*G38</f>
        <v>0</v>
      </c>
      <c r="E38" s="91">
        <v>4</v>
      </c>
      <c r="F38" s="93">
        <f>VLOOKUP($E38,$B$60:$G$66,5,FALSE)</f>
        <v>0.66769999999999996</v>
      </c>
      <c r="G38" s="93">
        <f>VLOOKUP($E38,$B$60:$G$66,6,FALSE)</f>
        <v>0.33229999999999998</v>
      </c>
      <c r="H38" s="92">
        <f>'Unallocated Detail'!D244</f>
        <v>0</v>
      </c>
      <c r="J38" s="19">
        <f>+C39+D39-H39</f>
        <v>0</v>
      </c>
    </row>
    <row r="39" spans="1:11" ht="15.95" customHeight="1">
      <c r="A39" s="66"/>
      <c r="B39" s="88" t="s">
        <v>374</v>
      </c>
      <c r="C39" s="96">
        <f>SUM(C37:C38)</f>
        <v>1414655.6561499999</v>
      </c>
      <c r="D39" s="96">
        <f>SUM(D37:D38)</f>
        <v>704043.84384999995</v>
      </c>
      <c r="E39" s="99"/>
      <c r="F39" s="86"/>
      <c r="G39" s="86"/>
      <c r="H39" s="104">
        <f>SUM(H37:H38)</f>
        <v>2118699.5</v>
      </c>
      <c r="J39" s="19" t="e">
        <f>H39-#REF!</f>
        <v>#REF!</v>
      </c>
    </row>
    <row r="40" spans="1:11" ht="15.95" customHeight="1">
      <c r="A40" s="66" t="s">
        <v>13</v>
      </c>
      <c r="B40" s="105"/>
      <c r="C40" s="96"/>
      <c r="D40" s="96"/>
      <c r="E40" s="99"/>
      <c r="F40" s="86"/>
      <c r="G40" s="86"/>
      <c r="H40" s="100"/>
    </row>
    <row r="41" spans="1:11" ht="15.95" customHeight="1">
      <c r="A41" s="66"/>
      <c r="B41" s="105" t="s">
        <v>384</v>
      </c>
      <c r="C41" s="96">
        <f t="shared" ref="C41:D43" si="8">$H41*F41</f>
        <v>1939840.8400469997</v>
      </c>
      <c r="D41" s="96">
        <f t="shared" si="8"/>
        <v>965417.26995299989</v>
      </c>
      <c r="E41" s="99">
        <v>4</v>
      </c>
      <c r="F41" s="98">
        <f>VLOOKUP($E41,$B$60:$G$66,5,FALSE)</f>
        <v>0.66769999999999996</v>
      </c>
      <c r="G41" s="98">
        <f>VLOOKUP($E41,$B$60:$G$66,6,FALSE)</f>
        <v>0.33229999999999998</v>
      </c>
      <c r="H41" s="96">
        <f>'Unallocated Detail'!D247</f>
        <v>2905258.11</v>
      </c>
    </row>
    <row r="42" spans="1:11" ht="15.95" customHeight="1">
      <c r="A42" s="66"/>
      <c r="B42" s="105" t="s">
        <v>383</v>
      </c>
      <c r="C42" s="96">
        <f t="shared" si="8"/>
        <v>0</v>
      </c>
      <c r="D42" s="96">
        <f t="shared" si="8"/>
        <v>0</v>
      </c>
      <c r="E42" s="99">
        <v>4</v>
      </c>
      <c r="F42" s="98">
        <f>VLOOKUP($E42,$B$60:$G$66,5,FALSE)</f>
        <v>0.66769999999999996</v>
      </c>
      <c r="G42" s="98">
        <f>VLOOKUP($E42,$B$60:$G$66,6,FALSE)</f>
        <v>0.33229999999999998</v>
      </c>
      <c r="H42" s="96">
        <f>'Unallocated Detail'!D248</f>
        <v>0</v>
      </c>
    </row>
    <row r="43" spans="1:11" ht="15.95" customHeight="1">
      <c r="A43" s="66"/>
      <c r="B43" s="95" t="s">
        <v>382</v>
      </c>
      <c r="C43" s="92">
        <f t="shared" si="8"/>
        <v>0</v>
      </c>
      <c r="D43" s="92">
        <f t="shared" si="8"/>
        <v>0</v>
      </c>
      <c r="E43" s="91">
        <v>4</v>
      </c>
      <c r="F43" s="93">
        <f>VLOOKUP($E43,$B$60:$G$66,5,FALSE)</f>
        <v>0.66769999999999996</v>
      </c>
      <c r="G43" s="93">
        <f>VLOOKUP($E43,$B$60:$G$66,6,FALSE)</f>
        <v>0.33229999999999998</v>
      </c>
      <c r="H43" s="96">
        <f>'Unallocated Detail'!D249</f>
        <v>0</v>
      </c>
      <c r="J43" s="19">
        <f>+C44+D44-H44</f>
        <v>0</v>
      </c>
    </row>
    <row r="44" spans="1:11" ht="15.95" customHeight="1">
      <c r="A44" s="66" t="s">
        <v>375</v>
      </c>
      <c r="B44" s="88" t="s">
        <v>374</v>
      </c>
      <c r="C44" s="96">
        <f>SUM(C41:C43)</f>
        <v>1939840.8400469997</v>
      </c>
      <c r="D44" s="96">
        <f>SUM(D41:D43)</f>
        <v>965417.26995299989</v>
      </c>
      <c r="E44" s="99"/>
      <c r="F44" s="86"/>
      <c r="G44" s="86"/>
      <c r="H44" s="104">
        <f>SUM(H41:H43)</f>
        <v>2905258.11</v>
      </c>
      <c r="J44" s="19" t="e">
        <f>H44-#REF!</f>
        <v>#REF!</v>
      </c>
    </row>
    <row r="45" spans="1:11" ht="15.95" customHeight="1">
      <c r="A45" s="66" t="s">
        <v>381</v>
      </c>
      <c r="B45" s="88"/>
      <c r="C45" s="96"/>
      <c r="D45" s="96"/>
      <c r="E45" s="99"/>
      <c r="F45" s="86"/>
      <c r="G45" s="86"/>
      <c r="H45" s="100"/>
    </row>
    <row r="46" spans="1:11" ht="15.95" customHeight="1">
      <c r="A46" s="66"/>
      <c r="B46" s="95" t="s">
        <v>345</v>
      </c>
      <c r="C46" s="92">
        <f>$H46*F46</f>
        <v>378722.42461899988</v>
      </c>
      <c r="D46" s="92">
        <f>$H46*G46</f>
        <v>188482.04538099995</v>
      </c>
      <c r="E46" s="91">
        <v>4</v>
      </c>
      <c r="F46" s="93">
        <f>VLOOKUP($E46,$B$60:$G$66,5,FALSE)</f>
        <v>0.66769999999999996</v>
      </c>
      <c r="G46" s="93">
        <f>VLOOKUP($E46,$B$60:$G$66,6,FALSE)</f>
        <v>0.33229999999999998</v>
      </c>
      <c r="H46" s="89">
        <f>'Unallocated Detail'!D269</f>
        <v>567204.46999999986</v>
      </c>
      <c r="J46" s="19">
        <f>+C47+D47-H47</f>
        <v>0</v>
      </c>
    </row>
    <row r="47" spans="1:11" ht="15.95" customHeight="1">
      <c r="A47" s="66" t="s">
        <v>375</v>
      </c>
      <c r="B47" s="88" t="s">
        <v>374</v>
      </c>
      <c r="C47" s="96">
        <f>C46</f>
        <v>378722.42461899988</v>
      </c>
      <c r="D47" s="96">
        <f>D46</f>
        <v>188482.04538099995</v>
      </c>
      <c r="E47" s="99"/>
      <c r="F47" s="86"/>
      <c r="G47" s="86"/>
      <c r="H47" s="100">
        <f>H46</f>
        <v>567204.46999999986</v>
      </c>
      <c r="J47" s="19" t="e">
        <f>H47-#REF!</f>
        <v>#REF!</v>
      </c>
    </row>
    <row r="48" spans="1:11" ht="15.95" customHeight="1">
      <c r="A48" s="66"/>
      <c r="B48" s="88"/>
      <c r="C48" s="96"/>
      <c r="D48" s="96"/>
      <c r="E48" s="99"/>
      <c r="F48" s="86"/>
      <c r="G48" s="86"/>
      <c r="H48" s="100"/>
    </row>
    <row r="49" spans="1:10" ht="15.95" customHeight="1">
      <c r="A49" s="101" t="s">
        <v>380</v>
      </c>
      <c r="B49" s="65"/>
      <c r="C49" s="96"/>
      <c r="D49" s="96"/>
      <c r="E49" s="103"/>
      <c r="F49" s="103"/>
      <c r="G49" s="103"/>
      <c r="H49" s="100"/>
    </row>
    <row r="50" spans="1:10" ht="15.95" customHeight="1">
      <c r="A50" s="101"/>
      <c r="B50" s="95" t="s">
        <v>379</v>
      </c>
      <c r="C50" s="92">
        <v>0</v>
      </c>
      <c r="D50" s="92">
        <v>0</v>
      </c>
      <c r="E50" s="91">
        <v>4</v>
      </c>
      <c r="F50" s="93">
        <f>VLOOKUP($E50,$B$60:$G$66,5,FALSE)</f>
        <v>0.66769999999999996</v>
      </c>
      <c r="G50" s="93">
        <f>VLOOKUP($E50,$B$60:$G$66,6,FALSE)</f>
        <v>0.33229999999999998</v>
      </c>
      <c r="H50" s="89">
        <f>'Unallocated Detail'!D274</f>
        <v>0</v>
      </c>
      <c r="J50" s="19">
        <f>+C51+D51-H51</f>
        <v>0</v>
      </c>
    </row>
    <row r="51" spans="1:10" ht="15.95" customHeight="1">
      <c r="A51" s="101"/>
      <c r="B51" s="88" t="s">
        <v>374</v>
      </c>
      <c r="C51" s="96">
        <f>SUM(C50)</f>
        <v>0</v>
      </c>
      <c r="D51" s="96">
        <f>SUM(D50)</f>
        <v>0</v>
      </c>
      <c r="E51" s="99"/>
      <c r="F51" s="102"/>
      <c r="G51" s="102"/>
      <c r="H51" s="100">
        <f>SUM(H50)</f>
        <v>0</v>
      </c>
    </row>
    <row r="52" spans="1:10" ht="15.95" customHeight="1">
      <c r="A52" s="101"/>
      <c r="B52" s="65"/>
      <c r="C52" s="96"/>
      <c r="D52" s="96"/>
      <c r="E52" s="99"/>
      <c r="F52" s="86"/>
      <c r="G52" s="86"/>
      <c r="H52" s="100"/>
    </row>
    <row r="53" spans="1:10" ht="15.95" customHeight="1">
      <c r="A53" s="66" t="s">
        <v>378</v>
      </c>
      <c r="B53" s="88"/>
      <c r="C53" s="96"/>
      <c r="D53" s="96"/>
      <c r="E53" s="99"/>
      <c r="F53" s="86"/>
      <c r="G53" s="86"/>
      <c r="H53" s="100"/>
    </row>
    <row r="54" spans="1:10" ht="15.95" customHeight="1">
      <c r="A54" s="66"/>
      <c r="B54" s="95" t="s">
        <v>377</v>
      </c>
      <c r="C54" s="96">
        <f>$H54*F54</f>
        <v>0</v>
      </c>
      <c r="D54" s="96">
        <f>$H54*G54</f>
        <v>0</v>
      </c>
      <c r="E54" s="99">
        <v>4</v>
      </c>
      <c r="F54" s="98">
        <f>VLOOKUP($E54,$B$60:$G$66,5,FALSE)</f>
        <v>0.66769999999999996</v>
      </c>
      <c r="G54" s="97">
        <f>VLOOKUP($E54,$B$60:$G$66,6,FALSE)</f>
        <v>0.33229999999999998</v>
      </c>
      <c r="H54" s="96">
        <f>'Unallocated Detail'!D277</f>
        <v>0</v>
      </c>
    </row>
    <row r="55" spans="1:10" ht="15.95" customHeight="1">
      <c r="A55" s="66"/>
      <c r="B55" s="95" t="s">
        <v>376</v>
      </c>
      <c r="C55" s="92">
        <f>$H55*F55</f>
        <v>0</v>
      </c>
      <c r="D55" s="92">
        <f>$H55*G55</f>
        <v>0</v>
      </c>
      <c r="E55" s="94">
        <v>4</v>
      </c>
      <c r="F55" s="93">
        <f>VLOOKUP($E55,$B$60:$G$66,5,FALSE)</f>
        <v>0.66769999999999996</v>
      </c>
      <c r="G55" s="93">
        <f>VLOOKUP($E55,$B$60:$G$66,6,FALSE)</f>
        <v>0.33229999999999998</v>
      </c>
      <c r="H55" s="92">
        <f>'Unallocated Detail'!D278</f>
        <v>0</v>
      </c>
      <c r="J55" s="19">
        <f>+C56+D56-H56</f>
        <v>0</v>
      </c>
    </row>
    <row r="56" spans="1:10" ht="15.95" customHeight="1">
      <c r="A56" s="64" t="s">
        <v>375</v>
      </c>
      <c r="B56" s="85" t="s">
        <v>374</v>
      </c>
      <c r="C56" s="92">
        <f>SUM(C54:C55)</f>
        <v>0</v>
      </c>
      <c r="D56" s="92">
        <f>SUM(D54:D55)</f>
        <v>0</v>
      </c>
      <c r="E56" s="91"/>
      <c r="F56" s="90"/>
      <c r="G56" s="90"/>
      <c r="H56" s="89">
        <f>SUM(H54:H55)</f>
        <v>0</v>
      </c>
      <c r="J56" s="19">
        <v>0</v>
      </c>
    </row>
    <row r="57" spans="1:10" ht="15.95" customHeight="1">
      <c r="A57" s="66"/>
      <c r="B57" s="88"/>
      <c r="C57" s="87"/>
      <c r="D57" s="87"/>
      <c r="E57" s="87"/>
      <c r="F57" s="86"/>
      <c r="G57" s="86"/>
      <c r="H57" s="26"/>
    </row>
    <row r="58" spans="1:10" ht="15.95" customHeight="1">
      <c r="A58" s="64" t="s">
        <v>373</v>
      </c>
      <c r="B58" s="85"/>
      <c r="C58" s="83">
        <f>C11+C20+C35+C39+C44+C47+C51+C56</f>
        <v>13747814.431324979</v>
      </c>
      <c r="D58" s="83">
        <f>D11+D20+D35+D39+D44+D47+D51+D56</f>
        <v>7339616.1386749893</v>
      </c>
      <c r="E58" s="83"/>
      <c r="F58" s="83"/>
      <c r="G58" s="84"/>
      <c r="H58" s="83">
        <f>H11+H20+H35+H39+H44+H47+H51+H56</f>
        <v>21087430.569999963</v>
      </c>
    </row>
    <row r="59" spans="1:10" ht="15.95" customHeight="1">
      <c r="C59" s="82"/>
      <c r="D59" s="82"/>
      <c r="E59" s="82"/>
      <c r="F59" s="82"/>
      <c r="G59" s="82"/>
      <c r="H59" s="82"/>
    </row>
    <row r="60" spans="1:10" ht="15.95" customHeight="1">
      <c r="A60" s="81"/>
      <c r="B60" s="80" t="s">
        <v>372</v>
      </c>
      <c r="C60" s="79"/>
      <c r="D60" s="79"/>
      <c r="E60" s="79"/>
      <c r="F60" s="78" t="s">
        <v>34</v>
      </c>
      <c r="G60" s="78" t="s">
        <v>33</v>
      </c>
      <c r="H60" s="77"/>
    </row>
    <row r="61" spans="1:10" ht="15.95" customHeight="1">
      <c r="A61" s="66"/>
      <c r="B61" s="74">
        <v>1</v>
      </c>
      <c r="C61" s="73" t="s">
        <v>371</v>
      </c>
      <c r="D61" s="48"/>
      <c r="E61" s="48"/>
      <c r="F61" s="76">
        <v>0.58099999999999996</v>
      </c>
      <c r="G61" s="75">
        <v>0.41899999999999998</v>
      </c>
      <c r="H61" s="71">
        <f>SUM(F61:G61)</f>
        <v>1</v>
      </c>
    </row>
    <row r="62" spans="1:10" ht="15.95" customHeight="1">
      <c r="A62" s="66"/>
      <c r="B62" s="74">
        <v>2</v>
      </c>
      <c r="C62" s="73" t="s">
        <v>370</v>
      </c>
      <c r="D62" s="48"/>
      <c r="E62" s="48"/>
      <c r="F62" s="72">
        <v>0.62770000000000004</v>
      </c>
      <c r="G62" s="71">
        <v>0.37230000000000002</v>
      </c>
      <c r="H62" s="71">
        <f>SUM(F62:G62)</f>
        <v>1</v>
      </c>
    </row>
    <row r="63" spans="1:10" ht="15.95" customHeight="1">
      <c r="A63" s="66"/>
      <c r="B63" s="74">
        <v>3</v>
      </c>
      <c r="C63" s="48" t="s">
        <v>369</v>
      </c>
      <c r="D63" s="48"/>
      <c r="E63" s="48"/>
      <c r="F63" s="72">
        <v>0.60780000000000001</v>
      </c>
      <c r="G63" s="71">
        <v>0.39219999999999999</v>
      </c>
      <c r="H63" s="71">
        <f>SUM(F63:G63)</f>
        <v>1</v>
      </c>
    </row>
    <row r="64" spans="1:10" ht="15.95" customHeight="1">
      <c r="A64" s="66"/>
      <c r="B64" s="74">
        <v>4</v>
      </c>
      <c r="C64" s="73" t="s">
        <v>368</v>
      </c>
      <c r="D64" s="48"/>
      <c r="E64" s="48"/>
      <c r="F64" s="72">
        <v>0.66769999999999996</v>
      </c>
      <c r="G64" s="71">
        <v>0.33229999999999998</v>
      </c>
      <c r="H64" s="71">
        <f>SUM(F64:G64)</f>
        <v>1</v>
      </c>
    </row>
    <row r="65" spans="1:8" ht="15.95" customHeight="1">
      <c r="A65" s="64"/>
      <c r="B65" s="70">
        <v>5</v>
      </c>
      <c r="C65" s="69" t="s">
        <v>367</v>
      </c>
      <c r="D65" s="23"/>
      <c r="E65" s="23"/>
      <c r="F65" s="68">
        <v>0.67530000000000001</v>
      </c>
      <c r="G65" s="67">
        <v>0.32469999999999999</v>
      </c>
      <c r="H65" s="67">
        <f>SUM(F65:G65)</f>
        <v>1</v>
      </c>
    </row>
    <row r="66" spans="1:8" ht="12" customHeight="1"/>
    <row r="67" spans="1:8">
      <c r="H67" s="62"/>
    </row>
    <row r="68" spans="1:8" ht="15.95" customHeight="1">
      <c r="A68" s="63"/>
      <c r="C68" s="61"/>
      <c r="D68" s="61"/>
      <c r="E68" s="61"/>
      <c r="F68" s="61"/>
      <c r="G68" s="61"/>
      <c r="H68" s="62"/>
    </row>
    <row r="69" spans="1:8" ht="15.95" customHeight="1">
      <c r="C69" s="61"/>
      <c r="D69" s="61"/>
      <c r="E69" s="61"/>
      <c r="F69" s="61"/>
      <c r="G69" s="61"/>
      <c r="H69" s="61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FFFC56973B004EB727F89234FC252B" ma:contentTypeVersion="104" ma:contentTypeDescription="" ma:contentTypeScope="" ma:versionID="c91a3a4220221dc1ae10312f46e57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F320CED-80C4-47AF-BF04-A9C793702190}"/>
</file>

<file path=customXml/itemProps2.xml><?xml version="1.0" encoding="utf-8"?>
<ds:datastoreItem xmlns:ds="http://schemas.openxmlformats.org/officeDocument/2006/customXml" ds:itemID="{EDF70993-8166-48CA-ACFC-58B3B06CACB9}"/>
</file>

<file path=customXml/itemProps3.xml><?xml version="1.0" encoding="utf-8"?>
<ds:datastoreItem xmlns:ds="http://schemas.openxmlformats.org/officeDocument/2006/customXml" ds:itemID="{8A3A2B1C-399E-4DB5-8C71-C8FAF070374C}"/>
</file>

<file path=customXml/itemProps4.xml><?xml version="1.0" encoding="utf-8"?>
<ds:datastoreItem xmlns:ds="http://schemas.openxmlformats.org/officeDocument/2006/customXml" ds:itemID="{666B6275-0252-415A-A0CE-80B6DD443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Allocated!Print_Area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Huey, Lorilyn (UTC)</cp:lastModifiedBy>
  <cp:lastPrinted>2017-11-13T22:24:29Z</cp:lastPrinted>
  <dcterms:created xsi:type="dcterms:W3CDTF">2017-10-30T16:51:04Z</dcterms:created>
  <dcterms:modified xsi:type="dcterms:W3CDTF">2017-11-15T00:27:21Z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0x0101006E56B4D1795A2E4DB2F0B01679ED314A00CEFFFC56973B004EB727F89234FC252B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