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wyse\Desktop\WORKING FOLDER\"/>
    </mc:Choice>
  </mc:AlternateContent>
  <bookViews>
    <workbookView xWindow="0" yWindow="2400" windowWidth="14750" windowHeight="67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45" i="1"/>
  <c r="F46" i="1"/>
  <c r="F47" i="1"/>
  <c r="F43" i="1"/>
  <c r="K44" i="1"/>
  <c r="K45" i="1"/>
  <c r="K46" i="1"/>
  <c r="K47" i="1"/>
  <c r="K43" i="1"/>
  <c r="J19" i="1"/>
  <c r="K20" i="1" s="1"/>
  <c r="J17" i="1"/>
  <c r="K18" i="1" s="1"/>
  <c r="J15" i="1"/>
  <c r="K16" i="1" s="1"/>
  <c r="J13" i="1"/>
  <c r="K14" i="1" s="1"/>
  <c r="J11" i="1"/>
  <c r="K12" i="1" s="1"/>
  <c r="G11" i="1"/>
  <c r="H12" i="1" s="1"/>
  <c r="D14" i="1" l="1"/>
  <c r="D16" i="1" l="1"/>
  <c r="O19" i="1"/>
  <c r="O20" i="1" s="1"/>
  <c r="O17" i="1"/>
  <c r="O18" i="1" s="1"/>
  <c r="O15" i="1"/>
  <c r="O16" i="1" s="1"/>
  <c r="O13" i="1"/>
  <c r="O14" i="1" s="1"/>
  <c r="O11" i="1"/>
  <c r="O12" i="1" s="1"/>
  <c r="J43" i="1"/>
  <c r="D18" i="1" l="1"/>
  <c r="H14" i="1"/>
  <c r="H16" i="1" s="1"/>
  <c r="H18" i="1" s="1"/>
  <c r="H20" i="1" s="1"/>
  <c r="F12" i="1"/>
  <c r="J44" i="1"/>
  <c r="J45" i="1"/>
  <c r="J46" i="1"/>
  <c r="J47" i="1"/>
  <c r="H44" i="1"/>
  <c r="H45" i="1"/>
  <c r="H46" i="1"/>
  <c r="H47" i="1"/>
  <c r="H43" i="1"/>
  <c r="M12" i="1" l="1"/>
  <c r="F14" i="1"/>
  <c r="F16" i="1" s="1"/>
  <c r="D20" i="1"/>
  <c r="Q12" i="1"/>
  <c r="S12" i="1" l="1"/>
  <c r="Q16" i="1"/>
  <c r="M16" i="1"/>
  <c r="M14" i="1"/>
  <c r="Q14" i="1"/>
  <c r="F18" i="1"/>
  <c r="S14" i="1" l="1"/>
  <c r="M18" i="1"/>
  <c r="Q18" i="1"/>
  <c r="S16" i="1"/>
  <c r="F20" i="1"/>
  <c r="S18" i="1" l="1"/>
  <c r="Q20" i="1"/>
  <c r="M20" i="1"/>
  <c r="S20" i="1" l="1"/>
  <c r="S22" i="1" s="1"/>
</calcChain>
</file>

<file path=xl/sharedStrings.xml><?xml version="1.0" encoding="utf-8"?>
<sst xmlns="http://schemas.openxmlformats.org/spreadsheetml/2006/main" count="61" uniqueCount="44">
  <si>
    <t>May</t>
  </si>
  <si>
    <t>June</t>
  </si>
  <si>
    <t>July</t>
  </si>
  <si>
    <t>Aug</t>
  </si>
  <si>
    <t>Sept</t>
  </si>
  <si>
    <t>Usage</t>
  </si>
  <si>
    <t>Days</t>
  </si>
  <si>
    <t>0-600</t>
  </si>
  <si>
    <t>601-3000</t>
  </si>
  <si>
    <t>MAY</t>
  </si>
  <si>
    <t>JUNE</t>
  </si>
  <si>
    <t>JULY</t>
  </si>
  <si>
    <t>AUGUST</t>
  </si>
  <si>
    <t>SEPTEMBER</t>
  </si>
  <si>
    <t>Rate</t>
  </si>
  <si>
    <t>Proposed</t>
  </si>
  <si>
    <t>Bill</t>
  </si>
  <si>
    <t>Average usage</t>
  </si>
  <si>
    <t>% increase</t>
  </si>
  <si>
    <t>&gt;</t>
  </si>
  <si>
    <t>Current</t>
  </si>
  <si>
    <t>Base</t>
  </si>
  <si>
    <t xml:space="preserve">% of total </t>
  </si>
  <si>
    <t xml:space="preserve">customers in </t>
  </si>
  <si>
    <t>Number of residential</t>
  </si>
  <si>
    <t>MONTHLY BILL ESTIMATES</t>
  </si>
  <si>
    <t>Rainier View is predicting customers will conserve and monthly water bills will be less than proposed.</t>
  </si>
  <si>
    <t>Average Increase</t>
  </si>
  <si>
    <t>Note: Table assumes customers will continue to use the same amount of water as previously used.</t>
  </si>
  <si>
    <t>UW-160776</t>
  </si>
  <si>
    <t>Attatchment 1</t>
  </si>
  <si>
    <t>cubic feet</t>
  </si>
  <si>
    <t>1st block</t>
  </si>
  <si>
    <t>total customers 2015</t>
  </si>
  <si>
    <t>meters in the 3rd block</t>
  </si>
  <si>
    <t>Average Daily</t>
  </si>
  <si>
    <t>Cu Ft.</t>
  </si>
  <si>
    <t>GPD</t>
  </si>
  <si>
    <t>Gallons</t>
  </si>
  <si>
    <t>3rd block</t>
  </si>
  <si>
    <t>2nd block</t>
  </si>
  <si>
    <t>3rd block customers</t>
  </si>
  <si>
    <t>Rate*</t>
  </si>
  <si>
    <t>* per 100 cubic feet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</si>
</sst>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.0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37" fontId="5" fillId="0" borderId="1" xfId="2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9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164" fontId="5" fillId="0" borderId="0" xfId="0" applyNumberFormat="1" applyFont="1" applyBorder="1"/>
    <xf numFmtId="0" fontId="5" fillId="0" borderId="0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left"/>
    </xf>
    <xf numFmtId="37" fontId="5" fillId="0" borderId="2" xfId="2" applyNumberFormat="1" applyFont="1" applyBorder="1" applyAlignment="1">
      <alignment horizontal="center"/>
    </xf>
    <xf numFmtId="165" fontId="5" fillId="0" borderId="0" xfId="1" applyNumberFormat="1" applyFont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"/>
  <sheetViews>
    <sheetView tabSelected="1" zoomScaleNormal="100" workbookViewId="0">
      <selection activeCell="A3" sqref="A3:S4"/>
    </sheetView>
  </sheetViews>
  <sheetFormatPr defaultColWidth="9.1796875" defaultRowHeight="14" x14ac:dyDescent="0.3"/>
  <cols>
    <col min="1" max="1" width="16.7265625" style="4" customWidth="1"/>
    <col min="2" max="2" width="5" style="4" customWidth="1"/>
    <col min="3" max="3" width="23.26953125" style="4" customWidth="1"/>
    <col min="4" max="4" width="10.26953125" style="4" customWidth="1"/>
    <col min="5" max="5" width="11.26953125" style="4" customWidth="1"/>
    <col min="6" max="6" width="10.453125" style="4" customWidth="1"/>
    <col min="7" max="7" width="12.54296875" style="4" customWidth="1"/>
    <col min="8" max="8" width="13" style="4" customWidth="1"/>
    <col min="9" max="9" width="2" style="4" customWidth="1"/>
    <col min="10" max="10" width="12.7265625" style="4" customWidth="1"/>
    <col min="11" max="11" width="11.1796875" style="4" customWidth="1"/>
    <col min="12" max="12" width="4.7265625" style="4" customWidth="1"/>
    <col min="13" max="13" width="9.26953125" style="4" bestFit="1" customWidth="1"/>
    <col min="14" max="14" width="4.7265625" style="4" customWidth="1"/>
    <col min="15" max="15" width="10.54296875" style="4" bestFit="1" customWidth="1"/>
    <col min="16" max="16" width="5.1796875" style="4" customWidth="1"/>
    <col min="17" max="17" width="10.54296875" style="4" bestFit="1" customWidth="1"/>
    <col min="18" max="18" width="5.1796875" style="4" customWidth="1"/>
    <col min="19" max="19" width="12.1796875" style="4" customWidth="1"/>
    <col min="20" max="16384" width="9.1796875" style="4"/>
  </cols>
  <sheetData>
    <row r="1" spans="1:19" x14ac:dyDescent="0.3">
      <c r="A1" s="1"/>
      <c r="B1" s="1"/>
      <c r="C1" s="1"/>
      <c r="D1" s="1"/>
      <c r="E1" s="1"/>
      <c r="F1" s="1"/>
      <c r="G1" s="2"/>
      <c r="H1" s="2"/>
      <c r="I1" s="2"/>
      <c r="J1" s="3"/>
      <c r="K1" s="1"/>
      <c r="S1" s="4" t="s">
        <v>29</v>
      </c>
    </row>
    <row r="2" spans="1:19" x14ac:dyDescent="0.3">
      <c r="A2" s="1"/>
      <c r="B2" s="1"/>
      <c r="C2" s="1"/>
      <c r="D2" s="1"/>
      <c r="E2" s="1"/>
      <c r="F2" s="1"/>
      <c r="G2" s="2"/>
      <c r="H2" s="2"/>
      <c r="I2" s="2"/>
      <c r="J2" s="3"/>
      <c r="K2" s="1"/>
      <c r="S2" s="4" t="s">
        <v>30</v>
      </c>
    </row>
    <row r="3" spans="1:19" x14ac:dyDescent="0.3">
      <c r="A3" s="35" t="s">
        <v>25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x14ac:dyDescent="0.3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6" spans="1:19" s="5" customFormat="1" ht="18" x14ac:dyDescent="0.4">
      <c r="N6" s="6"/>
      <c r="O6" s="6"/>
      <c r="P6" s="6"/>
    </row>
    <row r="7" spans="1:19" s="5" customFormat="1" ht="18" x14ac:dyDescent="0.4">
      <c r="A7" s="6"/>
      <c r="B7" s="6"/>
      <c r="C7" s="6">
        <v>2015</v>
      </c>
      <c r="D7" s="6"/>
      <c r="E7" s="6"/>
      <c r="F7" s="6"/>
      <c r="G7" s="6"/>
      <c r="H7" s="6"/>
      <c r="I7" s="6"/>
      <c r="J7" s="6"/>
      <c r="K7" s="7" t="s">
        <v>20</v>
      </c>
      <c r="L7" s="6"/>
      <c r="M7" s="6" t="s">
        <v>16</v>
      </c>
      <c r="N7" s="6"/>
      <c r="O7" s="7" t="s">
        <v>15</v>
      </c>
      <c r="P7" s="6"/>
      <c r="Q7" s="6" t="s">
        <v>16</v>
      </c>
      <c r="R7" s="6"/>
      <c r="S7" s="6" t="s">
        <v>18</v>
      </c>
    </row>
    <row r="8" spans="1:19" s="5" customFormat="1" ht="18" x14ac:dyDescent="0.4">
      <c r="A8" s="6"/>
      <c r="B8" s="6"/>
      <c r="C8" s="6" t="s">
        <v>17</v>
      </c>
      <c r="D8" s="6"/>
      <c r="E8" s="6" t="s">
        <v>5</v>
      </c>
      <c r="F8" s="6" t="s">
        <v>42</v>
      </c>
      <c r="G8" s="6" t="s">
        <v>5</v>
      </c>
      <c r="H8" s="6" t="s">
        <v>42</v>
      </c>
      <c r="I8" s="34" t="s">
        <v>5</v>
      </c>
      <c r="J8" s="34"/>
      <c r="K8" s="7" t="s">
        <v>42</v>
      </c>
      <c r="L8" s="6"/>
      <c r="M8" s="6" t="s">
        <v>20</v>
      </c>
      <c r="N8" s="6"/>
      <c r="O8" s="7" t="s">
        <v>42</v>
      </c>
      <c r="P8" s="6"/>
      <c r="Q8" s="6" t="s">
        <v>15</v>
      </c>
      <c r="R8" s="6"/>
      <c r="S8" s="6"/>
    </row>
    <row r="9" spans="1:19" s="5" customFormat="1" ht="18" x14ac:dyDescent="0.4">
      <c r="A9" s="6"/>
      <c r="B9" s="6"/>
      <c r="C9" s="8" t="s">
        <v>41</v>
      </c>
      <c r="D9" s="6" t="s">
        <v>21</v>
      </c>
      <c r="E9" s="6" t="s">
        <v>32</v>
      </c>
      <c r="F9" s="6" t="s">
        <v>32</v>
      </c>
      <c r="G9" s="6" t="s">
        <v>40</v>
      </c>
      <c r="H9" s="6" t="s">
        <v>40</v>
      </c>
      <c r="I9" s="34" t="s">
        <v>39</v>
      </c>
      <c r="J9" s="34"/>
      <c r="K9" s="7" t="s">
        <v>39</v>
      </c>
      <c r="L9" s="6"/>
      <c r="M9" s="6" t="s">
        <v>14</v>
      </c>
      <c r="N9" s="6"/>
      <c r="O9" s="7" t="s">
        <v>39</v>
      </c>
      <c r="P9" s="6"/>
      <c r="Q9" s="6" t="s">
        <v>14</v>
      </c>
      <c r="R9" s="6"/>
      <c r="S9" s="6"/>
    </row>
    <row r="10" spans="1:19" s="5" customFormat="1" ht="18" x14ac:dyDescent="0.4">
      <c r="A10" s="6"/>
      <c r="B10" s="6"/>
      <c r="C10" s="6" t="s">
        <v>31</v>
      </c>
      <c r="D10" s="8" t="s">
        <v>14</v>
      </c>
      <c r="E10" s="8" t="s">
        <v>7</v>
      </c>
      <c r="F10" s="9">
        <v>0.94</v>
      </c>
      <c r="G10" s="8" t="s">
        <v>8</v>
      </c>
      <c r="H10" s="9">
        <v>1.1499999999999999</v>
      </c>
      <c r="I10" s="9" t="s">
        <v>19</v>
      </c>
      <c r="J10" s="8">
        <v>3000</v>
      </c>
      <c r="K10" s="10">
        <v>2.42</v>
      </c>
      <c r="L10" s="9"/>
      <c r="M10" s="8"/>
      <c r="N10" s="8"/>
      <c r="O10" s="10">
        <v>5</v>
      </c>
      <c r="P10" s="9"/>
      <c r="Q10" s="8"/>
      <c r="R10" s="6"/>
      <c r="S10" s="6"/>
    </row>
    <row r="11" spans="1:19" s="5" customFormat="1" ht="18" x14ac:dyDescent="0.4">
      <c r="A11" s="37" t="s">
        <v>9</v>
      </c>
      <c r="B11" s="6"/>
      <c r="C11" s="11">
        <v>4362</v>
      </c>
      <c r="D11" s="12"/>
      <c r="E11" s="11">
        <v>600</v>
      </c>
      <c r="F11" s="12"/>
      <c r="G11" s="11">
        <f>J10-E11</f>
        <v>2400</v>
      </c>
      <c r="H11" s="14"/>
      <c r="I11" s="15"/>
      <c r="J11" s="30">
        <f>(+C11-$J$10)</f>
        <v>1362</v>
      </c>
      <c r="K11" s="14"/>
      <c r="L11" s="12"/>
      <c r="M11" s="12"/>
      <c r="N11" s="12"/>
      <c r="O11" s="13">
        <f>+J11</f>
        <v>1362</v>
      </c>
      <c r="P11" s="12"/>
      <c r="Q11" s="12"/>
      <c r="R11" s="12"/>
      <c r="S11" s="12"/>
    </row>
    <row r="12" spans="1:19" s="5" customFormat="1" ht="18" x14ac:dyDescent="0.4">
      <c r="A12" s="37"/>
      <c r="B12" s="6"/>
      <c r="C12" s="11"/>
      <c r="D12" s="14">
        <v>13.9</v>
      </c>
      <c r="E12" s="12"/>
      <c r="F12" s="14">
        <f>6*F10</f>
        <v>5.64</v>
      </c>
      <c r="G12" s="14"/>
      <c r="H12" s="14">
        <f>+G11/100*H10</f>
        <v>27.599999999999998</v>
      </c>
      <c r="I12" s="15"/>
      <c r="J12" s="16"/>
      <c r="K12" s="14">
        <f>J11/100*K10</f>
        <v>32.9604</v>
      </c>
      <c r="L12" s="14"/>
      <c r="M12" s="14">
        <f>D12+F12+H12+K12</f>
        <v>80.100400000000008</v>
      </c>
      <c r="N12" s="14"/>
      <c r="O12" s="14">
        <f>O11/100*O10</f>
        <v>68.099999999999994</v>
      </c>
      <c r="P12" s="14"/>
      <c r="Q12" s="14">
        <f>D12+F12+H12+O12</f>
        <v>115.24</v>
      </c>
      <c r="R12" s="12"/>
      <c r="S12" s="17">
        <f>(+Q12-M12)/M12</f>
        <v>0.43869443847970779</v>
      </c>
    </row>
    <row r="13" spans="1:19" s="5" customFormat="1" ht="18" x14ac:dyDescent="0.4">
      <c r="A13" s="37" t="s">
        <v>10</v>
      </c>
      <c r="B13" s="6"/>
      <c r="C13" s="11">
        <v>4508</v>
      </c>
      <c r="D13" s="18"/>
      <c r="E13" s="12"/>
      <c r="F13" s="12"/>
      <c r="G13" s="12"/>
      <c r="H13" s="12"/>
      <c r="I13" s="15"/>
      <c r="J13" s="30">
        <f>(+C13-$J$10)</f>
        <v>1508</v>
      </c>
      <c r="L13" s="12"/>
      <c r="M13" s="12"/>
      <c r="N13" s="12"/>
      <c r="O13" s="13">
        <f>+J13</f>
        <v>1508</v>
      </c>
      <c r="P13" s="12"/>
      <c r="Q13" s="12"/>
      <c r="R13" s="12"/>
      <c r="S13" s="19"/>
    </row>
    <row r="14" spans="1:19" s="5" customFormat="1" ht="18" x14ac:dyDescent="0.4">
      <c r="A14" s="37"/>
      <c r="B14" s="6"/>
      <c r="C14" s="11"/>
      <c r="D14" s="18">
        <f>D12</f>
        <v>13.9</v>
      </c>
      <c r="E14" s="12"/>
      <c r="F14" s="20">
        <f>F12</f>
        <v>5.64</v>
      </c>
      <c r="G14" s="14"/>
      <c r="H14" s="18">
        <f>H12</f>
        <v>27.599999999999998</v>
      </c>
      <c r="I14" s="15"/>
      <c r="J14" s="16"/>
      <c r="K14" s="20">
        <f>J13/100*K10</f>
        <v>36.493600000000001</v>
      </c>
      <c r="L14" s="14"/>
      <c r="M14" s="20">
        <f>D14+F14+H14+K14</f>
        <v>83.633600000000001</v>
      </c>
      <c r="N14" s="14"/>
      <c r="O14" s="20">
        <f>O13/100*O10</f>
        <v>75.400000000000006</v>
      </c>
      <c r="P14" s="14"/>
      <c r="Q14" s="20">
        <f>D14+F14+H14+O14</f>
        <v>122.54</v>
      </c>
      <c r="R14" s="12"/>
      <c r="S14" s="17">
        <f>(+Q14-M14)/M14</f>
        <v>0.46520058923686181</v>
      </c>
    </row>
    <row r="15" spans="1:19" s="5" customFormat="1" ht="18" x14ac:dyDescent="0.4">
      <c r="A15" s="37" t="s">
        <v>11</v>
      </c>
      <c r="B15" s="6"/>
      <c r="C15" s="11">
        <v>4882</v>
      </c>
      <c r="D15" s="18"/>
      <c r="E15" s="12"/>
      <c r="F15" s="12"/>
      <c r="G15" s="12"/>
      <c r="H15" s="18"/>
      <c r="I15" s="15"/>
      <c r="J15" s="30">
        <f>(+C15-$J$10)</f>
        <v>1882</v>
      </c>
      <c r="K15" s="30"/>
      <c r="L15" s="12"/>
      <c r="M15" s="12"/>
      <c r="N15" s="12"/>
      <c r="O15" s="13">
        <f>+J15</f>
        <v>1882</v>
      </c>
      <c r="P15" s="12"/>
      <c r="Q15" s="12"/>
      <c r="R15" s="12"/>
      <c r="S15" s="19"/>
    </row>
    <row r="16" spans="1:19" s="5" customFormat="1" ht="18" x14ac:dyDescent="0.4">
      <c r="A16" s="37"/>
      <c r="B16" s="6"/>
      <c r="C16" s="11"/>
      <c r="D16" s="18">
        <f>D14</f>
        <v>13.9</v>
      </c>
      <c r="E16" s="12"/>
      <c r="F16" s="20">
        <f>F14</f>
        <v>5.64</v>
      </c>
      <c r="G16" s="14"/>
      <c r="H16" s="18">
        <f>H14</f>
        <v>27.599999999999998</v>
      </c>
      <c r="I16" s="15"/>
      <c r="J16" s="16"/>
      <c r="K16" s="20">
        <f>J15/100*K10</f>
        <v>45.544399999999996</v>
      </c>
      <c r="L16" s="14"/>
      <c r="M16" s="20">
        <f>D16+F16+H16+K16</f>
        <v>92.684399999999997</v>
      </c>
      <c r="N16" s="14"/>
      <c r="O16" s="20">
        <f>O15/100*O10</f>
        <v>94.1</v>
      </c>
      <c r="P16" s="14"/>
      <c r="Q16" s="20">
        <f>D16+F16+H16+O16</f>
        <v>141.24</v>
      </c>
      <c r="R16" s="12"/>
      <c r="S16" s="17">
        <f>(+Q16-M16)/M16</f>
        <v>0.52388104146976211</v>
      </c>
    </row>
    <row r="17" spans="1:31" s="5" customFormat="1" ht="18" x14ac:dyDescent="0.4">
      <c r="A17" s="37" t="s">
        <v>12</v>
      </c>
      <c r="B17" s="6"/>
      <c r="C17" s="11">
        <v>5009</v>
      </c>
      <c r="D17" s="18"/>
      <c r="E17" s="12"/>
      <c r="F17" s="12"/>
      <c r="G17" s="12"/>
      <c r="H17" s="18"/>
      <c r="I17" s="15"/>
      <c r="J17" s="30">
        <f>(+C17-$J$10)</f>
        <v>2009</v>
      </c>
      <c r="L17" s="12"/>
      <c r="M17" s="12"/>
      <c r="N17" s="12"/>
      <c r="O17" s="13">
        <f>+J17</f>
        <v>2009</v>
      </c>
      <c r="P17" s="12"/>
      <c r="Q17" s="12"/>
      <c r="R17" s="12"/>
      <c r="S17" s="19"/>
    </row>
    <row r="18" spans="1:31" s="5" customFormat="1" ht="18" x14ac:dyDescent="0.4">
      <c r="A18" s="37"/>
      <c r="B18" s="6"/>
      <c r="C18" s="11"/>
      <c r="D18" s="18">
        <f>D16</f>
        <v>13.9</v>
      </c>
      <c r="E18" s="12"/>
      <c r="F18" s="20">
        <f>F16</f>
        <v>5.64</v>
      </c>
      <c r="G18" s="14"/>
      <c r="H18" s="18">
        <f>H16</f>
        <v>27.599999999999998</v>
      </c>
      <c r="I18" s="15"/>
      <c r="J18" s="16"/>
      <c r="K18" s="20">
        <f>J17/100*K10</f>
        <v>48.617799999999995</v>
      </c>
      <c r="L18" s="14"/>
      <c r="M18" s="20">
        <f>D18+F18+H18+K18</f>
        <v>95.757800000000003</v>
      </c>
      <c r="N18" s="14"/>
      <c r="O18" s="20">
        <f>O17/100*O10</f>
        <v>100.45</v>
      </c>
      <c r="P18" s="14"/>
      <c r="Q18" s="20">
        <f>D18+F18+H18+O18</f>
        <v>147.59</v>
      </c>
      <c r="R18" s="12"/>
      <c r="S18" s="17">
        <f>(+Q18-M18)/M18</f>
        <v>0.5412843653467394</v>
      </c>
    </row>
    <row r="19" spans="1:31" s="5" customFormat="1" ht="18" x14ac:dyDescent="0.4">
      <c r="A19" s="37" t="s">
        <v>13</v>
      </c>
      <c r="B19" s="6"/>
      <c r="C19" s="11">
        <v>4656</v>
      </c>
      <c r="D19" s="18"/>
      <c r="E19" s="12"/>
      <c r="F19" s="12"/>
      <c r="G19" s="12"/>
      <c r="H19" s="18"/>
      <c r="I19" s="15"/>
      <c r="J19" s="30">
        <f>(+C19-$J$10)</f>
        <v>1656</v>
      </c>
      <c r="L19" s="12"/>
      <c r="M19" s="12"/>
      <c r="N19" s="12"/>
      <c r="O19" s="13">
        <f>+J19</f>
        <v>1656</v>
      </c>
      <c r="P19" s="12"/>
      <c r="Q19" s="12"/>
      <c r="R19" s="12"/>
      <c r="S19" s="19"/>
      <c r="X19" s="21"/>
      <c r="Y19" s="21"/>
      <c r="Z19" s="21"/>
      <c r="AA19" s="21"/>
      <c r="AB19" s="21"/>
      <c r="AC19" s="21"/>
      <c r="AD19" s="21"/>
      <c r="AE19" s="21"/>
    </row>
    <row r="20" spans="1:31" s="5" customFormat="1" ht="18" x14ac:dyDescent="0.4">
      <c r="A20" s="37"/>
      <c r="B20" s="6"/>
      <c r="C20" s="11"/>
      <c r="D20" s="18">
        <f>D18</f>
        <v>13.9</v>
      </c>
      <c r="E20" s="12"/>
      <c r="F20" s="20">
        <f>F18</f>
        <v>5.64</v>
      </c>
      <c r="G20" s="14"/>
      <c r="H20" s="18">
        <f>H18</f>
        <v>27.599999999999998</v>
      </c>
      <c r="I20" s="15"/>
      <c r="J20" s="16"/>
      <c r="K20" s="20">
        <f>J19/100*K10</f>
        <v>40.075199999999995</v>
      </c>
      <c r="L20" s="14"/>
      <c r="M20" s="20">
        <f>D20+F20+H20+K20</f>
        <v>87.215199999999996</v>
      </c>
      <c r="N20" s="14"/>
      <c r="O20" s="20">
        <f>O19/100*O10</f>
        <v>82.8</v>
      </c>
      <c r="P20" s="14"/>
      <c r="Q20" s="20">
        <f>D20+F20+H20+O20</f>
        <v>129.94</v>
      </c>
      <c r="R20" s="12"/>
      <c r="S20" s="17">
        <f>(+Q20-M20)/M20</f>
        <v>0.48987791118979263</v>
      </c>
      <c r="X20" s="22"/>
      <c r="Y20" s="22"/>
      <c r="Z20" s="22"/>
      <c r="AA20" s="22"/>
      <c r="AB20" s="22"/>
      <c r="AC20" s="22"/>
      <c r="AD20" s="22"/>
      <c r="AE20" s="22"/>
    </row>
    <row r="22" spans="1:31" ht="18" x14ac:dyDescent="0.4">
      <c r="C22" s="23" t="s">
        <v>28</v>
      </c>
      <c r="R22" s="24" t="s">
        <v>27</v>
      </c>
      <c r="S22" s="17">
        <f>AVERAGE(S12:S20)</f>
        <v>0.49178766914457273</v>
      </c>
    </row>
    <row r="23" spans="1:31" ht="18" x14ac:dyDescent="0.4">
      <c r="C23" s="23" t="s">
        <v>26</v>
      </c>
    </row>
    <row r="25" spans="1:31" ht="18" x14ac:dyDescent="0.4">
      <c r="C25" s="23" t="s">
        <v>43</v>
      </c>
    </row>
    <row r="40" spans="1:13" s="5" customFormat="1" ht="18" x14ac:dyDescent="0.4">
      <c r="K40" s="5" t="s">
        <v>22</v>
      </c>
    </row>
    <row r="41" spans="1:13" s="5" customFormat="1" ht="18" x14ac:dyDescent="0.4">
      <c r="C41" s="23" t="s">
        <v>24</v>
      </c>
      <c r="E41" s="34" t="s">
        <v>5</v>
      </c>
      <c r="F41" s="34"/>
      <c r="H41" s="34" t="s">
        <v>35</v>
      </c>
      <c r="I41" s="34"/>
      <c r="J41" s="34"/>
      <c r="K41" s="5" t="s">
        <v>23</v>
      </c>
    </row>
    <row r="42" spans="1:13" s="5" customFormat="1" ht="18" x14ac:dyDescent="0.4">
      <c r="A42" s="6">
        <v>2015</v>
      </c>
      <c r="B42" s="6"/>
      <c r="C42" s="23" t="s">
        <v>34</v>
      </c>
      <c r="D42" s="6"/>
      <c r="E42" s="6" t="s">
        <v>36</v>
      </c>
      <c r="F42" s="6" t="s">
        <v>38</v>
      </c>
      <c r="G42" s="6" t="s">
        <v>6</v>
      </c>
      <c r="H42" s="6" t="s">
        <v>36</v>
      </c>
      <c r="I42" s="6"/>
      <c r="J42" s="6" t="s">
        <v>37</v>
      </c>
      <c r="K42" s="23" t="s">
        <v>39</v>
      </c>
      <c r="M42" s="6"/>
    </row>
    <row r="43" spans="1:13" s="5" customFormat="1" ht="18" x14ac:dyDescent="0.4">
      <c r="A43" s="25" t="s">
        <v>0</v>
      </c>
      <c r="B43" s="25"/>
      <c r="C43" s="26">
        <v>227</v>
      </c>
      <c r="D43" s="26"/>
      <c r="E43" s="26">
        <v>4362</v>
      </c>
      <c r="F43" s="26">
        <f>E43*7.48</f>
        <v>32627.760000000002</v>
      </c>
      <c r="G43" s="26">
        <v>31</v>
      </c>
      <c r="H43" s="26">
        <f>E43/G43</f>
        <v>140.70967741935485</v>
      </c>
      <c r="I43" s="26"/>
      <c r="J43" s="26">
        <f>E43*7.48/G43</f>
        <v>1052.5083870967742</v>
      </c>
      <c r="K43" s="32">
        <f>C43*1/C$49</f>
        <v>1.2971428571428571E-2</v>
      </c>
      <c r="M43" s="31"/>
    </row>
    <row r="44" spans="1:13" s="5" customFormat="1" ht="18" x14ac:dyDescent="0.4">
      <c r="A44" s="6" t="s">
        <v>1</v>
      </c>
      <c r="B44" s="6"/>
      <c r="C44" s="27">
        <v>931</v>
      </c>
      <c r="D44" s="27"/>
      <c r="E44" s="27">
        <v>4508</v>
      </c>
      <c r="F44" s="28">
        <f t="shared" ref="F44:F47" si="0">E44*7.48</f>
        <v>33719.840000000004</v>
      </c>
      <c r="G44" s="27">
        <v>30</v>
      </c>
      <c r="H44" s="27">
        <f>E44/G44</f>
        <v>150.26666666666668</v>
      </c>
      <c r="I44" s="27"/>
      <c r="J44" s="27">
        <f>E44*7.48/G44</f>
        <v>1123.9946666666667</v>
      </c>
      <c r="K44" s="33">
        <f>C44*1/C$49</f>
        <v>5.3199999999999997E-2</v>
      </c>
      <c r="M44" s="6"/>
    </row>
    <row r="45" spans="1:13" s="5" customFormat="1" ht="18" x14ac:dyDescent="0.4">
      <c r="A45" s="6" t="s">
        <v>2</v>
      </c>
      <c r="B45" s="6"/>
      <c r="C45" s="27">
        <v>3957</v>
      </c>
      <c r="D45" s="27"/>
      <c r="E45" s="27">
        <v>4882</v>
      </c>
      <c r="F45" s="28">
        <f t="shared" si="0"/>
        <v>36517.360000000001</v>
      </c>
      <c r="G45" s="27">
        <v>31</v>
      </c>
      <c r="H45" s="27">
        <f>E45/G45</f>
        <v>157.48387096774192</v>
      </c>
      <c r="I45" s="27"/>
      <c r="J45" s="27">
        <f>E45*7.48/G45</f>
        <v>1177.9793548387097</v>
      </c>
      <c r="K45" s="33">
        <f>C45*1/C$49</f>
        <v>0.22611428571428571</v>
      </c>
      <c r="M45" s="6"/>
    </row>
    <row r="46" spans="1:13" s="5" customFormat="1" ht="18" x14ac:dyDescent="0.4">
      <c r="A46" s="6" t="s">
        <v>3</v>
      </c>
      <c r="B46" s="6"/>
      <c r="C46" s="27">
        <v>3241</v>
      </c>
      <c r="D46" s="27"/>
      <c r="E46" s="27">
        <v>5009</v>
      </c>
      <c r="F46" s="28">
        <f t="shared" si="0"/>
        <v>37467.32</v>
      </c>
      <c r="G46" s="27">
        <v>31</v>
      </c>
      <c r="H46" s="27">
        <f>E46/G46</f>
        <v>161.58064516129033</v>
      </c>
      <c r="I46" s="27"/>
      <c r="J46" s="27">
        <f>E46*7.48/G46</f>
        <v>1208.6232258064515</v>
      </c>
      <c r="K46" s="33">
        <f>C46*1/C$49</f>
        <v>0.1852</v>
      </c>
      <c r="M46" s="6"/>
    </row>
    <row r="47" spans="1:13" s="5" customFormat="1" ht="18" x14ac:dyDescent="0.4">
      <c r="A47" s="6" t="s">
        <v>4</v>
      </c>
      <c r="B47" s="6"/>
      <c r="C47" s="27">
        <v>969</v>
      </c>
      <c r="D47" s="27"/>
      <c r="E47" s="27">
        <v>4656</v>
      </c>
      <c r="F47" s="28">
        <f t="shared" si="0"/>
        <v>34826.880000000005</v>
      </c>
      <c r="G47" s="27">
        <v>30</v>
      </c>
      <c r="H47" s="27">
        <f>E47/G47</f>
        <v>155.19999999999999</v>
      </c>
      <c r="I47" s="27"/>
      <c r="J47" s="27">
        <f>E47*7.48/G47</f>
        <v>1160.8960000000002</v>
      </c>
      <c r="K47" s="33">
        <f>C47*1/C$49</f>
        <v>5.5371428571428571E-2</v>
      </c>
      <c r="M47" s="6"/>
    </row>
    <row r="49" spans="3:5" ht="18" x14ac:dyDescent="0.4">
      <c r="C49" s="27">
        <v>17500</v>
      </c>
      <c r="D49" s="29" t="s">
        <v>33</v>
      </c>
      <c r="E49" s="27"/>
    </row>
  </sheetData>
  <mergeCells count="10">
    <mergeCell ref="I8:J8"/>
    <mergeCell ref="I9:J9"/>
    <mergeCell ref="A3:S4"/>
    <mergeCell ref="E41:F41"/>
    <mergeCell ref="H41:J41"/>
    <mergeCell ref="A11:A12"/>
    <mergeCell ref="A13:A14"/>
    <mergeCell ref="A15:A16"/>
    <mergeCell ref="A17:A18"/>
    <mergeCell ref="A19:A20"/>
  </mergeCells>
  <pageMargins left="0.7" right="0.7" top="0.75" bottom="0.75" header="0.3" footer="0.3"/>
  <pageSetup scale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887BDAA82E73746AD0FD75C87F3FFB7" ma:contentTypeVersion="104" ma:contentTypeDescription="" ma:contentTypeScope="" ma:versionID="1adaff5f75e7404922bf132776974e2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Open Meeting Memo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2016-05-31T07:00:00+00:00</OpenedDate>
    <Date1 xmlns="dc463f71-b30c-4ab2-9473-d307f9d35888">2016-06-23T07:00:00+00:00</Date1>
    <IsDocumentOrder xmlns="dc463f71-b30c-4ab2-9473-d307f9d35888" xsi:nil="true"/>
    <IsHighlyConfidential xmlns="dc463f71-b30c-4ab2-9473-d307f9d35888">false</IsHighlyConfidential>
    <CaseCompanyNames xmlns="dc463f71-b30c-4ab2-9473-d307f9d35888">Rainier View Water Company, Inc.</CaseCompanyNames>
    <DocketNumber xmlns="dc463f71-b30c-4ab2-9473-d307f9d35888">160776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2AFA010-3746-410A-8BD7-19B3A8F2CD7D}"/>
</file>

<file path=customXml/itemProps2.xml><?xml version="1.0" encoding="utf-8"?>
<ds:datastoreItem xmlns:ds="http://schemas.openxmlformats.org/officeDocument/2006/customXml" ds:itemID="{01AA48E1-F3D1-41CC-A256-931B21ADBCD0}"/>
</file>

<file path=customXml/itemProps3.xml><?xml version="1.0" encoding="utf-8"?>
<ds:datastoreItem xmlns:ds="http://schemas.openxmlformats.org/officeDocument/2006/customXml" ds:itemID="{BEBD2901-0C2F-434E-AFFF-6CB7389D3AAB}"/>
</file>

<file path=customXml/itemProps4.xml><?xml version="1.0" encoding="utf-8"?>
<ds:datastoreItem xmlns:ds="http://schemas.openxmlformats.org/officeDocument/2006/customXml" ds:itemID="{C4E501E5-1D2C-410B-A21F-B965C5A700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Rainier Vista Water Company, Inc. Conservation Rate</dc:title>
  <dc:creator>Van Meter, Tiffany (UTC)</dc:creator>
  <cp:lastModifiedBy>Lisa Wyse</cp:lastModifiedBy>
  <cp:lastPrinted>2016-06-14T21:24:09Z</cp:lastPrinted>
  <dcterms:created xsi:type="dcterms:W3CDTF">2016-06-08T15:46:23Z</dcterms:created>
  <dcterms:modified xsi:type="dcterms:W3CDTF">2016-06-21T17:35:30Z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0x0101006E56B4D1795A2E4DB2F0B01679ED314A002887BDAA82E73746AD0FD75C87F3FFB7</vt:lpwstr>
  </property>
  <property fmtid="{D5CDD505-2E9C-101B-9397-08002B2CF9AE}" pid="3" name="_docset_NoMedatataSyncRequired">
    <vt:lpwstr>False</vt:lpwstr>
  </property>
</Properties>
</file>