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T_TO_Z\WASTE COMPANY GROUP\WAC0252 - Waste Control, Inc-1633\Rate Cases\2016\Disposal fee only\Submitted 021016\"/>
    </mc:Choice>
  </mc:AlternateContent>
  <bookViews>
    <workbookView xWindow="480" yWindow="390" windowWidth="20835" windowHeight="8730"/>
  </bookViews>
  <sheets>
    <sheet name="1.6% Disposal fee increase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\A" localSheetId="0">#REF!</definedName>
    <definedName name="\A">#REF!</definedName>
    <definedName name="\c">'[1]10200'!$IU$8196</definedName>
    <definedName name="\E">'[2]#REF'!$AD$4</definedName>
    <definedName name="\R">'[2]#REF'!$AD$8</definedName>
    <definedName name="\y">'[1]10200'!$IU$8196</definedName>
    <definedName name="\z" localSheetId="0">#REF!</definedName>
    <definedName name="\z">#REF!</definedName>
    <definedName name="_123Graph_g" hidden="1">'[2]#REF'!$F$9:$F$83</definedName>
    <definedName name="_13054" localSheetId="0">'[3]10800-10899'!#REF!</definedName>
    <definedName name="_13054">'[3]10800-10899'!#REF!</definedName>
    <definedName name="_132" hidden="1">[1]XXXXXX!$B$10:$B$10</definedName>
    <definedName name="_132Graph_h" localSheetId="0" hidden="1">#REF!</definedName>
    <definedName name="_132Graph_h" hidden="1">#REF!</definedName>
    <definedName name="_BUN1">'[4]2008 West Group IS'!$AJ$5</definedName>
    <definedName name="_BUN3">'[4]2008 Group Office IS'!$AJ$5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hidden="1">'[2]#REF'!$D$12</definedName>
    <definedName name="_key5" hidden="1">[1]XXXXXX!$H$10</definedName>
    <definedName name="_max" localSheetId="0" hidden="1">#REF!</definedName>
    <definedName name="_max" hidden="1">#REF!</definedName>
    <definedName name="_Mon" localSheetId="0" hidden="1">#REF!</definedName>
    <definedName name="_Mon" hidden="1">#REF!</definedName>
    <definedName name="_Order1" hidden="1">255</definedName>
    <definedName name="_Order2" hidden="1">255</definedName>
    <definedName name="_Order3" hidden="1">0</definedName>
    <definedName name="_PER1">[4]WTB!$DC$8</definedName>
    <definedName name="_PER2">'[4]2008 West Group IS'!$AH$8</definedName>
    <definedName name="_PER3">'[4]2008 West Group IS'!$AI$5</definedName>
    <definedName name="_PER4">'[4]2008 Group Office IS'!$AH$8</definedName>
    <definedName name="_PER5">'[4]2008 Group Office IS'!$AI$5</definedName>
    <definedName name="_Regression_Int">0</definedName>
    <definedName name="_SFD1">'[4]2008 West Group IS'!$AK$5</definedName>
    <definedName name="_SFD3">'[4]2008 Group Office IS'!$AK$5</definedName>
    <definedName name="_SFV1">'[4]2008 West Group IS'!$AK$4</definedName>
    <definedName name="_SFV4">'[4]2008 Group Office IS'!$AK$4</definedName>
    <definedName name="_Sort" localSheetId="0" hidden="1">#REF!</definedName>
    <definedName name="_Sort" hidden="1">#REF!</definedName>
    <definedName name="_Sort1" hidden="1">'[2]#REF'!$A$10:$Z$281</definedName>
    <definedName name="_sort3" hidden="1">[1]XXXXXX!$G$10:$J$11</definedName>
    <definedName name="a" localSheetId="0">#REF!</definedName>
    <definedName name="a">#REF!</definedName>
    <definedName name="aaaaaaa" localSheetId="0">rank</definedName>
    <definedName name="aaaaaaa">rank</definedName>
    <definedName name="AD">'[1]ACC DEP 12XXX'!$A$4:$L$22</definedName>
    <definedName name="adfd" localSheetId="0">rank</definedName>
    <definedName name="adfd">rank</definedName>
    <definedName name="ADK">'[1]10250_Recy Chkg'!$D$27</definedName>
    <definedName name="AOK" localSheetId="0">#REF!</definedName>
    <definedName name="AOK">#REF!</definedName>
    <definedName name="APA" localSheetId="0">'[5]Income Statement (WMofWA)'!#REF!</definedName>
    <definedName name="APA">'[5]Income Statement (WMofWA)'!#REF!</definedName>
    <definedName name="APN" localSheetId="0">'[5]Income Statement (WMofWA)'!#REF!</definedName>
    <definedName name="APN">'[5]Income Statement (WMofWA)'!#REF!</definedName>
    <definedName name="ASD" localSheetId="0">'[5]Income Statement (WMofWA)'!#REF!</definedName>
    <definedName name="ASD">'[5]Income Statement (WMofWA)'!#REF!</definedName>
    <definedName name="AST" localSheetId="0">'[5]Income Statement (WMofWA)'!#REF!</definedName>
    <definedName name="AST">'[5]Income Statement (WMofWA)'!#REF!</definedName>
    <definedName name="BEGCELL" localSheetId="0">#REF!</definedName>
    <definedName name="BEGCELL">#REF!</definedName>
    <definedName name="begin" localSheetId="0">#REF!</definedName>
    <definedName name="begin">#REF!</definedName>
    <definedName name="BREMAIR_COST_of_SERVICE_STUDY" localSheetId="0">#REF!</definedName>
    <definedName name="BREMAIR_COST_of_SERVICE_STUDY">#REF!</definedName>
    <definedName name="BUN">[4]WTB!$DD$5</definedName>
    <definedName name="BUV" localSheetId="0">'[5]Income Statement (WMofWA)'!#REF!</definedName>
    <definedName name="BUV">'[5]Income Statement (WMofWA)'!#REF!</definedName>
    <definedName name="Calc" localSheetId="0">[4]WTB!#REF!</definedName>
    <definedName name="Calc">[4]WTB!#REF!</definedName>
    <definedName name="Calc0" localSheetId="0">[4]WTB!#REF!</definedName>
    <definedName name="Calc0">[4]WTB!#REF!</definedName>
    <definedName name="Calc1" localSheetId="0">[4]WTB!#REF!</definedName>
    <definedName name="Calc1">[4]WTB!#REF!</definedName>
    <definedName name="Calc10" localSheetId="0">[4]WTB!#REF!</definedName>
    <definedName name="Calc10">[4]WTB!#REF!</definedName>
    <definedName name="Calc11" localSheetId="0">[4]WTB!#REF!</definedName>
    <definedName name="Calc11">[4]WTB!#REF!</definedName>
    <definedName name="Calc12" localSheetId="0">[4]WTB!#REF!</definedName>
    <definedName name="Calc12">[4]WTB!#REF!</definedName>
    <definedName name="Calc13" localSheetId="0">[4]WTB!#REF!</definedName>
    <definedName name="Calc13">[4]WTB!#REF!</definedName>
    <definedName name="Calc14" localSheetId="0">[4]WTB!#REF!</definedName>
    <definedName name="Calc14">[4]WTB!#REF!</definedName>
    <definedName name="Calc15" localSheetId="0">[4]WTB!#REF!</definedName>
    <definedName name="Calc15">[4]WTB!#REF!</definedName>
    <definedName name="Calc16" localSheetId="0">[4]WTB!#REF!</definedName>
    <definedName name="Calc16">[4]WTB!#REF!</definedName>
    <definedName name="Calc17" localSheetId="0">[4]WTB!#REF!</definedName>
    <definedName name="Calc17">[4]WTB!#REF!</definedName>
    <definedName name="Calc18" localSheetId="0">[4]WTB!#REF!</definedName>
    <definedName name="Calc18">[4]WTB!#REF!</definedName>
    <definedName name="Calc2" localSheetId="0">[4]WTB!#REF!</definedName>
    <definedName name="Calc2">[4]WTB!#REF!</definedName>
    <definedName name="Calc3" localSheetId="0">[4]WTB!#REF!</definedName>
    <definedName name="Calc3">[4]WTB!#REF!</definedName>
    <definedName name="Calc4" localSheetId="0">[4]WTB!#REF!</definedName>
    <definedName name="Calc4">[4]WTB!#REF!</definedName>
    <definedName name="Calc5" localSheetId="0">[4]WTB!#REF!</definedName>
    <definedName name="Calc5">[4]WTB!#REF!</definedName>
    <definedName name="Calc6" localSheetId="0">[4]WTB!#REF!</definedName>
    <definedName name="Calc6">[4]WTB!#REF!</definedName>
    <definedName name="Calc7" localSheetId="0">[4]WTB!#REF!</definedName>
    <definedName name="Calc7">[4]WTB!#REF!</definedName>
    <definedName name="Calc8" localSheetId="0">[4]WTB!#REF!</definedName>
    <definedName name="Calc8">[4]WTB!#REF!</definedName>
    <definedName name="Calc9" localSheetId="0">[4]WTB!#REF!</definedName>
    <definedName name="Calc9">[4]WTB!#REF!</definedName>
    <definedName name="clear" localSheetId="0">#REF!</definedName>
    <definedName name="clear">#REF!</definedName>
    <definedName name="copy" localSheetId="0">#REF!</definedName>
    <definedName name="copy">#REF!</definedName>
    <definedName name="CUR" localSheetId="0">'[6]O-9'!#REF!</definedName>
    <definedName name="CUR">'[6]O-9'!#REF!</definedName>
    <definedName name="CURRENCY">'[4]Balance Sheet'!$AD$8</definedName>
    <definedName name="CWR">'[1]SALES TAX RETURN_20140'!$A$1:$E$49</definedName>
    <definedName name="CWRS" localSheetId="0">#REF!</definedName>
    <definedName name="CWRS">#REF!</definedName>
    <definedName name="CYear" localSheetId="0">'[6]O-9'!#REF!</definedName>
    <definedName name="CYear">'[6]O-9'!#REF!</definedName>
    <definedName name="dasd" localSheetId="0">rank</definedName>
    <definedName name="dasd">rank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Y" localSheetId="0">'[5]Income Statement (WMofWA)'!#REF!</definedName>
    <definedName name="DAY">'[5]Income Statement (WMofWA)'!#REF!</definedName>
    <definedName name="DEBITS">'[1]ASSETS 11XXX'!$A$1:$L$19</definedName>
    <definedName name="deletion" localSheetId="0">#REF!</definedName>
    <definedName name="deletion">#REF!</definedName>
    <definedName name="Detail" localSheetId="0">#REF!</definedName>
    <definedName name="Detail">#REF!</definedName>
    <definedName name="End" localSheetId="0">'[7]IS-Murrey''s'!#REF!</definedName>
    <definedName name="End">'[7]IS-Murrey''s'!#REF!</definedName>
    <definedName name="EndTime" localSheetId="0">'[6]O-9'!#REF!</definedName>
    <definedName name="EndTime">'[6]O-9'!#REF!</definedName>
    <definedName name="Financial" localSheetId="0">[4]WTB!#REF!</definedName>
    <definedName name="Financial">[4]WTB!#REF!</definedName>
    <definedName name="FirstColCriteria" localSheetId="0">[4]WTB!#REF!</definedName>
    <definedName name="FirstColCriteria">[4]WTB!#REF!</definedName>
    <definedName name="FirstHeaderCriteria" localSheetId="0">[4]WTB!#REF!</definedName>
    <definedName name="FirstHeaderCriteria">[4]WTB!#REF!</definedName>
    <definedName name="flag" localSheetId="0">[4]WTB!#REF!</definedName>
    <definedName name="flag">[4]WTB!#REF!</definedName>
    <definedName name="Format_Column" localSheetId="0">#REF!</definedName>
    <definedName name="Format_Column">#REF!</definedName>
    <definedName name="formata" localSheetId="0">#REF!</definedName>
    <definedName name="formata">#REF!</definedName>
    <definedName name="formatb" localSheetId="0">#REF!</definedName>
    <definedName name="formatb">#REF!</definedName>
    <definedName name="FY" localSheetId="0">'[5]Income Statement (WMofWA)'!#REF!</definedName>
    <definedName name="FY">'[5]Income Statement (WMofWA)'!#REF!</definedName>
    <definedName name="Heading1" localSheetId="0">'[5]Income Statement (WMofWA)'!#REF!</definedName>
    <definedName name="Heading1">'[5]Income Statement (WMofWA)'!#REF!</definedName>
    <definedName name="IDN" localSheetId="0">'[5]Income Statement (WMofWA)'!#REF!</definedName>
    <definedName name="IDN">'[5]Income Statement (WMofWA)'!#REF!</definedName>
    <definedName name="IFN" localSheetId="0">'[5]Income Statement (WMofWA)'!#REF!</definedName>
    <definedName name="IFN">'[5]Income Statement (WMofWA)'!#REF!</definedName>
    <definedName name="income_statement">'[8]Sch 4 - 12months'!$B$10:$O$86</definedName>
    <definedName name="InsertColRange" localSheetId="0">[4]WTB!#REF!</definedName>
    <definedName name="InsertColRange">[4]WTB!#REF!</definedName>
    <definedName name="LAST_ROW" localSheetId="0">'[9]Income Statement (Tonnage)'!#REF!</definedName>
    <definedName name="LAST_ROW">'[9]Income Statement (Tonnage)'!#REF!</definedName>
    <definedName name="Lurito" localSheetId="0">#REF!</definedName>
    <definedName name="Lurito">#REF!</definedName>
    <definedName name="LYN" localSheetId="0">'[5]Income Statement (WMofWA)'!#REF!</definedName>
    <definedName name="LYN">'[5]Income Statement (WMofWA)'!#REF!</definedName>
    <definedName name="master_def" localSheetId="0">'[7]IS-Murrey''s'!#REF!</definedName>
    <definedName name="master_def">'[7]IS-Murrey''s'!#REF!</definedName>
    <definedName name="MATRIX" localSheetId="0">#REF!</definedName>
    <definedName name="MATRIX">#REF!</definedName>
    <definedName name="MthValue" localSheetId="0">'[6]O-9'!#REF!</definedName>
    <definedName name="MthValue">'[6]O-9'!#REF!</definedName>
    <definedName name="NewOnlyOrg" localSheetId="0">#REF!</definedName>
    <definedName name="NewOnlyOrg">#REF!</definedName>
    <definedName name="NOTES" localSheetId="0">#REF!</definedName>
    <definedName name="NOTES">#REF!</definedName>
    <definedName name="NvsASD">"V2008-12-31"</definedName>
    <definedName name="NvsAutoDrillOk">"VN"</definedName>
    <definedName name="NvsElapsedTime">0.000729166669771075</definedName>
    <definedName name="NvsEndTime">39896.5868402778</definedName>
    <definedName name="NvsEndTime2">39823.1371643519</definedName>
    <definedName name="NvsEndTime3">39918.4137268519</definedName>
    <definedName name="NvsEndTime4">39825.0263078704</definedName>
    <definedName name="NvsEndTime5">39822.9425347222</definedName>
    <definedName name="NvsInstanceHook" localSheetId="0">rank</definedName>
    <definedName name="NvsInstanceHook">rank</definedName>
    <definedName name="NvsInstanceHook1" localSheetId="0">rank</definedName>
    <definedName name="NvsInstanceHook1">rank</definedName>
    <definedName name="NvsInstLang">"VENG"</definedName>
    <definedName name="NvsInstSpec">"%,FBUSINESS_UNIT,V01815"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"V1950-01-01"</definedName>
    <definedName name="NvsPanelSetid">"VWASTE"</definedName>
    <definedName name="NvsReqBU">"V01815"</definedName>
    <definedName name="NvsReqBUOnly">"VY"</definedName>
    <definedName name="NvsTransLed">"VN"</definedName>
    <definedName name="NvsTreeASD">"V2008-12-31"</definedName>
    <definedName name="NvsValTbl.ACCOUNT">"GL_ACCOUNT_TBL"</definedName>
    <definedName name="NvsValTbl.ACCOUNT_SUM">"ZGL_SACCT_VW"</definedName>
    <definedName name="NvsValTbl.ASSET_CLASS">"ASSET_CLASS_TBL"</definedName>
    <definedName name="NvsValTbl.BUSINESS_UNIT">"BUS_UNIT_TBL_GL"</definedName>
    <definedName name="NvsValTbl.CURRENCY_CD">"CURRENCY_CD_TBL"</definedName>
    <definedName name="NvsValTbl.DEPTID">"DEPT_TBL"</definedName>
    <definedName name="NvsValTbl.OPERATING_UNIT">"OPER_UNIT_TBL"</definedName>
    <definedName name="NvsValTbl.PRODUCT">"PRODUCT_TBL"</definedName>
    <definedName name="OfficerSalary" localSheetId="0">#REF!</definedName>
    <definedName name="OfficerSalary">#REF!</definedName>
    <definedName name="Operations" localSheetId="0">'[5]Income Statement (WMofWA)'!#REF!</definedName>
    <definedName name="Operations">'[5]Income Statement (WMofWA)'!#REF!</definedName>
    <definedName name="OPR" localSheetId="0">'[5]Income Statement (WMofWA)'!#REF!</definedName>
    <definedName name="OPR">'[5]Income Statement (WMofWA)'!#REF!</definedName>
    <definedName name="Org11_13" localSheetId="0">#REF!</definedName>
    <definedName name="Org11_13">#REF!</definedName>
    <definedName name="Org7_10" localSheetId="0">#REF!</definedName>
    <definedName name="Org7_10">#REF!</definedName>
    <definedName name="ORIG2GALWT_" localSheetId="0">#REF!</definedName>
    <definedName name="ORIG2GALWT_">#REF!</definedName>
    <definedName name="ORIG2OH" localSheetId="0">#REF!</definedName>
    <definedName name="ORIG2OH">#REF!</definedName>
    <definedName name="PED" localSheetId="0">'[5]Income Statement (WMofWA)'!#REF!</definedName>
    <definedName name="PED">'[5]Income Statement (WMofWA)'!#REF!</definedName>
    <definedName name="PER">[4]WTB!$DC$5</definedName>
    <definedName name="_xlnm.Print_Area" localSheetId="0">'1.6% Disposal fee increase'!$A$1:$N$144</definedName>
    <definedName name="_xlnm.Print_Area">#REF!</definedName>
    <definedName name="_xlnm.Print_Titles" localSheetId="0">'1.6% Disposal fee increase'!$6:$7</definedName>
    <definedName name="Print_Titles_MI" localSheetId="0">#REF!</definedName>
    <definedName name="Print_Titles_MI">#REF!</definedName>
    <definedName name="Print1" localSheetId="0">#REF!</definedName>
    <definedName name="Print1">#REF!</definedName>
    <definedName name="Print2" localSheetId="0">#REF!</definedName>
    <definedName name="Print2">#REF!</definedName>
    <definedName name="Prnit_Range" localSheetId="0">#REF!</definedName>
    <definedName name="Prnit_Range">#REF!</definedName>
    <definedName name="PYear" localSheetId="0">'[6]O-9'!#REF!</definedName>
    <definedName name="PYear">'[6]O-9'!#REF!</definedName>
    <definedName name="QtrValue" localSheetId="0">#REF!</definedName>
    <definedName name="QtrValue">#REF!</definedName>
    <definedName name="Quarter_Budget" localSheetId="0">#REF!</definedName>
    <definedName name="Quarter_Budget">#REF!</definedName>
    <definedName name="Quarter_Month" localSheetId="0">#REF!</definedName>
    <definedName name="Quarter_Month">#REF!</definedName>
    <definedName name="RBU" localSheetId="0">'[5]Income Statement (WMofWA)'!#REF!</definedName>
    <definedName name="RBU">'[5]Income Statement (WMofWA)'!#REF!</definedName>
    <definedName name="RCW_81.04.080" localSheetId="0">#REF!</definedName>
    <definedName name="RCW_81.04.080">#REF!</definedName>
    <definedName name="RECAP" localSheetId="0">#REF!</definedName>
    <definedName name="RECAP">#REF!</definedName>
    <definedName name="RECAP2" localSheetId="0">#REF!</definedName>
    <definedName name="RECAP2">#REF!</definedName>
    <definedName name="_xlnm.Recorder" localSheetId="0">#REF!</definedName>
    <definedName name="_xlnm.Recorder">#REF!</definedName>
    <definedName name="RecyDisposal" localSheetId="0">#REF!</definedName>
    <definedName name="RecyDisposal">#REF!</definedName>
    <definedName name="RelatedSalary" localSheetId="0">#REF!</definedName>
    <definedName name="RelatedSalary">#REF!</definedName>
    <definedName name="RevCust" localSheetId="0">'[10]Schedule 6'!#REF!</definedName>
    <definedName name="RevCust">'[10]Schedule 6'!#REF!</definedName>
    <definedName name="RID" localSheetId="0">'[5]Income Statement (WMofWA)'!#REF!</definedName>
    <definedName name="RID">'[5]Income Statement (WMofWA)'!#REF!</definedName>
    <definedName name="ROCE" localSheetId="0">#REF!,#REF!</definedName>
    <definedName name="ROCE">#REF!,#REF!</definedName>
    <definedName name="ROW_SUPRESS" localSheetId="0">'[5]Income Statement (WMofWA)'!#REF!</definedName>
    <definedName name="ROW_SUPRESS">'[5]Income Statement (WMofWA)'!#REF!</definedName>
    <definedName name="RTT" localSheetId="0">'[5]Income Statement (WMofWA)'!#REF!</definedName>
    <definedName name="RTT">'[5]Income Statement (WMofWA)'!#REF!</definedName>
    <definedName name="sale" localSheetId="0">#REF!</definedName>
    <definedName name="sale">#REF!</definedName>
    <definedName name="SALES_TAX_RETURN" localSheetId="0">#REF!</definedName>
    <definedName name="SALES_TAX_RETURN">#REF!</definedName>
    <definedName name="SCN" localSheetId="0">'[5]Income Statement (WMofWA)'!#REF!</definedName>
    <definedName name="SCN">'[5]Income Statement (WMofWA)'!#REF!</definedName>
    <definedName name="SFD">[4]WTB!$DE$5</definedName>
    <definedName name="SFD_BU" localSheetId="0">'[5]Income Statement (WMofWA)'!#REF!</definedName>
    <definedName name="SFD_BU">'[5]Income Statement (WMofWA)'!#REF!</definedName>
    <definedName name="SFD_DEPTID" localSheetId="0">'[5]Income Statement (WMofWA)'!#REF!</definedName>
    <definedName name="SFD_DEPTID">'[5]Income Statement (WMofWA)'!#REF!</definedName>
    <definedName name="SFD_OP" localSheetId="0">'[5]Income Statement (WMofWA)'!#REF!</definedName>
    <definedName name="SFD_OP">'[5]Income Statement (WMofWA)'!#REF!</definedName>
    <definedName name="SFD_PROD" localSheetId="0">'[5]Income Statement (WMofWA)'!#REF!</definedName>
    <definedName name="SFD_PROD">'[5]Income Statement (WMofWA)'!#REF!</definedName>
    <definedName name="SFD_PROJ" localSheetId="0">'[5]Income Statement (WMofWA)'!#REF!</definedName>
    <definedName name="SFD_PROJ">'[5]Income Statement (WMofWA)'!#REF!</definedName>
    <definedName name="sfdbusunit" localSheetId="0">#REF!</definedName>
    <definedName name="sfdbusunit">#REF!</definedName>
    <definedName name="SFV">[4]WTB!$DE$4</definedName>
    <definedName name="SFV_BU" localSheetId="0">'[5]Income Statement (WMofWA)'!#REF!</definedName>
    <definedName name="SFV_BU">'[5]Income Statement (WMofWA)'!#REF!</definedName>
    <definedName name="SFV_CUR" localSheetId="0">#REF!</definedName>
    <definedName name="SFV_CUR">#REF!</definedName>
    <definedName name="SFV_CUR1">'[4]2008 West Group IS'!$AM$9</definedName>
    <definedName name="SFV_CUR5">'[4]2008 Group Office IS'!$AM$9</definedName>
    <definedName name="SFV_DEPTID" localSheetId="0">'[5]Income Statement (WMofWA)'!#REF!</definedName>
    <definedName name="SFV_DEPTID">'[5]Income Statement (WMofWA)'!#REF!</definedName>
    <definedName name="SFV_OP" localSheetId="0">'[5]Income Statement (WMofWA)'!#REF!</definedName>
    <definedName name="SFV_OP">'[5]Income Statement (WMofWA)'!#REF!</definedName>
    <definedName name="SFV_PROD" localSheetId="0">'[5]Income Statement (WMofWA)'!#REF!</definedName>
    <definedName name="SFV_PROD">'[5]Income Statement (WMofWA)'!#REF!</definedName>
    <definedName name="SFV_PROJ" localSheetId="0">'[5]Income Statement (WMofWA)'!#REF!</definedName>
    <definedName name="SFV_PROJ">'[5]Income Statement (WMofWA)'!#REF!</definedName>
    <definedName name="sort" localSheetId="0">#REF!</definedName>
    <definedName name="sort">#REF!</definedName>
    <definedName name="Sort1" localSheetId="0">#REF!</definedName>
    <definedName name="Sort1">#REF!</definedName>
    <definedName name="sortcol" localSheetId="0">'[7]IS-Murrey''s'!#REF!</definedName>
    <definedName name="sortcol">'[7]IS-Murrey''s'!#REF!</definedName>
    <definedName name="start" localSheetId="0">#REF!</definedName>
    <definedName name="start">#REF!</definedName>
    <definedName name="Stop" localSheetId="0">'[6]O-9'!#REF!</definedName>
    <definedName name="Stop">'[6]O-9'!#REF!</definedName>
    <definedName name="SUMMARY" localSheetId="0">#REF!</definedName>
    <definedName name="SUMMARY">#REF!</definedName>
    <definedName name="Summary_DistrictName">[11]Summary!$B$7</definedName>
    <definedName name="Summary_DistrictNo">[11]Summary!$B$5</definedName>
    <definedName name="SWDisposal" localSheetId="0">#REF!</definedName>
    <definedName name="SWDisposal">#REF!</definedName>
    <definedName name="test">'[12]Sch 4 - 12months'!$B$10:$O$86</definedName>
    <definedName name="Title2" localSheetId="0">'[6]O-9'!#REF!</definedName>
    <definedName name="Title2">'[6]O-9'!#REF!</definedName>
    <definedName name="TOP" localSheetId="0">'[3]10800-10899'!#REF!</definedName>
    <definedName name="TOP">'[3]10800-10899'!#REF!</definedName>
    <definedName name="Total_Interest">'[13]Amortization Table'!$F$18</definedName>
    <definedName name="Variables" localSheetId="0">'[5]Income Statement (WMofWA)'!#REF!</definedName>
    <definedName name="Variables">'[5]Income Statement (WMofWA)'!#REF!</definedName>
    <definedName name="Waste_Management__Inc." localSheetId="0">#REF!</definedName>
    <definedName name="Waste_Management__Inc.">#REF!</definedName>
    <definedName name="WM" localSheetId="0">#REF!</definedName>
    <definedName name="WM">#REF!</definedName>
    <definedName name="x" localSheetId="0">rank</definedName>
    <definedName name="x">rank</definedName>
    <definedName name="xx" localSheetId="0">rank</definedName>
    <definedName name="xx">rank</definedName>
    <definedName name="xxx" localSheetId="0">rank</definedName>
    <definedName name="xxx">rank</definedName>
    <definedName name="YEAR4" localSheetId="0">#REF!</definedName>
    <definedName name="YEAR4">#REF!</definedName>
    <definedName name="yrCur">'[14]Report Template'!$B$2002</definedName>
    <definedName name="yrNext">'[14]Report Template'!$B$2003</definedName>
    <definedName name="YWMedWasteDisp" localSheetId="0">#REF!</definedName>
    <definedName name="YWMedWasteDisp">#REF!</definedName>
    <definedName name="Zero_Format" localSheetId="0">#REF!</definedName>
    <definedName name="Zero_Format">#REF!</definedName>
  </definedNames>
  <calcPr calcId="152511" fullPrecision="0"/>
</workbook>
</file>

<file path=xl/calcChain.xml><?xml version="1.0" encoding="utf-8"?>
<calcChain xmlns="http://schemas.openxmlformats.org/spreadsheetml/2006/main">
  <c r="F24" i="1" l="1"/>
  <c r="G24" i="1"/>
  <c r="K25" i="1"/>
  <c r="L25" i="1" s="1"/>
  <c r="G25" i="1"/>
  <c r="F25" i="1"/>
  <c r="K23" i="1"/>
  <c r="L23" i="1" s="1"/>
  <c r="G23" i="1"/>
  <c r="F23" i="1"/>
  <c r="K22" i="1"/>
  <c r="L22" i="1" s="1"/>
  <c r="G22" i="1"/>
  <c r="F22" i="1"/>
  <c r="K90" i="1"/>
  <c r="L90" i="1" s="1"/>
  <c r="G90" i="1"/>
  <c r="F90" i="1"/>
  <c r="K89" i="1"/>
  <c r="L89" i="1" s="1"/>
  <c r="G89" i="1"/>
  <c r="F89" i="1"/>
  <c r="K88" i="1"/>
  <c r="L88" i="1" s="1"/>
  <c r="G88" i="1"/>
  <c r="F88" i="1"/>
  <c r="K87" i="1"/>
  <c r="L87" i="1" s="1"/>
  <c r="G87" i="1"/>
  <c r="F87" i="1"/>
  <c r="K86" i="1"/>
  <c r="L86" i="1" s="1"/>
  <c r="G86" i="1"/>
  <c r="F86" i="1"/>
  <c r="K85" i="1"/>
  <c r="L85" i="1" s="1"/>
  <c r="G85" i="1"/>
  <c r="F85" i="1"/>
  <c r="K84" i="1"/>
  <c r="L84" i="1" s="1"/>
  <c r="G84" i="1"/>
  <c r="F84" i="1"/>
  <c r="K81" i="1"/>
  <c r="L81" i="1" s="1"/>
  <c r="G81" i="1"/>
  <c r="F81" i="1"/>
  <c r="K80" i="1"/>
  <c r="L80" i="1" s="1"/>
  <c r="G80" i="1"/>
  <c r="F80" i="1"/>
  <c r="K79" i="1"/>
  <c r="L79" i="1" s="1"/>
  <c r="G79" i="1"/>
  <c r="H79" i="1" s="1"/>
  <c r="I79" i="1" s="1"/>
  <c r="F79" i="1"/>
  <c r="K78" i="1"/>
  <c r="L78" i="1" s="1"/>
  <c r="G78" i="1"/>
  <c r="F78" i="1"/>
  <c r="K77" i="1"/>
  <c r="L77" i="1" s="1"/>
  <c r="G77" i="1"/>
  <c r="F77" i="1"/>
  <c r="K76" i="1"/>
  <c r="L76" i="1" s="1"/>
  <c r="G76" i="1"/>
  <c r="F76" i="1"/>
  <c r="K75" i="1"/>
  <c r="L75" i="1" s="1"/>
  <c r="G75" i="1"/>
  <c r="H75" i="1" s="1"/>
  <c r="I75" i="1" s="1"/>
  <c r="F75" i="1"/>
  <c r="K74" i="1"/>
  <c r="L74" i="1" s="1"/>
  <c r="G74" i="1"/>
  <c r="F74" i="1"/>
  <c r="K73" i="1"/>
  <c r="L73" i="1" s="1"/>
  <c r="G73" i="1"/>
  <c r="F73" i="1"/>
  <c r="K72" i="1"/>
  <c r="L72" i="1" s="1"/>
  <c r="G72" i="1"/>
  <c r="F72" i="1"/>
  <c r="K71" i="1"/>
  <c r="L71" i="1" s="1"/>
  <c r="G71" i="1"/>
  <c r="H71" i="1" s="1"/>
  <c r="I71" i="1" s="1"/>
  <c r="F71" i="1"/>
  <c r="K70" i="1"/>
  <c r="L70" i="1" s="1"/>
  <c r="G70" i="1"/>
  <c r="F70" i="1"/>
  <c r="K69" i="1"/>
  <c r="L69" i="1" s="1"/>
  <c r="G69" i="1"/>
  <c r="F69" i="1"/>
  <c r="K68" i="1"/>
  <c r="L68" i="1" s="1"/>
  <c r="G68" i="1"/>
  <c r="F68" i="1"/>
  <c r="K129" i="1"/>
  <c r="L129" i="1" s="1"/>
  <c r="G129" i="1"/>
  <c r="F129" i="1"/>
  <c r="K127" i="1"/>
  <c r="L127" i="1" s="1"/>
  <c r="G127" i="1"/>
  <c r="F127" i="1"/>
  <c r="K126" i="1"/>
  <c r="L126" i="1" s="1"/>
  <c r="G126" i="1"/>
  <c r="F126" i="1"/>
  <c r="K125" i="1"/>
  <c r="L125" i="1" s="1"/>
  <c r="G125" i="1"/>
  <c r="F125" i="1"/>
  <c r="K122" i="1"/>
  <c r="L122" i="1" s="1"/>
  <c r="G122" i="1"/>
  <c r="F122" i="1"/>
  <c r="K121" i="1"/>
  <c r="L121" i="1" s="1"/>
  <c r="G121" i="1"/>
  <c r="F121" i="1"/>
  <c r="K56" i="1"/>
  <c r="L56" i="1" s="1"/>
  <c r="G56" i="1"/>
  <c r="F56" i="1"/>
  <c r="K53" i="1"/>
  <c r="L53" i="1" s="1"/>
  <c r="G53" i="1"/>
  <c r="F53" i="1"/>
  <c r="K49" i="1"/>
  <c r="L49" i="1" s="1"/>
  <c r="G49" i="1"/>
  <c r="F49" i="1"/>
  <c r="K44" i="1"/>
  <c r="L44" i="1" s="1"/>
  <c r="G44" i="1"/>
  <c r="F44" i="1"/>
  <c r="K40" i="1"/>
  <c r="L40" i="1" s="1"/>
  <c r="G40" i="1"/>
  <c r="F40" i="1"/>
  <c r="K36" i="1"/>
  <c r="L36" i="1" s="1"/>
  <c r="G36" i="1"/>
  <c r="F36" i="1"/>
  <c r="K65" i="1"/>
  <c r="L65" i="1" s="1"/>
  <c r="G65" i="1"/>
  <c r="F65" i="1"/>
  <c r="K64" i="1"/>
  <c r="L64" i="1" s="1"/>
  <c r="G64" i="1"/>
  <c r="F64" i="1"/>
  <c r="K63" i="1"/>
  <c r="L63" i="1" s="1"/>
  <c r="G63" i="1"/>
  <c r="F63" i="1"/>
  <c r="K62" i="1"/>
  <c r="L62" i="1" s="1"/>
  <c r="G62" i="1"/>
  <c r="F62" i="1"/>
  <c r="K61" i="1"/>
  <c r="L61" i="1" s="1"/>
  <c r="G61" i="1"/>
  <c r="F61" i="1"/>
  <c r="K60" i="1"/>
  <c r="L60" i="1" s="1"/>
  <c r="G60" i="1"/>
  <c r="F60" i="1"/>
  <c r="K59" i="1"/>
  <c r="L59" i="1" s="1"/>
  <c r="G59" i="1"/>
  <c r="H59" i="1" s="1"/>
  <c r="I59" i="1" s="1"/>
  <c r="F59" i="1"/>
  <c r="K50" i="1"/>
  <c r="L50" i="1" s="1"/>
  <c r="G50" i="1"/>
  <c r="F50" i="1"/>
  <c r="K33" i="1"/>
  <c r="L33" i="1" s="1"/>
  <c r="G33" i="1"/>
  <c r="F33" i="1"/>
  <c r="H23" i="1" l="1"/>
  <c r="I23" i="1" s="1"/>
  <c r="H69" i="1"/>
  <c r="I69" i="1" s="1"/>
  <c r="H73" i="1"/>
  <c r="I73" i="1" s="1"/>
  <c r="N73" i="1" s="1"/>
  <c r="H77" i="1"/>
  <c r="I77" i="1" s="1"/>
  <c r="J77" i="1" s="1"/>
  <c r="M77" i="1" s="1"/>
  <c r="O77" i="1" s="1"/>
  <c r="H81" i="1"/>
  <c r="I81" i="1" s="1"/>
  <c r="H24" i="1"/>
  <c r="I24" i="1" s="1"/>
  <c r="H36" i="1"/>
  <c r="I36" i="1" s="1"/>
  <c r="H53" i="1"/>
  <c r="I53" i="1" s="1"/>
  <c r="J53" i="1" s="1"/>
  <c r="M53" i="1" s="1"/>
  <c r="O53" i="1" s="1"/>
  <c r="H125" i="1"/>
  <c r="I125" i="1" s="1"/>
  <c r="H68" i="1"/>
  <c r="I68" i="1" s="1"/>
  <c r="J68" i="1" s="1"/>
  <c r="M68" i="1" s="1"/>
  <c r="O68" i="1" s="1"/>
  <c r="H72" i="1"/>
  <c r="I72" i="1" s="1"/>
  <c r="J72" i="1" s="1"/>
  <c r="M72" i="1" s="1"/>
  <c r="O72" i="1" s="1"/>
  <c r="H76" i="1"/>
  <c r="I76" i="1" s="1"/>
  <c r="J76" i="1" s="1"/>
  <c r="M76" i="1" s="1"/>
  <c r="O76" i="1" s="1"/>
  <c r="H80" i="1"/>
  <c r="I80" i="1" s="1"/>
  <c r="H87" i="1"/>
  <c r="I87" i="1" s="1"/>
  <c r="N87" i="1" s="1"/>
  <c r="H22" i="1"/>
  <c r="I22" i="1" s="1"/>
  <c r="M22" i="1" s="1"/>
  <c r="O22" i="1" s="1"/>
  <c r="H60" i="1"/>
  <c r="I60" i="1" s="1"/>
  <c r="J60" i="1" s="1"/>
  <c r="M60" i="1" s="1"/>
  <c r="O60" i="1" s="1"/>
  <c r="H64" i="1"/>
  <c r="I64" i="1" s="1"/>
  <c r="H121" i="1"/>
  <c r="I121" i="1" s="1"/>
  <c r="M121" i="1" s="1"/>
  <c r="O121" i="1" s="1"/>
  <c r="H70" i="1"/>
  <c r="I70" i="1" s="1"/>
  <c r="J70" i="1" s="1"/>
  <c r="M70" i="1" s="1"/>
  <c r="O70" i="1" s="1"/>
  <c r="H74" i="1"/>
  <c r="I74" i="1" s="1"/>
  <c r="J74" i="1" s="1"/>
  <c r="M74" i="1" s="1"/>
  <c r="O74" i="1" s="1"/>
  <c r="H78" i="1"/>
  <c r="I78" i="1" s="1"/>
  <c r="H85" i="1"/>
  <c r="I85" i="1" s="1"/>
  <c r="J85" i="1" s="1"/>
  <c r="M85" i="1" s="1"/>
  <c r="O85" i="1" s="1"/>
  <c r="H25" i="1"/>
  <c r="I25" i="1" s="1"/>
  <c r="N25" i="1" s="1"/>
  <c r="M25" i="1"/>
  <c r="O25" i="1" s="1"/>
  <c r="N23" i="1"/>
  <c r="J23" i="1"/>
  <c r="M23" i="1"/>
  <c r="O23" i="1" s="1"/>
  <c r="N22" i="1"/>
  <c r="H90" i="1"/>
  <c r="I90" i="1" s="1"/>
  <c r="N90" i="1" s="1"/>
  <c r="H89" i="1"/>
  <c r="I89" i="1" s="1"/>
  <c r="J89" i="1" s="1"/>
  <c r="M89" i="1" s="1"/>
  <c r="O89" i="1" s="1"/>
  <c r="H88" i="1"/>
  <c r="I88" i="1" s="1"/>
  <c r="N88" i="1" s="1"/>
  <c r="H86" i="1"/>
  <c r="I86" i="1" s="1"/>
  <c r="J86" i="1" s="1"/>
  <c r="M86" i="1" s="1"/>
  <c r="O86" i="1" s="1"/>
  <c r="H84" i="1"/>
  <c r="I84" i="1" s="1"/>
  <c r="N84" i="1" s="1"/>
  <c r="N85" i="1"/>
  <c r="N81" i="1"/>
  <c r="J81" i="1"/>
  <c r="M81" i="1" s="1"/>
  <c r="O81" i="1" s="1"/>
  <c r="N80" i="1"/>
  <c r="J80" i="1"/>
  <c r="M80" i="1" s="1"/>
  <c r="O80" i="1" s="1"/>
  <c r="N79" i="1"/>
  <c r="J79" i="1"/>
  <c r="M79" i="1" s="1"/>
  <c r="O79" i="1" s="1"/>
  <c r="N78" i="1"/>
  <c r="J78" i="1"/>
  <c r="M78" i="1" s="1"/>
  <c r="O78" i="1" s="1"/>
  <c r="N76" i="1"/>
  <c r="N75" i="1"/>
  <c r="J75" i="1"/>
  <c r="M75" i="1" s="1"/>
  <c r="O75" i="1" s="1"/>
  <c r="J73" i="1"/>
  <c r="M73" i="1" s="1"/>
  <c r="O73" i="1" s="1"/>
  <c r="N72" i="1"/>
  <c r="N71" i="1"/>
  <c r="J71" i="1"/>
  <c r="M71" i="1" s="1"/>
  <c r="O71" i="1" s="1"/>
  <c r="N70" i="1"/>
  <c r="N69" i="1"/>
  <c r="J69" i="1"/>
  <c r="M69" i="1" s="1"/>
  <c r="O69" i="1" s="1"/>
  <c r="N68" i="1"/>
  <c r="H63" i="1"/>
  <c r="I63" i="1" s="1"/>
  <c r="J63" i="1" s="1"/>
  <c r="M63" i="1" s="1"/>
  <c r="O63" i="1" s="1"/>
  <c r="H129" i="1"/>
  <c r="I129" i="1" s="1"/>
  <c r="M129" i="1" s="1"/>
  <c r="O129" i="1" s="1"/>
  <c r="H62" i="1"/>
  <c r="I62" i="1" s="1"/>
  <c r="J62" i="1" s="1"/>
  <c r="M62" i="1" s="1"/>
  <c r="O62" i="1" s="1"/>
  <c r="H44" i="1"/>
  <c r="I44" i="1" s="1"/>
  <c r="N44" i="1" s="1"/>
  <c r="H127" i="1"/>
  <c r="I127" i="1" s="1"/>
  <c r="M127" i="1" s="1"/>
  <c r="O127" i="1" s="1"/>
  <c r="H33" i="1"/>
  <c r="I33" i="1" s="1"/>
  <c r="J33" i="1" s="1"/>
  <c r="M33" i="1" s="1"/>
  <c r="O33" i="1" s="1"/>
  <c r="H50" i="1"/>
  <c r="I50" i="1" s="1"/>
  <c r="N50" i="1" s="1"/>
  <c r="H61" i="1"/>
  <c r="I61" i="1" s="1"/>
  <c r="N61" i="1" s="1"/>
  <c r="H65" i="1"/>
  <c r="I65" i="1" s="1"/>
  <c r="N65" i="1" s="1"/>
  <c r="H40" i="1"/>
  <c r="I40" i="1" s="1"/>
  <c r="J40" i="1" s="1"/>
  <c r="M40" i="1" s="1"/>
  <c r="O40" i="1" s="1"/>
  <c r="H56" i="1"/>
  <c r="I56" i="1" s="1"/>
  <c r="N56" i="1" s="1"/>
  <c r="H122" i="1"/>
  <c r="I122" i="1" s="1"/>
  <c r="J122" i="1" s="1"/>
  <c r="H126" i="1"/>
  <c r="I126" i="1" s="1"/>
  <c r="N126" i="1" s="1"/>
  <c r="N129" i="1"/>
  <c r="J129" i="1"/>
  <c r="J127" i="1"/>
  <c r="N125" i="1"/>
  <c r="J125" i="1"/>
  <c r="M125" i="1"/>
  <c r="O125" i="1" s="1"/>
  <c r="N122" i="1"/>
  <c r="J121" i="1"/>
  <c r="H49" i="1"/>
  <c r="I49" i="1" s="1"/>
  <c r="J49" i="1" s="1"/>
  <c r="M49" i="1" s="1"/>
  <c r="O49" i="1" s="1"/>
  <c r="N36" i="1"/>
  <c r="J36" i="1"/>
  <c r="M36" i="1" s="1"/>
  <c r="O36" i="1" s="1"/>
  <c r="N64" i="1"/>
  <c r="J64" i="1"/>
  <c r="M64" i="1" s="1"/>
  <c r="O64" i="1" s="1"/>
  <c r="N59" i="1"/>
  <c r="J59" i="1"/>
  <c r="M59" i="1" s="1"/>
  <c r="O59" i="1" s="1"/>
  <c r="N33" i="1"/>
  <c r="K139" i="1"/>
  <c r="L139" i="1" s="1"/>
  <c r="G139" i="1"/>
  <c r="F139" i="1"/>
  <c r="G138" i="1"/>
  <c r="H138" i="1" s="1"/>
  <c r="I138" i="1" s="1"/>
  <c r="N138" i="1" s="1"/>
  <c r="F138" i="1"/>
  <c r="K138" i="1"/>
  <c r="L138" i="1" s="1"/>
  <c r="N40" i="1" l="1"/>
  <c r="M126" i="1"/>
  <c r="O126" i="1" s="1"/>
  <c r="N127" i="1"/>
  <c r="N74" i="1"/>
  <c r="N60" i="1"/>
  <c r="J65" i="1"/>
  <c r="M65" i="1" s="1"/>
  <c r="O65" i="1" s="1"/>
  <c r="N53" i="1"/>
  <c r="J126" i="1"/>
  <c r="N86" i="1"/>
  <c r="N63" i="1"/>
  <c r="N77" i="1"/>
  <c r="J61" i="1"/>
  <c r="M61" i="1" s="1"/>
  <c r="O61" i="1" s="1"/>
  <c r="J88" i="1"/>
  <c r="M88" i="1" s="1"/>
  <c r="O88" i="1" s="1"/>
  <c r="J44" i="1"/>
  <c r="M44" i="1" s="1"/>
  <c r="O44" i="1" s="1"/>
  <c r="M122" i="1"/>
  <c r="O122" i="1" s="1"/>
  <c r="J22" i="1"/>
  <c r="J25" i="1"/>
  <c r="N121" i="1"/>
  <c r="J87" i="1"/>
  <c r="M87" i="1" s="1"/>
  <c r="O87" i="1" s="1"/>
  <c r="N89" i="1"/>
  <c r="J90" i="1"/>
  <c r="M90" i="1" s="1"/>
  <c r="O90" i="1" s="1"/>
  <c r="J84" i="1"/>
  <c r="M84" i="1" s="1"/>
  <c r="O84" i="1" s="1"/>
  <c r="H139" i="1"/>
  <c r="I139" i="1" s="1"/>
  <c r="M139" i="1" s="1"/>
  <c r="O139" i="1" s="1"/>
  <c r="J50" i="1"/>
  <c r="M50" i="1" s="1"/>
  <c r="O50" i="1" s="1"/>
  <c r="J56" i="1"/>
  <c r="M56" i="1" s="1"/>
  <c r="O56" i="1" s="1"/>
  <c r="N62" i="1"/>
  <c r="N49" i="1"/>
  <c r="N139" i="1"/>
  <c r="J138" i="1"/>
  <c r="M138" i="1"/>
  <c r="O138" i="1" s="1"/>
  <c r="O12" i="1"/>
  <c r="O16" i="1"/>
  <c r="O20" i="1"/>
  <c r="O28" i="1"/>
  <c r="O29" i="1"/>
  <c r="O92" i="1"/>
  <c r="O98" i="1"/>
  <c r="O101" i="1"/>
  <c r="O110" i="1"/>
  <c r="O114" i="1"/>
  <c r="O115" i="1"/>
  <c r="O119" i="1"/>
  <c r="O120" i="1"/>
  <c r="O132" i="1"/>
  <c r="M107" i="1"/>
  <c r="O107" i="1" s="1"/>
  <c r="M104" i="1"/>
  <c r="O104" i="1" s="1"/>
  <c r="K102" i="1"/>
  <c r="K105" i="1"/>
  <c r="K108" i="1"/>
  <c r="J139" i="1" l="1"/>
  <c r="K118" i="1" l="1"/>
  <c r="K117" i="1"/>
  <c r="K116" i="1"/>
  <c r="K113" i="1"/>
  <c r="K112" i="1"/>
  <c r="K111" i="1"/>
  <c r="K99" i="1"/>
  <c r="K96" i="1"/>
  <c r="K93" i="1"/>
  <c r="K57" i="1"/>
  <c r="K54" i="1"/>
  <c r="K51" i="1"/>
  <c r="K47" i="1"/>
  <c r="K46" i="1"/>
  <c r="K45" i="1"/>
  <c r="K42" i="1"/>
  <c r="K41" i="1"/>
  <c r="K38" i="1"/>
  <c r="K37" i="1"/>
  <c r="K34" i="1"/>
  <c r="K30" i="1"/>
  <c r="G142" i="1" l="1"/>
  <c r="G135" i="1"/>
  <c r="G134" i="1"/>
  <c r="G133" i="1"/>
  <c r="G131" i="1"/>
  <c r="G123" i="1"/>
  <c r="G118" i="1"/>
  <c r="G117" i="1"/>
  <c r="G116" i="1"/>
  <c r="G113" i="1"/>
  <c r="G112" i="1"/>
  <c r="G111" i="1"/>
  <c r="G108" i="1"/>
  <c r="G105" i="1"/>
  <c r="G102" i="1"/>
  <c r="G99" i="1"/>
  <c r="G96" i="1"/>
  <c r="G95" i="1"/>
  <c r="G93" i="1"/>
  <c r="G57" i="1"/>
  <c r="G54" i="1"/>
  <c r="G51" i="1"/>
  <c r="G47" i="1"/>
  <c r="G46" i="1"/>
  <c r="G45" i="1"/>
  <c r="G42" i="1"/>
  <c r="G41" i="1"/>
  <c r="G38" i="1"/>
  <c r="G37" i="1"/>
  <c r="G34" i="1"/>
  <c r="G32" i="1"/>
  <c r="G30" i="1"/>
  <c r="G27" i="1"/>
  <c r="G26" i="1"/>
  <c r="G21" i="1"/>
  <c r="G19" i="1"/>
  <c r="G18" i="1"/>
  <c r="G17" i="1"/>
  <c r="F9" i="1"/>
  <c r="F10" i="1"/>
  <c r="F11" i="1"/>
  <c r="F13" i="1"/>
  <c r="F14" i="1"/>
  <c r="F15" i="1"/>
  <c r="F17" i="1"/>
  <c r="F18" i="1"/>
  <c r="F19" i="1"/>
  <c r="F27" i="1"/>
  <c r="F142" i="1"/>
  <c r="F135" i="1"/>
  <c r="F134" i="1"/>
  <c r="F133" i="1"/>
  <c r="F131" i="1"/>
  <c r="F123" i="1"/>
  <c r="F118" i="1"/>
  <c r="F117" i="1"/>
  <c r="F116" i="1"/>
  <c r="F113" i="1"/>
  <c r="F112" i="1"/>
  <c r="F111" i="1"/>
  <c r="F109" i="1"/>
  <c r="F108" i="1"/>
  <c r="F106" i="1"/>
  <c r="F105" i="1"/>
  <c r="F103" i="1"/>
  <c r="F102" i="1"/>
  <c r="F100" i="1"/>
  <c r="F99" i="1"/>
  <c r="F97" i="1"/>
  <c r="F96" i="1"/>
  <c r="F95" i="1"/>
  <c r="F94" i="1"/>
  <c r="F93" i="1"/>
  <c r="F57" i="1"/>
  <c r="F55" i="1"/>
  <c r="F54" i="1"/>
  <c r="F52" i="1"/>
  <c r="F51" i="1"/>
  <c r="F48" i="1"/>
  <c r="G48" i="1" s="1"/>
  <c r="F47" i="1"/>
  <c r="F46" i="1"/>
  <c r="F45" i="1"/>
  <c r="F43" i="1"/>
  <c r="F42" i="1"/>
  <c r="F41" i="1"/>
  <c r="F39" i="1"/>
  <c r="F38" i="1"/>
  <c r="F37" i="1"/>
  <c r="F35" i="1"/>
  <c r="F34" i="1"/>
  <c r="F32" i="1"/>
  <c r="F31" i="1"/>
  <c r="F30" i="1"/>
  <c r="F26" i="1"/>
  <c r="F21" i="1"/>
  <c r="G11" i="1"/>
  <c r="G10" i="1"/>
  <c r="G9" i="1"/>
  <c r="G13" i="1"/>
  <c r="G15" i="1"/>
  <c r="G14" i="1"/>
  <c r="H13" i="1" l="1"/>
  <c r="I13" i="1" s="1"/>
  <c r="J13" i="1" s="1"/>
  <c r="K142" i="1"/>
  <c r="L142" i="1" s="1"/>
  <c r="H142" i="1"/>
  <c r="I142" i="1" s="1"/>
  <c r="M141" i="1"/>
  <c r="O141" i="1" s="1"/>
  <c r="K141" i="1"/>
  <c r="K135" i="1"/>
  <c r="L135" i="1" s="1"/>
  <c r="H135" i="1"/>
  <c r="I135" i="1" s="1"/>
  <c r="K134" i="1"/>
  <c r="L134" i="1" s="1"/>
  <c r="K133" i="1"/>
  <c r="L133" i="1" s="1"/>
  <c r="H133" i="1"/>
  <c r="I133" i="1" s="1"/>
  <c r="K131" i="1"/>
  <c r="L131" i="1" s="1"/>
  <c r="K123" i="1"/>
  <c r="L123" i="1" s="1"/>
  <c r="H123" i="1"/>
  <c r="I123" i="1" s="1"/>
  <c r="L118" i="1"/>
  <c r="L117" i="1"/>
  <c r="H117" i="1"/>
  <c r="I117" i="1" s="1"/>
  <c r="J117" i="1" s="1"/>
  <c r="M117" i="1" s="1"/>
  <c r="L116" i="1"/>
  <c r="L113" i="1"/>
  <c r="H113" i="1"/>
  <c r="I113" i="1" s="1"/>
  <c r="J113" i="1" s="1"/>
  <c r="M113" i="1" s="1"/>
  <c r="O113" i="1" s="1"/>
  <c r="L112" i="1"/>
  <c r="L111" i="1"/>
  <c r="H111" i="1"/>
  <c r="I111" i="1" s="1"/>
  <c r="J111" i="1" s="1"/>
  <c r="M111" i="1" s="1"/>
  <c r="K109" i="1"/>
  <c r="L109" i="1" s="1"/>
  <c r="G109" i="1"/>
  <c r="H109" i="1" s="1"/>
  <c r="I109" i="1" s="1"/>
  <c r="L108" i="1"/>
  <c r="H108" i="1"/>
  <c r="I108" i="1" s="1"/>
  <c r="J108" i="1" s="1"/>
  <c r="M108" i="1" s="1"/>
  <c r="K107" i="1"/>
  <c r="K106" i="1"/>
  <c r="L106" i="1" s="1"/>
  <c r="G106" i="1"/>
  <c r="H106" i="1" s="1"/>
  <c r="I106" i="1" s="1"/>
  <c r="L105" i="1"/>
  <c r="K104" i="1"/>
  <c r="K103" i="1"/>
  <c r="L103" i="1" s="1"/>
  <c r="G103" i="1"/>
  <c r="H103" i="1" s="1"/>
  <c r="I103" i="1" s="1"/>
  <c r="L102" i="1"/>
  <c r="H102" i="1"/>
  <c r="I102" i="1" s="1"/>
  <c r="J102" i="1" s="1"/>
  <c r="M102" i="1" s="1"/>
  <c r="O102" i="1" s="1"/>
  <c r="K101" i="1"/>
  <c r="K100" i="1"/>
  <c r="L100" i="1" s="1"/>
  <c r="G100" i="1"/>
  <c r="H100" i="1" s="1"/>
  <c r="I100" i="1" s="1"/>
  <c r="L99" i="1"/>
  <c r="K98" i="1"/>
  <c r="K97" i="1"/>
  <c r="L97" i="1" s="1"/>
  <c r="G97" i="1"/>
  <c r="H97" i="1" s="1"/>
  <c r="I97" i="1" s="1"/>
  <c r="L96" i="1"/>
  <c r="H96" i="1"/>
  <c r="I96" i="1" s="1"/>
  <c r="J96" i="1" s="1"/>
  <c r="M96" i="1" s="1"/>
  <c r="K95" i="1"/>
  <c r="L95" i="1" s="1"/>
  <c r="K94" i="1"/>
  <c r="L94" i="1" s="1"/>
  <c r="G94" i="1"/>
  <c r="H94" i="1" s="1"/>
  <c r="I94" i="1" s="1"/>
  <c r="L93" i="1"/>
  <c r="L57" i="1"/>
  <c r="H57" i="1"/>
  <c r="I57" i="1" s="1"/>
  <c r="J57" i="1" s="1"/>
  <c r="M57" i="1" s="1"/>
  <c r="K55" i="1"/>
  <c r="L55" i="1" s="1"/>
  <c r="G55" i="1"/>
  <c r="H55" i="1" s="1"/>
  <c r="I55" i="1" s="1"/>
  <c r="L54" i="1"/>
  <c r="K52" i="1"/>
  <c r="L52" i="1" s="1"/>
  <c r="G52" i="1"/>
  <c r="H52" i="1" s="1"/>
  <c r="I52" i="1" s="1"/>
  <c r="L51" i="1"/>
  <c r="H51" i="1"/>
  <c r="I51" i="1" s="1"/>
  <c r="J51" i="1" s="1"/>
  <c r="M51" i="1" s="1"/>
  <c r="K48" i="1"/>
  <c r="L48" i="1" s="1"/>
  <c r="H48" i="1"/>
  <c r="I48" i="1" s="1"/>
  <c r="L47" i="1"/>
  <c r="L46" i="1"/>
  <c r="L45" i="1"/>
  <c r="H45" i="1"/>
  <c r="I45" i="1" s="1"/>
  <c r="J45" i="1" s="1"/>
  <c r="M45" i="1" s="1"/>
  <c r="O45" i="1" s="1"/>
  <c r="K43" i="1"/>
  <c r="L43" i="1" s="1"/>
  <c r="G43" i="1"/>
  <c r="H43" i="1" s="1"/>
  <c r="I43" i="1" s="1"/>
  <c r="L42" i="1"/>
  <c r="H42" i="1"/>
  <c r="I42" i="1" s="1"/>
  <c r="J42" i="1" s="1"/>
  <c r="M42" i="1" s="1"/>
  <c r="O42" i="1" s="1"/>
  <c r="L41" i="1"/>
  <c r="H41" i="1"/>
  <c r="I41" i="1" s="1"/>
  <c r="J41" i="1" s="1"/>
  <c r="M41" i="1" s="1"/>
  <c r="K39" i="1"/>
  <c r="L39" i="1" s="1"/>
  <c r="G39" i="1"/>
  <c r="H39" i="1" s="1"/>
  <c r="I39" i="1" s="1"/>
  <c r="L38" i="1"/>
  <c r="L37" i="1"/>
  <c r="K35" i="1"/>
  <c r="L35" i="1" s="1"/>
  <c r="G35" i="1"/>
  <c r="H35" i="1" s="1"/>
  <c r="I35" i="1" s="1"/>
  <c r="L34" i="1"/>
  <c r="H34" i="1"/>
  <c r="I34" i="1" s="1"/>
  <c r="J34" i="1" s="1"/>
  <c r="M34" i="1" s="1"/>
  <c r="K32" i="1"/>
  <c r="L32" i="1" s="1"/>
  <c r="K31" i="1"/>
  <c r="L31" i="1" s="1"/>
  <c r="G31" i="1"/>
  <c r="H31" i="1" s="1"/>
  <c r="I31" i="1" s="1"/>
  <c r="L30" i="1"/>
  <c r="K27" i="1"/>
  <c r="L27" i="1" s="1"/>
  <c r="H27" i="1"/>
  <c r="I27" i="1" s="1"/>
  <c r="M27" i="1" s="1"/>
  <c r="O27" i="1" s="1"/>
  <c r="K26" i="1"/>
  <c r="L26" i="1" s="1"/>
  <c r="H26" i="1"/>
  <c r="I26" i="1" s="1"/>
  <c r="K24" i="1"/>
  <c r="L24" i="1" s="1"/>
  <c r="K21" i="1"/>
  <c r="L21" i="1" s="1"/>
  <c r="H21" i="1"/>
  <c r="I21" i="1" s="1"/>
  <c r="K19" i="1"/>
  <c r="L19" i="1" s="1"/>
  <c r="K18" i="1"/>
  <c r="L18" i="1" s="1"/>
  <c r="K17" i="1"/>
  <c r="L17" i="1" s="1"/>
  <c r="H17" i="1"/>
  <c r="I17" i="1" s="1"/>
  <c r="K15" i="1"/>
  <c r="L15" i="1" s="1"/>
  <c r="K14" i="1"/>
  <c r="L14" i="1" s="1"/>
  <c r="H14" i="1"/>
  <c r="I14" i="1" s="1"/>
  <c r="M14" i="1" s="1"/>
  <c r="K13" i="1"/>
  <c r="L13" i="1" s="1"/>
  <c r="K11" i="1"/>
  <c r="L11" i="1" s="1"/>
  <c r="K10" i="1"/>
  <c r="L10" i="1" s="1"/>
  <c r="H10" i="1"/>
  <c r="I10" i="1" s="1"/>
  <c r="K9" i="1"/>
  <c r="O34" i="1" l="1"/>
  <c r="O41" i="1"/>
  <c r="O51" i="1"/>
  <c r="O57" i="1"/>
  <c r="O108" i="1"/>
  <c r="O111" i="1"/>
  <c r="O14" i="1"/>
  <c r="O96" i="1"/>
  <c r="O117" i="1"/>
  <c r="H19" i="1"/>
  <c r="I19" i="1" s="1"/>
  <c r="N19" i="1" s="1"/>
  <c r="H46" i="1"/>
  <c r="I46" i="1" s="1"/>
  <c r="J46" i="1" s="1"/>
  <c r="M46" i="1" s="1"/>
  <c r="O46" i="1" s="1"/>
  <c r="H47" i="1"/>
  <c r="I47" i="1" s="1"/>
  <c r="H93" i="1"/>
  <c r="I93" i="1" s="1"/>
  <c r="J93" i="1" s="1"/>
  <c r="M93" i="1" s="1"/>
  <c r="O93" i="1" s="1"/>
  <c r="H116" i="1"/>
  <c r="I116" i="1" s="1"/>
  <c r="H131" i="1"/>
  <c r="I131" i="1" s="1"/>
  <c r="M131" i="1" s="1"/>
  <c r="O131" i="1" s="1"/>
  <c r="H9" i="1"/>
  <c r="I9" i="1" s="1"/>
  <c r="N9" i="1" s="1"/>
  <c r="K143" i="1"/>
  <c r="H18" i="1"/>
  <c r="I18" i="1" s="1"/>
  <c r="N18" i="1" s="1"/>
  <c r="H32" i="1"/>
  <c r="I32" i="1" s="1"/>
  <c r="H38" i="1"/>
  <c r="I38" i="1" s="1"/>
  <c r="H54" i="1"/>
  <c r="I54" i="1" s="1"/>
  <c r="H99" i="1"/>
  <c r="I99" i="1" s="1"/>
  <c r="H105" i="1"/>
  <c r="I105" i="1" s="1"/>
  <c r="H112" i="1"/>
  <c r="I112" i="1" s="1"/>
  <c r="H118" i="1"/>
  <c r="I118" i="1" s="1"/>
  <c r="H134" i="1"/>
  <c r="I134" i="1" s="1"/>
  <c r="N134" i="1" s="1"/>
  <c r="H11" i="1"/>
  <c r="H37" i="1"/>
  <c r="I37" i="1" s="1"/>
  <c r="J37" i="1" s="1"/>
  <c r="M37" i="1" s="1"/>
  <c r="O37" i="1" s="1"/>
  <c r="H95" i="1"/>
  <c r="I95" i="1" s="1"/>
  <c r="N13" i="1"/>
  <c r="M13" i="1"/>
  <c r="O13" i="1" s="1"/>
  <c r="J10" i="1"/>
  <c r="M10" i="1"/>
  <c r="O10" i="1" s="1"/>
  <c r="N10" i="1"/>
  <c r="N26" i="1"/>
  <c r="J26" i="1"/>
  <c r="M26" i="1"/>
  <c r="O26" i="1" s="1"/>
  <c r="N17" i="1"/>
  <c r="J17" i="1"/>
  <c r="M17" i="1"/>
  <c r="O17" i="1" s="1"/>
  <c r="J19" i="1"/>
  <c r="N21" i="1"/>
  <c r="M21" i="1"/>
  <c r="O21" i="1" s="1"/>
  <c r="J21" i="1"/>
  <c r="N24" i="1"/>
  <c r="J24" i="1"/>
  <c r="M24" i="1"/>
  <c r="O24" i="1" s="1"/>
  <c r="N35" i="1"/>
  <c r="J35" i="1"/>
  <c r="M35" i="1" s="1"/>
  <c r="O35" i="1" s="1"/>
  <c r="N31" i="1"/>
  <c r="J31" i="1"/>
  <c r="M31" i="1" s="1"/>
  <c r="O31" i="1" s="1"/>
  <c r="N32" i="1"/>
  <c r="N34" i="1"/>
  <c r="J27" i="1"/>
  <c r="H15" i="1"/>
  <c r="I15" i="1" s="1"/>
  <c r="H30" i="1"/>
  <c r="I30" i="1" s="1"/>
  <c r="J30" i="1" s="1"/>
  <c r="M30" i="1" s="1"/>
  <c r="O30" i="1" s="1"/>
  <c r="N39" i="1"/>
  <c r="J39" i="1"/>
  <c r="M39" i="1" s="1"/>
  <c r="O39" i="1" s="1"/>
  <c r="N41" i="1"/>
  <c r="N42" i="1"/>
  <c r="N45" i="1"/>
  <c r="N48" i="1"/>
  <c r="J48" i="1"/>
  <c r="M48" i="1" s="1"/>
  <c r="O48" i="1" s="1"/>
  <c r="N57" i="1"/>
  <c r="N100" i="1"/>
  <c r="J100" i="1"/>
  <c r="M100" i="1" s="1"/>
  <c r="O100" i="1" s="1"/>
  <c r="N113" i="1"/>
  <c r="N123" i="1"/>
  <c r="J123" i="1"/>
  <c r="M123" i="1"/>
  <c r="O123" i="1" s="1"/>
  <c r="N135" i="1"/>
  <c r="J135" i="1"/>
  <c r="M135" i="1"/>
  <c r="O135" i="1" s="1"/>
  <c r="N96" i="1"/>
  <c r="N116" i="1"/>
  <c r="N131" i="1"/>
  <c r="N14" i="1"/>
  <c r="N43" i="1"/>
  <c r="J43" i="1"/>
  <c r="M43" i="1" s="1"/>
  <c r="O43" i="1" s="1"/>
  <c r="N51" i="1"/>
  <c r="N55" i="1"/>
  <c r="J55" i="1"/>
  <c r="M55" i="1" s="1"/>
  <c r="O55" i="1" s="1"/>
  <c r="N97" i="1"/>
  <c r="J97" i="1"/>
  <c r="M97" i="1" s="1"/>
  <c r="O97" i="1" s="1"/>
  <c r="N102" i="1"/>
  <c r="N103" i="1"/>
  <c r="J103" i="1"/>
  <c r="M103" i="1" s="1"/>
  <c r="O103" i="1" s="1"/>
  <c r="N106" i="1"/>
  <c r="J106" i="1"/>
  <c r="M106" i="1" s="1"/>
  <c r="O106" i="1" s="1"/>
  <c r="N108" i="1"/>
  <c r="N111" i="1"/>
  <c r="N117" i="1"/>
  <c r="N133" i="1"/>
  <c r="J133" i="1"/>
  <c r="M133" i="1"/>
  <c r="O133" i="1" s="1"/>
  <c r="J134" i="1"/>
  <c r="M134" i="1"/>
  <c r="O134" i="1" s="1"/>
  <c r="N27" i="1"/>
  <c r="L9" i="1"/>
  <c r="L143" i="1" s="1"/>
  <c r="N52" i="1"/>
  <c r="J52" i="1"/>
  <c r="M52" i="1" s="1"/>
  <c r="O52" i="1" s="1"/>
  <c r="N94" i="1"/>
  <c r="J94" i="1"/>
  <c r="M94" i="1" s="1"/>
  <c r="O94" i="1" s="1"/>
  <c r="N142" i="1"/>
  <c r="J142" i="1"/>
  <c r="M142" i="1"/>
  <c r="O142" i="1" s="1"/>
  <c r="J14" i="1"/>
  <c r="J109" i="1"/>
  <c r="M109" i="1" s="1"/>
  <c r="O109" i="1" s="1"/>
  <c r="N109" i="1"/>
  <c r="N37" i="1" l="1"/>
  <c r="N105" i="1"/>
  <c r="J105" i="1"/>
  <c r="M105" i="1" s="1"/>
  <c r="O105" i="1" s="1"/>
  <c r="J131" i="1"/>
  <c r="N99" i="1"/>
  <c r="J99" i="1"/>
  <c r="M99" i="1" s="1"/>
  <c r="O99" i="1" s="1"/>
  <c r="M116" i="1"/>
  <c r="O116" i="1" s="1"/>
  <c r="J116" i="1"/>
  <c r="N118" i="1"/>
  <c r="J118" i="1"/>
  <c r="M118" i="1"/>
  <c r="O118" i="1" s="1"/>
  <c r="N54" i="1"/>
  <c r="J54" i="1"/>
  <c r="M54" i="1" s="1"/>
  <c r="O54" i="1" s="1"/>
  <c r="N112" i="1"/>
  <c r="J112" i="1"/>
  <c r="M112" i="1" s="1"/>
  <c r="O112" i="1" s="1"/>
  <c r="N38" i="1"/>
  <c r="J38" i="1"/>
  <c r="M38" i="1" s="1"/>
  <c r="O38" i="1" s="1"/>
  <c r="N47" i="1"/>
  <c r="J47" i="1"/>
  <c r="M47" i="1" s="1"/>
  <c r="O47" i="1" s="1"/>
  <c r="J95" i="1"/>
  <c r="M95" i="1" s="1"/>
  <c r="O95" i="1" s="1"/>
  <c r="N95" i="1"/>
  <c r="I11" i="1"/>
  <c r="M19" i="1"/>
  <c r="O19" i="1" s="1"/>
  <c r="J18" i="1"/>
  <c r="M18" i="1"/>
  <c r="O18" i="1" s="1"/>
  <c r="M9" i="1"/>
  <c r="O9" i="1" s="1"/>
  <c r="N46" i="1"/>
  <c r="J32" i="1"/>
  <c r="M32" i="1" s="1"/>
  <c r="O32" i="1" s="1"/>
  <c r="J9" i="1"/>
  <c r="N93" i="1"/>
  <c r="J15" i="1"/>
  <c r="N15" i="1"/>
  <c r="M15" i="1"/>
  <c r="O15" i="1" s="1"/>
  <c r="N30" i="1"/>
  <c r="M11" i="1" l="1"/>
  <c r="O11" i="1" s="1"/>
  <c r="N11" i="1"/>
  <c r="J11" i="1"/>
  <c r="J143" i="1" s="1"/>
  <c r="M143" i="1" l="1"/>
  <c r="O143" i="1" s="1"/>
</calcChain>
</file>

<file path=xl/sharedStrings.xml><?xml version="1.0" encoding="utf-8"?>
<sst xmlns="http://schemas.openxmlformats.org/spreadsheetml/2006/main" count="144" uniqueCount="112">
  <si>
    <t>disposal fee 11 22 2013 per Brett-staff calcs</t>
  </si>
  <si>
    <t>current 1/26/15</t>
  </si>
  <si>
    <t xml:space="preserve">new disposal fee additional 1.6 % </t>
  </si>
  <si>
    <t>$49 per ton</t>
  </si>
  <si>
    <t>Tariff 18 proposed rate</t>
  </si>
  <si>
    <t>Test Year</t>
  </si>
  <si>
    <t xml:space="preserve">Test Year </t>
  </si>
  <si>
    <t>Services</t>
  </si>
  <si>
    <t>Actual Customer</t>
  </si>
  <si>
    <t>Frequency</t>
  </si>
  <si>
    <t>Tariff 17</t>
  </si>
  <si>
    <t>Meeks weight</t>
  </si>
  <si>
    <t>current disposal rate</t>
  </si>
  <si>
    <t>$ increase</t>
  </si>
  <si>
    <t>Monthly Revenue (@ Tariff 17 rates)</t>
  </si>
  <si>
    <t>Annual Revenue (@ Tariff 17 rates)</t>
  </si>
  <si>
    <t>Annual Revenue</t>
  </si>
  <si>
    <t>Change From Tariff 17</t>
  </si>
  <si>
    <t>CARTS Cowlitz County</t>
  </si>
  <si>
    <t>90-100 GAL</t>
  </si>
  <si>
    <t>60-65 GAL</t>
  </si>
  <si>
    <t>30-35 GAL</t>
  </si>
  <si>
    <t>CARTS Castle Rock</t>
  </si>
  <si>
    <t>CARTS Woodland</t>
  </si>
  <si>
    <t>Res Extras</t>
  </si>
  <si>
    <t>On Call</t>
  </si>
  <si>
    <t>Delux0-25ft</t>
  </si>
  <si>
    <t>Drive in</t>
  </si>
  <si>
    <t>CONTAINERS</t>
  </si>
  <si>
    <t>Cowlitz County and Castle Rock and Woodland</t>
  </si>
  <si>
    <t>3.0 rent</t>
  </si>
  <si>
    <t>4 YD compactor 2X</t>
  </si>
  <si>
    <t>Woodland</t>
  </si>
  <si>
    <t>COWLITZ - CARTS</t>
  </si>
  <si>
    <t>WOODLAND - CARTS</t>
  </si>
  <si>
    <t>Add'l Commercial Toter Service Per Pickup</t>
  </si>
  <si>
    <t>Other</t>
  </si>
  <si>
    <t>MF CARTS (COWLITZ, CASTLE ROCK, WOODLAND)</t>
  </si>
  <si>
    <t>30-35 gal</t>
  </si>
  <si>
    <t>Deluxe</t>
  </si>
  <si>
    <t>Sub Totals</t>
  </si>
  <si>
    <t>1.0 Yd. pu</t>
  </si>
  <si>
    <t>1.0 Yd. rent</t>
  </si>
  <si>
    <t>1.0 Yd. special pickup</t>
  </si>
  <si>
    <t>1.5 Yd. 2X</t>
  </si>
  <si>
    <t>1.5 Yd. rent</t>
  </si>
  <si>
    <t>2.0 Yd. pu</t>
  </si>
  <si>
    <t>2.0 Yd. 2X</t>
  </si>
  <si>
    <t>2.0 Yd. rent</t>
  </si>
  <si>
    <t>3.0 Yd. pu</t>
  </si>
  <si>
    <t>3.0 Yd. 2X</t>
  </si>
  <si>
    <t>4.0 Yd. pu</t>
  </si>
  <si>
    <t>4.0 Yd. 2X</t>
  </si>
  <si>
    <t>4.0 Yd. 3X</t>
  </si>
  <si>
    <t>4.0 Yd. rent</t>
  </si>
  <si>
    <t>5.0 Yd. 2X</t>
  </si>
  <si>
    <t>5.0 Yd. rent</t>
  </si>
  <si>
    <t>6.0 Yd. pu</t>
  </si>
  <si>
    <t>6.0 Yd. rent</t>
  </si>
  <si>
    <t>1.5 Yd. pu</t>
  </si>
  <si>
    <t>3.0 Yd. rent</t>
  </si>
  <si>
    <t xml:space="preserve"> Proposed</t>
  </si>
  <si>
    <t>calculated annual revenue</t>
  </si>
  <si>
    <t xml:space="preserve"> Proposed Percentage</t>
  </si>
  <si>
    <t>more than 20:</t>
  </si>
  <si>
    <t>Pick-up rate - 1 yard</t>
  </si>
  <si>
    <t>30-35 gal (less than 20)</t>
  </si>
  <si>
    <t>60-65 GAL (less than 20)</t>
  </si>
  <si>
    <t>90-100 GAL (any number)</t>
  </si>
  <si>
    <t>$49.78 per ton</t>
  </si>
  <si>
    <t>5.0 Yd. pu</t>
  </si>
  <si>
    <t>Pick-up rate - 1 1/2 yard</t>
  </si>
  <si>
    <t>Pick-up rate 2 yards</t>
  </si>
  <si>
    <t>Pick-up rate 3 yards</t>
  </si>
  <si>
    <t>Pick-up rate 4 yards</t>
  </si>
  <si>
    <t>Pick-up rate 5 yards</t>
  </si>
  <si>
    <t>Pick-up rate 6 yards</t>
  </si>
  <si>
    <t>1.5 Yd. special pickup</t>
  </si>
  <si>
    <t>2 Yd. special pickup</t>
  </si>
  <si>
    <t>3 Yd. special pickup</t>
  </si>
  <si>
    <t>4 Yd. special pickup</t>
  </si>
  <si>
    <t>5 Yd. special pickup</t>
  </si>
  <si>
    <t>6 Yd. special pickup</t>
  </si>
  <si>
    <t>Special Pick-up - 30-35 gal</t>
  </si>
  <si>
    <t>Special Pick-up - 90-100 gal</t>
  </si>
  <si>
    <t>Special Pick-up - 60-65 gal</t>
  </si>
  <si>
    <t>extra unit on reg pick-up 30-35 gal</t>
  </si>
  <si>
    <t>extra unit on reg 60-65 gal</t>
  </si>
  <si>
    <t>extra unit on reg 90-100 gal</t>
  </si>
  <si>
    <t>extra bag</t>
  </si>
  <si>
    <t>Temporary service (non-compacted in company owned container)</t>
  </si>
  <si>
    <t>Toter 90-100</t>
  </si>
  <si>
    <t>Bag</t>
  </si>
  <si>
    <t>Pick up rate - 1yd</t>
  </si>
  <si>
    <t>Pick up rate - 1 1/2 yd</t>
  </si>
  <si>
    <t>Special pick up - 1 yd</t>
  </si>
  <si>
    <t>Special pick up - 1 1/2 yd</t>
  </si>
  <si>
    <t>Pick up rate - 2 yd</t>
  </si>
  <si>
    <t>Special pick up - 2 yd</t>
  </si>
  <si>
    <t>Pick up rate - 3 yd</t>
  </si>
  <si>
    <t>Special pick up - 3 yd</t>
  </si>
  <si>
    <t>Pick up rate - 4 yd</t>
  </si>
  <si>
    <t>Special pick up - 4 yd</t>
  </si>
  <si>
    <t>Pick up rate - 5 yd</t>
  </si>
  <si>
    <t>Special pick up - 5 yd</t>
  </si>
  <si>
    <t>Pick up rate - 6 yd</t>
  </si>
  <si>
    <t>Special pick up - 6 yd</t>
  </si>
  <si>
    <t>Temporary service (non-compacted in customer owned container)</t>
  </si>
  <si>
    <t>Customer Owned Containers</t>
  </si>
  <si>
    <t>Toter 30-35</t>
  </si>
  <si>
    <t>Toter 60-65</t>
  </si>
  <si>
    <t>Waste Control, Inc. Rate Design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</si>
</sst>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0.000%"/>
    <numFmt numFmtId="167" formatCode="General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b/>
      <sz val="11"/>
      <color rgb="FF7030A0"/>
      <name val="Times New Roman"/>
      <family val="1"/>
    </font>
    <font>
      <i/>
      <sz val="9"/>
      <color rgb="FF7030A0"/>
      <name val="Times New Roman"/>
      <family val="1"/>
    </font>
    <font>
      <sz val="12"/>
      <name val="SWISS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b/>
      <sz val="11"/>
      <color theme="8" tint="-0.249977111117893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sz val="9"/>
      <name val="Times New Roman"/>
      <family val="1"/>
    </font>
    <font>
      <sz val="9"/>
      <color theme="1"/>
      <name val="Times New Roman"/>
      <family val="1"/>
    </font>
    <font>
      <sz val="12"/>
      <name val="Arial"/>
      <family val="2"/>
    </font>
    <font>
      <sz val="12"/>
      <name val="Helv"/>
    </font>
    <font>
      <sz val="10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43" fontId="19" fillId="0" borderId="0" applyFont="0" applyFill="0" applyBorder="0" applyAlignment="0" applyProtection="0"/>
    <xf numFmtId="167" fontId="20" fillId="0" borderId="0"/>
    <xf numFmtId="0" fontId="21" fillId="0" borderId="0"/>
    <xf numFmtId="9" fontId="19" fillId="0" borderId="0" applyFont="0" applyFill="0" applyBorder="0" applyAlignment="0" applyProtection="0"/>
  </cellStyleXfs>
  <cellXfs count="162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0" borderId="0" xfId="0" applyFont="1"/>
    <xf numFmtId="0" fontId="5" fillId="0" borderId="0" xfId="0" applyFont="1" applyBorder="1"/>
    <xf numFmtId="164" fontId="6" fillId="0" borderId="0" xfId="1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0" xfId="0" applyFont="1" applyFill="1" applyBorder="1"/>
    <xf numFmtId="0" fontId="3" fillId="0" borderId="0" xfId="0" applyFont="1" applyBorder="1"/>
    <xf numFmtId="0" fontId="3" fillId="0" borderId="0" xfId="0" applyFont="1"/>
    <xf numFmtId="164" fontId="6" fillId="0" borderId="0" xfId="1" applyNumberFormat="1" applyFont="1" applyFill="1" applyBorder="1"/>
    <xf numFmtId="37" fontId="5" fillId="0" borderId="0" xfId="0" applyNumberFormat="1" applyFont="1" applyBorder="1"/>
    <xf numFmtId="0" fontId="6" fillId="0" borderId="0" xfId="0" applyFont="1" applyFill="1" applyBorder="1"/>
    <xf numFmtId="41" fontId="6" fillId="0" borderId="0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5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2" xfId="3" applyFont="1" applyFill="1" applyBorder="1" applyProtection="1"/>
    <xf numFmtId="3" fontId="3" fillId="0" borderId="3" xfId="0" applyNumberFormat="1" applyFont="1" applyFill="1" applyBorder="1"/>
    <xf numFmtId="43" fontId="3" fillId="0" borderId="3" xfId="1" applyFont="1" applyFill="1" applyBorder="1"/>
    <xf numFmtId="43" fontId="2" fillId="0" borderId="3" xfId="0" applyNumberFormat="1" applyFont="1" applyBorder="1"/>
    <xf numFmtId="43" fontId="4" fillId="0" borderId="3" xfId="0" applyNumberFormat="1" applyFont="1" applyBorder="1"/>
    <xf numFmtId="43" fontId="5" fillId="0" borderId="3" xfId="0" applyNumberFormat="1" applyFont="1" applyFill="1" applyBorder="1"/>
    <xf numFmtId="43" fontId="5" fillId="0" borderId="3" xfId="0" applyNumberFormat="1" applyFont="1" applyBorder="1"/>
    <xf numFmtId="43" fontId="5" fillId="0" borderId="3" xfId="1" applyFont="1" applyBorder="1" applyAlignment="1">
      <alignment horizontal="center" wrapText="1"/>
    </xf>
    <xf numFmtId="0" fontId="5" fillId="0" borderId="0" xfId="0" applyFont="1"/>
    <xf numFmtId="0" fontId="11" fillId="0" borderId="4" xfId="3" applyFont="1" applyFill="1" applyBorder="1" applyProtection="1"/>
    <xf numFmtId="3" fontId="3" fillId="0" borderId="0" xfId="0" applyNumberFormat="1" applyFont="1" applyFill="1" applyBorder="1"/>
    <xf numFmtId="43" fontId="3" fillId="0" borderId="0" xfId="1" applyFont="1" applyFill="1" applyBorder="1"/>
    <xf numFmtId="43" fontId="3" fillId="0" borderId="0" xfId="0" applyNumberFormat="1" applyFont="1" applyBorder="1"/>
    <xf numFmtId="43" fontId="3" fillId="0" borderId="0" xfId="1" applyNumberFormat="1" applyFont="1" applyBorder="1"/>
    <xf numFmtId="43" fontId="5" fillId="0" borderId="0" xfId="0" applyNumberFormat="1" applyFont="1" applyBorder="1"/>
    <xf numFmtId="43" fontId="5" fillId="0" borderId="0" xfId="1" applyFont="1" applyBorder="1"/>
    <xf numFmtId="43" fontId="5" fillId="0" borderId="0" xfId="1" applyFont="1" applyBorder="1" applyAlignment="1">
      <alignment horizontal="center" wrapText="1"/>
    </xf>
    <xf numFmtId="10" fontId="5" fillId="0" borderId="0" xfId="2" applyNumberFormat="1" applyFont="1" applyBorder="1"/>
    <xf numFmtId="0" fontId="11" fillId="0" borderId="5" xfId="3" applyFont="1" applyFill="1" applyBorder="1" applyProtection="1"/>
    <xf numFmtId="3" fontId="3" fillId="0" borderId="1" xfId="0" applyNumberFormat="1" applyFont="1" applyFill="1" applyBorder="1"/>
    <xf numFmtId="43" fontId="3" fillId="0" borderId="1" xfId="1" applyFont="1" applyFill="1" applyBorder="1"/>
    <xf numFmtId="43" fontId="3" fillId="0" borderId="1" xfId="0" applyNumberFormat="1" applyFont="1" applyBorder="1"/>
    <xf numFmtId="43" fontId="3" fillId="0" borderId="1" xfId="1" applyNumberFormat="1" applyFont="1" applyBorder="1"/>
    <xf numFmtId="43" fontId="5" fillId="0" borderId="1" xfId="0" applyNumberFormat="1" applyFont="1" applyBorder="1"/>
    <xf numFmtId="43" fontId="5" fillId="0" borderId="1" xfId="1" applyFont="1" applyBorder="1"/>
    <xf numFmtId="43" fontId="5" fillId="0" borderId="1" xfId="1" applyFont="1" applyBorder="1" applyAlignment="1">
      <alignment horizontal="center" wrapText="1"/>
    </xf>
    <xf numFmtId="10" fontId="5" fillId="0" borderId="1" xfId="2" applyNumberFormat="1" applyFont="1" applyBorder="1"/>
    <xf numFmtId="0" fontId="3" fillId="0" borderId="1" xfId="0" applyFont="1" applyBorder="1"/>
    <xf numFmtId="0" fontId="10" fillId="0" borderId="4" xfId="3" applyFont="1" applyFill="1" applyBorder="1" applyProtection="1"/>
    <xf numFmtId="10" fontId="5" fillId="0" borderId="0" xfId="0" applyNumberFormat="1" applyFont="1"/>
    <xf numFmtId="3" fontId="3" fillId="0" borderId="0" xfId="0" applyNumberFormat="1" applyFont="1" applyFill="1"/>
    <xf numFmtId="43" fontId="3" fillId="0" borderId="0" xfId="0" applyNumberFormat="1" applyFont="1" applyFill="1"/>
    <xf numFmtId="43" fontId="5" fillId="0" borderId="0" xfId="0" applyNumberFormat="1" applyFont="1" applyFill="1" applyBorder="1"/>
    <xf numFmtId="43" fontId="5" fillId="0" borderId="0" xfId="0" applyNumberFormat="1" applyFont="1"/>
    <xf numFmtId="43" fontId="5" fillId="0" borderId="0" xfId="1" applyNumberFormat="1" applyFont="1" applyFill="1" applyBorder="1"/>
    <xf numFmtId="43" fontId="3" fillId="0" borderId="1" xfId="0" applyNumberFormat="1" applyFont="1" applyFill="1" applyBorder="1"/>
    <xf numFmtId="43" fontId="5" fillId="0" borderId="1" xfId="0" applyNumberFormat="1" applyFont="1" applyFill="1" applyBorder="1"/>
    <xf numFmtId="43" fontId="5" fillId="0" borderId="1" xfId="1" applyNumberFormat="1" applyFont="1" applyFill="1" applyBorder="1"/>
    <xf numFmtId="43" fontId="3" fillId="0" borderId="3" xfId="0" applyNumberFormat="1" applyFont="1" applyFill="1" applyBorder="1"/>
    <xf numFmtId="43" fontId="3" fillId="0" borderId="0" xfId="0" applyNumberFormat="1" applyFont="1" applyFill="1" applyBorder="1"/>
    <xf numFmtId="3" fontId="12" fillId="0" borderId="0" xfId="0" applyNumberFormat="1" applyFont="1" applyFill="1" applyBorder="1" applyAlignment="1"/>
    <xf numFmtId="43" fontId="5" fillId="0" borderId="0" xfId="0" applyNumberFormat="1" applyFont="1" applyBorder="1" applyAlignment="1">
      <alignment horizontal="right"/>
    </xf>
    <xf numFmtId="0" fontId="7" fillId="0" borderId="0" xfId="0" applyFont="1" applyFill="1" applyBorder="1"/>
    <xf numFmtId="43" fontId="7" fillId="0" borderId="0" xfId="0" applyNumberFormat="1" applyFont="1" applyFill="1" applyBorder="1"/>
    <xf numFmtId="43" fontId="5" fillId="0" borderId="0" xfId="1" applyFont="1" applyFill="1" applyBorder="1"/>
    <xf numFmtId="165" fontId="3" fillId="0" borderId="0" xfId="1" applyNumberFormat="1" applyFont="1" applyFill="1" applyBorder="1"/>
    <xf numFmtId="0" fontId="10" fillId="0" borderId="3" xfId="3" applyFont="1" applyFill="1" applyBorder="1" applyProtection="1"/>
    <xf numFmtId="0" fontId="3" fillId="0" borderId="3" xfId="0" applyFont="1" applyBorder="1"/>
    <xf numFmtId="0" fontId="10" fillId="0" borderId="4" xfId="3" applyFont="1" applyFill="1" applyBorder="1" applyAlignment="1" applyProtection="1">
      <alignment wrapText="1"/>
    </xf>
    <xf numFmtId="0" fontId="3" fillId="0" borderId="1" xfId="0" applyFont="1" applyFill="1" applyBorder="1"/>
    <xf numFmtId="164" fontId="2" fillId="0" borderId="0" xfId="1" applyNumberFormat="1" applyFont="1" applyBorder="1"/>
    <xf numFmtId="164" fontId="2" fillId="0" borderId="0" xfId="1" applyNumberFormat="1" applyFont="1" applyFill="1" applyBorder="1"/>
    <xf numFmtId="0" fontId="2" fillId="0" borderId="0" xfId="0" applyFont="1" applyBorder="1"/>
    <xf numFmtId="0" fontId="2" fillId="0" borderId="1" xfId="0" applyFont="1" applyBorder="1"/>
    <xf numFmtId="3" fontId="13" fillId="0" borderId="0" xfId="0" applyNumberFormat="1" applyFont="1" applyFill="1" applyBorder="1"/>
    <xf numFmtId="0" fontId="13" fillId="0" borderId="0" xfId="0" applyFont="1" applyFill="1" applyBorder="1"/>
    <xf numFmtId="0" fontId="13" fillId="0" borderId="0" xfId="0" applyFont="1" applyBorder="1"/>
    <xf numFmtId="0" fontId="13" fillId="0" borderId="1" xfId="0" applyFont="1" applyBorder="1"/>
    <xf numFmtId="0" fontId="10" fillId="0" borderId="0" xfId="3" applyFont="1" applyFill="1" applyBorder="1" applyProtection="1"/>
    <xf numFmtId="43" fontId="13" fillId="0" borderId="0" xfId="0" applyNumberFormat="1" applyFont="1" applyFill="1" applyBorder="1"/>
    <xf numFmtId="0" fontId="13" fillId="0" borderId="0" xfId="0" applyFont="1"/>
    <xf numFmtId="0" fontId="11" fillId="0" borderId="0" xfId="3" applyFont="1" applyFill="1" applyBorder="1" applyProtection="1"/>
    <xf numFmtId="164" fontId="3" fillId="0" borderId="0" xfId="0" applyNumberFormat="1" applyFont="1" applyFill="1" applyBorder="1"/>
    <xf numFmtId="39" fontId="5" fillId="0" borderId="0" xfId="0" applyNumberFormat="1" applyFont="1" applyBorder="1"/>
    <xf numFmtId="43" fontId="5" fillId="0" borderId="0" xfId="1" applyFont="1"/>
    <xf numFmtId="39" fontId="3" fillId="0" borderId="0" xfId="0" applyNumberFormat="1" applyFont="1" applyFill="1" applyBorder="1"/>
    <xf numFmtId="39" fontId="5" fillId="0" borderId="0" xfId="0" applyNumberFormat="1" applyFont="1" applyFill="1" applyBorder="1"/>
    <xf numFmtId="0" fontId="5" fillId="0" borderId="0" xfId="0" applyFont="1" applyFill="1" applyBorder="1"/>
    <xf numFmtId="164" fontId="2" fillId="0" borderId="0" xfId="0" applyNumberFormat="1" applyFont="1" applyFill="1" applyBorder="1"/>
    <xf numFmtId="43" fontId="2" fillId="0" borderId="0" xfId="0" applyNumberFormat="1" applyFont="1" applyFill="1" applyBorder="1"/>
    <xf numFmtId="43" fontId="4" fillId="0" borderId="0" xfId="1" applyFont="1" applyFill="1" applyBorder="1"/>
    <xf numFmtId="43" fontId="2" fillId="0" borderId="0" xfId="1" applyFont="1" applyFill="1" applyBorder="1"/>
    <xf numFmtId="0" fontId="2" fillId="0" borderId="0" xfId="0" applyFont="1" applyFill="1" applyBorder="1"/>
    <xf numFmtId="0" fontId="14" fillId="0" borderId="0" xfId="3" applyFont="1" applyFill="1" applyBorder="1" applyProtection="1"/>
    <xf numFmtId="0" fontId="10" fillId="0" borderId="0" xfId="3" applyFont="1" applyFill="1" applyBorder="1" applyAlignment="1" applyProtection="1">
      <alignment horizontal="left"/>
    </xf>
    <xf numFmtId="39" fontId="2" fillId="0" borderId="0" xfId="0" applyNumberFormat="1" applyFont="1" applyFill="1" applyBorder="1"/>
    <xf numFmtId="39" fontId="4" fillId="0" borderId="0" xfId="0" applyNumberFormat="1" applyFont="1" applyFill="1" applyBorder="1" applyAlignment="1">
      <alignment horizontal="right"/>
    </xf>
    <xf numFmtId="164" fontId="4" fillId="0" borderId="0" xfId="1" applyNumberFormat="1" applyFont="1" applyFill="1" applyBorder="1"/>
    <xf numFmtId="0" fontId="11" fillId="0" borderId="0" xfId="3" applyFont="1" applyFill="1" applyBorder="1" applyAlignment="1" applyProtection="1">
      <alignment horizontal="right"/>
    </xf>
    <xf numFmtId="164" fontId="4" fillId="0" borderId="0" xfId="0" applyNumberFormat="1" applyFont="1" applyFill="1" applyBorder="1"/>
    <xf numFmtId="39" fontId="5" fillId="0" borderId="0" xfId="0" applyNumberFormat="1" applyFont="1" applyFill="1" applyBorder="1" applyAlignment="1">
      <alignment horizontal="right"/>
    </xf>
    <xf numFmtId="0" fontId="10" fillId="0" borderId="0" xfId="3" applyFont="1" applyFill="1" applyBorder="1" applyAlignment="1" applyProtection="1">
      <alignment horizontal="left" wrapText="1"/>
    </xf>
    <xf numFmtId="0" fontId="11" fillId="0" borderId="0" xfId="3" applyFont="1" applyFill="1" applyBorder="1" applyAlignment="1" applyProtection="1"/>
    <xf numFmtId="164" fontId="11" fillId="0" borderId="0" xfId="3" applyNumberFormat="1" applyFont="1" applyFill="1" applyBorder="1" applyAlignment="1" applyProtection="1"/>
    <xf numFmtId="0" fontId="11" fillId="0" borderId="0" xfId="3" applyFont="1" applyFill="1" applyBorder="1" applyAlignment="1" applyProtection="1">
      <alignment horizontal="right" wrapText="1"/>
    </xf>
    <xf numFmtId="43" fontId="5" fillId="0" borderId="0" xfId="1" applyFont="1" applyFill="1" applyBorder="1" applyAlignment="1">
      <alignment horizontal="right"/>
    </xf>
    <xf numFmtId="0" fontId="15" fillId="0" borderId="0" xfId="3" applyFont="1" applyFill="1" applyBorder="1" applyProtection="1"/>
    <xf numFmtId="0" fontId="16" fillId="0" borderId="0" xfId="0" applyFont="1" applyFill="1" applyBorder="1"/>
    <xf numFmtId="0" fontId="15" fillId="0" borderId="0" xfId="0" applyFont="1" applyFill="1" applyBorder="1"/>
    <xf numFmtId="43" fontId="15" fillId="0" borderId="0" xfId="1" applyFont="1" applyFill="1" applyBorder="1"/>
    <xf numFmtId="164" fontId="15" fillId="0" borderId="0" xfId="0" applyNumberFormat="1" applyFont="1" applyFill="1" applyBorder="1"/>
    <xf numFmtId="166" fontId="15" fillId="0" borderId="0" xfId="2" applyNumberFormat="1" applyFont="1" applyFill="1" applyBorder="1"/>
    <xf numFmtId="43" fontId="16" fillId="0" borderId="0" xfId="1" applyFont="1" applyFill="1" applyBorder="1"/>
    <xf numFmtId="0" fontId="5" fillId="0" borderId="0" xfId="0" applyFont="1" applyFill="1" applyBorder="1" applyAlignment="1">
      <alignment horizontal="right"/>
    </xf>
    <xf numFmtId="164" fontId="5" fillId="0" borderId="0" xfId="0" applyNumberFormat="1" applyFont="1" applyFill="1" applyBorder="1"/>
    <xf numFmtId="10" fontId="5" fillId="0" borderId="0" xfId="2" applyNumberFormat="1" applyFont="1" applyFill="1" applyBorder="1"/>
    <xf numFmtId="0" fontId="6" fillId="0" borderId="0" xfId="0" applyFont="1" applyFill="1" applyBorder="1" applyAlignment="1">
      <alignment horizontal="right"/>
    </xf>
    <xf numFmtId="43" fontId="6" fillId="0" borderId="0" xfId="1" applyFont="1" applyFill="1" applyBorder="1"/>
    <xf numFmtId="0" fontId="4" fillId="0" borderId="0" xfId="0" applyFont="1" applyFill="1" applyBorder="1"/>
    <xf numFmtId="43" fontId="4" fillId="0" borderId="0" xfId="0" applyNumberFormat="1" applyFont="1" applyFill="1" applyBorder="1"/>
    <xf numFmtId="164" fontId="17" fillId="0" borderId="0" xfId="1" applyNumberFormat="1" applyFont="1" applyFill="1" applyBorder="1"/>
    <xf numFmtId="43" fontId="17" fillId="0" borderId="0" xfId="1" applyFont="1" applyFill="1" applyBorder="1"/>
    <xf numFmtId="0" fontId="2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wrapText="1"/>
    </xf>
    <xf numFmtId="43" fontId="3" fillId="0" borderId="0" xfId="1" applyNumberFormat="1" applyFont="1" applyFill="1" applyBorder="1"/>
    <xf numFmtId="43" fontId="5" fillId="0" borderId="0" xfId="1" applyFont="1" applyFill="1" applyBorder="1" applyAlignment="1">
      <alignment horizontal="center" wrapText="1"/>
    </xf>
    <xf numFmtId="43" fontId="3" fillId="0" borderId="3" xfId="1" applyNumberFormat="1" applyFont="1" applyFill="1" applyBorder="1"/>
    <xf numFmtId="43" fontId="5" fillId="0" borderId="3" xfId="1" applyFont="1" applyFill="1" applyBorder="1"/>
    <xf numFmtId="43" fontId="5" fillId="0" borderId="3" xfId="1" applyFont="1" applyFill="1" applyBorder="1" applyAlignment="1">
      <alignment horizontal="center" wrapText="1"/>
    </xf>
    <xf numFmtId="10" fontId="5" fillId="0" borderId="3" xfId="2" applyNumberFormat="1" applyFont="1" applyFill="1" applyBorder="1"/>
    <xf numFmtId="10" fontId="5" fillId="0" borderId="3" xfId="0" applyNumberFormat="1" applyFont="1" applyFill="1" applyBorder="1"/>
    <xf numFmtId="43" fontId="5" fillId="0" borderId="1" xfId="1" applyFont="1" applyFill="1" applyBorder="1"/>
    <xf numFmtId="43" fontId="5" fillId="0" borderId="1" xfId="1" applyFont="1" applyFill="1" applyBorder="1" applyAlignment="1">
      <alignment horizontal="center" wrapText="1"/>
    </xf>
    <xf numFmtId="10" fontId="5" fillId="0" borderId="1" xfId="0" applyNumberFormat="1" applyFont="1" applyFill="1" applyBorder="1"/>
    <xf numFmtId="10" fontId="5" fillId="0" borderId="0" xfId="0" applyNumberFormat="1" applyFont="1" applyFill="1"/>
    <xf numFmtId="43" fontId="3" fillId="0" borderId="1" xfId="1" applyNumberFormat="1" applyFont="1" applyFill="1" applyBorder="1"/>
    <xf numFmtId="10" fontId="5" fillId="0" borderId="1" xfId="2" applyNumberFormat="1" applyFont="1" applyFill="1" applyBorder="1"/>
    <xf numFmtId="0" fontId="3" fillId="0" borderId="5" xfId="0" applyFont="1" applyFill="1" applyBorder="1" applyAlignment="1">
      <alignment wrapText="1"/>
    </xf>
    <xf numFmtId="0" fontId="2" fillId="0" borderId="1" xfId="0" applyFont="1" applyFill="1" applyBorder="1" applyAlignment="1">
      <alignment wrapText="1"/>
    </xf>
    <xf numFmtId="3" fontId="2" fillId="0" borderId="1" xfId="0" applyNumberFormat="1" applyFont="1" applyFill="1" applyBorder="1"/>
    <xf numFmtId="43" fontId="4" fillId="0" borderId="1" xfId="0" applyNumberFormat="1" applyFont="1" applyFill="1" applyBorder="1"/>
    <xf numFmtId="164" fontId="5" fillId="0" borderId="1" xfId="1" applyNumberFormat="1" applyFont="1" applyFill="1" applyBorder="1"/>
    <xf numFmtId="164" fontId="4" fillId="0" borderId="1" xfId="1" applyNumberFormat="1" applyFont="1" applyFill="1" applyBorder="1"/>
    <xf numFmtId="166" fontId="4" fillId="0" borderId="1" xfId="2" applyNumberFormat="1" applyFont="1" applyFill="1" applyBorder="1"/>
    <xf numFmtId="0" fontId="13" fillId="0" borderId="0" xfId="0" applyFont="1" applyFill="1" applyBorder="1" applyAlignment="1">
      <alignment wrapText="1"/>
    </xf>
    <xf numFmtId="10" fontId="4" fillId="0" borderId="0" xfId="0" applyNumberFormat="1" applyFont="1" applyFill="1" applyBorder="1"/>
    <xf numFmtId="43" fontId="5" fillId="0" borderId="0" xfId="1" applyFont="1" applyFill="1"/>
    <xf numFmtId="0" fontId="22" fillId="0" borderId="4" xfId="3" applyFont="1" applyFill="1" applyBorder="1" applyProtection="1"/>
    <xf numFmtId="0" fontId="2" fillId="2" borderId="0" xfId="0" applyFont="1" applyFill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43" fontId="18" fillId="0" borderId="0" xfId="1" applyFont="1" applyFill="1" applyBorder="1" applyAlignment="1">
      <alignment horizontal="left" wrapText="1"/>
    </xf>
  </cellXfs>
  <cellStyles count="8">
    <cellStyle name="Comma" xfId="1" builtinId="3"/>
    <cellStyle name="Comma 2" xfId="4"/>
    <cellStyle name="Normal" xfId="0" builtinId="0"/>
    <cellStyle name="Normal 2 2" xfId="5"/>
    <cellStyle name="Normal 3 2" xfId="6"/>
    <cellStyle name="Normal 8" xfId="3"/>
    <cellStyle name="Percent" xfId="2" builtinId="5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customXml" Target="../customXml/item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customXml" Target="../customXml/item4.xml"/><Relationship Id="rId10" Type="http://schemas.openxmlformats.org/officeDocument/2006/relationships/externalLink" Target="externalLinks/externalLink9.xml"/><Relationship Id="rId19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L_WASTE\SYS\ACCOUNT\CV2000\022000\2000_FEBRUARY_%20GL%20RECO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San%20Juan%20Sanitation\WUTC\SJS%20Income%20Statement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o111\share\frsx\D0536y0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T_TO_Z/WASTE%20COMPANY%20GROUP/WAC0252%20-%20Waste%20Control,%20Inc-1633/Rate%20Cases/2013%20Rate%20Case/Dave%20Wiley/Post%20Suspension/Files%20for%20conf%20call%20032114/sent%20to%20utc/staff%20WCI%20Pro%20forma%2010-11-2013%20cos%20from%20meliss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San%20Juan%20Sanitation%20Co\Year%202010\Staff\W_COMP\Rosario\2007%20rate%20case\Worksheets\070944%20Loan%20Recalcula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dget.wm.com/plan07/F2_24_Month_Condensed_Ops_PnL_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disnap\accounting\MODEST~1\203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ns-2674%20Ke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Waste%20Management%20-%20Filings\Ellensburg\Year%202009\TG-091472%20(GRC)\Staff\TG-091472%20WM%20of%20Ellensburg%20(Workpapers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\TRANS\Chris%20M\Solid%20Waste\Waste%20Management\Sno-King\Year%202009\TG-091933\Staff\TG-091933%20WM%20of%20SnoKing%20GRC%20(Workpapers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4%20Planning%20Requirements\5-20%20Submission\6%20Report%20Requirements\Reports%20Master%20List%20and%20Mockups%20V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ssignments\Solid%20Waste\Waste%20Connections\Year%202008\American%20Disposal%20Company,%20Inc\Yr%202009\TG-090098%20(General%20Case)\Staff\TG-090097%20&amp;%20TG-090098%20Proforma%20(Staff%20-%20Route%20Hrs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home.utc.wa.gov/TG-140560%20(GRC)/Staff%20Workpapers%20Final/Staff%20WCI%20Operations%2005221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mickels\Desktop\Example%20of%20WM%20of%20Sno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tyCash-10110"/>
      <sheetName val="10200"/>
      <sheetName val="10210"/>
      <sheetName val="10250_RECON"/>
      <sheetName val="10250_MVPSS"/>
      <sheetName val="10250_Recy Chkg"/>
      <sheetName val="10250_Reimb Accts"/>
      <sheetName val="10250_Rollfwd"/>
      <sheetName val="10410_Rollfwd"/>
      <sheetName val="10410_Recon"/>
      <sheetName val="10410_Trade"/>
      <sheetName val="10410_Lodi"/>
      <sheetName val="10410_Sac Co"/>
      <sheetName val="10410_Brokered"/>
      <sheetName val="10420_Rollfwd"/>
      <sheetName val="10420 RECON"/>
      <sheetName val="Rollfwd_10550"/>
      <sheetName val="Recon_10550"/>
      <sheetName val="Recon_10555"/>
      <sheetName val="Recon_10610"/>
      <sheetName val="A170XX-October"/>
      <sheetName val="Recon_10760"/>
      <sheetName val="Rollfwd_10820"/>
      <sheetName val="PPXXC_10830"/>
      <sheetName val="Schedule_10830"/>
      <sheetName val="Recon_10830"/>
      <sheetName val="Rollfwd_10850"/>
      <sheetName val="Recon_10850"/>
      <sheetName val="ReconSumm_10890"/>
      <sheetName val="ASSETS 11XXX"/>
      <sheetName val="ACC DEP 12XXX"/>
      <sheetName val="GOODWILL_15120"/>
      <sheetName val="Rollfwd_15450"/>
      <sheetName val="15450_92 bond"/>
      <sheetName val="15450_94 Bond "/>
      <sheetName val="Recon_15450"/>
      <sheetName val="Rollfwd_15320_15500"/>
      <sheetName val="16100_Rollfwd"/>
      <sheetName val="A180543"/>
      <sheetName val="A20110"/>
      <sheetName val="Rollfwd_20120"/>
      <sheetName val="Recon_20120"/>
      <sheetName val="Recon_20130"/>
      <sheetName val="Recon_20133"/>
      <sheetName val="Recon_20135"/>
      <sheetName val="Recon_20137"/>
      <sheetName val="A20140"/>
      <sheetName val="SALES TAX RETURN_20140"/>
      <sheetName val="Rollfwd_20170"/>
      <sheetName val="Recon_20170"/>
      <sheetName val="Recon_20175"/>
      <sheetName val="Recon_20177"/>
      <sheetName val="Detail_20320"/>
      <sheetName val="Rollfwd_20325"/>
      <sheetName val="Recon_20325"/>
      <sheetName val="A20330"/>
      <sheetName val="RECON 20335"/>
      <sheetName val="RECON_20340"/>
      <sheetName val="DETAILED 20360"/>
      <sheetName val="recon 20365"/>
      <sheetName val="recon 20375"/>
      <sheetName val="A21100 &amp; A21250"/>
      <sheetName val="21250_92 Bond"/>
      <sheetName val="21250_94 Bond"/>
      <sheetName val="21250_R. Vaccarezza"/>
      <sheetName val="21250_BOND DIS AMORT"/>
      <sheetName val="A21390"/>
      <sheetName val="Recon 22104"/>
      <sheetName val="Recon 22105"/>
      <sheetName val="Recon 22109"/>
      <sheetName val="Recon 22205 "/>
      <sheetName val="Recon 22206"/>
      <sheetName val="Recon_30XXXX"/>
      <sheetName val="Recon 150543 Revised"/>
      <sheetName val="170001 DL 121999"/>
      <sheetName val="Rollfwd_170001"/>
      <sheetName val="A170001"/>
      <sheetName val="Rollfwd_170050"/>
      <sheetName val="A170050"/>
      <sheetName val="Rollfwd_171170"/>
      <sheetName val="A171170"/>
      <sheetName val="Rollfwd_171500"/>
      <sheetName val="A171500"/>
      <sheetName val="A171504"/>
      <sheetName val="A171531"/>
      <sheetName val="A172216"/>
      <sheetName val="A172220"/>
      <sheetName val="A172355"/>
      <sheetName val="Dec_99 DL_RAW"/>
      <sheetName val="Dec_99 DL_"/>
      <sheetName val="DEC_98 DL RAW"/>
      <sheetName val="DEC_98 DL "/>
      <sheetName val="Sheet4"/>
      <sheetName val="Sheet4 (2)"/>
      <sheetName val="XXXXXX"/>
      <sheetName val="BU NAMES"/>
      <sheetName val="PS BS AC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>
        <row r="1">
          <cell r="A1" t="str">
            <v>Fixed Assets Reconciliations - Lodi - 0543</v>
          </cell>
        </row>
        <row r="2">
          <cell r="A2" t="str">
            <v>February</v>
          </cell>
        </row>
        <row r="3">
          <cell r="B3" t="str">
            <v>Trucks</v>
          </cell>
          <cell r="C3" t="str">
            <v>Landfill PE</v>
          </cell>
          <cell r="D3" t="str">
            <v>Support Trucks</v>
          </cell>
          <cell r="E3" t="str">
            <v xml:space="preserve">Containers </v>
          </cell>
          <cell r="F3" t="str">
            <v>M&amp;E</v>
          </cell>
          <cell r="G3" t="str">
            <v>OfficeEquip</v>
          </cell>
          <cell r="H3" t="str">
            <v>Building</v>
          </cell>
          <cell r="I3" t="str">
            <v>Leashold Improv</v>
          </cell>
          <cell r="J3" t="str">
            <v>Autos</v>
          </cell>
          <cell r="K3" t="str">
            <v>Land</v>
          </cell>
          <cell r="L3" t="str">
            <v>Total Assets</v>
          </cell>
        </row>
        <row r="4">
          <cell r="A4" t="str">
            <v>Description/A/C</v>
          </cell>
          <cell r="B4" t="str">
            <v>11110 &amp;120</v>
          </cell>
          <cell r="C4">
            <v>11210</v>
          </cell>
          <cell r="D4">
            <v>11310</v>
          </cell>
          <cell r="E4" t="str">
            <v>11410 &amp; 20</v>
          </cell>
          <cell r="F4" t="str">
            <v>11510 &amp; 20</v>
          </cell>
          <cell r="G4" t="str">
            <v>11610 &amp; 20</v>
          </cell>
          <cell r="H4" t="str">
            <v>11710 &amp; 20</v>
          </cell>
          <cell r="I4">
            <v>11810</v>
          </cell>
          <cell r="J4">
            <v>11910</v>
          </cell>
          <cell r="K4">
            <v>13110</v>
          </cell>
        </row>
        <row r="6">
          <cell r="A6" t="str">
            <v>GL Beginning Bal</v>
          </cell>
          <cell r="B6">
            <v>6370279.0000000009</v>
          </cell>
          <cell r="C6">
            <v>1152675.96</v>
          </cell>
          <cell r="D6">
            <v>230167.72999999998</v>
          </cell>
          <cell r="E6">
            <v>9808085.1799999997</v>
          </cell>
          <cell r="F6">
            <v>3002548.89</v>
          </cell>
          <cell r="G6">
            <v>1058753.53</v>
          </cell>
          <cell r="H6">
            <v>5945538.0099999998</v>
          </cell>
          <cell r="I6">
            <v>2233939.7999999998</v>
          </cell>
          <cell r="J6">
            <v>47342.04</v>
          </cell>
          <cell r="K6">
            <v>987725.13</v>
          </cell>
          <cell r="L6">
            <v>30837055.270000003</v>
          </cell>
        </row>
        <row r="8">
          <cell r="A8" t="str">
            <v>Additions:</v>
          </cell>
          <cell r="B8">
            <v>0</v>
          </cell>
          <cell r="E8">
            <v>0</v>
          </cell>
          <cell r="F8">
            <v>0</v>
          </cell>
          <cell r="G8">
            <v>0</v>
          </cell>
        </row>
        <row r="11">
          <cell r="A11" t="str">
            <v>Accruals:</v>
          </cell>
        </row>
        <row r="13">
          <cell r="A13" t="str">
            <v>Deletions:</v>
          </cell>
        </row>
        <row r="15">
          <cell r="A15" t="str">
            <v>Adjusted GL Bal:</v>
          </cell>
          <cell r="B15">
            <v>6370279.0000000009</v>
          </cell>
          <cell r="C15">
            <v>1152675.96</v>
          </cell>
          <cell r="D15">
            <v>230167.72999999998</v>
          </cell>
          <cell r="E15">
            <v>9808085.1799999997</v>
          </cell>
          <cell r="F15">
            <v>3002548.89</v>
          </cell>
          <cell r="G15">
            <v>1058753.53</v>
          </cell>
          <cell r="H15">
            <v>5945538.0099999998</v>
          </cell>
          <cell r="I15">
            <v>2233939.7999999998</v>
          </cell>
          <cell r="J15">
            <v>47342.04</v>
          </cell>
          <cell r="K15">
            <v>987725.13</v>
          </cell>
          <cell r="L15">
            <v>30837055.270000003</v>
          </cell>
        </row>
        <row r="17">
          <cell r="A17" t="str">
            <v>GBA Balances</v>
          </cell>
          <cell r="B17">
            <v>6486957.9000000004</v>
          </cell>
          <cell r="C17">
            <v>1191195.51</v>
          </cell>
          <cell r="D17">
            <v>230167.73</v>
          </cell>
          <cell r="E17">
            <v>9808085.1799999997</v>
          </cell>
          <cell r="F17">
            <v>2783580.08</v>
          </cell>
          <cell r="G17">
            <v>1058752.1299999999</v>
          </cell>
          <cell r="H17">
            <v>5945538.0099999998</v>
          </cell>
          <cell r="I17">
            <v>2233939.7999999998</v>
          </cell>
          <cell r="J17">
            <v>47342.04</v>
          </cell>
          <cell r="K17">
            <v>988191.66</v>
          </cell>
          <cell r="L17">
            <v>30773750.039999999</v>
          </cell>
        </row>
        <row r="19">
          <cell r="A19" t="str">
            <v>Variance</v>
          </cell>
          <cell r="B19">
            <v>-116678.89999999944</v>
          </cell>
          <cell r="C19">
            <v>-38519.550000000047</v>
          </cell>
          <cell r="D19">
            <v>0</v>
          </cell>
          <cell r="E19">
            <v>0</v>
          </cell>
          <cell r="F19">
            <v>218968.81000000006</v>
          </cell>
          <cell r="G19">
            <v>1.4000000001396984</v>
          </cell>
          <cell r="H19">
            <v>0</v>
          </cell>
          <cell r="I19">
            <v>0</v>
          </cell>
          <cell r="J19">
            <v>0</v>
          </cell>
          <cell r="K19">
            <v>-466.53000000002794</v>
          </cell>
          <cell r="L19">
            <v>63305.230000004172</v>
          </cell>
        </row>
      </sheetData>
      <sheetData sheetId="30" refreshError="1">
        <row r="4">
          <cell r="A4" t="str">
            <v>Accumulated Depreciation:</v>
          </cell>
          <cell r="D4">
            <v>65920</v>
          </cell>
          <cell r="F4">
            <v>60925</v>
          </cell>
          <cell r="G4">
            <v>70905</v>
          </cell>
          <cell r="H4">
            <v>90910</v>
          </cell>
        </row>
        <row r="5">
          <cell r="A5" t="str">
            <v>February</v>
          </cell>
          <cell r="B5">
            <v>52930</v>
          </cell>
          <cell r="C5">
            <v>52935</v>
          </cell>
          <cell r="D5">
            <v>60920</v>
          </cell>
          <cell r="E5">
            <v>54935</v>
          </cell>
          <cell r="F5">
            <v>54925</v>
          </cell>
          <cell r="G5">
            <v>60905</v>
          </cell>
          <cell r="H5">
            <v>65910</v>
          </cell>
          <cell r="I5">
            <v>90915</v>
          </cell>
          <cell r="J5">
            <v>90900</v>
          </cell>
        </row>
        <row r="6">
          <cell r="B6" t="str">
            <v>Trucks</v>
          </cell>
          <cell r="C6" t="str">
            <v>Landfill PE</v>
          </cell>
          <cell r="D6" t="str">
            <v>Support Trucks</v>
          </cell>
          <cell r="E6" t="str">
            <v xml:space="preserve">Containers </v>
          </cell>
          <cell r="F6" t="str">
            <v>M&amp;E</v>
          </cell>
          <cell r="G6" t="str">
            <v>OfficeEquip</v>
          </cell>
          <cell r="H6" t="str">
            <v>Building</v>
          </cell>
          <cell r="I6" t="str">
            <v>Leashold Improv</v>
          </cell>
          <cell r="J6" t="str">
            <v>Autos</v>
          </cell>
          <cell r="K6" t="str">
            <v>Land</v>
          </cell>
          <cell r="L6" t="str">
            <v>Total Accumulated</v>
          </cell>
        </row>
        <row r="7">
          <cell r="A7" t="str">
            <v>Description/A/C</v>
          </cell>
          <cell r="B7" t="str">
            <v>121XX</v>
          </cell>
          <cell r="C7" t="str">
            <v>122XX</v>
          </cell>
          <cell r="D7" t="str">
            <v>123XX</v>
          </cell>
          <cell r="E7" t="str">
            <v>124XX</v>
          </cell>
          <cell r="F7" t="str">
            <v>125XX</v>
          </cell>
          <cell r="G7" t="str">
            <v>126XX</v>
          </cell>
          <cell r="H7" t="str">
            <v>127XX</v>
          </cell>
          <cell r="I7" t="str">
            <v>128XX</v>
          </cell>
          <cell r="J7" t="str">
            <v>129XX</v>
          </cell>
          <cell r="K7">
            <v>13250</v>
          </cell>
          <cell r="L7" t="str">
            <v>Depreciation</v>
          </cell>
        </row>
        <row r="9">
          <cell r="A9" t="str">
            <v>GL Beginning Bal</v>
          </cell>
          <cell r="B9">
            <v>-4345139.9400000004</v>
          </cell>
          <cell r="C9">
            <v>-631095.49999999988</v>
          </cell>
          <cell r="D9">
            <v>-197525.75999999998</v>
          </cell>
          <cell r="E9">
            <v>-6570378.0800000001</v>
          </cell>
          <cell r="F9">
            <v>-2358947.5299999998</v>
          </cell>
          <cell r="G9">
            <v>-645903.84000000008</v>
          </cell>
          <cell r="H9">
            <v>-2171023.04</v>
          </cell>
          <cell r="I9">
            <v>-726384.56</v>
          </cell>
          <cell r="J9">
            <v>-36395.379999999997</v>
          </cell>
          <cell r="K9">
            <v>-466.76</v>
          </cell>
          <cell r="L9">
            <v>-17683260.390000001</v>
          </cell>
        </row>
        <row r="11">
          <cell r="A11" t="str">
            <v>Additions:</v>
          </cell>
          <cell r="B11">
            <v>-65915.709999999992</v>
          </cell>
          <cell r="C11">
            <v>-22490.11</v>
          </cell>
          <cell r="D11">
            <v>-2297.98</v>
          </cell>
          <cell r="E11">
            <v>-89579.91</v>
          </cell>
          <cell r="F11">
            <v>-55942.879999999997</v>
          </cell>
          <cell r="G11">
            <v>-29722.478000000003</v>
          </cell>
          <cell r="H11">
            <v>-41958.92</v>
          </cell>
          <cell r="I11">
            <v>-20345.439999999999</v>
          </cell>
          <cell r="J11">
            <v>-729.78</v>
          </cell>
          <cell r="L11">
            <v>-328983.20799999998</v>
          </cell>
        </row>
        <row r="13">
          <cell r="B13">
            <v>5502.79</v>
          </cell>
          <cell r="C13">
            <v>-5502.79</v>
          </cell>
        </row>
        <row r="14">
          <cell r="A14" t="str">
            <v>Accruals:</v>
          </cell>
        </row>
        <row r="16">
          <cell r="A16" t="str">
            <v>Deletions:</v>
          </cell>
        </row>
        <row r="18">
          <cell r="A18" t="str">
            <v>Adjusted GL Bal:</v>
          </cell>
          <cell r="B18">
            <v>-4405552.8600000003</v>
          </cell>
          <cell r="C18">
            <v>-659088.39999999991</v>
          </cell>
          <cell r="D18">
            <v>-199823.74</v>
          </cell>
          <cell r="E18">
            <v>-6659957.9900000002</v>
          </cell>
          <cell r="F18">
            <v>-2414890.4099999997</v>
          </cell>
          <cell r="G18">
            <v>-675626.31800000009</v>
          </cell>
          <cell r="H18">
            <v>-2212981.96</v>
          </cell>
          <cell r="I18">
            <v>-746730</v>
          </cell>
          <cell r="J18">
            <v>-37125.159999999996</v>
          </cell>
          <cell r="K18">
            <v>0</v>
          </cell>
          <cell r="L18">
            <v>-18011776.838</v>
          </cell>
        </row>
        <row r="20">
          <cell r="A20" t="str">
            <v>GBA Balances</v>
          </cell>
          <cell r="B20">
            <v>-4438805.79</v>
          </cell>
          <cell r="C20">
            <v>-659088.4</v>
          </cell>
          <cell r="D20">
            <v>-199823.74</v>
          </cell>
          <cell r="E20">
            <v>-6659957.9900000002</v>
          </cell>
          <cell r="F20">
            <v>-2243545.98</v>
          </cell>
          <cell r="G20">
            <v>-675626.34</v>
          </cell>
          <cell r="H20">
            <v>-2212981.96</v>
          </cell>
          <cell r="I20">
            <v>-746730</v>
          </cell>
          <cell r="J20">
            <v>-37125.160000000003</v>
          </cell>
          <cell r="K20">
            <v>-466.76</v>
          </cell>
          <cell r="L20">
            <v>-17874152.120000005</v>
          </cell>
        </row>
        <row r="22">
          <cell r="A22" t="str">
            <v>Variance</v>
          </cell>
          <cell r="B22">
            <v>33252.929999999702</v>
          </cell>
          <cell r="C22">
            <v>0</v>
          </cell>
          <cell r="D22">
            <v>0</v>
          </cell>
          <cell r="E22">
            <v>0</v>
          </cell>
          <cell r="F22">
            <v>-171344.4299999997</v>
          </cell>
          <cell r="G22">
            <v>2.199999988079071E-2</v>
          </cell>
          <cell r="H22">
            <v>0</v>
          </cell>
          <cell r="I22">
            <v>0</v>
          </cell>
          <cell r="J22">
            <v>0</v>
          </cell>
          <cell r="K22">
            <v>466.76</v>
          </cell>
          <cell r="L22">
            <v>-137624.71799999475</v>
          </cell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>
        <row r="1">
          <cell r="A1" t="str">
            <v>CWRS</v>
          </cell>
        </row>
        <row r="2">
          <cell r="A2" t="str">
            <v>COPMPST AND OTHER SALES</v>
          </cell>
        </row>
        <row r="3">
          <cell r="A3" t="str">
            <v>SALES &amp; USE TAX</v>
          </cell>
        </row>
        <row r="5">
          <cell r="C5" t="str">
            <v>TAXABLE</v>
          </cell>
          <cell r="D5" t="str">
            <v>NONTAXABLE</v>
          </cell>
          <cell r="E5" t="str">
            <v>TOTAL</v>
          </cell>
        </row>
        <row r="7">
          <cell r="A7" t="str">
            <v>OCT 1999:</v>
          </cell>
        </row>
        <row r="8">
          <cell r="A8" t="str">
            <v>T/S SALES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>CASH SALES</v>
          </cell>
          <cell r="E9">
            <v>0</v>
          </cell>
        </row>
        <row r="10">
          <cell r="A10" t="str">
            <v>CHARGE SALES</v>
          </cell>
          <cell r="E10">
            <v>0</v>
          </cell>
        </row>
        <row r="11">
          <cell r="A11" t="str">
            <v>RECYCLING SALES</v>
          </cell>
          <cell r="E11">
            <v>0</v>
          </cell>
        </row>
        <row r="12">
          <cell r="A12" t="str">
            <v>OTHER SALES:</v>
          </cell>
        </row>
        <row r="13">
          <cell r="A13" t="str">
            <v xml:space="preserve"> WASTE CARTS</v>
          </cell>
          <cell r="C13">
            <v>645</v>
          </cell>
          <cell r="E13">
            <v>645</v>
          </cell>
        </row>
        <row r="14">
          <cell r="A14" t="str">
            <v xml:space="preserve"> MISC T/S</v>
          </cell>
          <cell r="C14">
            <v>0</v>
          </cell>
          <cell r="E14">
            <v>0</v>
          </cell>
        </row>
        <row r="16">
          <cell r="B16" t="str">
            <v>TOTAL</v>
          </cell>
          <cell r="C16">
            <v>645</v>
          </cell>
          <cell r="D16">
            <v>0</v>
          </cell>
          <cell r="E16">
            <v>645</v>
          </cell>
        </row>
        <row r="18">
          <cell r="A18" t="str">
            <v>NOV 1999:</v>
          </cell>
        </row>
        <row r="19">
          <cell r="A19" t="str">
            <v>T/S SALES</v>
          </cell>
          <cell r="E19">
            <v>0</v>
          </cell>
        </row>
        <row r="20">
          <cell r="A20" t="str">
            <v>CASH SALES</v>
          </cell>
          <cell r="E20">
            <v>0</v>
          </cell>
        </row>
        <row r="21">
          <cell r="A21" t="str">
            <v>CHARGE SALES</v>
          </cell>
          <cell r="E21">
            <v>0</v>
          </cell>
        </row>
        <row r="22">
          <cell r="A22" t="str">
            <v>RECYCLING SALES</v>
          </cell>
          <cell r="E22">
            <v>0</v>
          </cell>
        </row>
        <row r="23">
          <cell r="A23" t="str">
            <v>OTHER SALES:</v>
          </cell>
        </row>
        <row r="24">
          <cell r="A24" t="str">
            <v xml:space="preserve"> WASTE CARTS</v>
          </cell>
          <cell r="C24">
            <v>0</v>
          </cell>
          <cell r="E24">
            <v>0</v>
          </cell>
        </row>
        <row r="25">
          <cell r="A25" t="str">
            <v xml:space="preserve"> MISC T/S</v>
          </cell>
          <cell r="C25">
            <v>0</v>
          </cell>
          <cell r="E25">
            <v>0</v>
          </cell>
        </row>
        <row r="27">
          <cell r="B27" t="str">
            <v>TOTAL</v>
          </cell>
          <cell r="C27">
            <v>0</v>
          </cell>
          <cell r="D27">
            <v>0</v>
          </cell>
          <cell r="E27">
            <v>0</v>
          </cell>
        </row>
        <row r="29">
          <cell r="A29" t="str">
            <v>DEC 1999:</v>
          </cell>
        </row>
        <row r="30">
          <cell r="A30" t="str">
            <v>T/S SALES</v>
          </cell>
          <cell r="E30">
            <v>0</v>
          </cell>
        </row>
        <row r="31">
          <cell r="A31" t="str">
            <v>CASH SALES</v>
          </cell>
          <cell r="E31">
            <v>0</v>
          </cell>
        </row>
        <row r="32">
          <cell r="A32" t="str">
            <v>CHARGE SALES</v>
          </cell>
          <cell r="E32">
            <v>0</v>
          </cell>
        </row>
        <row r="33">
          <cell r="A33" t="str">
            <v>RECYCLING SALES</v>
          </cell>
          <cell r="E33">
            <v>0</v>
          </cell>
        </row>
        <row r="34">
          <cell r="A34" t="str">
            <v>OTHER SALES:</v>
          </cell>
        </row>
        <row r="35">
          <cell r="A35" t="str">
            <v xml:space="preserve"> WASTE CARTS</v>
          </cell>
          <cell r="C35">
            <v>0</v>
          </cell>
          <cell r="D35">
            <v>0</v>
          </cell>
          <cell r="E35">
            <v>0</v>
          </cell>
        </row>
        <row r="36">
          <cell r="A36" t="str">
            <v xml:space="preserve"> MISC T/S</v>
          </cell>
          <cell r="C36">
            <v>0</v>
          </cell>
          <cell r="D36">
            <v>0</v>
          </cell>
          <cell r="E36">
            <v>0</v>
          </cell>
        </row>
        <row r="38">
          <cell r="B38" t="str">
            <v>TOTAL</v>
          </cell>
          <cell r="C38">
            <v>0</v>
          </cell>
          <cell r="D38">
            <v>0</v>
          </cell>
          <cell r="E38">
            <v>0</v>
          </cell>
        </row>
        <row r="40">
          <cell r="A40" t="str">
            <v>QUARTER TOTAL - 12/31/99:</v>
          </cell>
        </row>
        <row r="41">
          <cell r="A41" t="str">
            <v>T/S SALES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>CASH SALES</v>
          </cell>
          <cell r="C42">
            <v>0</v>
          </cell>
          <cell r="D42">
            <v>0</v>
          </cell>
          <cell r="E42">
            <v>0</v>
          </cell>
        </row>
        <row r="43">
          <cell r="A43" t="str">
            <v>CHARGE SALES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>RECYCLING SALES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>OTHER SALES:</v>
          </cell>
          <cell r="C45">
            <v>0</v>
          </cell>
          <cell r="D45">
            <v>0</v>
          </cell>
        </row>
        <row r="46">
          <cell r="A46" t="str">
            <v xml:space="preserve"> WASTE CARTS</v>
          </cell>
          <cell r="C46">
            <v>645</v>
          </cell>
          <cell r="D46">
            <v>0</v>
          </cell>
          <cell r="E46">
            <v>645</v>
          </cell>
        </row>
        <row r="47">
          <cell r="A47" t="str">
            <v xml:space="preserve"> MISC T/S</v>
          </cell>
          <cell r="C47">
            <v>0</v>
          </cell>
          <cell r="D47">
            <v>0</v>
          </cell>
          <cell r="E47">
            <v>0</v>
          </cell>
        </row>
        <row r="49">
          <cell r="B49" t="str">
            <v>TOTAL</v>
          </cell>
          <cell r="C49">
            <v>645</v>
          </cell>
          <cell r="D49">
            <v>0</v>
          </cell>
          <cell r="E49">
            <v>645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Schedule 2"/>
      <sheetName val="Schedule 3A"/>
      <sheetName val="Schedule 3B"/>
      <sheetName val="Schedule 3C"/>
      <sheetName val="Schedule 4"/>
      <sheetName val="Schedule 5"/>
      <sheetName val="Schedule 6"/>
      <sheetName val="Schedule 7"/>
      <sheetName val="Schedule 8"/>
      <sheetName val="Schedule 9A"/>
      <sheetName val="Schedule 9B"/>
      <sheetName val="Schedule 10"/>
      <sheetName val="Reg Fee Calcu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ORS"/>
      <sheetName val="Budget"/>
      <sheetName val="Forecast"/>
      <sheetName val="Internal Rev Growth"/>
      <sheetName val="Rev Roll"/>
      <sheetName val="Intern of Wste"/>
      <sheetName val="Tonnage"/>
      <sheetName val="AR Analysis"/>
      <sheetName val="Cap X"/>
      <sheetName val="Goodwill"/>
      <sheetName val="Other Intangibles"/>
      <sheetName val="Debt Roll"/>
      <sheetName val="Env Liability"/>
      <sheetName val="Census"/>
      <sheetName val="Census Budget"/>
      <sheetName val="Jan"/>
      <sheetName val="Feb"/>
      <sheetName val="Mar"/>
      <sheetName val="Apr"/>
      <sheetName val="May"/>
      <sheetName val="Jun"/>
      <sheetName val="Jul"/>
      <sheetName val="Aug"/>
      <sheetName val="Sep"/>
      <sheetName val="Oct"/>
      <sheetName val="Nov"/>
      <sheetName val="Dec"/>
    </sheetNames>
    <sheetDataSet>
      <sheetData sheetId="0">
        <row r="5">
          <cell r="B5">
            <v>536</v>
          </cell>
        </row>
        <row r="7">
          <cell r="B7" t="str">
            <v>WM Grass Valley/Nevada City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riff Rate Sheet"/>
      <sheetName val="ROE"/>
      <sheetName val="CostStudy"/>
      <sheetName val="Pro Forma"/>
      <sheetName val="LURITXPF AVG"/>
      <sheetName val="Price Out"/>
      <sheetName val="Summary Price Out"/>
      <sheetName val="Fly Sheet"/>
      <sheetName val="Comp Report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COS"/>
      <sheetName val="Annual Test Year Revenue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WP-7 - Affiliated "/>
      <sheetName val="WP-8 - Cust Counts (x per wk)"/>
      <sheetName val="WP-9 - Fuel"/>
      <sheetName val="IS-PBC"/>
      <sheetName val="Stud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39">
          <cell r="J39">
            <v>0.96812272987956427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me"/>
      <sheetName val="Amortization Table"/>
      <sheetName val="Amortization Table (2)"/>
    </sheetNames>
    <sheetDataSet>
      <sheetData sheetId="0"/>
      <sheetData sheetId="1">
        <row r="18">
          <cell r="F18">
            <v>127794.2761418313</v>
          </cell>
        </row>
      </sheetData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4 Month Condensed Ops P&amp;L"/>
      <sheetName val="Report Template"/>
    </sheetNames>
    <sheetDataSet>
      <sheetData sheetId="0"/>
      <sheetData sheetId="1"/>
      <sheetData sheetId="2">
        <row r="2002">
          <cell r="B2002">
            <v>2006</v>
          </cell>
        </row>
        <row r="2003">
          <cell r="B2003">
            <v>2007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320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800-10899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'l Priceout"/>
      <sheetName val="Com'l Priceout"/>
      <sheetName val="Roll Off Priceout"/>
      <sheetName val="Roll Off Productivity"/>
      <sheetName val="TB -LOB"/>
      <sheetName val="Comm'l TB-120"/>
      <sheetName val="Com'l Rec. TB-160"/>
      <sheetName val="Resi TB-190"/>
      <sheetName val="230 &amp; 220"/>
      <sheetName val="YW TB-220"/>
      <sheetName val="RO TB-260"/>
      <sheetName val="Industrial LOB"/>
      <sheetName val="TS TB-300"/>
      <sheetName val="POL TB-750"/>
      <sheetName val="Revenue Reconciliation"/>
      <sheetName val="Billed Revenue Summary"/>
      <sheetName val="Disposal Summary"/>
      <sheetName val="Payroll Register"/>
      <sheetName val="Balance Sheet"/>
      <sheetName val="Monthly IS"/>
      <sheetName val="DEPN"/>
      <sheetName val="Fixed Asset Summary"/>
      <sheetName val="Fixed Asset Detail"/>
      <sheetName val="Fuel"/>
      <sheetName val="WTB"/>
      <sheetName val="OH Analysis (2008)"/>
      <sheetName val="Corp. Office OH 2008"/>
      <sheetName val="OH Analysis"/>
      <sheetName val="Corp. Office OH"/>
      <sheetName val="2008 Group Office TB"/>
      <sheetName val="MA Office OH"/>
      <sheetName val="MA Stats"/>
      <sheetName val="2008 Group Office IS"/>
      <sheetName val="2008 West Group IS"/>
      <sheetName val="Legal"/>
      <sheetName val="Lurito 25 bpi"/>
      <sheetName val="Lurito 25 bpi (Rolloff)"/>
      <sheetName val="70000"/>
      <sheetName val="502500"/>
      <sheetName val="509000"/>
      <sheetName val="509500"/>
      <sheetName val="570800"/>
      <sheetName val="518000"/>
      <sheetName val="568100"/>
      <sheetName val="67800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8">
          <cell r="AD8" t="str">
            <v>#N/A</v>
          </cell>
        </row>
      </sheetData>
      <sheetData sheetId="19"/>
      <sheetData sheetId="20"/>
      <sheetData sheetId="21"/>
      <sheetData sheetId="22"/>
      <sheetData sheetId="23"/>
      <sheetData sheetId="24">
        <row r="4">
          <cell r="DE4" t="str">
            <v>01815</v>
          </cell>
        </row>
        <row r="5">
          <cell r="DC5" t="str">
            <v>12</v>
          </cell>
          <cell r="DD5" t="str">
            <v>WM of Ellensburg</v>
          </cell>
          <cell r="DE5" t="str">
            <v>01815</v>
          </cell>
        </row>
        <row r="8">
          <cell r="DC8">
            <v>12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>
        <row r="4">
          <cell r="AK4" t="str">
            <v>01500</v>
          </cell>
        </row>
        <row r="5">
          <cell r="AI5" t="str">
            <v>12</v>
          </cell>
          <cell r="AJ5" t="str">
            <v>Western Area Office</v>
          </cell>
          <cell r="AK5" t="str">
            <v>01500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3">
        <row r="4">
          <cell r="AK4" t="str">
            <v>G00006</v>
          </cell>
        </row>
        <row r="5">
          <cell r="AI5" t="str">
            <v>12</v>
          </cell>
          <cell r="AJ5" t="str">
            <v>Error</v>
          </cell>
          <cell r="AK5" t="str">
            <v>Western</v>
          </cell>
        </row>
        <row r="8">
          <cell r="AH8">
            <v>0</v>
          </cell>
        </row>
        <row r="9">
          <cell r="AM9" t="str">
            <v>USD</v>
          </cell>
        </row>
      </sheetData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"/>
      <sheetName val="Monthly IS (SnoKing)"/>
      <sheetName val="Total Lurito"/>
      <sheetName val="Lurito - Garbage"/>
      <sheetName val="Lurito - Recycling"/>
      <sheetName val="Lurito - YW"/>
      <sheetName val="Lurito-Garbage"/>
      <sheetName val="Lurito-Recycling"/>
      <sheetName val="Lurito-YW"/>
      <sheetName val="PC 230"/>
      <sheetName val="PC 220"/>
      <sheetName val="PC 160 - Confidential"/>
      <sheetName val="PC 260-Confidential"/>
      <sheetName val="WUTC Customer Counts"/>
      <sheetName val="Processing Fees"/>
      <sheetName val="YW Processing Fees"/>
      <sheetName val="PR Register-Confidential"/>
      <sheetName val="PR Detail -confidential"/>
      <sheetName val="Wage scale-CONFIDENTIAL"/>
      <sheetName val="Fuel"/>
      <sheetName val="Balance Sheet (SnoKing)"/>
      <sheetName val="DEPN"/>
      <sheetName val="DEPN Summary"/>
      <sheetName val="Fixed Asset Summary"/>
      <sheetName val="Fixed Asset Detail"/>
      <sheetName val="Facility Costs"/>
      <sheetName val="Legal Fees"/>
      <sheetName val="MA Office OH"/>
      <sheetName val="MA Stats"/>
      <sheetName val="OH Analysis"/>
      <sheetName val="Corp. Office OH"/>
      <sheetName val="2008 West Group IS"/>
      <sheetName val="2008 Group Office TB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2)"/>
      <sheetName val="Lurito"/>
      <sheetName val="Fixed Assets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"/>
      <sheetName val="Com'l FL"/>
      <sheetName val="Res'l RL"/>
      <sheetName val="Roll Off"/>
      <sheetName val="Res'l YW"/>
      <sheetName val="Res'l Rec."/>
      <sheetName val="Com'l Rec."/>
      <sheetName val="Summary (2)"/>
      <sheetName val="Customer Counts"/>
      <sheetName val="Com'l FL-2009"/>
      <sheetName val="Res'l RL (2)"/>
      <sheetName val="Res'l YW (2)"/>
      <sheetName val="Res'l Rec. (2)"/>
      <sheetName val="Roll Off (2)"/>
      <sheetName val="Haul Summary"/>
      <sheetName val="Com'l Rec. (2)"/>
      <sheetName val="Hauls On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trix"/>
      <sheetName val="F-1"/>
      <sheetName val="F-2"/>
      <sheetName val="F-3"/>
      <sheetName val="F-4"/>
      <sheetName val="F-5"/>
      <sheetName val="F-6"/>
      <sheetName val="F-7"/>
      <sheetName val="F-8"/>
      <sheetName val="F-9"/>
      <sheetName val="F-10"/>
      <sheetName val="F-11"/>
      <sheetName val="F-12"/>
      <sheetName val="F-13"/>
      <sheetName val="F-14"/>
      <sheetName val="F-15"/>
      <sheetName val="F-16"/>
      <sheetName val="F-17"/>
      <sheetName val="F-18"/>
      <sheetName val="F-19"/>
      <sheetName val="O-1"/>
      <sheetName val="O-2"/>
      <sheetName val="O-3"/>
      <sheetName val="O-4"/>
      <sheetName val="O-5"/>
      <sheetName val="O-6"/>
      <sheetName val="O-7"/>
      <sheetName val="O-8"/>
      <sheetName val="O-9"/>
      <sheetName val="O-10"/>
      <sheetName val="O-12"/>
      <sheetName val="O-13"/>
      <sheetName val="O-14"/>
      <sheetName val="O-15"/>
      <sheetName val="O-16"/>
      <sheetName val="O-17"/>
      <sheetName val="O-18"/>
      <sheetName val="O-19"/>
      <sheetName val="O-20"/>
      <sheetName val="O-21"/>
      <sheetName val="O-22"/>
      <sheetName val="O-23"/>
      <sheetName val="O-24"/>
      <sheetName val="O-25"/>
      <sheetName val="O-26"/>
      <sheetName val="R-1"/>
      <sheetName val="R-2"/>
      <sheetName val="R-3"/>
      <sheetName val="R-4"/>
      <sheetName val="R-5"/>
      <sheetName val="R-6"/>
      <sheetName val="R-7"/>
      <sheetName val="R-8"/>
      <sheetName val="R-9"/>
      <sheetName val="I-1"/>
      <sheetName val="I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 Co (Type of Service)"/>
      <sheetName val="Proforma (Total Co)"/>
      <sheetName val="Restating Adj"/>
      <sheetName val="Restating Adj Details"/>
      <sheetName val="Proforma Adj"/>
      <sheetName val="Proforma Adj Details"/>
      <sheetName val=" Lurito (Total Co)"/>
      <sheetName val=" Lurito (Total Garbage w DB)"/>
      <sheetName val=" Lurito (Total Garbage wo DB)"/>
      <sheetName val="Proforma (DropBox)"/>
      <sheetName val="Lurito (DropBox)"/>
      <sheetName val="Exp Matrix (DropBox)"/>
      <sheetName val="COS DB"/>
      <sheetName val="Proforma (Yard Waste)"/>
      <sheetName val="Lurito (Yard Waste)"/>
      <sheetName val="Exp-Matrix (Yard Waste)"/>
      <sheetName val="COS-YW, Recycl"/>
      <sheetName val="Proforma (Curbs Recycling)"/>
      <sheetName val="Lurito (Curbs Recycling)"/>
      <sheetName val="Exp-Matrix (Curbs Recycling)"/>
      <sheetName val="Proforma (Recycle Stations)"/>
      <sheetName val="Lurito (Recycle Stations)"/>
      <sheetName val=" Lurito (MF)"/>
      <sheetName val=" Lurito (MF &amp; R Station)"/>
      <sheetName val="Rate Calculation"/>
      <sheetName val="Rate (Dump Fee)"/>
      <sheetName val="Calculation (Dump Fee)"/>
      <sheetName val="Priceout (Dump Fee)"/>
      <sheetName val="Total Fuel"/>
      <sheetName val="Murrey's Fuel"/>
      <sheetName val="American Fuel"/>
      <sheetName val="Depn-Summary"/>
      <sheetName val="Summary (American)"/>
      <sheetName val="Summary (Murrey's)"/>
      <sheetName val="Trucks (American)"/>
      <sheetName val="Trucks (Murrey's)"/>
      <sheetName val="Containers &amp; DropBox (American)"/>
      <sheetName val="Containers, DropBox (Murrey's)"/>
      <sheetName val="Yard Waste Toters (American)"/>
      <sheetName val="Yard Waste Toters (Murrey's)"/>
      <sheetName val="Other Equipment (American)"/>
      <sheetName val="Other Equipment (Murrey's)"/>
      <sheetName val="WRRA"/>
      <sheetName val="Summary (Supervisors)"/>
      <sheetName val="Summary (Driver Wages)"/>
      <sheetName val="Summary (IS Report)"/>
      <sheetName val="IS-Murrey's"/>
      <sheetName val="IS-America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 Out"/>
      <sheetName val="Summary Price Out"/>
      <sheetName val="Fly Sheet"/>
      <sheetName val="Comp Report"/>
      <sheetName val="LURITXPF AVG"/>
      <sheetName val="Operations"/>
      <sheetName val="Assumptions"/>
      <sheetName val="Sch 1 - Restate Exp"/>
      <sheetName val="Sch 1, pg 2 - Restated"/>
      <sheetName val="Sch 2 - Forecast Exp"/>
      <sheetName val="Sch 2, pg 2 - Forecast"/>
      <sheetName val="Sch 3 - Reclass Exp"/>
      <sheetName val="Sch 3, pg 2 - Reclass"/>
      <sheetName val="Sch 4 - 12months"/>
      <sheetName val="WorkPapers"/>
      <sheetName val="WP-1 Exp Summary"/>
      <sheetName val="WP-1, pg 2 -  Expense Mat"/>
      <sheetName val="WP-2 - Summary Depn"/>
      <sheetName val="WP-2. pg 2 -  Depn"/>
      <sheetName val="WP-3 - Labor Analysis"/>
      <sheetName val="WP-3, pg 2 -  Labor Increase"/>
      <sheetName val="WP-3, pg 3 -  Benefits Analysis"/>
      <sheetName val="WP-4 - Vehicle License"/>
      <sheetName val="WP-5 - Dues &amp; Sub"/>
      <sheetName val="WP-6 - CapitalStructure"/>
      <sheetName val="FDR 5"/>
      <sheetName val="WP-6 P2"/>
      <sheetName val="WP-7 - Affiliated "/>
      <sheetName val="WP-8 - Cust Counts (x per wk)"/>
      <sheetName val="WP-9 - Fuel"/>
      <sheetName val="WP-10  Misc GL"/>
      <sheetName val="WP-11 Bad Debts"/>
      <sheetName val="WP-12 Utilities"/>
      <sheetName val="Wp-13 Rent"/>
      <sheetName val="WP-14 Tires"/>
      <sheetName val="WP-15 p1 2012 Property Taxes"/>
      <sheetName val="WP-15 p22013 Property Taxes "/>
      <sheetName val="WP-16 Disposal"/>
      <sheetName val="WP-17 Study"/>
      <sheetName val="WP-18 Rate Case Cost"/>
      <sheetName val="WP-19 Truck Rent"/>
      <sheetName val="IS-PB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83">
          <cell r="C83">
            <v>50614.479999999996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>
        <row r="10">
          <cell r="C10" t="str">
            <v>July</v>
          </cell>
          <cell r="D10" t="str">
            <v>August</v>
          </cell>
          <cell r="E10" t="str">
            <v>September</v>
          </cell>
          <cell r="F10" t="str">
            <v>October</v>
          </cell>
          <cell r="G10" t="str">
            <v>November</v>
          </cell>
          <cell r="H10" t="str">
            <v>December</v>
          </cell>
          <cell r="I10" t="str">
            <v>January</v>
          </cell>
          <cell r="J10" t="str">
            <v>February</v>
          </cell>
          <cell r="K10" t="str">
            <v>March</v>
          </cell>
          <cell r="L10" t="str">
            <v>April</v>
          </cell>
          <cell r="M10" t="str">
            <v>May</v>
          </cell>
          <cell r="N10" t="str">
            <v>June</v>
          </cell>
          <cell r="O10" t="str">
            <v>BOOKS</v>
          </cell>
        </row>
        <row r="11">
          <cell r="B11" t="str">
            <v>REVENUES</v>
          </cell>
        </row>
        <row r="12">
          <cell r="B12" t="str">
            <v>Residential</v>
          </cell>
          <cell r="C12">
            <v>174180.93</v>
          </cell>
          <cell r="D12">
            <v>173280.81</v>
          </cell>
          <cell r="E12">
            <v>173720.66</v>
          </cell>
          <cell r="F12">
            <v>174251.51999999999</v>
          </cell>
          <cell r="G12">
            <v>172742.2</v>
          </cell>
          <cell r="H12">
            <v>178132.76</v>
          </cell>
          <cell r="I12">
            <v>171317.32</v>
          </cell>
          <cell r="J12">
            <v>170743.6</v>
          </cell>
          <cell r="K12">
            <v>175193.55</v>
          </cell>
          <cell r="L12">
            <v>169715.71000000002</v>
          </cell>
          <cell r="M12">
            <v>171741.57</v>
          </cell>
          <cell r="N12">
            <v>172744.06</v>
          </cell>
          <cell r="O12">
            <v>2077764.6900000004</v>
          </cell>
        </row>
        <row r="13">
          <cell r="B13" t="str">
            <v>Commercial</v>
          </cell>
          <cell r="C13">
            <v>47309.79</v>
          </cell>
          <cell r="D13">
            <v>49650.83</v>
          </cell>
          <cell r="E13">
            <v>49046.720000000001</v>
          </cell>
          <cell r="F13">
            <v>51952.58</v>
          </cell>
          <cell r="G13">
            <v>50878.630000000005</v>
          </cell>
          <cell r="H13">
            <v>51199.67</v>
          </cell>
          <cell r="I13">
            <v>50673.659999999996</v>
          </cell>
          <cell r="J13">
            <v>50446.21</v>
          </cell>
          <cell r="K13">
            <v>50125.05</v>
          </cell>
          <cell r="L13">
            <v>50311.41</v>
          </cell>
          <cell r="M13">
            <v>49825.22</v>
          </cell>
          <cell r="N13">
            <v>48109.53</v>
          </cell>
          <cell r="O13">
            <v>599529.29999999993</v>
          </cell>
        </row>
        <row r="14">
          <cell r="B14" t="str">
            <v>Drop Box</v>
          </cell>
          <cell r="C14">
            <v>94770.37</v>
          </cell>
          <cell r="D14">
            <v>83414.399999999994</v>
          </cell>
          <cell r="E14">
            <v>70757</v>
          </cell>
          <cell r="F14">
            <v>93470.47</v>
          </cell>
          <cell r="G14">
            <v>77609.36</v>
          </cell>
          <cell r="H14">
            <v>78412.759999999995</v>
          </cell>
          <cell r="I14">
            <v>84127.209999999992</v>
          </cell>
          <cell r="J14">
            <v>73158.41</v>
          </cell>
          <cell r="K14">
            <v>67670.3</v>
          </cell>
          <cell r="L14">
            <v>146420.00999999998</v>
          </cell>
          <cell r="M14">
            <v>110569.68000000001</v>
          </cell>
          <cell r="N14">
            <v>117378.07</v>
          </cell>
          <cell r="O14">
            <v>1097758.04</v>
          </cell>
        </row>
        <row r="15">
          <cell r="B15" t="str">
            <v>Fuel Surcharge</v>
          </cell>
          <cell r="C15">
            <v>7080.29</v>
          </cell>
          <cell r="D15">
            <v>5415.91</v>
          </cell>
          <cell r="E15">
            <v>3962.36</v>
          </cell>
          <cell r="F15">
            <v>3711.91</v>
          </cell>
          <cell r="G15">
            <v>5004.82</v>
          </cell>
          <cell r="H15">
            <v>6228</v>
          </cell>
          <cell r="I15">
            <v>6504.57</v>
          </cell>
          <cell r="J15">
            <v>5362.94</v>
          </cell>
          <cell r="K15">
            <v>2299.0500000000002</v>
          </cell>
          <cell r="L15">
            <v>0</v>
          </cell>
          <cell r="M15">
            <v>0</v>
          </cell>
          <cell r="N15">
            <v>0</v>
          </cell>
          <cell r="O15">
            <v>45569.850000000006</v>
          </cell>
        </row>
        <row r="16">
          <cell r="B16" t="str">
            <v>Contract Hauling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B17" t="str">
            <v>Pass Thru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Kalama</v>
          </cell>
          <cell r="C18">
            <v>11685.96</v>
          </cell>
          <cell r="D18">
            <v>27113.64</v>
          </cell>
          <cell r="E18">
            <v>10043.36</v>
          </cell>
          <cell r="F18">
            <v>26012.52</v>
          </cell>
          <cell r="G18">
            <v>10203.26</v>
          </cell>
          <cell r="H18">
            <v>26231.71</v>
          </cell>
          <cell r="I18">
            <v>11775.31</v>
          </cell>
          <cell r="J18">
            <v>25567.59</v>
          </cell>
          <cell r="K18">
            <v>11624</v>
          </cell>
          <cell r="L18">
            <v>24865.22</v>
          </cell>
          <cell r="M18">
            <v>10928.64</v>
          </cell>
          <cell r="N18">
            <v>26085.200000000001</v>
          </cell>
          <cell r="O18">
            <v>222136.40999999997</v>
          </cell>
        </row>
        <row r="19">
          <cell r="B19" t="str">
            <v>Refunds</v>
          </cell>
          <cell r="C19">
            <v>0</v>
          </cell>
          <cell r="D19">
            <v>-293.45</v>
          </cell>
          <cell r="E19">
            <v>-1045.5</v>
          </cell>
          <cell r="F19">
            <v>-1708.6799999999998</v>
          </cell>
          <cell r="G19">
            <v>-1493.08</v>
          </cell>
          <cell r="H19">
            <v>-666.96</v>
          </cell>
          <cell r="I19">
            <v>-645.04</v>
          </cell>
          <cell r="J19">
            <v>0</v>
          </cell>
          <cell r="K19">
            <v>-1047.19</v>
          </cell>
          <cell r="L19">
            <v>-1848.9</v>
          </cell>
          <cell r="M19">
            <v>-900.50000000000011</v>
          </cell>
          <cell r="N19">
            <v>-93.44</v>
          </cell>
          <cell r="O19">
            <v>-9742.74</v>
          </cell>
        </row>
        <row r="20">
          <cell r="C20">
            <v>335027.33999999997</v>
          </cell>
          <cell r="D20">
            <v>338582.14</v>
          </cell>
          <cell r="E20">
            <v>306484.59999999998</v>
          </cell>
          <cell r="F20">
            <v>347690.31999999995</v>
          </cell>
          <cell r="G20">
            <v>314945.19</v>
          </cell>
          <cell r="H20">
            <v>339537.94</v>
          </cell>
          <cell r="I20">
            <v>323753.03000000003</v>
          </cell>
          <cell r="J20">
            <v>325278.75</v>
          </cell>
          <cell r="K20">
            <v>305864.75999999995</v>
          </cell>
          <cell r="L20">
            <v>389463.44999999995</v>
          </cell>
          <cell r="M20">
            <v>342164.61000000004</v>
          </cell>
          <cell r="N20">
            <v>364223.42000000004</v>
          </cell>
          <cell r="O20">
            <v>4033015.5500000003</v>
          </cell>
        </row>
        <row r="22">
          <cell r="B22" t="str">
            <v>OPERATING EXPENSES</v>
          </cell>
        </row>
        <row r="23">
          <cell r="B23" t="str">
            <v>Wages Drivers</v>
          </cell>
          <cell r="C23">
            <v>25914.53</v>
          </cell>
          <cell r="D23">
            <v>25612.28</v>
          </cell>
          <cell r="E23">
            <v>26860.720000000001</v>
          </cell>
          <cell r="F23">
            <v>22905.47</v>
          </cell>
          <cell r="G23">
            <v>24624.27</v>
          </cell>
          <cell r="H23">
            <v>34114.94</v>
          </cell>
          <cell r="I23">
            <v>27945.73</v>
          </cell>
          <cell r="J23">
            <v>27919.93</v>
          </cell>
          <cell r="K23">
            <v>31246.15</v>
          </cell>
          <cell r="L23">
            <v>28708.51</v>
          </cell>
          <cell r="M23">
            <v>30610.31</v>
          </cell>
          <cell r="N23">
            <v>32955.53</v>
          </cell>
          <cell r="O23">
            <v>339418.37</v>
          </cell>
        </row>
        <row r="24">
          <cell r="B24" t="str">
            <v>Wages Drop Box Drivers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Wages Mechanics</v>
          </cell>
          <cell r="C25">
            <v>12823.84</v>
          </cell>
          <cell r="D25">
            <v>16758.509999999998</v>
          </cell>
          <cell r="E25">
            <v>16738.03</v>
          </cell>
          <cell r="F25">
            <v>15679.32</v>
          </cell>
          <cell r="G25">
            <v>19706.93</v>
          </cell>
          <cell r="H25">
            <v>19005.95</v>
          </cell>
          <cell r="I25">
            <v>19410.27</v>
          </cell>
          <cell r="J25">
            <v>17054.080000000002</v>
          </cell>
          <cell r="K25">
            <v>20579.61</v>
          </cell>
          <cell r="L25">
            <v>21031.96</v>
          </cell>
          <cell r="M25">
            <v>23542.17</v>
          </cell>
          <cell r="N25">
            <v>21356.76</v>
          </cell>
          <cell r="O25">
            <v>223687.43</v>
          </cell>
        </row>
        <row r="26">
          <cell r="B26" t="str">
            <v>Wages Supervisor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B27" t="str">
            <v>Wages Extra Labor</v>
          </cell>
          <cell r="C27">
            <v>6623.09</v>
          </cell>
          <cell r="D27">
            <v>6114.4</v>
          </cell>
          <cell r="E27">
            <v>4761.58</v>
          </cell>
          <cell r="F27">
            <v>1667.53</v>
          </cell>
          <cell r="G27">
            <v>2320.4</v>
          </cell>
          <cell r="H27">
            <v>2540.62</v>
          </cell>
          <cell r="I27">
            <v>218.14</v>
          </cell>
          <cell r="J27">
            <v>248.16</v>
          </cell>
          <cell r="K27">
            <v>326.97000000000003</v>
          </cell>
          <cell r="L27">
            <v>-326.97000000000003</v>
          </cell>
          <cell r="M27">
            <v>0</v>
          </cell>
          <cell r="N27">
            <v>3574.45</v>
          </cell>
          <cell r="O27">
            <v>28068.37</v>
          </cell>
        </row>
        <row r="28">
          <cell r="B28" t="str">
            <v>Fringe Benefits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</row>
        <row r="29">
          <cell r="B29" t="str">
            <v>Contract Labor</v>
          </cell>
          <cell r="C29">
            <v>312.95999999999998</v>
          </cell>
          <cell r="D29">
            <v>309</v>
          </cell>
          <cell r="E29">
            <v>0</v>
          </cell>
          <cell r="F29">
            <v>550.20000000000005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1172.1600000000001</v>
          </cell>
        </row>
        <row r="30">
          <cell r="B30" t="str">
            <v>Maintenance</v>
          </cell>
          <cell r="C30">
            <v>7239.82</v>
          </cell>
          <cell r="D30">
            <v>10680.2</v>
          </cell>
          <cell r="E30">
            <v>7082.9800000000005</v>
          </cell>
          <cell r="F30">
            <v>17263.809999999998</v>
          </cell>
          <cell r="G30">
            <v>6765.65</v>
          </cell>
          <cell r="H30">
            <v>12578.570000000002</v>
          </cell>
          <cell r="I30">
            <v>8705</v>
          </cell>
          <cell r="J30">
            <v>8629.4699999999993</v>
          </cell>
          <cell r="K30">
            <v>12846.37</v>
          </cell>
          <cell r="L30">
            <v>9522.98</v>
          </cell>
          <cell r="M30">
            <v>6152.06</v>
          </cell>
          <cell r="N30">
            <v>12420.72</v>
          </cell>
          <cell r="O30">
            <v>119887.62999999999</v>
          </cell>
        </row>
        <row r="31">
          <cell r="B31" t="str">
            <v>Maintenance/ Cont./Dr Bx</v>
          </cell>
          <cell r="C31">
            <v>0</v>
          </cell>
          <cell r="D31">
            <v>0</v>
          </cell>
          <cell r="E31">
            <v>0</v>
          </cell>
          <cell r="F31">
            <v>410.72</v>
          </cell>
          <cell r="G31">
            <v>1250</v>
          </cell>
          <cell r="H31">
            <v>491.77</v>
          </cell>
          <cell r="I31">
            <v>341.34</v>
          </cell>
          <cell r="J31">
            <v>118.86</v>
          </cell>
          <cell r="K31">
            <v>0</v>
          </cell>
          <cell r="L31">
            <v>1620</v>
          </cell>
          <cell r="M31">
            <v>4860</v>
          </cell>
          <cell r="N31">
            <v>0</v>
          </cell>
          <cell r="O31">
            <v>9092.69</v>
          </cell>
        </row>
        <row r="32">
          <cell r="B32" t="str">
            <v>Truck Rental</v>
          </cell>
          <cell r="C32">
            <v>3000</v>
          </cell>
          <cell r="D32">
            <v>3000</v>
          </cell>
          <cell r="E32">
            <v>3000</v>
          </cell>
          <cell r="F32">
            <v>3000</v>
          </cell>
          <cell r="G32">
            <v>3000</v>
          </cell>
          <cell r="H32">
            <v>3000</v>
          </cell>
          <cell r="I32">
            <v>3000</v>
          </cell>
          <cell r="J32">
            <v>3000</v>
          </cell>
          <cell r="K32">
            <v>3000</v>
          </cell>
          <cell r="L32">
            <v>3000</v>
          </cell>
          <cell r="M32">
            <v>3000</v>
          </cell>
          <cell r="N32">
            <v>3000</v>
          </cell>
          <cell r="O32">
            <v>36000</v>
          </cell>
        </row>
        <row r="33">
          <cell r="B33" t="str">
            <v>Equipment Rent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Tires</v>
          </cell>
          <cell r="C34">
            <v>6067.27</v>
          </cell>
          <cell r="D34">
            <v>7800.67</v>
          </cell>
          <cell r="E34">
            <v>6023.77</v>
          </cell>
          <cell r="F34">
            <v>7511.52</v>
          </cell>
          <cell r="G34">
            <v>6007.28</v>
          </cell>
          <cell r="H34">
            <v>10259.75</v>
          </cell>
          <cell r="I34">
            <v>6118.4</v>
          </cell>
          <cell r="J34">
            <v>7359.39</v>
          </cell>
          <cell r="K34">
            <v>10000.81</v>
          </cell>
          <cell r="L34">
            <v>8372.99</v>
          </cell>
          <cell r="M34">
            <v>8042.56</v>
          </cell>
          <cell r="N34">
            <v>7165.97</v>
          </cell>
          <cell r="O34">
            <v>90730.38</v>
          </cell>
        </row>
        <row r="35">
          <cell r="B35" t="str">
            <v>Fuel</v>
          </cell>
          <cell r="C35">
            <v>26792.65</v>
          </cell>
          <cell r="D35">
            <v>28921.18</v>
          </cell>
          <cell r="E35">
            <v>24422.75</v>
          </cell>
          <cell r="F35">
            <v>28974.639999999999</v>
          </cell>
          <cell r="G35">
            <v>29501.34</v>
          </cell>
          <cell r="H35">
            <v>23414.98</v>
          </cell>
          <cell r="I35">
            <v>26385.67</v>
          </cell>
          <cell r="J35">
            <v>25155.59</v>
          </cell>
          <cell r="K35">
            <v>23578.45</v>
          </cell>
          <cell r="L35">
            <v>22344.26</v>
          </cell>
          <cell r="M35">
            <v>27773.759999999998</v>
          </cell>
          <cell r="N35">
            <v>24252.16</v>
          </cell>
          <cell r="O35">
            <v>311517.43</v>
          </cell>
        </row>
        <row r="36">
          <cell r="B36" t="str">
            <v>Contract Hauling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50197.35</v>
          </cell>
          <cell r="I36">
            <v>0</v>
          </cell>
          <cell r="J36">
            <v>0</v>
          </cell>
          <cell r="K36">
            <v>0</v>
          </cell>
          <cell r="L36">
            <v>59542.7</v>
          </cell>
          <cell r="M36">
            <v>0</v>
          </cell>
          <cell r="N36">
            <v>44344.66</v>
          </cell>
          <cell r="O36">
            <v>154084.71</v>
          </cell>
        </row>
        <row r="37">
          <cell r="B37" t="str">
            <v>Disposal Fees - Cowlitz County</v>
          </cell>
          <cell r="C37">
            <v>44780.83</v>
          </cell>
          <cell r="D37">
            <v>44188.160000000003</v>
          </cell>
          <cell r="E37">
            <v>39947.22</v>
          </cell>
          <cell r="F37">
            <v>46320.47</v>
          </cell>
          <cell r="G37">
            <v>45874.43</v>
          </cell>
          <cell r="H37">
            <v>41319.96</v>
          </cell>
          <cell r="I37">
            <v>42529.11</v>
          </cell>
          <cell r="J37">
            <v>36778.39</v>
          </cell>
          <cell r="K37">
            <v>39433.089999999997</v>
          </cell>
          <cell r="L37">
            <v>44657.21</v>
          </cell>
          <cell r="M37">
            <v>47362.61</v>
          </cell>
          <cell r="N37">
            <v>43503.02</v>
          </cell>
          <cell r="O37">
            <v>516694.50000000006</v>
          </cell>
        </row>
        <row r="38">
          <cell r="B38" t="str">
            <v>Disposal Fees - G-49 Packers</v>
          </cell>
          <cell r="C38">
            <v>5714.76</v>
          </cell>
          <cell r="D38">
            <v>6421.61</v>
          </cell>
          <cell r="E38">
            <v>4966.8900000000003</v>
          </cell>
          <cell r="F38">
            <v>4960.78</v>
          </cell>
          <cell r="G38">
            <v>5678.92</v>
          </cell>
          <cell r="H38">
            <v>4505.8500000000004</v>
          </cell>
          <cell r="I38">
            <v>4919.96</v>
          </cell>
          <cell r="J38">
            <v>1591.94</v>
          </cell>
          <cell r="K38">
            <v>4801.6400000000003</v>
          </cell>
          <cell r="L38">
            <v>4888.91</v>
          </cell>
          <cell r="M38">
            <v>5858.33</v>
          </cell>
          <cell r="N38">
            <v>5663.28</v>
          </cell>
          <cell r="O38">
            <v>59972.869999999995</v>
          </cell>
        </row>
        <row r="39">
          <cell r="B39" t="str">
            <v xml:space="preserve">Disposal Fees - G-49 </v>
          </cell>
          <cell r="C39">
            <v>2077.61</v>
          </cell>
          <cell r="D39">
            <v>1437.55</v>
          </cell>
          <cell r="E39">
            <v>1615.08</v>
          </cell>
          <cell r="F39">
            <v>2195.63</v>
          </cell>
          <cell r="G39">
            <v>2273.08</v>
          </cell>
          <cell r="H39">
            <v>665.8</v>
          </cell>
          <cell r="I39">
            <v>1985.48</v>
          </cell>
          <cell r="J39">
            <v>4490.55</v>
          </cell>
          <cell r="K39">
            <v>1440.9</v>
          </cell>
          <cell r="L39">
            <v>1575.56</v>
          </cell>
          <cell r="M39">
            <v>2304.38</v>
          </cell>
          <cell r="N39">
            <v>2752.72</v>
          </cell>
          <cell r="O39">
            <v>24814.340000000004</v>
          </cell>
        </row>
        <row r="40">
          <cell r="B40" t="str">
            <v>Disposal Fees Pass Thru</v>
          </cell>
          <cell r="C40">
            <v>42374.07</v>
          </cell>
          <cell r="D40">
            <v>34971.360000000001</v>
          </cell>
          <cell r="E40">
            <v>27081.54</v>
          </cell>
          <cell r="F40">
            <v>38805.300000000003</v>
          </cell>
          <cell r="G40">
            <v>31798.17</v>
          </cell>
          <cell r="H40">
            <v>34705.86</v>
          </cell>
          <cell r="I40">
            <v>35911.43</v>
          </cell>
          <cell r="J40">
            <v>31325.59</v>
          </cell>
          <cell r="K40">
            <v>32623.84</v>
          </cell>
          <cell r="L40">
            <v>35705.51</v>
          </cell>
          <cell r="M40">
            <v>35867.86</v>
          </cell>
          <cell r="N40">
            <v>35870.61</v>
          </cell>
          <cell r="O40">
            <v>417041.14</v>
          </cell>
        </row>
        <row r="41">
          <cell r="B41" t="str">
            <v>Stormwater management</v>
          </cell>
          <cell r="C41">
            <v>1000</v>
          </cell>
          <cell r="D41">
            <v>1000</v>
          </cell>
          <cell r="E41">
            <v>1000</v>
          </cell>
          <cell r="F41">
            <v>1000</v>
          </cell>
          <cell r="G41">
            <v>1000</v>
          </cell>
          <cell r="H41">
            <v>1000</v>
          </cell>
          <cell r="I41">
            <v>1000</v>
          </cell>
          <cell r="J41">
            <v>1000</v>
          </cell>
          <cell r="K41">
            <v>1000</v>
          </cell>
          <cell r="L41">
            <v>1000</v>
          </cell>
          <cell r="M41">
            <v>1000</v>
          </cell>
          <cell r="N41">
            <v>1000</v>
          </cell>
          <cell r="O41">
            <v>12000</v>
          </cell>
        </row>
        <row r="42">
          <cell r="B42" t="str">
            <v>Liability Insurance</v>
          </cell>
          <cell r="C42">
            <v>2451.96</v>
          </cell>
          <cell r="D42">
            <v>2451.96</v>
          </cell>
          <cell r="E42">
            <v>2451.96</v>
          </cell>
          <cell r="F42">
            <v>2337.96</v>
          </cell>
          <cell r="G42">
            <v>2451.96</v>
          </cell>
          <cell r="H42">
            <v>2451.96</v>
          </cell>
          <cell r="I42">
            <v>2261.9499999999998</v>
          </cell>
          <cell r="J42">
            <v>2261.9499999999998</v>
          </cell>
          <cell r="K42">
            <v>2261.9499999999998</v>
          </cell>
          <cell r="L42">
            <v>2261.9499999999998</v>
          </cell>
          <cell r="M42">
            <v>2261.9499999999998</v>
          </cell>
          <cell r="N42">
            <v>2261.96</v>
          </cell>
          <cell r="O42">
            <v>28169.47</v>
          </cell>
        </row>
        <row r="43">
          <cell r="B43" t="str">
            <v>Officer Salaries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B44" t="str">
            <v>Office Salaries</v>
          </cell>
          <cell r="C44">
            <v>14703.57</v>
          </cell>
          <cell r="D44">
            <v>16008.8</v>
          </cell>
          <cell r="E44">
            <v>18022.36</v>
          </cell>
          <cell r="F44">
            <v>16033.94</v>
          </cell>
          <cell r="G44">
            <v>16714.990000000002</v>
          </cell>
          <cell r="H44">
            <v>18842.7</v>
          </cell>
          <cell r="I44">
            <v>16418.29</v>
          </cell>
          <cell r="J44">
            <v>15327.01</v>
          </cell>
          <cell r="K44">
            <v>17203.59</v>
          </cell>
          <cell r="L44">
            <v>15963.53</v>
          </cell>
          <cell r="M44">
            <v>17123.25</v>
          </cell>
          <cell r="N44">
            <v>18468.03</v>
          </cell>
          <cell r="O44">
            <v>200830.06</v>
          </cell>
        </row>
        <row r="45">
          <cell r="B45" t="str">
            <v>Management Fees</v>
          </cell>
          <cell r="C45">
            <v>15000</v>
          </cell>
          <cell r="D45">
            <v>15000</v>
          </cell>
          <cell r="E45">
            <v>15000</v>
          </cell>
          <cell r="F45">
            <v>15000</v>
          </cell>
          <cell r="G45">
            <v>15000</v>
          </cell>
          <cell r="H45">
            <v>15000</v>
          </cell>
          <cell r="I45">
            <v>15000</v>
          </cell>
          <cell r="J45">
            <v>15000</v>
          </cell>
          <cell r="K45">
            <v>15000</v>
          </cell>
          <cell r="L45">
            <v>15000</v>
          </cell>
          <cell r="M45">
            <v>15000</v>
          </cell>
          <cell r="N45">
            <v>15000</v>
          </cell>
          <cell r="O45">
            <v>180000</v>
          </cell>
        </row>
        <row r="46">
          <cell r="B46" t="str">
            <v>Bad Debt Expense</v>
          </cell>
          <cell r="C46">
            <v>1492.98</v>
          </cell>
          <cell r="D46">
            <v>3927.6699999999992</v>
          </cell>
          <cell r="E46">
            <v>2901.04</v>
          </cell>
          <cell r="F46">
            <v>1615.34</v>
          </cell>
          <cell r="G46">
            <v>3780.5699999999997</v>
          </cell>
          <cell r="H46">
            <v>15379.85</v>
          </cell>
          <cell r="I46">
            <v>8831.99</v>
          </cell>
          <cell r="J46">
            <v>4601.5</v>
          </cell>
          <cell r="K46">
            <v>3034.8</v>
          </cell>
          <cell r="L46">
            <v>-939.91</v>
          </cell>
          <cell r="M46">
            <v>1362.4299999999998</v>
          </cell>
          <cell r="N46">
            <v>4179.01</v>
          </cell>
          <cell r="O46">
            <v>50167.27</v>
          </cell>
        </row>
        <row r="47">
          <cell r="B47" t="str">
            <v>Office Supply</v>
          </cell>
          <cell r="C47">
            <v>4318.51</v>
          </cell>
          <cell r="D47">
            <v>4748.49</v>
          </cell>
          <cell r="E47">
            <v>5046.9399999999996</v>
          </cell>
          <cell r="F47">
            <v>4715.07</v>
          </cell>
          <cell r="G47">
            <v>5303.17</v>
          </cell>
          <cell r="H47">
            <v>6065.01</v>
          </cell>
          <cell r="I47">
            <v>3913.67</v>
          </cell>
          <cell r="J47">
            <v>3599.26</v>
          </cell>
          <cell r="K47">
            <v>3683.92</v>
          </cell>
          <cell r="L47">
            <v>4149.17</v>
          </cell>
          <cell r="M47">
            <v>3015.0299999999997</v>
          </cell>
          <cell r="N47">
            <v>4175.4799999999996</v>
          </cell>
          <cell r="O47">
            <v>52733.72</v>
          </cell>
        </row>
        <row r="48">
          <cell r="B48" t="str">
            <v>Postage</v>
          </cell>
          <cell r="C48">
            <v>350</v>
          </cell>
          <cell r="D48">
            <v>0</v>
          </cell>
          <cell r="E48">
            <v>0</v>
          </cell>
          <cell r="F48">
            <v>350</v>
          </cell>
          <cell r="G48">
            <v>0</v>
          </cell>
          <cell r="H48">
            <v>200</v>
          </cell>
          <cell r="I48">
            <v>0</v>
          </cell>
          <cell r="J48">
            <v>90.47</v>
          </cell>
          <cell r="K48">
            <v>0</v>
          </cell>
          <cell r="L48">
            <v>300</v>
          </cell>
          <cell r="M48">
            <v>94.19</v>
          </cell>
          <cell r="N48">
            <v>300</v>
          </cell>
          <cell r="O48">
            <v>1684.66</v>
          </cell>
        </row>
        <row r="49">
          <cell r="B49" t="str">
            <v>Bank Charges</v>
          </cell>
          <cell r="C49">
            <v>447.54</v>
          </cell>
          <cell r="D49">
            <v>262.07</v>
          </cell>
          <cell r="E49">
            <v>362.1</v>
          </cell>
          <cell r="F49">
            <v>376.24</v>
          </cell>
          <cell r="G49">
            <v>460.67</v>
          </cell>
          <cell r="H49">
            <v>317.61</v>
          </cell>
          <cell r="I49">
            <v>395.2</v>
          </cell>
          <cell r="J49">
            <v>347.85</v>
          </cell>
          <cell r="K49">
            <v>523.35</v>
          </cell>
          <cell r="L49">
            <v>385.77</v>
          </cell>
          <cell r="M49">
            <v>436.54</v>
          </cell>
          <cell r="N49">
            <v>314.5</v>
          </cell>
          <cell r="O49">
            <v>4629.4399999999996</v>
          </cell>
        </row>
        <row r="50">
          <cell r="B50" t="str">
            <v>Maintenance</v>
          </cell>
          <cell r="C50">
            <v>141.12</v>
          </cell>
          <cell r="D50">
            <v>825.32999999999993</v>
          </cell>
          <cell r="E50">
            <v>634.54</v>
          </cell>
          <cell r="F50">
            <v>1633.31</v>
          </cell>
          <cell r="G50">
            <v>499.07</v>
          </cell>
          <cell r="H50">
            <v>221.97</v>
          </cell>
          <cell r="I50">
            <v>857.36</v>
          </cell>
          <cell r="J50">
            <v>0</v>
          </cell>
          <cell r="K50">
            <v>15.95</v>
          </cell>
          <cell r="L50">
            <v>361.08</v>
          </cell>
          <cell r="M50">
            <v>1058.49</v>
          </cell>
          <cell r="N50">
            <v>2850.03</v>
          </cell>
          <cell r="O50">
            <v>9098.25</v>
          </cell>
        </row>
        <row r="51">
          <cell r="B51" t="str">
            <v>Rate Case Expense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B52" t="str">
            <v>Accounting</v>
          </cell>
          <cell r="C52">
            <v>377.3</v>
          </cell>
          <cell r="D52">
            <v>2382.6</v>
          </cell>
          <cell r="E52">
            <v>0</v>
          </cell>
          <cell r="F52">
            <v>1852.4</v>
          </cell>
          <cell r="G52">
            <v>271.60000000000002</v>
          </cell>
          <cell r="H52">
            <v>889.4</v>
          </cell>
          <cell r="I52">
            <v>264</v>
          </cell>
          <cell r="J52">
            <v>253</v>
          </cell>
          <cell r="K52">
            <v>0</v>
          </cell>
          <cell r="L52">
            <v>3905.8</v>
          </cell>
          <cell r="M52">
            <v>6436.05</v>
          </cell>
          <cell r="N52">
            <v>1026</v>
          </cell>
          <cell r="O52">
            <v>17658.150000000001</v>
          </cell>
        </row>
        <row r="53">
          <cell r="B53" t="str">
            <v>Legal</v>
          </cell>
          <cell r="C53">
            <v>0</v>
          </cell>
          <cell r="D53">
            <v>277.39999999999998</v>
          </cell>
          <cell r="E53">
            <v>79.2</v>
          </cell>
          <cell r="F53">
            <v>0</v>
          </cell>
          <cell r="G53">
            <v>2725</v>
          </cell>
          <cell r="H53">
            <v>0</v>
          </cell>
          <cell r="I53">
            <v>1100</v>
          </cell>
          <cell r="J53">
            <v>0</v>
          </cell>
          <cell r="K53">
            <v>1125</v>
          </cell>
          <cell r="L53">
            <v>0</v>
          </cell>
          <cell r="M53">
            <v>0</v>
          </cell>
          <cell r="N53">
            <v>1458.33</v>
          </cell>
          <cell r="O53">
            <v>6764.93</v>
          </cell>
        </row>
        <row r="54">
          <cell r="B54" t="str">
            <v>WUTC Fee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16778.560000000001</v>
          </cell>
          <cell r="M54">
            <v>30.65</v>
          </cell>
          <cell r="N54">
            <v>0</v>
          </cell>
          <cell r="O54">
            <v>16809.210000000003</v>
          </cell>
        </row>
        <row r="55">
          <cell r="B55" t="str">
            <v>Franchise</v>
          </cell>
          <cell r="C55">
            <v>761.15</v>
          </cell>
          <cell r="D55">
            <v>588.66</v>
          </cell>
          <cell r="E55">
            <v>485.63</v>
          </cell>
          <cell r="F55">
            <v>716.57</v>
          </cell>
          <cell r="G55">
            <v>665.06</v>
          </cell>
          <cell r="H55">
            <v>624.52</v>
          </cell>
          <cell r="I55">
            <v>668.46</v>
          </cell>
          <cell r="J55">
            <v>736.87</v>
          </cell>
          <cell r="K55">
            <v>640.67999999999995</v>
          </cell>
          <cell r="L55">
            <v>572.41</v>
          </cell>
          <cell r="M55">
            <v>686.89</v>
          </cell>
          <cell r="N55">
            <v>564</v>
          </cell>
          <cell r="O55">
            <v>7710.9000000000005</v>
          </cell>
        </row>
        <row r="56">
          <cell r="B56" t="str">
            <v>Communications</v>
          </cell>
          <cell r="C56">
            <v>1485.08</v>
          </cell>
          <cell r="D56">
            <v>1681.71</v>
          </cell>
          <cell r="E56">
            <v>1611.77</v>
          </cell>
          <cell r="F56">
            <v>1923.83</v>
          </cell>
          <cell r="G56">
            <v>1462.07</v>
          </cell>
          <cell r="H56">
            <v>3733.84</v>
          </cell>
          <cell r="I56">
            <v>1723.96</v>
          </cell>
          <cell r="J56">
            <v>442.29</v>
          </cell>
          <cell r="K56">
            <v>1595.51</v>
          </cell>
          <cell r="L56">
            <v>1087.24</v>
          </cell>
          <cell r="M56">
            <v>1114.52</v>
          </cell>
          <cell r="N56">
            <v>1295.8</v>
          </cell>
          <cell r="O56">
            <v>19157.62</v>
          </cell>
        </row>
        <row r="57">
          <cell r="B57" t="str">
            <v>Utilities</v>
          </cell>
          <cell r="C57">
            <v>3540.79</v>
          </cell>
          <cell r="D57">
            <v>4687.87</v>
          </cell>
          <cell r="E57">
            <v>5805.68</v>
          </cell>
          <cell r="F57">
            <v>6407.79</v>
          </cell>
          <cell r="G57">
            <v>6200.55</v>
          </cell>
          <cell r="H57">
            <v>3914.38</v>
          </cell>
          <cell r="I57">
            <v>5517.2</v>
          </cell>
          <cell r="J57">
            <v>5876.54</v>
          </cell>
          <cell r="K57">
            <v>2912.57</v>
          </cell>
          <cell r="L57">
            <v>4981.25</v>
          </cell>
          <cell r="M57">
            <v>5160.37</v>
          </cell>
          <cell r="N57">
            <v>4818.08</v>
          </cell>
          <cell r="O57">
            <v>59823.070000000007</v>
          </cell>
        </row>
        <row r="58">
          <cell r="B58" t="str">
            <v>Laundry/Uniforms</v>
          </cell>
          <cell r="C58">
            <v>1759.71</v>
          </cell>
          <cell r="D58">
            <v>2344.33</v>
          </cell>
          <cell r="E58">
            <v>2202.5700000000002</v>
          </cell>
          <cell r="F58">
            <v>2348.59</v>
          </cell>
          <cell r="G58">
            <v>2092.77</v>
          </cell>
          <cell r="H58">
            <v>2451.9899999999998</v>
          </cell>
          <cell r="I58">
            <v>2760.65</v>
          </cell>
          <cell r="J58">
            <v>1809.44</v>
          </cell>
          <cell r="K58">
            <v>0</v>
          </cell>
          <cell r="L58">
            <v>872.81</v>
          </cell>
          <cell r="M58">
            <v>540.57000000000005</v>
          </cell>
          <cell r="N58">
            <v>0</v>
          </cell>
          <cell r="O58">
            <v>19183.43</v>
          </cell>
        </row>
        <row r="59">
          <cell r="B59" t="str">
            <v>Miscellaneous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</row>
        <row r="60">
          <cell r="B60" t="str">
            <v>Dues and Subscriptions</v>
          </cell>
          <cell r="C60">
            <v>1300</v>
          </cell>
          <cell r="D60">
            <v>1300</v>
          </cell>
          <cell r="E60">
            <v>1300</v>
          </cell>
          <cell r="F60">
            <v>1727.23</v>
          </cell>
          <cell r="G60">
            <v>1726.48</v>
          </cell>
          <cell r="H60">
            <v>1446.29</v>
          </cell>
          <cell r="I60">
            <v>1300</v>
          </cell>
          <cell r="J60">
            <v>1300</v>
          </cell>
          <cell r="K60">
            <v>1300</v>
          </cell>
          <cell r="L60">
            <v>1300</v>
          </cell>
          <cell r="M60">
            <v>1300</v>
          </cell>
          <cell r="N60">
            <v>1300</v>
          </cell>
          <cell r="O60">
            <v>16600</v>
          </cell>
        </row>
        <row r="61">
          <cell r="B61" t="str">
            <v>Dues Non-deductible</v>
          </cell>
          <cell r="C61">
            <v>0</v>
          </cell>
          <cell r="D61">
            <v>0</v>
          </cell>
          <cell r="E61">
            <v>1100</v>
          </cell>
          <cell r="F61">
            <v>0</v>
          </cell>
          <cell r="G61">
            <v>600</v>
          </cell>
          <cell r="H61">
            <v>172.16</v>
          </cell>
          <cell r="I61">
            <v>441.62</v>
          </cell>
          <cell r="J61">
            <v>0</v>
          </cell>
          <cell r="K61">
            <v>0</v>
          </cell>
          <cell r="L61">
            <v>428.63</v>
          </cell>
          <cell r="M61">
            <v>441.38</v>
          </cell>
          <cell r="N61">
            <v>498.28</v>
          </cell>
          <cell r="O61">
            <v>3682.0700000000006</v>
          </cell>
        </row>
        <row r="62">
          <cell r="B62" t="str">
            <v>Travel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717.44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717.44</v>
          </cell>
        </row>
        <row r="63">
          <cell r="B63" t="str">
            <v>Seminars</v>
          </cell>
          <cell r="C63">
            <v>0</v>
          </cell>
          <cell r="D63">
            <v>0</v>
          </cell>
          <cell r="E63">
            <v>0</v>
          </cell>
          <cell r="F63">
            <v>1315</v>
          </cell>
          <cell r="G63">
            <v>1325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750</v>
          </cell>
          <cell r="N63">
            <v>2580</v>
          </cell>
          <cell r="O63">
            <v>5970</v>
          </cell>
        </row>
        <row r="64">
          <cell r="B64" t="str">
            <v>Meals and Entertainment</v>
          </cell>
          <cell r="C64">
            <v>0</v>
          </cell>
          <cell r="D64">
            <v>0</v>
          </cell>
          <cell r="E64">
            <v>28.48</v>
          </cell>
          <cell r="F64">
            <v>0</v>
          </cell>
          <cell r="G64">
            <v>0</v>
          </cell>
          <cell r="H64">
            <v>0</v>
          </cell>
          <cell r="I64">
            <v>120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148.47999999999999</v>
          </cell>
        </row>
        <row r="65">
          <cell r="B65" t="str">
            <v>Advertising</v>
          </cell>
          <cell r="C65">
            <v>118.55</v>
          </cell>
          <cell r="D65">
            <v>212.95</v>
          </cell>
          <cell r="E65">
            <v>118.55</v>
          </cell>
          <cell r="F65">
            <v>118.55</v>
          </cell>
          <cell r="G65">
            <v>118.55</v>
          </cell>
          <cell r="H65">
            <v>158.43</v>
          </cell>
          <cell r="I65">
            <v>245.39</v>
          </cell>
          <cell r="J65">
            <v>118.55</v>
          </cell>
          <cell r="K65">
            <v>118.55</v>
          </cell>
          <cell r="L65">
            <v>118.55</v>
          </cell>
          <cell r="M65">
            <v>410.83</v>
          </cell>
          <cell r="N65">
            <v>124.7</v>
          </cell>
          <cell r="O65">
            <v>1982.1499999999996</v>
          </cell>
        </row>
        <row r="66">
          <cell r="B66" t="str">
            <v>Truck License</v>
          </cell>
          <cell r="C66">
            <v>92.75</v>
          </cell>
          <cell r="D66">
            <v>0</v>
          </cell>
          <cell r="E66">
            <v>1548</v>
          </cell>
          <cell r="F66">
            <v>735</v>
          </cell>
          <cell r="G66">
            <v>1599</v>
          </cell>
          <cell r="H66">
            <v>0</v>
          </cell>
          <cell r="I66">
            <v>798</v>
          </cell>
          <cell r="J66">
            <v>126</v>
          </cell>
          <cell r="K66">
            <v>1416</v>
          </cell>
          <cell r="L66">
            <v>718</v>
          </cell>
          <cell r="M66">
            <v>0</v>
          </cell>
          <cell r="N66">
            <v>80.75</v>
          </cell>
          <cell r="O66">
            <v>7113.5</v>
          </cell>
        </row>
        <row r="67">
          <cell r="B67" t="str">
            <v>Taxes and licensing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B68" t="str">
            <v>Permits</v>
          </cell>
          <cell r="C68">
            <v>45</v>
          </cell>
          <cell r="D68">
            <v>69</v>
          </cell>
          <cell r="E68">
            <v>0</v>
          </cell>
          <cell r="F68">
            <v>0</v>
          </cell>
          <cell r="G68">
            <v>0</v>
          </cell>
          <cell r="H68">
            <v>113.92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48</v>
          </cell>
          <cell r="N68">
            <v>0</v>
          </cell>
          <cell r="O68">
            <v>275.92</v>
          </cell>
        </row>
        <row r="69">
          <cell r="B69" t="str">
            <v>Contributions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100</v>
          </cell>
          <cell r="K69">
            <v>0</v>
          </cell>
          <cell r="L69">
            <v>750</v>
          </cell>
          <cell r="M69">
            <v>0</v>
          </cell>
          <cell r="N69">
            <v>300</v>
          </cell>
          <cell r="O69">
            <v>1150</v>
          </cell>
        </row>
        <row r="70">
          <cell r="B70" t="str">
            <v>B &amp; O Tax</v>
          </cell>
          <cell r="C70">
            <v>4485.3100000000004</v>
          </cell>
          <cell r="D70">
            <v>4316.3200000000006</v>
          </cell>
          <cell r="E70">
            <v>4219.34</v>
          </cell>
          <cell r="F70">
            <v>4511.91</v>
          </cell>
          <cell r="G70">
            <v>4344.54</v>
          </cell>
          <cell r="H70">
            <v>9459.91</v>
          </cell>
          <cell r="I70">
            <v>4372.21</v>
          </cell>
          <cell r="J70">
            <v>5016.0600000000004</v>
          </cell>
          <cell r="K70">
            <v>4073.7200000000003</v>
          </cell>
          <cell r="L70">
            <v>7179.7800000000007</v>
          </cell>
          <cell r="M70">
            <v>12349.94</v>
          </cell>
          <cell r="N70">
            <v>6934.43</v>
          </cell>
          <cell r="O70">
            <v>71263.47</v>
          </cell>
        </row>
        <row r="71">
          <cell r="B71" t="str">
            <v>Land Rent</v>
          </cell>
          <cell r="C71">
            <v>11500</v>
          </cell>
          <cell r="D71">
            <v>11500</v>
          </cell>
          <cell r="E71">
            <v>11500</v>
          </cell>
          <cell r="F71">
            <v>11500</v>
          </cell>
          <cell r="G71">
            <v>11500</v>
          </cell>
          <cell r="H71">
            <v>11500</v>
          </cell>
          <cell r="I71">
            <v>11500</v>
          </cell>
          <cell r="J71">
            <v>11500</v>
          </cell>
          <cell r="K71">
            <v>11500</v>
          </cell>
          <cell r="L71">
            <v>11500</v>
          </cell>
          <cell r="M71">
            <v>11500</v>
          </cell>
          <cell r="N71">
            <v>11500</v>
          </cell>
          <cell r="O71">
            <v>138000</v>
          </cell>
        </row>
        <row r="72">
          <cell r="B72" t="str">
            <v>Computer Expense</v>
          </cell>
          <cell r="C72">
            <v>0</v>
          </cell>
          <cell r="D72">
            <v>698.39</v>
          </cell>
          <cell r="E72">
            <v>0</v>
          </cell>
          <cell r="F72">
            <v>1298.3900000000001</v>
          </cell>
          <cell r="G72">
            <v>0</v>
          </cell>
          <cell r="H72">
            <v>1198.3900000000001</v>
          </cell>
          <cell r="I72">
            <v>232.8</v>
          </cell>
          <cell r="J72">
            <v>0</v>
          </cell>
          <cell r="K72">
            <v>698.39</v>
          </cell>
          <cell r="L72">
            <v>590</v>
          </cell>
          <cell r="M72">
            <v>232.8</v>
          </cell>
          <cell r="N72">
            <v>232.95</v>
          </cell>
          <cell r="O72">
            <v>5182.1100000000006</v>
          </cell>
        </row>
        <row r="73">
          <cell r="B73" t="str">
            <v>Workmen’s Comp</v>
          </cell>
          <cell r="C73">
            <v>0</v>
          </cell>
          <cell r="D73">
            <v>566.74</v>
          </cell>
          <cell r="E73">
            <v>10778.8</v>
          </cell>
          <cell r="F73">
            <v>0</v>
          </cell>
          <cell r="G73">
            <v>592.83000000000004</v>
          </cell>
          <cell r="H73">
            <v>9930.74</v>
          </cell>
          <cell r="I73">
            <v>0</v>
          </cell>
          <cell r="J73">
            <v>546.19000000000005</v>
          </cell>
          <cell r="K73">
            <v>10546.72</v>
          </cell>
          <cell r="L73">
            <v>580.07000000000005</v>
          </cell>
          <cell r="M73">
            <v>0</v>
          </cell>
          <cell r="N73">
            <v>2439.7600000000002</v>
          </cell>
          <cell r="O73">
            <v>35981.85</v>
          </cell>
        </row>
        <row r="74">
          <cell r="B74" t="str">
            <v>Payroll Taxes</v>
          </cell>
          <cell r="C74">
            <v>4840.6099999999997</v>
          </cell>
          <cell r="D74">
            <v>4829.1499999999996</v>
          </cell>
          <cell r="E74">
            <v>6169.2699999999995</v>
          </cell>
          <cell r="F74">
            <v>4390.2299999999996</v>
          </cell>
          <cell r="G74">
            <v>4742.8900000000003</v>
          </cell>
          <cell r="H74">
            <v>6197.079999999999</v>
          </cell>
          <cell r="I74">
            <v>5185.53</v>
          </cell>
          <cell r="J74">
            <v>4505.6099999999997</v>
          </cell>
          <cell r="K74">
            <v>8214.2199999999993</v>
          </cell>
          <cell r="L74">
            <v>5069.12</v>
          </cell>
          <cell r="M74">
            <v>5299.01</v>
          </cell>
          <cell r="N74">
            <v>7884.2300000000005</v>
          </cell>
          <cell r="O74">
            <v>67326.95</v>
          </cell>
        </row>
        <row r="75">
          <cell r="B75" t="str">
            <v>Employee Relations</v>
          </cell>
          <cell r="C75">
            <v>1255.4100000000001</v>
          </cell>
          <cell r="D75">
            <v>1846.92</v>
          </cell>
          <cell r="E75">
            <v>1509.96</v>
          </cell>
          <cell r="F75">
            <v>3349.65</v>
          </cell>
          <cell r="G75">
            <v>3552.83</v>
          </cell>
          <cell r="H75">
            <v>4626.29</v>
          </cell>
          <cell r="I75">
            <v>1299.8</v>
          </cell>
          <cell r="J75">
            <v>1088</v>
          </cell>
          <cell r="K75">
            <v>1381.25</v>
          </cell>
          <cell r="L75">
            <v>1075</v>
          </cell>
          <cell r="M75">
            <v>1562.01</v>
          </cell>
          <cell r="N75">
            <v>1392.5</v>
          </cell>
          <cell r="O75">
            <v>23939.62</v>
          </cell>
        </row>
        <row r="76">
          <cell r="B76" t="str">
            <v>Life Insurance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73.099999999999994</v>
          </cell>
          <cell r="J76">
            <v>73.099999999999994</v>
          </cell>
          <cell r="K76">
            <v>0</v>
          </cell>
          <cell r="L76">
            <v>167.7</v>
          </cell>
          <cell r="M76">
            <v>55.9</v>
          </cell>
          <cell r="N76">
            <v>77.400000000000006</v>
          </cell>
          <cell r="O76">
            <v>447.19999999999993</v>
          </cell>
        </row>
        <row r="77">
          <cell r="B77" t="str">
            <v>Counseling Services</v>
          </cell>
          <cell r="C77">
            <v>154.38</v>
          </cell>
          <cell r="D77">
            <v>154.38</v>
          </cell>
          <cell r="E77">
            <v>154.38</v>
          </cell>
          <cell r="F77">
            <v>154.38</v>
          </cell>
          <cell r="G77">
            <v>154.38</v>
          </cell>
          <cell r="H77">
            <v>154.38</v>
          </cell>
          <cell r="I77">
            <v>154.38</v>
          </cell>
          <cell r="J77">
            <v>154.38</v>
          </cell>
          <cell r="K77">
            <v>154.38</v>
          </cell>
          <cell r="L77">
            <v>154.38</v>
          </cell>
          <cell r="M77">
            <v>154.38</v>
          </cell>
          <cell r="N77">
            <v>154.38</v>
          </cell>
          <cell r="O77">
            <v>1852.5600000000004</v>
          </cell>
        </row>
        <row r="78">
          <cell r="B78" t="str">
            <v>Employee Medical Insurance</v>
          </cell>
          <cell r="C78">
            <v>8800.4399999999987</v>
          </cell>
          <cell r="D78">
            <v>7888.28</v>
          </cell>
          <cell r="E78">
            <v>7891.97</v>
          </cell>
          <cell r="F78">
            <v>8035.21</v>
          </cell>
          <cell r="G78">
            <v>8035.21</v>
          </cell>
          <cell r="H78">
            <v>318</v>
          </cell>
          <cell r="I78">
            <v>16953.82</v>
          </cell>
          <cell r="J78">
            <v>9964.0600000000013</v>
          </cell>
          <cell r="K78">
            <v>10237.189999999999</v>
          </cell>
          <cell r="L78">
            <v>8322.56</v>
          </cell>
          <cell r="M78">
            <v>13934.380000000001</v>
          </cell>
          <cell r="N78">
            <v>8637.33</v>
          </cell>
          <cell r="O78">
            <v>109018.45000000001</v>
          </cell>
        </row>
        <row r="79">
          <cell r="B79" t="str">
            <v>Property Taxes</v>
          </cell>
          <cell r="C79">
            <v>0</v>
          </cell>
          <cell r="D79">
            <v>0</v>
          </cell>
          <cell r="E79">
            <v>0</v>
          </cell>
          <cell r="F79">
            <v>6400.86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5728.36</v>
          </cell>
          <cell r="M79">
            <v>0</v>
          </cell>
          <cell r="N79">
            <v>0</v>
          </cell>
          <cell r="O79">
            <v>12129.22</v>
          </cell>
        </row>
        <row r="80">
          <cell r="B80" t="str">
            <v>Drug Testing</v>
          </cell>
          <cell r="C80">
            <v>165.5</v>
          </cell>
          <cell r="D80">
            <v>38.5</v>
          </cell>
          <cell r="E80">
            <v>55</v>
          </cell>
          <cell r="F80">
            <v>341</v>
          </cell>
          <cell r="G80">
            <v>20</v>
          </cell>
          <cell r="H80">
            <v>180</v>
          </cell>
          <cell r="I80">
            <v>106.5</v>
          </cell>
          <cell r="J80">
            <v>20</v>
          </cell>
          <cell r="K80">
            <v>0</v>
          </cell>
          <cell r="L80">
            <v>64</v>
          </cell>
          <cell r="M80">
            <v>93.5</v>
          </cell>
          <cell r="N80">
            <v>231.5</v>
          </cell>
          <cell r="O80">
            <v>1315.5</v>
          </cell>
        </row>
        <row r="81">
          <cell r="B81" t="str">
            <v>SEP Benefits</v>
          </cell>
          <cell r="C81">
            <v>3529.52</v>
          </cell>
          <cell r="D81">
            <v>3668.15</v>
          </cell>
          <cell r="E81">
            <v>3758.64</v>
          </cell>
          <cell r="F81">
            <v>3570.71</v>
          </cell>
          <cell r="G81">
            <v>3779.68</v>
          </cell>
          <cell r="H81">
            <v>4339.07</v>
          </cell>
          <cell r="I81">
            <v>4392.53</v>
          </cell>
          <cell r="J81">
            <v>3404.41</v>
          </cell>
          <cell r="K81">
            <v>3760.32</v>
          </cell>
          <cell r="L81">
            <v>3785.55</v>
          </cell>
          <cell r="M81">
            <v>3928.97</v>
          </cell>
          <cell r="N81">
            <v>3469.85</v>
          </cell>
          <cell r="O81">
            <v>45387.4</v>
          </cell>
        </row>
        <row r="82">
          <cell r="B82" t="str">
            <v>Interest</v>
          </cell>
          <cell r="C82">
            <v>3616.12</v>
          </cell>
          <cell r="D82">
            <v>3552.65</v>
          </cell>
          <cell r="E82">
            <v>3488.85</v>
          </cell>
          <cell r="F82">
            <v>3424.74</v>
          </cell>
          <cell r="G82">
            <v>3600.3</v>
          </cell>
          <cell r="H82">
            <v>14536.76</v>
          </cell>
          <cell r="I82">
            <v>3230.46</v>
          </cell>
          <cell r="J82">
            <v>3165.05</v>
          </cell>
          <cell r="K82">
            <v>3099.31</v>
          </cell>
          <cell r="L82">
            <v>3033.25</v>
          </cell>
          <cell r="M82">
            <v>2966.85</v>
          </cell>
          <cell r="N82">
            <v>2900.14</v>
          </cell>
          <cell r="O82">
            <v>50614.479999999996</v>
          </cell>
        </row>
        <row r="83">
          <cell r="B83" t="str">
            <v>Freight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288.3</v>
          </cell>
          <cell r="H83">
            <v>176.07</v>
          </cell>
          <cell r="I83">
            <v>0</v>
          </cell>
          <cell r="J83">
            <v>41.14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505.51</v>
          </cell>
        </row>
        <row r="84">
          <cell r="B84" t="str">
            <v>Consulting</v>
          </cell>
          <cell r="C84">
            <v>0</v>
          </cell>
          <cell r="D84">
            <v>4164</v>
          </cell>
          <cell r="E84">
            <v>0</v>
          </cell>
          <cell r="F84">
            <v>2138.5</v>
          </cell>
          <cell r="G84">
            <v>2401</v>
          </cell>
          <cell r="H84">
            <v>3838.5</v>
          </cell>
          <cell r="I84">
            <v>1076</v>
          </cell>
          <cell r="J84">
            <v>2463.5</v>
          </cell>
          <cell r="K84">
            <v>2163.5</v>
          </cell>
          <cell r="L84">
            <v>2176</v>
          </cell>
          <cell r="M84">
            <v>1819.75</v>
          </cell>
          <cell r="N84">
            <v>1732.25</v>
          </cell>
          <cell r="O84">
            <v>23973</v>
          </cell>
        </row>
        <row r="85">
          <cell r="B85" t="str">
            <v>Safety Equipment Expense</v>
          </cell>
          <cell r="C85">
            <v>728.2</v>
          </cell>
          <cell r="D85">
            <v>1079.05</v>
          </cell>
          <cell r="E85">
            <v>83.08</v>
          </cell>
          <cell r="F85">
            <v>2228.91</v>
          </cell>
          <cell r="G85">
            <v>304.52999999999997</v>
          </cell>
          <cell r="H85">
            <v>1061</v>
          </cell>
          <cell r="I85">
            <v>264.56</v>
          </cell>
          <cell r="J85">
            <v>-241.69</v>
          </cell>
          <cell r="K85">
            <v>716.53</v>
          </cell>
          <cell r="L85">
            <v>105.85</v>
          </cell>
          <cell r="M85">
            <v>1225.6300000000001</v>
          </cell>
          <cell r="N85">
            <v>386.26</v>
          </cell>
          <cell r="O85">
            <v>7941.9100000000008</v>
          </cell>
        </row>
        <row r="86">
          <cell r="B86" t="str">
            <v>Depreciation</v>
          </cell>
          <cell r="C86">
            <v>19219.580000000002</v>
          </cell>
          <cell r="D86">
            <v>19219.580000000002</v>
          </cell>
          <cell r="E86">
            <v>19219.580000000002</v>
          </cell>
          <cell r="F86">
            <v>19219.670000000002</v>
          </cell>
          <cell r="G86">
            <v>19219.580000000002</v>
          </cell>
          <cell r="H86">
            <v>19558.099999999999</v>
          </cell>
          <cell r="I86">
            <v>19247.79</v>
          </cell>
          <cell r="J86">
            <v>19247.79</v>
          </cell>
          <cell r="K86">
            <v>19247.79</v>
          </cell>
          <cell r="L86">
            <v>22142.720000000001</v>
          </cell>
          <cell r="M86">
            <v>22142.720000000001</v>
          </cell>
          <cell r="N86">
            <v>30827.510000000002</v>
          </cell>
          <cell r="O86">
            <v>248512.41000000003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9">
          <cell r="B9">
            <v>33895</v>
          </cell>
        </row>
      </sheetData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ome Statement (WMofWA)"/>
      <sheetName val="Balance Sheet (WMofWA)"/>
      <sheetName val="Rev. Sum. - Confidential"/>
      <sheetName val="WTB-Confidential"/>
      <sheetName val="Priceout (Staff Method)"/>
      <sheetName val="Priceout (Company Method)"/>
      <sheetName val="Monthly IS"/>
      <sheetName val="Lurito - Garbage"/>
      <sheetName val="Lurito - Recycling (MF)"/>
      <sheetName val="Lurito - Recycling"/>
      <sheetName val="Lurito - YW"/>
      <sheetName val="Total Lurito"/>
      <sheetName val="Lurito-Garbage"/>
      <sheetName val="Lurito-Recycling"/>
      <sheetName val="Lurito-YW"/>
      <sheetName val="Priceout (Proposed)"/>
      <sheetName val="PC 160 - Confidential"/>
      <sheetName val="PC 220"/>
      <sheetName val="PC 230"/>
      <sheetName val="Processing Fees"/>
      <sheetName val="PC 260-Confidential"/>
      <sheetName val="YW Processing Fees"/>
      <sheetName val="WUTC Customer Counts"/>
      <sheetName val="PR Register-Confidential"/>
      <sheetName val="Wage Scale-Confidential"/>
      <sheetName val="PR Detail - Confidential"/>
      <sheetName val="Earn Codes"/>
      <sheetName val="Fuel"/>
      <sheetName val="Legal Fees"/>
      <sheetName val="Facility Costs"/>
      <sheetName val="Sno-King Com'l Recycling"/>
      <sheetName val="City Contract MF Recycling"/>
      <sheetName val="UTC MF Recycling"/>
      <sheetName val="DEPN Summary"/>
      <sheetName val="DEPN"/>
      <sheetName val="Fixed Asset Summary"/>
      <sheetName val="Fixed Asset Detail"/>
      <sheetName val="Balance Sheet"/>
      <sheetName val="Summary (Cart &amp; Containers)"/>
      <sheetName val="OH Analysis"/>
      <sheetName val="Corp. Office OH"/>
      <sheetName val="2008 Group Office TB"/>
      <sheetName val="MA Office OH"/>
      <sheetName val="MA Stats"/>
      <sheetName val="Bothell"/>
      <sheetName val="Woodinville"/>
      <sheetName val="Seattle"/>
      <sheetName val="South Sound"/>
      <sheetName val="Skagit"/>
      <sheetName val="Brem-Air"/>
      <sheetName val="Hours &amp; Services"/>
      <sheetName val="Operating Cost"/>
      <sheetName val="Head Count"/>
      <sheetName val="Summary MA Headcount"/>
      <sheetName val="MA Headcount"/>
      <sheetName val="Headcount"/>
      <sheetName val="WM Sandpoint"/>
      <sheetName val="WM Brem-Air"/>
      <sheetName val="WM Wenatchee"/>
      <sheetName val="WM Ellensburg"/>
      <sheetName val="WM Klamath Falls"/>
      <sheetName val="WM Coeur d'Alene"/>
      <sheetName val="WM Kennewick"/>
      <sheetName val="WM Skagit"/>
      <sheetName val="WM Spokane"/>
      <sheetName val="WM Oregon"/>
      <sheetName val="WM South Sound"/>
      <sheetName val="WM Northwest"/>
      <sheetName val="WM Sno-King"/>
      <sheetName val="WM Seattle"/>
      <sheetName val="2008 West Group IS"/>
      <sheetName val="2008 Group Office IS"/>
      <sheetName val="500500"/>
      <sheetName val="AP-500500"/>
      <sheetName val="500800"/>
      <sheetName val="509000"/>
      <sheetName val="AP-509500"/>
      <sheetName val="509500"/>
      <sheetName val="531200"/>
      <sheetName val="Income Statement (Tonnage)"/>
      <sheetName val="DEPN (CRC)"/>
      <sheetName val="Fixed Assets - Update"/>
      <sheetName val="Fixed Assets"/>
      <sheetName val="Lurito - CRC"/>
      <sheetName val="Lurito"/>
      <sheetName val="unprocessed SS"/>
      <sheetName val="Tonnage"/>
      <sheetName val="Outbound Tons"/>
      <sheetName val="Inbound Tons"/>
      <sheetName val="Labor"/>
      <sheetName val="CDL Pricing"/>
      <sheetName val="CRC Commodity Prices"/>
      <sheetName val="Commodity Mix"/>
      <sheetName val="502500"/>
      <sheetName val="Summary (Disposal)"/>
      <sheetName val="Com'l FL"/>
      <sheetName val="Res'l RL"/>
      <sheetName val="Roll Off"/>
      <sheetName val="Res'l YW"/>
      <sheetName val="Res'l Rec."/>
      <sheetName val="Com'l Rec."/>
      <sheetName val="Summary (Route)"/>
      <sheetName val="Haul Summary"/>
      <sheetName val="Customer Counts"/>
      <sheetName val="Com'l FL-2009"/>
      <sheetName val="Res'l RL (Route)"/>
      <sheetName val="Res'l YW (Route)"/>
      <sheetName val="Res'l Rec. (Route)"/>
      <sheetName val="Roll Off (Route)"/>
      <sheetName val="Com'l Rec. (Route)"/>
      <sheetName val="Hauls Only"/>
      <sheetName val="Container Shop (Arrows)"/>
      <sheetName val="Summary (Bad Debt)"/>
      <sheetName val="115000-115030 2008"/>
      <sheetName val="115000-115030 2007"/>
      <sheetName val="115000-115030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A194"/>
  <sheetViews>
    <sheetView tabSelected="1" zoomScale="85" zoomScaleNormal="85" workbookViewId="0">
      <pane ySplit="7" topLeftCell="A8" activePane="bottomLeft" state="frozen"/>
      <selection pane="bottomLeft" activeCell="A7" sqref="A7"/>
    </sheetView>
  </sheetViews>
  <sheetFormatPr defaultRowHeight="15"/>
  <cols>
    <col min="1" max="1" width="30.7109375" style="9" customWidth="1"/>
    <col min="2" max="2" width="15.85546875" style="2" customWidth="1"/>
    <col min="3" max="3" width="13.5703125" style="2" customWidth="1"/>
    <col min="4" max="6" width="12.85546875" style="1" customWidth="1"/>
    <col min="7" max="10" width="12.85546875" style="3" customWidth="1"/>
    <col min="11" max="11" width="18.85546875" style="38" customWidth="1"/>
    <col min="12" max="12" width="18.7109375" style="38" customWidth="1"/>
    <col min="13" max="13" width="16.140625" style="38" customWidth="1"/>
    <col min="14" max="14" width="17.140625" style="38" customWidth="1"/>
    <col min="15" max="15" width="15.42578125" style="9" customWidth="1"/>
    <col min="16" max="16" width="16.85546875" style="7" bestFit="1" customWidth="1"/>
    <col min="17" max="17" width="14.85546875" style="7" customWidth="1"/>
    <col min="18" max="19" width="9.140625" style="7"/>
    <col min="20" max="2003" width="9.140625" style="8"/>
    <col min="2004" max="16384" width="9.140625" style="9"/>
  </cols>
  <sheetData>
    <row r="1" spans="1:2003">
      <c r="A1" s="1" t="s">
        <v>111</v>
      </c>
      <c r="K1" s="4"/>
      <c r="L1" s="5"/>
      <c r="M1" s="6"/>
      <c r="N1" s="4"/>
      <c r="O1" s="7"/>
    </row>
    <row r="2" spans="1:2003">
      <c r="D2" s="14"/>
      <c r="E2" s="158" t="s">
        <v>0</v>
      </c>
      <c r="F2" s="14"/>
      <c r="G2" s="15"/>
      <c r="H2" s="15"/>
      <c r="I2" s="15"/>
      <c r="J2" s="15"/>
      <c r="K2" s="16"/>
      <c r="L2" s="11"/>
      <c r="M2" s="13"/>
      <c r="N2" s="12"/>
      <c r="O2" s="7"/>
    </row>
    <row r="3" spans="1:2003">
      <c r="D3" s="14"/>
      <c r="E3" s="158"/>
      <c r="F3" s="14"/>
      <c r="G3" s="15"/>
      <c r="H3" s="15"/>
      <c r="I3" s="15"/>
      <c r="J3" s="15"/>
      <c r="K3" s="16"/>
      <c r="L3" s="11"/>
      <c r="M3" s="13"/>
      <c r="N3" s="12"/>
      <c r="O3" s="7"/>
    </row>
    <row r="4" spans="1:2003">
      <c r="D4" s="14"/>
      <c r="E4" s="158"/>
      <c r="F4" s="14"/>
      <c r="G4" s="15"/>
      <c r="H4" s="15"/>
      <c r="I4" s="15"/>
      <c r="J4" s="15"/>
      <c r="K4" s="16"/>
      <c r="L4" s="11"/>
      <c r="M4" s="13"/>
      <c r="N4" s="12"/>
      <c r="O4" s="7"/>
    </row>
    <row r="5" spans="1:2003" ht="15" customHeight="1">
      <c r="D5" s="158" t="s">
        <v>1</v>
      </c>
      <c r="E5" s="158"/>
      <c r="F5" s="14"/>
      <c r="G5" s="159" t="s">
        <v>2</v>
      </c>
      <c r="H5" s="15"/>
      <c r="I5" s="15"/>
      <c r="J5" s="15"/>
      <c r="K5" s="16"/>
      <c r="L5" s="11"/>
      <c r="M5" s="13"/>
      <c r="N5" s="12"/>
      <c r="O5" s="7"/>
    </row>
    <row r="6" spans="1:2003" ht="29.25" customHeight="1">
      <c r="A6" s="17"/>
      <c r="B6" s="18"/>
      <c r="D6" s="158"/>
      <c r="E6" s="158"/>
      <c r="F6" s="19" t="s">
        <v>3</v>
      </c>
      <c r="G6" s="159"/>
      <c r="H6" s="20"/>
      <c r="I6" s="132" t="s">
        <v>69</v>
      </c>
      <c r="J6" s="20"/>
      <c r="K6" s="21" t="s">
        <v>5</v>
      </c>
      <c r="L6" s="21" t="s">
        <v>6</v>
      </c>
      <c r="M6" s="21" t="s">
        <v>61</v>
      </c>
      <c r="N6" s="22" t="s">
        <v>63</v>
      </c>
      <c r="O6" s="7"/>
      <c r="BXY6" s="9"/>
      <c r="BXZ6" s="9"/>
      <c r="BYA6" s="9"/>
    </row>
    <row r="7" spans="1:2003" s="23" customFormat="1" ht="36.75" customHeight="1">
      <c r="A7" s="23" t="s">
        <v>7</v>
      </c>
      <c r="B7" s="24" t="s">
        <v>8</v>
      </c>
      <c r="C7" s="24" t="s">
        <v>9</v>
      </c>
      <c r="D7" s="25" t="s">
        <v>10</v>
      </c>
      <c r="E7" s="25" t="s">
        <v>11</v>
      </c>
      <c r="F7" s="25" t="s">
        <v>12</v>
      </c>
      <c r="G7" s="160"/>
      <c r="H7" s="26" t="s">
        <v>13</v>
      </c>
      <c r="I7" s="133" t="s">
        <v>4</v>
      </c>
      <c r="J7" s="26" t="s">
        <v>62</v>
      </c>
      <c r="K7" s="27" t="s">
        <v>14</v>
      </c>
      <c r="L7" s="27" t="s">
        <v>15</v>
      </c>
      <c r="M7" s="27" t="s">
        <v>16</v>
      </c>
      <c r="N7" s="27" t="s">
        <v>17</v>
      </c>
      <c r="O7" s="28"/>
      <c r="P7" s="28"/>
      <c r="Q7" s="28"/>
      <c r="R7" s="28"/>
      <c r="S7" s="28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  <c r="IL7" s="29"/>
      <c r="IM7" s="29"/>
      <c r="IN7" s="29"/>
      <c r="IO7" s="29"/>
      <c r="IP7" s="29"/>
      <c r="IQ7" s="29"/>
      <c r="IR7" s="29"/>
      <c r="IS7" s="29"/>
      <c r="IT7" s="29"/>
      <c r="IU7" s="29"/>
      <c r="IV7" s="29"/>
      <c r="IW7" s="29"/>
      <c r="IX7" s="29"/>
      <c r="IY7" s="29"/>
      <c r="IZ7" s="29"/>
      <c r="JA7" s="29"/>
      <c r="JB7" s="29"/>
      <c r="JC7" s="29"/>
      <c r="JD7" s="29"/>
      <c r="JE7" s="29"/>
      <c r="JF7" s="29"/>
      <c r="JG7" s="29"/>
      <c r="JH7" s="29"/>
      <c r="JI7" s="29"/>
      <c r="JJ7" s="29"/>
      <c r="JK7" s="29"/>
      <c r="JL7" s="29"/>
      <c r="JM7" s="29"/>
      <c r="JN7" s="29"/>
      <c r="JO7" s="29"/>
      <c r="JP7" s="29"/>
      <c r="JQ7" s="29"/>
      <c r="JR7" s="29"/>
      <c r="JS7" s="29"/>
      <c r="JT7" s="29"/>
      <c r="JU7" s="29"/>
      <c r="JV7" s="29"/>
      <c r="JW7" s="29"/>
      <c r="JX7" s="29"/>
      <c r="JY7" s="29"/>
      <c r="JZ7" s="29"/>
      <c r="KA7" s="29"/>
      <c r="KB7" s="29"/>
      <c r="KC7" s="29"/>
      <c r="KD7" s="29"/>
      <c r="KE7" s="29"/>
      <c r="KF7" s="29"/>
      <c r="KG7" s="29"/>
      <c r="KH7" s="29"/>
      <c r="KI7" s="29"/>
      <c r="KJ7" s="29"/>
      <c r="KK7" s="29"/>
      <c r="KL7" s="29"/>
      <c r="KM7" s="29"/>
      <c r="KN7" s="29"/>
      <c r="KO7" s="29"/>
      <c r="KP7" s="29"/>
      <c r="KQ7" s="29"/>
      <c r="KR7" s="29"/>
      <c r="KS7" s="29"/>
      <c r="KT7" s="29"/>
      <c r="KU7" s="29"/>
      <c r="KV7" s="29"/>
      <c r="KW7" s="29"/>
      <c r="KX7" s="29"/>
      <c r="KY7" s="29"/>
      <c r="KZ7" s="29"/>
      <c r="LA7" s="29"/>
      <c r="LB7" s="29"/>
      <c r="LC7" s="29"/>
      <c r="LD7" s="29"/>
      <c r="LE7" s="29"/>
      <c r="LF7" s="29"/>
      <c r="LG7" s="29"/>
      <c r="LH7" s="29"/>
      <c r="LI7" s="29"/>
      <c r="LJ7" s="29"/>
      <c r="LK7" s="29"/>
      <c r="LL7" s="29"/>
      <c r="LM7" s="29"/>
      <c r="LN7" s="29"/>
      <c r="LO7" s="29"/>
      <c r="LP7" s="29"/>
      <c r="LQ7" s="29"/>
      <c r="LR7" s="29"/>
      <c r="LS7" s="29"/>
      <c r="LT7" s="29"/>
      <c r="LU7" s="29"/>
      <c r="LV7" s="29"/>
      <c r="LW7" s="29"/>
      <c r="LX7" s="29"/>
      <c r="LY7" s="29"/>
      <c r="LZ7" s="29"/>
      <c r="MA7" s="29"/>
      <c r="MB7" s="29"/>
      <c r="MC7" s="29"/>
      <c r="MD7" s="29"/>
      <c r="ME7" s="29"/>
      <c r="MF7" s="29"/>
      <c r="MG7" s="29"/>
      <c r="MH7" s="29"/>
      <c r="MI7" s="29"/>
      <c r="MJ7" s="29"/>
      <c r="MK7" s="29"/>
      <c r="ML7" s="29"/>
      <c r="MM7" s="29"/>
      <c r="MN7" s="29"/>
      <c r="MO7" s="29"/>
      <c r="MP7" s="29"/>
      <c r="MQ7" s="29"/>
      <c r="MR7" s="29"/>
      <c r="MS7" s="29"/>
      <c r="MT7" s="29"/>
      <c r="MU7" s="29"/>
      <c r="MV7" s="29"/>
      <c r="MW7" s="29"/>
      <c r="MX7" s="29"/>
      <c r="MY7" s="29"/>
      <c r="MZ7" s="29"/>
      <c r="NA7" s="29"/>
      <c r="NB7" s="29"/>
      <c r="NC7" s="29"/>
      <c r="ND7" s="29"/>
      <c r="NE7" s="29"/>
      <c r="NF7" s="29"/>
      <c r="NG7" s="29"/>
      <c r="NH7" s="29"/>
      <c r="NI7" s="29"/>
      <c r="NJ7" s="29"/>
      <c r="NK7" s="29"/>
      <c r="NL7" s="29"/>
      <c r="NM7" s="29"/>
      <c r="NN7" s="29"/>
      <c r="NO7" s="29"/>
      <c r="NP7" s="29"/>
      <c r="NQ7" s="29"/>
      <c r="NR7" s="29"/>
      <c r="NS7" s="29"/>
      <c r="NT7" s="29"/>
      <c r="NU7" s="29"/>
      <c r="NV7" s="29"/>
      <c r="NW7" s="29"/>
      <c r="NX7" s="29"/>
      <c r="NY7" s="29"/>
      <c r="NZ7" s="29"/>
      <c r="OA7" s="29"/>
      <c r="OB7" s="29"/>
      <c r="OC7" s="29"/>
      <c r="OD7" s="29"/>
      <c r="OE7" s="29"/>
      <c r="OF7" s="29"/>
      <c r="OG7" s="29"/>
      <c r="OH7" s="29"/>
      <c r="OI7" s="29"/>
      <c r="OJ7" s="29"/>
      <c r="OK7" s="29"/>
      <c r="OL7" s="29"/>
      <c r="OM7" s="29"/>
      <c r="ON7" s="29"/>
      <c r="OO7" s="29"/>
      <c r="OP7" s="29"/>
      <c r="OQ7" s="29"/>
      <c r="OR7" s="29"/>
      <c r="OS7" s="29"/>
      <c r="OT7" s="29"/>
      <c r="OU7" s="29"/>
      <c r="OV7" s="29"/>
      <c r="OW7" s="29"/>
      <c r="OX7" s="29"/>
      <c r="OY7" s="29"/>
      <c r="OZ7" s="29"/>
      <c r="PA7" s="29"/>
      <c r="PB7" s="29"/>
      <c r="PC7" s="29"/>
      <c r="PD7" s="29"/>
      <c r="PE7" s="29"/>
      <c r="PF7" s="29"/>
      <c r="PG7" s="29"/>
      <c r="PH7" s="29"/>
      <c r="PI7" s="29"/>
      <c r="PJ7" s="29"/>
      <c r="PK7" s="29"/>
      <c r="PL7" s="29"/>
      <c r="PM7" s="29"/>
      <c r="PN7" s="29"/>
      <c r="PO7" s="29"/>
      <c r="PP7" s="29"/>
      <c r="PQ7" s="29"/>
      <c r="PR7" s="29"/>
      <c r="PS7" s="29"/>
      <c r="PT7" s="29"/>
      <c r="PU7" s="29"/>
      <c r="PV7" s="29"/>
      <c r="PW7" s="29"/>
      <c r="PX7" s="29"/>
      <c r="PY7" s="29"/>
      <c r="PZ7" s="29"/>
      <c r="QA7" s="29"/>
      <c r="QB7" s="29"/>
      <c r="QC7" s="29"/>
      <c r="QD7" s="29"/>
      <c r="QE7" s="29"/>
      <c r="QF7" s="29"/>
      <c r="QG7" s="29"/>
      <c r="QH7" s="29"/>
      <c r="QI7" s="29"/>
      <c r="QJ7" s="29"/>
      <c r="QK7" s="29"/>
      <c r="QL7" s="29"/>
      <c r="QM7" s="29"/>
      <c r="QN7" s="29"/>
      <c r="QO7" s="29"/>
      <c r="QP7" s="29"/>
      <c r="QQ7" s="29"/>
      <c r="QR7" s="29"/>
      <c r="QS7" s="29"/>
      <c r="QT7" s="29"/>
      <c r="QU7" s="29"/>
      <c r="QV7" s="29"/>
      <c r="QW7" s="29"/>
      <c r="QX7" s="29"/>
      <c r="QY7" s="29"/>
      <c r="QZ7" s="29"/>
      <c r="RA7" s="29"/>
      <c r="RB7" s="29"/>
      <c r="RC7" s="29"/>
      <c r="RD7" s="29"/>
      <c r="RE7" s="29"/>
      <c r="RF7" s="29"/>
      <c r="RG7" s="29"/>
      <c r="RH7" s="29"/>
      <c r="RI7" s="29"/>
      <c r="RJ7" s="29"/>
      <c r="RK7" s="29"/>
      <c r="RL7" s="29"/>
      <c r="RM7" s="29"/>
      <c r="RN7" s="29"/>
      <c r="RO7" s="29"/>
      <c r="RP7" s="29"/>
      <c r="RQ7" s="29"/>
      <c r="RR7" s="29"/>
      <c r="RS7" s="29"/>
      <c r="RT7" s="29"/>
      <c r="RU7" s="29"/>
      <c r="RV7" s="29"/>
      <c r="RW7" s="29"/>
      <c r="RX7" s="29"/>
      <c r="RY7" s="29"/>
      <c r="RZ7" s="29"/>
      <c r="SA7" s="29"/>
      <c r="SB7" s="29"/>
      <c r="SC7" s="29"/>
      <c r="SD7" s="29"/>
      <c r="SE7" s="29"/>
      <c r="SF7" s="29"/>
      <c r="SG7" s="29"/>
      <c r="SH7" s="29"/>
      <c r="SI7" s="29"/>
      <c r="SJ7" s="29"/>
      <c r="SK7" s="29"/>
      <c r="SL7" s="29"/>
      <c r="SM7" s="29"/>
      <c r="SN7" s="29"/>
      <c r="SO7" s="29"/>
      <c r="SP7" s="29"/>
      <c r="SQ7" s="29"/>
      <c r="SR7" s="29"/>
      <c r="SS7" s="29"/>
      <c r="ST7" s="29"/>
      <c r="SU7" s="29"/>
      <c r="SV7" s="29"/>
      <c r="SW7" s="29"/>
      <c r="SX7" s="29"/>
      <c r="SY7" s="29"/>
      <c r="SZ7" s="29"/>
      <c r="TA7" s="29"/>
      <c r="TB7" s="29"/>
      <c r="TC7" s="29"/>
      <c r="TD7" s="29"/>
      <c r="TE7" s="29"/>
      <c r="TF7" s="29"/>
      <c r="TG7" s="29"/>
      <c r="TH7" s="29"/>
      <c r="TI7" s="29"/>
      <c r="TJ7" s="29"/>
      <c r="TK7" s="29"/>
      <c r="TL7" s="29"/>
      <c r="TM7" s="29"/>
      <c r="TN7" s="29"/>
      <c r="TO7" s="29"/>
      <c r="TP7" s="29"/>
      <c r="TQ7" s="29"/>
      <c r="TR7" s="29"/>
      <c r="TS7" s="29"/>
      <c r="TT7" s="29"/>
      <c r="TU7" s="29"/>
      <c r="TV7" s="29"/>
      <c r="TW7" s="29"/>
      <c r="TX7" s="29"/>
      <c r="TY7" s="29"/>
      <c r="TZ7" s="29"/>
      <c r="UA7" s="29"/>
      <c r="UB7" s="29"/>
      <c r="UC7" s="29"/>
      <c r="UD7" s="29"/>
      <c r="UE7" s="29"/>
      <c r="UF7" s="29"/>
      <c r="UG7" s="29"/>
      <c r="UH7" s="29"/>
      <c r="UI7" s="29"/>
      <c r="UJ7" s="29"/>
      <c r="UK7" s="29"/>
      <c r="UL7" s="29"/>
      <c r="UM7" s="29"/>
      <c r="UN7" s="29"/>
      <c r="UO7" s="29"/>
      <c r="UP7" s="29"/>
      <c r="UQ7" s="29"/>
      <c r="UR7" s="29"/>
      <c r="US7" s="29"/>
      <c r="UT7" s="29"/>
      <c r="UU7" s="29"/>
      <c r="UV7" s="29"/>
      <c r="UW7" s="29"/>
      <c r="UX7" s="29"/>
      <c r="UY7" s="29"/>
      <c r="UZ7" s="29"/>
      <c r="VA7" s="29"/>
      <c r="VB7" s="29"/>
      <c r="VC7" s="29"/>
      <c r="VD7" s="29"/>
      <c r="VE7" s="29"/>
      <c r="VF7" s="29"/>
      <c r="VG7" s="29"/>
      <c r="VH7" s="29"/>
      <c r="VI7" s="29"/>
      <c r="VJ7" s="29"/>
      <c r="VK7" s="29"/>
      <c r="VL7" s="29"/>
      <c r="VM7" s="29"/>
      <c r="VN7" s="29"/>
      <c r="VO7" s="29"/>
      <c r="VP7" s="29"/>
      <c r="VQ7" s="29"/>
      <c r="VR7" s="29"/>
      <c r="VS7" s="29"/>
      <c r="VT7" s="29"/>
      <c r="VU7" s="29"/>
      <c r="VV7" s="29"/>
      <c r="VW7" s="29"/>
      <c r="VX7" s="29"/>
      <c r="VY7" s="29"/>
      <c r="VZ7" s="29"/>
      <c r="WA7" s="29"/>
      <c r="WB7" s="29"/>
      <c r="WC7" s="29"/>
      <c r="WD7" s="29"/>
      <c r="WE7" s="29"/>
      <c r="WF7" s="29"/>
      <c r="WG7" s="29"/>
      <c r="WH7" s="29"/>
      <c r="WI7" s="29"/>
      <c r="WJ7" s="29"/>
      <c r="WK7" s="29"/>
      <c r="WL7" s="29"/>
      <c r="WM7" s="29"/>
      <c r="WN7" s="29"/>
      <c r="WO7" s="29"/>
      <c r="WP7" s="29"/>
      <c r="WQ7" s="29"/>
      <c r="WR7" s="29"/>
      <c r="WS7" s="29"/>
      <c r="WT7" s="29"/>
      <c r="WU7" s="29"/>
      <c r="WV7" s="29"/>
      <c r="WW7" s="29"/>
      <c r="WX7" s="29"/>
      <c r="WY7" s="29"/>
      <c r="WZ7" s="29"/>
      <c r="XA7" s="29"/>
      <c r="XB7" s="29"/>
      <c r="XC7" s="29"/>
      <c r="XD7" s="29"/>
      <c r="XE7" s="29"/>
      <c r="XF7" s="29"/>
      <c r="XG7" s="29"/>
      <c r="XH7" s="29"/>
      <c r="XI7" s="29"/>
      <c r="XJ7" s="29"/>
      <c r="XK7" s="29"/>
      <c r="XL7" s="29"/>
      <c r="XM7" s="29"/>
      <c r="XN7" s="29"/>
      <c r="XO7" s="29"/>
      <c r="XP7" s="29"/>
      <c r="XQ7" s="29"/>
      <c r="XR7" s="29"/>
      <c r="XS7" s="29"/>
      <c r="XT7" s="29"/>
      <c r="XU7" s="29"/>
      <c r="XV7" s="29"/>
      <c r="XW7" s="29"/>
      <c r="XX7" s="29"/>
      <c r="XY7" s="29"/>
      <c r="XZ7" s="29"/>
      <c r="YA7" s="29"/>
      <c r="YB7" s="29"/>
      <c r="YC7" s="29"/>
      <c r="YD7" s="29"/>
      <c r="YE7" s="29"/>
      <c r="YF7" s="29"/>
      <c r="YG7" s="29"/>
      <c r="YH7" s="29"/>
      <c r="YI7" s="29"/>
      <c r="YJ7" s="29"/>
      <c r="YK7" s="29"/>
      <c r="YL7" s="29"/>
      <c r="YM7" s="29"/>
      <c r="YN7" s="29"/>
      <c r="YO7" s="29"/>
      <c r="YP7" s="29"/>
      <c r="YQ7" s="29"/>
      <c r="YR7" s="29"/>
      <c r="YS7" s="29"/>
      <c r="YT7" s="29"/>
      <c r="YU7" s="29"/>
      <c r="YV7" s="29"/>
      <c r="YW7" s="29"/>
      <c r="YX7" s="29"/>
      <c r="YY7" s="29"/>
      <c r="YZ7" s="29"/>
      <c r="ZA7" s="29"/>
      <c r="ZB7" s="29"/>
      <c r="ZC7" s="29"/>
      <c r="ZD7" s="29"/>
      <c r="ZE7" s="29"/>
      <c r="ZF7" s="29"/>
      <c r="ZG7" s="29"/>
      <c r="ZH7" s="29"/>
      <c r="ZI7" s="29"/>
      <c r="ZJ7" s="29"/>
      <c r="ZK7" s="29"/>
      <c r="ZL7" s="29"/>
      <c r="ZM7" s="29"/>
      <c r="ZN7" s="29"/>
      <c r="ZO7" s="29"/>
      <c r="ZP7" s="29"/>
      <c r="ZQ7" s="29"/>
      <c r="ZR7" s="29"/>
      <c r="ZS7" s="29"/>
      <c r="ZT7" s="29"/>
      <c r="ZU7" s="29"/>
      <c r="ZV7" s="29"/>
      <c r="ZW7" s="29"/>
      <c r="ZX7" s="29"/>
      <c r="ZY7" s="29"/>
      <c r="ZZ7" s="29"/>
      <c r="AAA7" s="29"/>
      <c r="AAB7" s="29"/>
      <c r="AAC7" s="29"/>
      <c r="AAD7" s="29"/>
      <c r="AAE7" s="29"/>
      <c r="AAF7" s="29"/>
      <c r="AAG7" s="29"/>
      <c r="AAH7" s="29"/>
      <c r="AAI7" s="29"/>
      <c r="AAJ7" s="29"/>
      <c r="AAK7" s="29"/>
      <c r="AAL7" s="29"/>
      <c r="AAM7" s="29"/>
      <c r="AAN7" s="29"/>
      <c r="AAO7" s="29"/>
      <c r="AAP7" s="29"/>
      <c r="AAQ7" s="29"/>
      <c r="AAR7" s="29"/>
      <c r="AAS7" s="29"/>
      <c r="AAT7" s="29"/>
      <c r="AAU7" s="29"/>
      <c r="AAV7" s="29"/>
      <c r="AAW7" s="29"/>
      <c r="AAX7" s="29"/>
      <c r="AAY7" s="29"/>
      <c r="AAZ7" s="29"/>
      <c r="ABA7" s="29"/>
      <c r="ABB7" s="29"/>
      <c r="ABC7" s="29"/>
      <c r="ABD7" s="29"/>
      <c r="ABE7" s="29"/>
      <c r="ABF7" s="29"/>
      <c r="ABG7" s="29"/>
      <c r="ABH7" s="29"/>
      <c r="ABI7" s="29"/>
      <c r="ABJ7" s="29"/>
      <c r="ABK7" s="29"/>
      <c r="ABL7" s="29"/>
      <c r="ABM7" s="29"/>
      <c r="ABN7" s="29"/>
      <c r="ABO7" s="29"/>
      <c r="ABP7" s="29"/>
      <c r="ABQ7" s="29"/>
      <c r="ABR7" s="29"/>
      <c r="ABS7" s="29"/>
      <c r="ABT7" s="29"/>
      <c r="ABU7" s="29"/>
      <c r="ABV7" s="29"/>
      <c r="ABW7" s="29"/>
      <c r="ABX7" s="29"/>
      <c r="ABY7" s="29"/>
      <c r="ABZ7" s="29"/>
      <c r="ACA7" s="29"/>
      <c r="ACB7" s="29"/>
      <c r="ACC7" s="29"/>
      <c r="ACD7" s="29"/>
      <c r="ACE7" s="29"/>
      <c r="ACF7" s="29"/>
      <c r="ACG7" s="29"/>
      <c r="ACH7" s="29"/>
      <c r="ACI7" s="29"/>
      <c r="ACJ7" s="29"/>
      <c r="ACK7" s="29"/>
      <c r="ACL7" s="29"/>
      <c r="ACM7" s="29"/>
      <c r="ACN7" s="29"/>
      <c r="ACO7" s="29"/>
      <c r="ACP7" s="29"/>
      <c r="ACQ7" s="29"/>
      <c r="ACR7" s="29"/>
      <c r="ACS7" s="29"/>
      <c r="ACT7" s="29"/>
      <c r="ACU7" s="29"/>
      <c r="ACV7" s="29"/>
      <c r="ACW7" s="29"/>
      <c r="ACX7" s="29"/>
      <c r="ACY7" s="29"/>
      <c r="ACZ7" s="29"/>
      <c r="ADA7" s="29"/>
      <c r="ADB7" s="29"/>
      <c r="ADC7" s="29"/>
      <c r="ADD7" s="29"/>
      <c r="ADE7" s="29"/>
      <c r="ADF7" s="29"/>
      <c r="ADG7" s="29"/>
      <c r="ADH7" s="29"/>
      <c r="ADI7" s="29"/>
      <c r="ADJ7" s="29"/>
      <c r="ADK7" s="29"/>
      <c r="ADL7" s="29"/>
      <c r="ADM7" s="29"/>
      <c r="ADN7" s="29"/>
      <c r="ADO7" s="29"/>
      <c r="ADP7" s="29"/>
      <c r="ADQ7" s="29"/>
      <c r="ADR7" s="29"/>
      <c r="ADS7" s="29"/>
      <c r="ADT7" s="29"/>
      <c r="ADU7" s="29"/>
      <c r="ADV7" s="29"/>
      <c r="ADW7" s="29"/>
      <c r="ADX7" s="29"/>
      <c r="ADY7" s="29"/>
      <c r="ADZ7" s="29"/>
      <c r="AEA7" s="29"/>
      <c r="AEB7" s="29"/>
      <c r="AEC7" s="29"/>
      <c r="AED7" s="29"/>
      <c r="AEE7" s="29"/>
      <c r="AEF7" s="29"/>
      <c r="AEG7" s="29"/>
      <c r="AEH7" s="29"/>
      <c r="AEI7" s="29"/>
      <c r="AEJ7" s="29"/>
      <c r="AEK7" s="29"/>
      <c r="AEL7" s="29"/>
      <c r="AEM7" s="29"/>
      <c r="AEN7" s="29"/>
      <c r="AEO7" s="29"/>
      <c r="AEP7" s="29"/>
      <c r="AEQ7" s="29"/>
      <c r="AER7" s="29"/>
      <c r="AES7" s="29"/>
      <c r="AET7" s="29"/>
      <c r="AEU7" s="29"/>
      <c r="AEV7" s="29"/>
      <c r="AEW7" s="29"/>
      <c r="AEX7" s="29"/>
      <c r="AEY7" s="29"/>
      <c r="AEZ7" s="29"/>
      <c r="AFA7" s="29"/>
      <c r="AFB7" s="29"/>
      <c r="AFC7" s="29"/>
      <c r="AFD7" s="29"/>
      <c r="AFE7" s="29"/>
      <c r="AFF7" s="29"/>
      <c r="AFG7" s="29"/>
      <c r="AFH7" s="29"/>
      <c r="AFI7" s="29"/>
      <c r="AFJ7" s="29"/>
      <c r="AFK7" s="29"/>
      <c r="AFL7" s="29"/>
      <c r="AFM7" s="29"/>
      <c r="AFN7" s="29"/>
      <c r="AFO7" s="29"/>
      <c r="AFP7" s="29"/>
      <c r="AFQ7" s="29"/>
      <c r="AFR7" s="29"/>
      <c r="AFS7" s="29"/>
      <c r="AFT7" s="29"/>
      <c r="AFU7" s="29"/>
      <c r="AFV7" s="29"/>
      <c r="AFW7" s="29"/>
      <c r="AFX7" s="29"/>
      <c r="AFY7" s="29"/>
      <c r="AFZ7" s="29"/>
      <c r="AGA7" s="29"/>
      <c r="AGB7" s="29"/>
      <c r="AGC7" s="29"/>
      <c r="AGD7" s="29"/>
      <c r="AGE7" s="29"/>
      <c r="AGF7" s="29"/>
      <c r="AGG7" s="29"/>
      <c r="AGH7" s="29"/>
      <c r="AGI7" s="29"/>
      <c r="AGJ7" s="29"/>
      <c r="AGK7" s="29"/>
      <c r="AGL7" s="29"/>
      <c r="AGM7" s="29"/>
      <c r="AGN7" s="29"/>
      <c r="AGO7" s="29"/>
      <c r="AGP7" s="29"/>
      <c r="AGQ7" s="29"/>
      <c r="AGR7" s="29"/>
      <c r="AGS7" s="29"/>
      <c r="AGT7" s="29"/>
      <c r="AGU7" s="29"/>
      <c r="AGV7" s="29"/>
      <c r="AGW7" s="29"/>
      <c r="AGX7" s="29"/>
      <c r="AGY7" s="29"/>
      <c r="AGZ7" s="29"/>
      <c r="AHA7" s="29"/>
      <c r="AHB7" s="29"/>
      <c r="AHC7" s="29"/>
      <c r="AHD7" s="29"/>
      <c r="AHE7" s="29"/>
      <c r="AHF7" s="29"/>
      <c r="AHG7" s="29"/>
      <c r="AHH7" s="29"/>
      <c r="AHI7" s="29"/>
      <c r="AHJ7" s="29"/>
      <c r="AHK7" s="29"/>
      <c r="AHL7" s="29"/>
      <c r="AHM7" s="29"/>
      <c r="AHN7" s="29"/>
      <c r="AHO7" s="29"/>
      <c r="AHP7" s="29"/>
      <c r="AHQ7" s="29"/>
      <c r="AHR7" s="29"/>
      <c r="AHS7" s="29"/>
      <c r="AHT7" s="29"/>
      <c r="AHU7" s="29"/>
      <c r="AHV7" s="29"/>
      <c r="AHW7" s="29"/>
      <c r="AHX7" s="29"/>
      <c r="AHY7" s="29"/>
      <c r="AHZ7" s="29"/>
      <c r="AIA7" s="29"/>
      <c r="AIB7" s="29"/>
      <c r="AIC7" s="29"/>
      <c r="AID7" s="29"/>
      <c r="AIE7" s="29"/>
      <c r="AIF7" s="29"/>
      <c r="AIG7" s="29"/>
      <c r="AIH7" s="29"/>
      <c r="AII7" s="29"/>
      <c r="AIJ7" s="29"/>
      <c r="AIK7" s="29"/>
      <c r="AIL7" s="29"/>
      <c r="AIM7" s="29"/>
      <c r="AIN7" s="29"/>
      <c r="AIO7" s="29"/>
      <c r="AIP7" s="29"/>
      <c r="AIQ7" s="29"/>
      <c r="AIR7" s="29"/>
      <c r="AIS7" s="29"/>
      <c r="AIT7" s="29"/>
      <c r="AIU7" s="29"/>
      <c r="AIV7" s="29"/>
      <c r="AIW7" s="29"/>
      <c r="AIX7" s="29"/>
      <c r="AIY7" s="29"/>
      <c r="AIZ7" s="29"/>
      <c r="AJA7" s="29"/>
      <c r="AJB7" s="29"/>
      <c r="AJC7" s="29"/>
      <c r="AJD7" s="29"/>
      <c r="AJE7" s="29"/>
      <c r="AJF7" s="29"/>
      <c r="AJG7" s="29"/>
      <c r="AJH7" s="29"/>
      <c r="AJI7" s="29"/>
      <c r="AJJ7" s="29"/>
      <c r="AJK7" s="29"/>
      <c r="AJL7" s="29"/>
      <c r="AJM7" s="29"/>
      <c r="AJN7" s="29"/>
      <c r="AJO7" s="29"/>
      <c r="AJP7" s="29"/>
      <c r="AJQ7" s="29"/>
      <c r="AJR7" s="29"/>
      <c r="AJS7" s="29"/>
      <c r="AJT7" s="29"/>
      <c r="AJU7" s="29"/>
      <c r="AJV7" s="29"/>
      <c r="AJW7" s="29"/>
      <c r="AJX7" s="29"/>
      <c r="AJY7" s="29"/>
      <c r="AJZ7" s="29"/>
      <c r="AKA7" s="29"/>
      <c r="AKB7" s="29"/>
      <c r="AKC7" s="29"/>
      <c r="AKD7" s="29"/>
      <c r="AKE7" s="29"/>
      <c r="AKF7" s="29"/>
      <c r="AKG7" s="29"/>
      <c r="AKH7" s="29"/>
      <c r="AKI7" s="29"/>
      <c r="AKJ7" s="29"/>
      <c r="AKK7" s="29"/>
      <c r="AKL7" s="29"/>
      <c r="AKM7" s="29"/>
      <c r="AKN7" s="29"/>
      <c r="AKO7" s="29"/>
      <c r="AKP7" s="29"/>
      <c r="AKQ7" s="29"/>
      <c r="AKR7" s="29"/>
      <c r="AKS7" s="29"/>
      <c r="AKT7" s="29"/>
      <c r="AKU7" s="29"/>
      <c r="AKV7" s="29"/>
      <c r="AKW7" s="29"/>
      <c r="AKX7" s="29"/>
      <c r="AKY7" s="29"/>
      <c r="AKZ7" s="29"/>
      <c r="ALA7" s="29"/>
      <c r="ALB7" s="29"/>
      <c r="ALC7" s="29"/>
      <c r="ALD7" s="29"/>
      <c r="ALE7" s="29"/>
      <c r="ALF7" s="29"/>
      <c r="ALG7" s="29"/>
      <c r="ALH7" s="29"/>
      <c r="ALI7" s="29"/>
      <c r="ALJ7" s="29"/>
      <c r="ALK7" s="29"/>
      <c r="ALL7" s="29"/>
      <c r="ALM7" s="29"/>
      <c r="ALN7" s="29"/>
      <c r="ALO7" s="29"/>
      <c r="ALP7" s="29"/>
      <c r="ALQ7" s="29"/>
      <c r="ALR7" s="29"/>
      <c r="ALS7" s="29"/>
      <c r="ALT7" s="29"/>
      <c r="ALU7" s="29"/>
      <c r="ALV7" s="29"/>
      <c r="ALW7" s="29"/>
      <c r="ALX7" s="29"/>
      <c r="ALY7" s="29"/>
      <c r="ALZ7" s="29"/>
      <c r="AMA7" s="29"/>
      <c r="AMB7" s="29"/>
      <c r="AMC7" s="29"/>
      <c r="AMD7" s="29"/>
      <c r="AME7" s="29"/>
      <c r="AMF7" s="29"/>
      <c r="AMG7" s="29"/>
      <c r="AMH7" s="29"/>
      <c r="AMI7" s="29"/>
      <c r="AMJ7" s="29"/>
      <c r="AMK7" s="29"/>
      <c r="AML7" s="29"/>
      <c r="AMM7" s="29"/>
      <c r="AMN7" s="29"/>
      <c r="AMO7" s="29"/>
      <c r="AMP7" s="29"/>
      <c r="AMQ7" s="29"/>
      <c r="AMR7" s="29"/>
      <c r="AMS7" s="29"/>
      <c r="AMT7" s="29"/>
      <c r="AMU7" s="29"/>
      <c r="AMV7" s="29"/>
      <c r="AMW7" s="29"/>
      <c r="AMX7" s="29"/>
      <c r="AMY7" s="29"/>
      <c r="AMZ7" s="29"/>
      <c r="ANA7" s="29"/>
      <c r="ANB7" s="29"/>
      <c r="ANC7" s="29"/>
      <c r="AND7" s="29"/>
      <c r="ANE7" s="29"/>
      <c r="ANF7" s="29"/>
      <c r="ANG7" s="29"/>
      <c r="ANH7" s="29"/>
      <c r="ANI7" s="29"/>
      <c r="ANJ7" s="29"/>
      <c r="ANK7" s="29"/>
      <c r="ANL7" s="29"/>
      <c r="ANM7" s="29"/>
      <c r="ANN7" s="29"/>
      <c r="ANO7" s="29"/>
      <c r="ANP7" s="29"/>
      <c r="ANQ7" s="29"/>
      <c r="ANR7" s="29"/>
      <c r="ANS7" s="29"/>
      <c r="ANT7" s="29"/>
      <c r="ANU7" s="29"/>
      <c r="ANV7" s="29"/>
      <c r="ANW7" s="29"/>
      <c r="ANX7" s="29"/>
      <c r="ANY7" s="29"/>
      <c r="ANZ7" s="29"/>
      <c r="AOA7" s="29"/>
      <c r="AOB7" s="29"/>
      <c r="AOC7" s="29"/>
      <c r="AOD7" s="29"/>
      <c r="AOE7" s="29"/>
      <c r="AOF7" s="29"/>
      <c r="AOG7" s="29"/>
      <c r="AOH7" s="29"/>
      <c r="AOI7" s="29"/>
      <c r="AOJ7" s="29"/>
      <c r="AOK7" s="29"/>
      <c r="AOL7" s="29"/>
      <c r="AOM7" s="29"/>
      <c r="AON7" s="29"/>
      <c r="AOO7" s="29"/>
      <c r="AOP7" s="29"/>
      <c r="AOQ7" s="29"/>
      <c r="AOR7" s="29"/>
      <c r="AOS7" s="29"/>
      <c r="AOT7" s="29"/>
      <c r="AOU7" s="29"/>
      <c r="AOV7" s="29"/>
      <c r="AOW7" s="29"/>
      <c r="AOX7" s="29"/>
      <c r="AOY7" s="29"/>
      <c r="AOZ7" s="29"/>
      <c r="APA7" s="29"/>
      <c r="APB7" s="29"/>
      <c r="APC7" s="29"/>
      <c r="APD7" s="29"/>
      <c r="APE7" s="29"/>
      <c r="APF7" s="29"/>
      <c r="APG7" s="29"/>
      <c r="APH7" s="29"/>
      <c r="API7" s="29"/>
      <c r="APJ7" s="29"/>
      <c r="APK7" s="29"/>
      <c r="APL7" s="29"/>
      <c r="APM7" s="29"/>
      <c r="APN7" s="29"/>
      <c r="APO7" s="29"/>
      <c r="APP7" s="29"/>
      <c r="APQ7" s="29"/>
      <c r="APR7" s="29"/>
      <c r="APS7" s="29"/>
      <c r="APT7" s="29"/>
      <c r="APU7" s="29"/>
      <c r="APV7" s="29"/>
      <c r="APW7" s="29"/>
      <c r="APX7" s="29"/>
      <c r="APY7" s="29"/>
      <c r="APZ7" s="29"/>
      <c r="AQA7" s="29"/>
      <c r="AQB7" s="29"/>
      <c r="AQC7" s="29"/>
      <c r="AQD7" s="29"/>
      <c r="AQE7" s="29"/>
      <c r="AQF7" s="29"/>
      <c r="AQG7" s="29"/>
      <c r="AQH7" s="29"/>
      <c r="AQI7" s="29"/>
      <c r="AQJ7" s="29"/>
      <c r="AQK7" s="29"/>
      <c r="AQL7" s="29"/>
      <c r="AQM7" s="29"/>
      <c r="AQN7" s="29"/>
      <c r="AQO7" s="29"/>
      <c r="AQP7" s="29"/>
      <c r="AQQ7" s="29"/>
      <c r="AQR7" s="29"/>
      <c r="AQS7" s="29"/>
      <c r="AQT7" s="29"/>
      <c r="AQU7" s="29"/>
      <c r="AQV7" s="29"/>
      <c r="AQW7" s="29"/>
      <c r="AQX7" s="29"/>
      <c r="AQY7" s="29"/>
      <c r="AQZ7" s="29"/>
      <c r="ARA7" s="29"/>
      <c r="ARB7" s="29"/>
      <c r="ARC7" s="29"/>
      <c r="ARD7" s="29"/>
      <c r="ARE7" s="29"/>
      <c r="ARF7" s="29"/>
      <c r="ARG7" s="29"/>
      <c r="ARH7" s="29"/>
      <c r="ARI7" s="29"/>
      <c r="ARJ7" s="29"/>
      <c r="ARK7" s="29"/>
      <c r="ARL7" s="29"/>
      <c r="ARM7" s="29"/>
      <c r="ARN7" s="29"/>
      <c r="ARO7" s="29"/>
      <c r="ARP7" s="29"/>
      <c r="ARQ7" s="29"/>
      <c r="ARR7" s="29"/>
      <c r="ARS7" s="29"/>
      <c r="ART7" s="29"/>
      <c r="ARU7" s="29"/>
      <c r="ARV7" s="29"/>
      <c r="ARW7" s="29"/>
      <c r="ARX7" s="29"/>
      <c r="ARY7" s="29"/>
      <c r="ARZ7" s="29"/>
      <c r="ASA7" s="29"/>
      <c r="ASB7" s="29"/>
      <c r="ASC7" s="29"/>
      <c r="ASD7" s="29"/>
      <c r="ASE7" s="29"/>
      <c r="ASF7" s="29"/>
      <c r="ASG7" s="29"/>
      <c r="ASH7" s="29"/>
      <c r="ASI7" s="29"/>
      <c r="ASJ7" s="29"/>
      <c r="ASK7" s="29"/>
      <c r="ASL7" s="29"/>
      <c r="ASM7" s="29"/>
      <c r="ASN7" s="29"/>
      <c r="ASO7" s="29"/>
      <c r="ASP7" s="29"/>
      <c r="ASQ7" s="29"/>
      <c r="ASR7" s="29"/>
      <c r="ASS7" s="29"/>
      <c r="AST7" s="29"/>
      <c r="ASU7" s="29"/>
      <c r="ASV7" s="29"/>
      <c r="ASW7" s="29"/>
      <c r="ASX7" s="29"/>
      <c r="ASY7" s="29"/>
      <c r="ASZ7" s="29"/>
      <c r="ATA7" s="29"/>
      <c r="ATB7" s="29"/>
      <c r="ATC7" s="29"/>
      <c r="ATD7" s="29"/>
      <c r="ATE7" s="29"/>
      <c r="ATF7" s="29"/>
      <c r="ATG7" s="29"/>
      <c r="ATH7" s="29"/>
      <c r="ATI7" s="29"/>
      <c r="ATJ7" s="29"/>
      <c r="ATK7" s="29"/>
      <c r="ATL7" s="29"/>
      <c r="ATM7" s="29"/>
      <c r="ATN7" s="29"/>
      <c r="ATO7" s="29"/>
      <c r="ATP7" s="29"/>
      <c r="ATQ7" s="29"/>
      <c r="ATR7" s="29"/>
      <c r="ATS7" s="29"/>
      <c r="ATT7" s="29"/>
      <c r="ATU7" s="29"/>
      <c r="ATV7" s="29"/>
      <c r="ATW7" s="29"/>
      <c r="ATX7" s="29"/>
      <c r="ATY7" s="29"/>
      <c r="ATZ7" s="29"/>
      <c r="AUA7" s="29"/>
      <c r="AUB7" s="29"/>
      <c r="AUC7" s="29"/>
      <c r="AUD7" s="29"/>
      <c r="AUE7" s="29"/>
      <c r="AUF7" s="29"/>
      <c r="AUG7" s="29"/>
      <c r="AUH7" s="29"/>
      <c r="AUI7" s="29"/>
      <c r="AUJ7" s="29"/>
      <c r="AUK7" s="29"/>
      <c r="AUL7" s="29"/>
      <c r="AUM7" s="29"/>
      <c r="AUN7" s="29"/>
      <c r="AUO7" s="29"/>
      <c r="AUP7" s="29"/>
      <c r="AUQ7" s="29"/>
      <c r="AUR7" s="29"/>
      <c r="AUS7" s="29"/>
      <c r="AUT7" s="29"/>
      <c r="AUU7" s="29"/>
      <c r="AUV7" s="29"/>
      <c r="AUW7" s="29"/>
      <c r="AUX7" s="29"/>
      <c r="AUY7" s="29"/>
      <c r="AUZ7" s="29"/>
      <c r="AVA7" s="29"/>
      <c r="AVB7" s="29"/>
      <c r="AVC7" s="29"/>
      <c r="AVD7" s="29"/>
      <c r="AVE7" s="29"/>
      <c r="AVF7" s="29"/>
      <c r="AVG7" s="29"/>
      <c r="AVH7" s="29"/>
      <c r="AVI7" s="29"/>
      <c r="AVJ7" s="29"/>
      <c r="AVK7" s="29"/>
      <c r="AVL7" s="29"/>
      <c r="AVM7" s="29"/>
      <c r="AVN7" s="29"/>
      <c r="AVO7" s="29"/>
      <c r="AVP7" s="29"/>
      <c r="AVQ7" s="29"/>
      <c r="AVR7" s="29"/>
      <c r="AVS7" s="29"/>
      <c r="AVT7" s="29"/>
      <c r="AVU7" s="29"/>
      <c r="AVV7" s="29"/>
      <c r="AVW7" s="29"/>
      <c r="AVX7" s="29"/>
      <c r="AVY7" s="29"/>
      <c r="AVZ7" s="29"/>
      <c r="AWA7" s="29"/>
      <c r="AWB7" s="29"/>
      <c r="AWC7" s="29"/>
      <c r="AWD7" s="29"/>
      <c r="AWE7" s="29"/>
      <c r="AWF7" s="29"/>
      <c r="AWG7" s="29"/>
      <c r="AWH7" s="29"/>
      <c r="AWI7" s="29"/>
      <c r="AWJ7" s="29"/>
      <c r="AWK7" s="29"/>
      <c r="AWL7" s="29"/>
      <c r="AWM7" s="29"/>
      <c r="AWN7" s="29"/>
      <c r="AWO7" s="29"/>
      <c r="AWP7" s="29"/>
      <c r="AWQ7" s="29"/>
      <c r="AWR7" s="29"/>
      <c r="AWS7" s="29"/>
      <c r="AWT7" s="29"/>
      <c r="AWU7" s="29"/>
      <c r="AWV7" s="29"/>
      <c r="AWW7" s="29"/>
      <c r="AWX7" s="29"/>
      <c r="AWY7" s="29"/>
      <c r="AWZ7" s="29"/>
      <c r="AXA7" s="29"/>
      <c r="AXB7" s="29"/>
      <c r="AXC7" s="29"/>
      <c r="AXD7" s="29"/>
      <c r="AXE7" s="29"/>
      <c r="AXF7" s="29"/>
      <c r="AXG7" s="29"/>
      <c r="AXH7" s="29"/>
      <c r="AXI7" s="29"/>
      <c r="AXJ7" s="29"/>
      <c r="AXK7" s="29"/>
      <c r="AXL7" s="29"/>
      <c r="AXM7" s="29"/>
      <c r="AXN7" s="29"/>
      <c r="AXO7" s="29"/>
      <c r="AXP7" s="29"/>
      <c r="AXQ7" s="29"/>
      <c r="AXR7" s="29"/>
      <c r="AXS7" s="29"/>
      <c r="AXT7" s="29"/>
      <c r="AXU7" s="29"/>
      <c r="AXV7" s="29"/>
      <c r="AXW7" s="29"/>
      <c r="AXX7" s="29"/>
      <c r="AXY7" s="29"/>
      <c r="AXZ7" s="29"/>
      <c r="AYA7" s="29"/>
      <c r="AYB7" s="29"/>
      <c r="AYC7" s="29"/>
      <c r="AYD7" s="29"/>
      <c r="AYE7" s="29"/>
      <c r="AYF7" s="29"/>
      <c r="AYG7" s="29"/>
      <c r="AYH7" s="29"/>
      <c r="AYI7" s="29"/>
      <c r="AYJ7" s="29"/>
      <c r="AYK7" s="29"/>
      <c r="AYL7" s="29"/>
      <c r="AYM7" s="29"/>
      <c r="AYN7" s="29"/>
      <c r="AYO7" s="29"/>
      <c r="AYP7" s="29"/>
      <c r="AYQ7" s="29"/>
      <c r="AYR7" s="29"/>
      <c r="AYS7" s="29"/>
      <c r="AYT7" s="29"/>
      <c r="AYU7" s="29"/>
      <c r="AYV7" s="29"/>
      <c r="AYW7" s="29"/>
      <c r="AYX7" s="29"/>
      <c r="AYY7" s="29"/>
      <c r="AYZ7" s="29"/>
      <c r="AZA7" s="29"/>
      <c r="AZB7" s="29"/>
      <c r="AZC7" s="29"/>
      <c r="AZD7" s="29"/>
      <c r="AZE7" s="29"/>
      <c r="AZF7" s="29"/>
      <c r="AZG7" s="29"/>
      <c r="AZH7" s="29"/>
      <c r="AZI7" s="29"/>
      <c r="AZJ7" s="29"/>
      <c r="AZK7" s="29"/>
      <c r="AZL7" s="29"/>
      <c r="AZM7" s="29"/>
      <c r="AZN7" s="29"/>
      <c r="AZO7" s="29"/>
      <c r="AZP7" s="29"/>
      <c r="AZQ7" s="29"/>
      <c r="AZR7" s="29"/>
      <c r="AZS7" s="29"/>
      <c r="AZT7" s="29"/>
      <c r="AZU7" s="29"/>
      <c r="AZV7" s="29"/>
      <c r="AZW7" s="29"/>
      <c r="AZX7" s="29"/>
      <c r="AZY7" s="29"/>
      <c r="AZZ7" s="29"/>
      <c r="BAA7" s="29"/>
      <c r="BAB7" s="29"/>
      <c r="BAC7" s="29"/>
      <c r="BAD7" s="29"/>
      <c r="BAE7" s="29"/>
      <c r="BAF7" s="29"/>
      <c r="BAG7" s="29"/>
      <c r="BAH7" s="29"/>
      <c r="BAI7" s="29"/>
      <c r="BAJ7" s="29"/>
      <c r="BAK7" s="29"/>
      <c r="BAL7" s="29"/>
      <c r="BAM7" s="29"/>
      <c r="BAN7" s="29"/>
      <c r="BAO7" s="29"/>
      <c r="BAP7" s="29"/>
      <c r="BAQ7" s="29"/>
      <c r="BAR7" s="29"/>
      <c r="BAS7" s="29"/>
      <c r="BAT7" s="29"/>
      <c r="BAU7" s="29"/>
      <c r="BAV7" s="29"/>
      <c r="BAW7" s="29"/>
      <c r="BAX7" s="29"/>
      <c r="BAY7" s="29"/>
      <c r="BAZ7" s="29"/>
      <c r="BBA7" s="29"/>
      <c r="BBB7" s="29"/>
      <c r="BBC7" s="29"/>
      <c r="BBD7" s="29"/>
      <c r="BBE7" s="29"/>
      <c r="BBF7" s="29"/>
      <c r="BBG7" s="29"/>
      <c r="BBH7" s="29"/>
      <c r="BBI7" s="29"/>
      <c r="BBJ7" s="29"/>
      <c r="BBK7" s="29"/>
      <c r="BBL7" s="29"/>
      <c r="BBM7" s="29"/>
      <c r="BBN7" s="29"/>
      <c r="BBO7" s="29"/>
      <c r="BBP7" s="29"/>
      <c r="BBQ7" s="29"/>
      <c r="BBR7" s="29"/>
      <c r="BBS7" s="29"/>
      <c r="BBT7" s="29"/>
      <c r="BBU7" s="29"/>
      <c r="BBV7" s="29"/>
      <c r="BBW7" s="29"/>
      <c r="BBX7" s="29"/>
      <c r="BBY7" s="29"/>
      <c r="BBZ7" s="29"/>
      <c r="BCA7" s="29"/>
      <c r="BCB7" s="29"/>
      <c r="BCC7" s="29"/>
      <c r="BCD7" s="29"/>
      <c r="BCE7" s="29"/>
      <c r="BCF7" s="29"/>
      <c r="BCG7" s="29"/>
      <c r="BCH7" s="29"/>
      <c r="BCI7" s="29"/>
      <c r="BCJ7" s="29"/>
      <c r="BCK7" s="29"/>
      <c r="BCL7" s="29"/>
      <c r="BCM7" s="29"/>
      <c r="BCN7" s="29"/>
      <c r="BCO7" s="29"/>
      <c r="BCP7" s="29"/>
      <c r="BCQ7" s="29"/>
      <c r="BCR7" s="29"/>
      <c r="BCS7" s="29"/>
      <c r="BCT7" s="29"/>
      <c r="BCU7" s="29"/>
      <c r="BCV7" s="29"/>
      <c r="BCW7" s="29"/>
      <c r="BCX7" s="29"/>
      <c r="BCY7" s="29"/>
      <c r="BCZ7" s="29"/>
      <c r="BDA7" s="29"/>
      <c r="BDB7" s="29"/>
      <c r="BDC7" s="29"/>
      <c r="BDD7" s="29"/>
      <c r="BDE7" s="29"/>
      <c r="BDF7" s="29"/>
      <c r="BDG7" s="29"/>
      <c r="BDH7" s="29"/>
      <c r="BDI7" s="29"/>
      <c r="BDJ7" s="29"/>
      <c r="BDK7" s="29"/>
      <c r="BDL7" s="29"/>
      <c r="BDM7" s="29"/>
      <c r="BDN7" s="29"/>
      <c r="BDO7" s="29"/>
      <c r="BDP7" s="29"/>
      <c r="BDQ7" s="29"/>
      <c r="BDR7" s="29"/>
      <c r="BDS7" s="29"/>
      <c r="BDT7" s="29"/>
      <c r="BDU7" s="29"/>
      <c r="BDV7" s="29"/>
      <c r="BDW7" s="29"/>
      <c r="BDX7" s="29"/>
      <c r="BDY7" s="29"/>
      <c r="BDZ7" s="29"/>
      <c r="BEA7" s="29"/>
      <c r="BEB7" s="29"/>
      <c r="BEC7" s="29"/>
      <c r="BED7" s="29"/>
      <c r="BEE7" s="29"/>
      <c r="BEF7" s="29"/>
      <c r="BEG7" s="29"/>
      <c r="BEH7" s="29"/>
      <c r="BEI7" s="29"/>
      <c r="BEJ7" s="29"/>
      <c r="BEK7" s="29"/>
      <c r="BEL7" s="29"/>
      <c r="BEM7" s="29"/>
      <c r="BEN7" s="29"/>
      <c r="BEO7" s="29"/>
      <c r="BEP7" s="29"/>
      <c r="BEQ7" s="29"/>
      <c r="BER7" s="29"/>
      <c r="BES7" s="29"/>
      <c r="BET7" s="29"/>
      <c r="BEU7" s="29"/>
      <c r="BEV7" s="29"/>
      <c r="BEW7" s="29"/>
      <c r="BEX7" s="29"/>
      <c r="BEY7" s="29"/>
      <c r="BEZ7" s="29"/>
      <c r="BFA7" s="29"/>
      <c r="BFB7" s="29"/>
      <c r="BFC7" s="29"/>
      <c r="BFD7" s="29"/>
      <c r="BFE7" s="29"/>
      <c r="BFF7" s="29"/>
      <c r="BFG7" s="29"/>
      <c r="BFH7" s="29"/>
      <c r="BFI7" s="29"/>
      <c r="BFJ7" s="29"/>
      <c r="BFK7" s="29"/>
      <c r="BFL7" s="29"/>
      <c r="BFM7" s="29"/>
      <c r="BFN7" s="29"/>
      <c r="BFO7" s="29"/>
      <c r="BFP7" s="29"/>
      <c r="BFQ7" s="29"/>
      <c r="BFR7" s="29"/>
      <c r="BFS7" s="29"/>
      <c r="BFT7" s="29"/>
      <c r="BFU7" s="29"/>
      <c r="BFV7" s="29"/>
      <c r="BFW7" s="29"/>
      <c r="BFX7" s="29"/>
      <c r="BFY7" s="29"/>
      <c r="BFZ7" s="29"/>
      <c r="BGA7" s="29"/>
      <c r="BGB7" s="29"/>
      <c r="BGC7" s="29"/>
      <c r="BGD7" s="29"/>
      <c r="BGE7" s="29"/>
      <c r="BGF7" s="29"/>
      <c r="BGG7" s="29"/>
      <c r="BGH7" s="29"/>
      <c r="BGI7" s="29"/>
      <c r="BGJ7" s="29"/>
      <c r="BGK7" s="29"/>
      <c r="BGL7" s="29"/>
      <c r="BGM7" s="29"/>
      <c r="BGN7" s="29"/>
      <c r="BGO7" s="29"/>
      <c r="BGP7" s="29"/>
      <c r="BGQ7" s="29"/>
      <c r="BGR7" s="29"/>
      <c r="BGS7" s="29"/>
      <c r="BGT7" s="29"/>
      <c r="BGU7" s="29"/>
      <c r="BGV7" s="29"/>
      <c r="BGW7" s="29"/>
      <c r="BGX7" s="29"/>
      <c r="BGY7" s="29"/>
      <c r="BGZ7" s="29"/>
      <c r="BHA7" s="29"/>
      <c r="BHB7" s="29"/>
      <c r="BHC7" s="29"/>
      <c r="BHD7" s="29"/>
      <c r="BHE7" s="29"/>
      <c r="BHF7" s="29"/>
      <c r="BHG7" s="29"/>
      <c r="BHH7" s="29"/>
      <c r="BHI7" s="29"/>
      <c r="BHJ7" s="29"/>
      <c r="BHK7" s="29"/>
      <c r="BHL7" s="29"/>
      <c r="BHM7" s="29"/>
      <c r="BHN7" s="29"/>
      <c r="BHO7" s="29"/>
      <c r="BHP7" s="29"/>
      <c r="BHQ7" s="29"/>
      <c r="BHR7" s="29"/>
      <c r="BHS7" s="29"/>
      <c r="BHT7" s="29"/>
      <c r="BHU7" s="29"/>
      <c r="BHV7" s="29"/>
      <c r="BHW7" s="29"/>
      <c r="BHX7" s="29"/>
      <c r="BHY7" s="29"/>
      <c r="BHZ7" s="29"/>
      <c r="BIA7" s="29"/>
      <c r="BIB7" s="29"/>
      <c r="BIC7" s="29"/>
      <c r="BID7" s="29"/>
      <c r="BIE7" s="29"/>
      <c r="BIF7" s="29"/>
      <c r="BIG7" s="29"/>
      <c r="BIH7" s="29"/>
      <c r="BII7" s="29"/>
      <c r="BIJ7" s="29"/>
      <c r="BIK7" s="29"/>
      <c r="BIL7" s="29"/>
      <c r="BIM7" s="29"/>
      <c r="BIN7" s="29"/>
      <c r="BIO7" s="29"/>
      <c r="BIP7" s="29"/>
      <c r="BIQ7" s="29"/>
      <c r="BIR7" s="29"/>
      <c r="BIS7" s="29"/>
      <c r="BIT7" s="29"/>
      <c r="BIU7" s="29"/>
      <c r="BIV7" s="29"/>
      <c r="BIW7" s="29"/>
      <c r="BIX7" s="29"/>
      <c r="BIY7" s="29"/>
      <c r="BIZ7" s="29"/>
      <c r="BJA7" s="29"/>
      <c r="BJB7" s="29"/>
      <c r="BJC7" s="29"/>
      <c r="BJD7" s="29"/>
      <c r="BJE7" s="29"/>
      <c r="BJF7" s="29"/>
      <c r="BJG7" s="29"/>
      <c r="BJH7" s="29"/>
      <c r="BJI7" s="29"/>
      <c r="BJJ7" s="29"/>
      <c r="BJK7" s="29"/>
      <c r="BJL7" s="29"/>
      <c r="BJM7" s="29"/>
      <c r="BJN7" s="29"/>
      <c r="BJO7" s="29"/>
      <c r="BJP7" s="29"/>
      <c r="BJQ7" s="29"/>
      <c r="BJR7" s="29"/>
      <c r="BJS7" s="29"/>
      <c r="BJT7" s="29"/>
      <c r="BJU7" s="29"/>
      <c r="BJV7" s="29"/>
      <c r="BJW7" s="29"/>
      <c r="BJX7" s="29"/>
      <c r="BJY7" s="29"/>
      <c r="BJZ7" s="29"/>
      <c r="BKA7" s="29"/>
      <c r="BKB7" s="29"/>
      <c r="BKC7" s="29"/>
      <c r="BKD7" s="29"/>
      <c r="BKE7" s="29"/>
      <c r="BKF7" s="29"/>
      <c r="BKG7" s="29"/>
      <c r="BKH7" s="29"/>
      <c r="BKI7" s="29"/>
      <c r="BKJ7" s="29"/>
      <c r="BKK7" s="29"/>
      <c r="BKL7" s="29"/>
      <c r="BKM7" s="29"/>
      <c r="BKN7" s="29"/>
      <c r="BKO7" s="29"/>
      <c r="BKP7" s="29"/>
      <c r="BKQ7" s="29"/>
      <c r="BKR7" s="29"/>
      <c r="BKS7" s="29"/>
      <c r="BKT7" s="29"/>
      <c r="BKU7" s="29"/>
      <c r="BKV7" s="29"/>
      <c r="BKW7" s="29"/>
      <c r="BKX7" s="29"/>
      <c r="BKY7" s="29"/>
      <c r="BKZ7" s="29"/>
      <c r="BLA7" s="29"/>
      <c r="BLB7" s="29"/>
      <c r="BLC7" s="29"/>
      <c r="BLD7" s="29"/>
      <c r="BLE7" s="29"/>
      <c r="BLF7" s="29"/>
      <c r="BLG7" s="29"/>
      <c r="BLH7" s="29"/>
      <c r="BLI7" s="29"/>
      <c r="BLJ7" s="29"/>
      <c r="BLK7" s="29"/>
      <c r="BLL7" s="29"/>
      <c r="BLM7" s="29"/>
      <c r="BLN7" s="29"/>
      <c r="BLO7" s="29"/>
      <c r="BLP7" s="29"/>
      <c r="BLQ7" s="29"/>
      <c r="BLR7" s="29"/>
      <c r="BLS7" s="29"/>
      <c r="BLT7" s="29"/>
      <c r="BLU7" s="29"/>
      <c r="BLV7" s="29"/>
      <c r="BLW7" s="29"/>
      <c r="BLX7" s="29"/>
      <c r="BLY7" s="29"/>
      <c r="BLZ7" s="29"/>
      <c r="BMA7" s="29"/>
      <c r="BMB7" s="29"/>
      <c r="BMC7" s="29"/>
      <c r="BMD7" s="29"/>
      <c r="BME7" s="29"/>
      <c r="BMF7" s="29"/>
      <c r="BMG7" s="29"/>
      <c r="BMH7" s="29"/>
      <c r="BMI7" s="29"/>
      <c r="BMJ7" s="29"/>
      <c r="BMK7" s="29"/>
      <c r="BML7" s="29"/>
      <c r="BMM7" s="29"/>
      <c r="BMN7" s="29"/>
      <c r="BMO7" s="29"/>
      <c r="BMP7" s="29"/>
      <c r="BMQ7" s="29"/>
      <c r="BMR7" s="29"/>
      <c r="BMS7" s="29"/>
      <c r="BMT7" s="29"/>
      <c r="BMU7" s="29"/>
      <c r="BMV7" s="29"/>
      <c r="BMW7" s="29"/>
      <c r="BMX7" s="29"/>
      <c r="BMY7" s="29"/>
      <c r="BMZ7" s="29"/>
      <c r="BNA7" s="29"/>
      <c r="BNB7" s="29"/>
      <c r="BNC7" s="29"/>
      <c r="BND7" s="29"/>
      <c r="BNE7" s="29"/>
      <c r="BNF7" s="29"/>
      <c r="BNG7" s="29"/>
      <c r="BNH7" s="29"/>
      <c r="BNI7" s="29"/>
      <c r="BNJ7" s="29"/>
      <c r="BNK7" s="29"/>
      <c r="BNL7" s="29"/>
      <c r="BNM7" s="29"/>
      <c r="BNN7" s="29"/>
      <c r="BNO7" s="29"/>
      <c r="BNP7" s="29"/>
      <c r="BNQ7" s="29"/>
      <c r="BNR7" s="29"/>
      <c r="BNS7" s="29"/>
      <c r="BNT7" s="29"/>
      <c r="BNU7" s="29"/>
      <c r="BNV7" s="29"/>
      <c r="BNW7" s="29"/>
      <c r="BNX7" s="29"/>
      <c r="BNY7" s="29"/>
      <c r="BNZ7" s="29"/>
      <c r="BOA7" s="29"/>
      <c r="BOB7" s="29"/>
      <c r="BOC7" s="29"/>
      <c r="BOD7" s="29"/>
      <c r="BOE7" s="29"/>
      <c r="BOF7" s="29"/>
      <c r="BOG7" s="29"/>
      <c r="BOH7" s="29"/>
      <c r="BOI7" s="29"/>
      <c r="BOJ7" s="29"/>
      <c r="BOK7" s="29"/>
      <c r="BOL7" s="29"/>
      <c r="BOM7" s="29"/>
      <c r="BON7" s="29"/>
      <c r="BOO7" s="29"/>
      <c r="BOP7" s="29"/>
      <c r="BOQ7" s="29"/>
      <c r="BOR7" s="29"/>
      <c r="BOS7" s="29"/>
      <c r="BOT7" s="29"/>
      <c r="BOU7" s="29"/>
      <c r="BOV7" s="29"/>
      <c r="BOW7" s="29"/>
      <c r="BOX7" s="29"/>
      <c r="BOY7" s="29"/>
      <c r="BOZ7" s="29"/>
      <c r="BPA7" s="29"/>
      <c r="BPB7" s="29"/>
      <c r="BPC7" s="29"/>
      <c r="BPD7" s="29"/>
      <c r="BPE7" s="29"/>
      <c r="BPF7" s="29"/>
      <c r="BPG7" s="29"/>
      <c r="BPH7" s="29"/>
      <c r="BPI7" s="29"/>
      <c r="BPJ7" s="29"/>
      <c r="BPK7" s="29"/>
      <c r="BPL7" s="29"/>
      <c r="BPM7" s="29"/>
      <c r="BPN7" s="29"/>
      <c r="BPO7" s="29"/>
      <c r="BPP7" s="29"/>
      <c r="BPQ7" s="29"/>
      <c r="BPR7" s="29"/>
      <c r="BPS7" s="29"/>
      <c r="BPT7" s="29"/>
      <c r="BPU7" s="29"/>
      <c r="BPV7" s="29"/>
      <c r="BPW7" s="29"/>
      <c r="BPX7" s="29"/>
      <c r="BPY7" s="29"/>
      <c r="BPZ7" s="29"/>
      <c r="BQA7" s="29"/>
      <c r="BQB7" s="29"/>
      <c r="BQC7" s="29"/>
      <c r="BQD7" s="29"/>
      <c r="BQE7" s="29"/>
      <c r="BQF7" s="29"/>
      <c r="BQG7" s="29"/>
      <c r="BQH7" s="29"/>
      <c r="BQI7" s="29"/>
      <c r="BQJ7" s="29"/>
      <c r="BQK7" s="29"/>
      <c r="BQL7" s="29"/>
      <c r="BQM7" s="29"/>
      <c r="BQN7" s="29"/>
      <c r="BQO7" s="29"/>
      <c r="BQP7" s="29"/>
      <c r="BQQ7" s="29"/>
      <c r="BQR7" s="29"/>
      <c r="BQS7" s="29"/>
      <c r="BQT7" s="29"/>
      <c r="BQU7" s="29"/>
      <c r="BQV7" s="29"/>
      <c r="BQW7" s="29"/>
      <c r="BQX7" s="29"/>
      <c r="BQY7" s="29"/>
      <c r="BQZ7" s="29"/>
      <c r="BRA7" s="29"/>
      <c r="BRB7" s="29"/>
      <c r="BRC7" s="29"/>
      <c r="BRD7" s="29"/>
      <c r="BRE7" s="29"/>
      <c r="BRF7" s="29"/>
      <c r="BRG7" s="29"/>
      <c r="BRH7" s="29"/>
      <c r="BRI7" s="29"/>
      <c r="BRJ7" s="29"/>
      <c r="BRK7" s="29"/>
      <c r="BRL7" s="29"/>
      <c r="BRM7" s="29"/>
      <c r="BRN7" s="29"/>
      <c r="BRO7" s="29"/>
      <c r="BRP7" s="29"/>
      <c r="BRQ7" s="29"/>
      <c r="BRR7" s="29"/>
      <c r="BRS7" s="29"/>
      <c r="BRT7" s="29"/>
      <c r="BRU7" s="29"/>
      <c r="BRV7" s="29"/>
      <c r="BRW7" s="29"/>
      <c r="BRX7" s="29"/>
      <c r="BRY7" s="29"/>
      <c r="BRZ7" s="29"/>
      <c r="BSA7" s="29"/>
      <c r="BSB7" s="29"/>
      <c r="BSC7" s="29"/>
      <c r="BSD7" s="29"/>
      <c r="BSE7" s="29"/>
      <c r="BSF7" s="29"/>
      <c r="BSG7" s="29"/>
      <c r="BSH7" s="29"/>
      <c r="BSI7" s="29"/>
      <c r="BSJ7" s="29"/>
      <c r="BSK7" s="29"/>
      <c r="BSL7" s="29"/>
      <c r="BSM7" s="29"/>
      <c r="BSN7" s="29"/>
      <c r="BSO7" s="29"/>
      <c r="BSP7" s="29"/>
      <c r="BSQ7" s="29"/>
      <c r="BSR7" s="29"/>
      <c r="BSS7" s="29"/>
      <c r="BST7" s="29"/>
      <c r="BSU7" s="29"/>
      <c r="BSV7" s="29"/>
      <c r="BSW7" s="29"/>
      <c r="BSX7" s="29"/>
      <c r="BSY7" s="29"/>
      <c r="BSZ7" s="29"/>
      <c r="BTA7" s="29"/>
      <c r="BTB7" s="29"/>
      <c r="BTC7" s="29"/>
      <c r="BTD7" s="29"/>
      <c r="BTE7" s="29"/>
      <c r="BTF7" s="29"/>
      <c r="BTG7" s="29"/>
      <c r="BTH7" s="29"/>
      <c r="BTI7" s="29"/>
      <c r="BTJ7" s="29"/>
      <c r="BTK7" s="29"/>
      <c r="BTL7" s="29"/>
      <c r="BTM7" s="29"/>
      <c r="BTN7" s="29"/>
      <c r="BTO7" s="29"/>
      <c r="BTP7" s="29"/>
      <c r="BTQ7" s="29"/>
      <c r="BTR7" s="29"/>
      <c r="BTS7" s="29"/>
      <c r="BTT7" s="29"/>
      <c r="BTU7" s="29"/>
      <c r="BTV7" s="29"/>
      <c r="BTW7" s="29"/>
      <c r="BTX7" s="29"/>
      <c r="BTY7" s="29"/>
      <c r="BTZ7" s="29"/>
      <c r="BUA7" s="29"/>
      <c r="BUB7" s="29"/>
      <c r="BUC7" s="29"/>
      <c r="BUD7" s="29"/>
      <c r="BUE7" s="29"/>
      <c r="BUF7" s="29"/>
      <c r="BUG7" s="29"/>
      <c r="BUH7" s="29"/>
      <c r="BUI7" s="29"/>
      <c r="BUJ7" s="29"/>
      <c r="BUK7" s="29"/>
      <c r="BUL7" s="29"/>
      <c r="BUM7" s="29"/>
      <c r="BUN7" s="29"/>
      <c r="BUO7" s="29"/>
      <c r="BUP7" s="29"/>
      <c r="BUQ7" s="29"/>
      <c r="BUR7" s="29"/>
      <c r="BUS7" s="29"/>
      <c r="BUT7" s="29"/>
      <c r="BUU7" s="29"/>
      <c r="BUV7" s="29"/>
      <c r="BUW7" s="29"/>
      <c r="BUX7" s="29"/>
      <c r="BUY7" s="29"/>
      <c r="BUZ7" s="29"/>
      <c r="BVA7" s="29"/>
      <c r="BVB7" s="29"/>
      <c r="BVC7" s="29"/>
      <c r="BVD7" s="29"/>
      <c r="BVE7" s="29"/>
      <c r="BVF7" s="29"/>
      <c r="BVG7" s="29"/>
      <c r="BVH7" s="29"/>
      <c r="BVI7" s="29"/>
      <c r="BVJ7" s="29"/>
      <c r="BVK7" s="29"/>
      <c r="BVL7" s="29"/>
      <c r="BVM7" s="29"/>
      <c r="BVN7" s="29"/>
      <c r="BVO7" s="29"/>
      <c r="BVP7" s="29"/>
      <c r="BVQ7" s="29"/>
      <c r="BVR7" s="29"/>
      <c r="BVS7" s="29"/>
      <c r="BVT7" s="29"/>
      <c r="BVU7" s="29"/>
      <c r="BVV7" s="29"/>
      <c r="BVW7" s="29"/>
      <c r="BVX7" s="29"/>
      <c r="BVY7" s="29"/>
      <c r="BVZ7" s="29"/>
      <c r="BWA7" s="29"/>
      <c r="BWB7" s="29"/>
      <c r="BWC7" s="29"/>
      <c r="BWD7" s="29"/>
      <c r="BWE7" s="29"/>
      <c r="BWF7" s="29"/>
      <c r="BWG7" s="29"/>
      <c r="BWH7" s="29"/>
      <c r="BWI7" s="29"/>
      <c r="BWJ7" s="29"/>
      <c r="BWK7" s="29"/>
      <c r="BWL7" s="29"/>
      <c r="BWM7" s="29"/>
      <c r="BWN7" s="29"/>
      <c r="BWO7" s="29"/>
      <c r="BWP7" s="29"/>
      <c r="BWQ7" s="29"/>
      <c r="BWR7" s="29"/>
      <c r="BWS7" s="29"/>
      <c r="BWT7" s="29"/>
      <c r="BWU7" s="29"/>
      <c r="BWV7" s="29"/>
      <c r="BWW7" s="29"/>
      <c r="BWX7" s="29"/>
      <c r="BWY7" s="29"/>
      <c r="BWZ7" s="29"/>
      <c r="BXA7" s="29"/>
      <c r="BXB7" s="29"/>
      <c r="BXC7" s="29"/>
      <c r="BXD7" s="29"/>
      <c r="BXE7" s="29"/>
      <c r="BXF7" s="29"/>
      <c r="BXG7" s="29"/>
      <c r="BXH7" s="29"/>
      <c r="BXI7" s="29"/>
      <c r="BXJ7" s="29"/>
      <c r="BXK7" s="29"/>
      <c r="BXL7" s="29"/>
      <c r="BXM7" s="29"/>
      <c r="BXN7" s="29"/>
      <c r="BXO7" s="29"/>
      <c r="BXP7" s="29"/>
      <c r="BXQ7" s="29"/>
      <c r="BXR7" s="29"/>
      <c r="BXS7" s="29"/>
      <c r="BXT7" s="29"/>
      <c r="BXU7" s="29"/>
      <c r="BXV7" s="29"/>
      <c r="BXW7" s="29"/>
      <c r="BXX7" s="29"/>
    </row>
    <row r="8" spans="1:2003" ht="15.75">
      <c r="A8" s="30" t="s">
        <v>18</v>
      </c>
      <c r="B8" s="31"/>
      <c r="C8" s="32"/>
      <c r="D8" s="33"/>
      <c r="E8" s="33"/>
      <c r="F8" s="33"/>
      <c r="G8" s="34"/>
      <c r="H8" s="34"/>
      <c r="I8" s="34"/>
      <c r="J8" s="34"/>
      <c r="K8" s="35"/>
      <c r="L8" s="36"/>
      <c r="M8" s="37"/>
      <c r="O8" s="7"/>
      <c r="BXY8" s="9"/>
      <c r="BXZ8" s="9"/>
      <c r="BYA8" s="9"/>
    </row>
    <row r="9" spans="1:2003" ht="15.75">
      <c r="A9" s="39" t="s">
        <v>19</v>
      </c>
      <c r="B9" s="40">
        <v>2608</v>
      </c>
      <c r="C9" s="41">
        <v>4.33</v>
      </c>
      <c r="D9" s="42">
        <v>22.88</v>
      </c>
      <c r="E9" s="42">
        <v>68</v>
      </c>
      <c r="F9" s="43">
        <f>(49/2000*E9)*C9</f>
        <v>7.21</v>
      </c>
      <c r="G9" s="44">
        <f>((49*1.016)/2000*E9)*C9</f>
        <v>7.33</v>
      </c>
      <c r="H9" s="44">
        <f>+G9-F9</f>
        <v>0.12</v>
      </c>
      <c r="I9" s="44">
        <f>+D9+H9</f>
        <v>23</v>
      </c>
      <c r="J9" s="44">
        <f>+B9*I9*12</f>
        <v>719808</v>
      </c>
      <c r="K9" s="45">
        <f>B9*D9</f>
        <v>59671.040000000001</v>
      </c>
      <c r="L9" s="44">
        <f>K9*12</f>
        <v>716052.47999999998</v>
      </c>
      <c r="M9" s="46">
        <f>B9*I9*12</f>
        <v>719808</v>
      </c>
      <c r="N9" s="47">
        <f>(I9-D9)/D9</f>
        <v>5.1999999999999998E-3</v>
      </c>
      <c r="O9" s="69">
        <f>+M9-L9</f>
        <v>3755.52</v>
      </c>
      <c r="BXY9" s="9"/>
      <c r="BXZ9" s="9"/>
      <c r="BYA9" s="9"/>
    </row>
    <row r="10" spans="1:2003" ht="15.75">
      <c r="A10" s="39" t="s">
        <v>20</v>
      </c>
      <c r="B10" s="40">
        <v>3544</v>
      </c>
      <c r="C10" s="41">
        <v>4.33</v>
      </c>
      <c r="D10" s="42">
        <v>19.22</v>
      </c>
      <c r="E10" s="42">
        <v>47</v>
      </c>
      <c r="F10" s="43">
        <f>(49/2000*E10)*C10</f>
        <v>4.99</v>
      </c>
      <c r="G10" s="44">
        <f>((49*1.016)/2000*E10)*C10</f>
        <v>5.07</v>
      </c>
      <c r="H10" s="44">
        <f t="shared" ref="H10:H11" si="0">+G10-F10</f>
        <v>0.08</v>
      </c>
      <c r="I10" s="44">
        <f t="shared" ref="I10" si="1">+D10+H10</f>
        <v>19.3</v>
      </c>
      <c r="J10" s="44">
        <f>+B10*I10*12</f>
        <v>820790.4</v>
      </c>
      <c r="K10" s="45">
        <f>B10*D10</f>
        <v>68115.679999999993</v>
      </c>
      <c r="L10" s="44">
        <f>K10*12</f>
        <v>817388.16</v>
      </c>
      <c r="M10" s="46">
        <f>B10*I10*12</f>
        <v>820790.4</v>
      </c>
      <c r="N10" s="47">
        <f t="shared" ref="N10" si="2">(I10-D10)/D10</f>
        <v>4.1999999999999997E-3</v>
      </c>
      <c r="O10" s="69">
        <f t="shared" ref="O10:O117" si="3">+M10-L10</f>
        <v>3402.24</v>
      </c>
      <c r="BXY10" s="9"/>
      <c r="BXZ10" s="9"/>
      <c r="BYA10" s="9"/>
    </row>
    <row r="11" spans="1:2003" s="57" customFormat="1" ht="15.75">
      <c r="A11" s="48" t="s">
        <v>21</v>
      </c>
      <c r="B11" s="49">
        <v>1388</v>
      </c>
      <c r="C11" s="50">
        <v>4.33</v>
      </c>
      <c r="D11" s="51">
        <v>15.55</v>
      </c>
      <c r="E11" s="51">
        <v>34</v>
      </c>
      <c r="F11" s="52">
        <f>(49/2000*E11)*C11</f>
        <v>3.61</v>
      </c>
      <c r="G11" s="53">
        <f>((49*1.016)/2000*E11)*C11</f>
        <v>3.66</v>
      </c>
      <c r="H11" s="53">
        <f t="shared" si="0"/>
        <v>0.05</v>
      </c>
      <c r="I11" s="53">
        <f>+D11+H11</f>
        <v>15.6</v>
      </c>
      <c r="J11" s="53">
        <f>+B11*I11*12</f>
        <v>259833.60000000001</v>
      </c>
      <c r="K11" s="54">
        <f>B11*D11</f>
        <v>21583.4</v>
      </c>
      <c r="L11" s="53">
        <f>K11*12</f>
        <v>259000.8</v>
      </c>
      <c r="M11" s="55">
        <f>B11*I11*12</f>
        <v>259833.60000000001</v>
      </c>
      <c r="N11" s="56">
        <f>(I11-D11)/D11</f>
        <v>3.2000000000000002E-3</v>
      </c>
      <c r="O11" s="69">
        <f t="shared" si="3"/>
        <v>832.8</v>
      </c>
      <c r="P11" s="7"/>
      <c r="Q11" s="7"/>
      <c r="R11" s="7"/>
      <c r="S11" s="7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  <c r="BX11" s="8"/>
      <c r="BY11" s="8"/>
      <c r="BZ11" s="8"/>
      <c r="CA11" s="8"/>
      <c r="CB11" s="8"/>
      <c r="CC11" s="8"/>
      <c r="CD11" s="8"/>
      <c r="CE11" s="8"/>
      <c r="CF11" s="8"/>
      <c r="CG11" s="8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8"/>
      <c r="CU11" s="8"/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8"/>
      <c r="DV11" s="8"/>
      <c r="DW11" s="8"/>
      <c r="DX11" s="8"/>
      <c r="DY11" s="8"/>
      <c r="DZ11" s="8"/>
      <c r="EA11" s="8"/>
      <c r="EB11" s="8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8"/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/>
      <c r="HD11" s="8"/>
      <c r="HE11" s="8"/>
      <c r="HF11" s="8"/>
      <c r="HG11" s="8"/>
      <c r="HH11" s="8"/>
      <c r="HI11" s="8"/>
      <c r="HJ11" s="8"/>
      <c r="HK11" s="8"/>
      <c r="HL11" s="8"/>
      <c r="HM11" s="8"/>
      <c r="HN11" s="8"/>
      <c r="HO11" s="8"/>
      <c r="HP11" s="8"/>
      <c r="HQ11" s="8"/>
      <c r="HR11" s="8"/>
      <c r="HS11" s="8"/>
      <c r="HT11" s="8"/>
      <c r="HU11" s="8"/>
      <c r="HV11" s="8"/>
      <c r="HW11" s="8"/>
      <c r="HX11" s="8"/>
      <c r="HY11" s="8"/>
      <c r="HZ11" s="8"/>
      <c r="IA11" s="8"/>
      <c r="IB11" s="8"/>
      <c r="IC11" s="8"/>
      <c r="ID11" s="8"/>
      <c r="IE11" s="8"/>
      <c r="IF11" s="8"/>
      <c r="IG11" s="8"/>
      <c r="IH11" s="8"/>
      <c r="II11" s="8"/>
      <c r="IJ11" s="8"/>
      <c r="IK11" s="8"/>
      <c r="IL11" s="8"/>
      <c r="IM11" s="8"/>
      <c r="IN11" s="8"/>
      <c r="IO11" s="8"/>
      <c r="IP11" s="8"/>
      <c r="IQ11" s="8"/>
      <c r="IR11" s="8"/>
      <c r="IS11" s="8"/>
      <c r="IT11" s="8"/>
      <c r="IU11" s="8"/>
      <c r="IV11" s="8"/>
      <c r="IW11" s="8"/>
      <c r="IX11" s="8"/>
      <c r="IY11" s="8"/>
      <c r="IZ11" s="8"/>
      <c r="JA11" s="8"/>
      <c r="JB11" s="8"/>
      <c r="JC11" s="8"/>
      <c r="JD11" s="8"/>
      <c r="JE11" s="8"/>
      <c r="JF11" s="8"/>
      <c r="JG11" s="8"/>
      <c r="JH11" s="8"/>
      <c r="JI11" s="8"/>
      <c r="JJ11" s="8"/>
      <c r="JK11" s="8"/>
      <c r="JL11" s="8"/>
      <c r="JM11" s="8"/>
      <c r="JN11" s="8"/>
      <c r="JO11" s="8"/>
      <c r="JP11" s="8"/>
      <c r="JQ11" s="8"/>
      <c r="JR11" s="8"/>
      <c r="JS11" s="8"/>
      <c r="JT11" s="8"/>
      <c r="JU11" s="8"/>
      <c r="JV11" s="8"/>
      <c r="JW11" s="8"/>
      <c r="JX11" s="8"/>
      <c r="JY11" s="8"/>
      <c r="JZ11" s="8"/>
      <c r="KA11" s="8"/>
      <c r="KB11" s="8"/>
      <c r="KC11" s="8"/>
      <c r="KD11" s="8"/>
      <c r="KE11" s="8"/>
      <c r="KF11" s="8"/>
      <c r="KG11" s="8"/>
      <c r="KH11" s="8"/>
      <c r="KI11" s="8"/>
      <c r="KJ11" s="8"/>
      <c r="KK11" s="8"/>
      <c r="KL11" s="8"/>
      <c r="KM11" s="8"/>
      <c r="KN11" s="8"/>
      <c r="KO11" s="8"/>
      <c r="KP11" s="8"/>
      <c r="KQ11" s="8"/>
      <c r="KR11" s="8"/>
      <c r="KS11" s="8"/>
      <c r="KT11" s="8"/>
      <c r="KU11" s="8"/>
      <c r="KV11" s="8"/>
      <c r="KW11" s="8"/>
      <c r="KX11" s="8"/>
      <c r="KY11" s="8"/>
      <c r="KZ11" s="8"/>
      <c r="LA11" s="8"/>
      <c r="LB11" s="8"/>
      <c r="LC11" s="8"/>
      <c r="LD11" s="8"/>
      <c r="LE11" s="8"/>
      <c r="LF11" s="8"/>
      <c r="LG11" s="8"/>
      <c r="LH11" s="8"/>
      <c r="LI11" s="8"/>
      <c r="LJ11" s="8"/>
      <c r="LK11" s="8"/>
      <c r="LL11" s="8"/>
      <c r="LM11" s="8"/>
      <c r="LN11" s="8"/>
      <c r="LO11" s="8"/>
      <c r="LP11" s="8"/>
      <c r="LQ11" s="8"/>
      <c r="LR11" s="8"/>
      <c r="LS11" s="8"/>
      <c r="LT11" s="8"/>
      <c r="LU11" s="8"/>
      <c r="LV11" s="8"/>
      <c r="LW11" s="8"/>
      <c r="LX11" s="8"/>
      <c r="LY11" s="8"/>
      <c r="LZ11" s="8"/>
      <c r="MA11" s="8"/>
      <c r="MB11" s="8"/>
      <c r="MC11" s="8"/>
      <c r="MD11" s="8"/>
      <c r="ME11" s="8"/>
      <c r="MF11" s="8"/>
      <c r="MG11" s="8"/>
      <c r="MH11" s="8"/>
      <c r="MI11" s="8"/>
      <c r="MJ11" s="8"/>
      <c r="MK11" s="8"/>
      <c r="ML11" s="8"/>
      <c r="MM11" s="8"/>
      <c r="MN11" s="8"/>
      <c r="MO11" s="8"/>
      <c r="MP11" s="8"/>
      <c r="MQ11" s="8"/>
      <c r="MR11" s="8"/>
      <c r="MS11" s="8"/>
      <c r="MT11" s="8"/>
      <c r="MU11" s="8"/>
      <c r="MV11" s="8"/>
      <c r="MW11" s="8"/>
      <c r="MX11" s="8"/>
      <c r="MY11" s="8"/>
      <c r="MZ11" s="8"/>
      <c r="NA11" s="8"/>
      <c r="NB11" s="8"/>
      <c r="NC11" s="8"/>
      <c r="ND11" s="8"/>
      <c r="NE11" s="8"/>
      <c r="NF11" s="8"/>
      <c r="NG11" s="8"/>
      <c r="NH11" s="8"/>
      <c r="NI11" s="8"/>
      <c r="NJ11" s="8"/>
      <c r="NK11" s="8"/>
      <c r="NL11" s="8"/>
      <c r="NM11" s="8"/>
      <c r="NN11" s="8"/>
      <c r="NO11" s="8"/>
      <c r="NP11" s="8"/>
      <c r="NQ11" s="8"/>
      <c r="NR11" s="8"/>
      <c r="NS11" s="8"/>
      <c r="NT11" s="8"/>
      <c r="NU11" s="8"/>
      <c r="NV11" s="8"/>
      <c r="NW11" s="8"/>
      <c r="NX11" s="8"/>
      <c r="NY11" s="8"/>
      <c r="NZ11" s="8"/>
      <c r="OA11" s="8"/>
      <c r="OB11" s="8"/>
      <c r="OC11" s="8"/>
      <c r="OD11" s="8"/>
      <c r="OE11" s="8"/>
      <c r="OF11" s="8"/>
      <c r="OG11" s="8"/>
      <c r="OH11" s="8"/>
      <c r="OI11" s="8"/>
      <c r="OJ11" s="8"/>
      <c r="OK11" s="8"/>
      <c r="OL11" s="8"/>
      <c r="OM11" s="8"/>
      <c r="ON11" s="8"/>
      <c r="OO11" s="8"/>
      <c r="OP11" s="8"/>
      <c r="OQ11" s="8"/>
      <c r="OR11" s="8"/>
      <c r="OS11" s="8"/>
      <c r="OT11" s="8"/>
      <c r="OU11" s="8"/>
      <c r="OV11" s="8"/>
      <c r="OW11" s="8"/>
      <c r="OX11" s="8"/>
      <c r="OY11" s="8"/>
      <c r="OZ11" s="8"/>
      <c r="PA11" s="8"/>
      <c r="PB11" s="8"/>
      <c r="PC11" s="8"/>
      <c r="PD11" s="8"/>
      <c r="PE11" s="8"/>
      <c r="PF11" s="8"/>
      <c r="PG11" s="8"/>
      <c r="PH11" s="8"/>
      <c r="PI11" s="8"/>
      <c r="PJ11" s="8"/>
      <c r="PK11" s="8"/>
      <c r="PL11" s="8"/>
      <c r="PM11" s="8"/>
      <c r="PN11" s="8"/>
      <c r="PO11" s="8"/>
      <c r="PP11" s="8"/>
      <c r="PQ11" s="8"/>
      <c r="PR11" s="8"/>
      <c r="PS11" s="8"/>
      <c r="PT11" s="8"/>
      <c r="PU11" s="8"/>
      <c r="PV11" s="8"/>
      <c r="PW11" s="8"/>
      <c r="PX11" s="8"/>
      <c r="PY11" s="8"/>
      <c r="PZ11" s="8"/>
      <c r="QA11" s="8"/>
      <c r="QB11" s="8"/>
      <c r="QC11" s="8"/>
      <c r="QD11" s="8"/>
      <c r="QE11" s="8"/>
      <c r="QF11" s="8"/>
      <c r="QG11" s="8"/>
      <c r="QH11" s="8"/>
      <c r="QI11" s="8"/>
      <c r="QJ11" s="8"/>
      <c r="QK11" s="8"/>
      <c r="QL11" s="8"/>
      <c r="QM11" s="8"/>
      <c r="QN11" s="8"/>
      <c r="QO11" s="8"/>
      <c r="QP11" s="8"/>
      <c r="QQ11" s="8"/>
      <c r="QR11" s="8"/>
      <c r="QS11" s="8"/>
      <c r="QT11" s="8"/>
      <c r="QU11" s="8"/>
      <c r="QV11" s="8"/>
      <c r="QW11" s="8"/>
      <c r="QX11" s="8"/>
      <c r="QY11" s="8"/>
      <c r="QZ11" s="8"/>
      <c r="RA11" s="8"/>
      <c r="RB11" s="8"/>
      <c r="RC11" s="8"/>
      <c r="RD11" s="8"/>
      <c r="RE11" s="8"/>
      <c r="RF11" s="8"/>
      <c r="RG11" s="8"/>
      <c r="RH11" s="8"/>
      <c r="RI11" s="8"/>
      <c r="RJ11" s="8"/>
      <c r="RK11" s="8"/>
      <c r="RL11" s="8"/>
      <c r="RM11" s="8"/>
      <c r="RN11" s="8"/>
      <c r="RO11" s="8"/>
      <c r="RP11" s="8"/>
      <c r="RQ11" s="8"/>
      <c r="RR11" s="8"/>
      <c r="RS11" s="8"/>
      <c r="RT11" s="8"/>
      <c r="RU11" s="8"/>
      <c r="RV11" s="8"/>
      <c r="RW11" s="8"/>
      <c r="RX11" s="8"/>
      <c r="RY11" s="8"/>
      <c r="RZ11" s="8"/>
      <c r="SA11" s="8"/>
      <c r="SB11" s="8"/>
      <c r="SC11" s="8"/>
      <c r="SD11" s="8"/>
      <c r="SE11" s="8"/>
      <c r="SF11" s="8"/>
      <c r="SG11" s="8"/>
      <c r="SH11" s="8"/>
      <c r="SI11" s="8"/>
      <c r="SJ11" s="8"/>
      <c r="SK11" s="8"/>
      <c r="SL11" s="8"/>
      <c r="SM11" s="8"/>
      <c r="SN11" s="8"/>
      <c r="SO11" s="8"/>
      <c r="SP11" s="8"/>
      <c r="SQ11" s="8"/>
      <c r="SR11" s="8"/>
      <c r="SS11" s="8"/>
      <c r="ST11" s="8"/>
      <c r="SU11" s="8"/>
      <c r="SV11" s="8"/>
      <c r="SW11" s="8"/>
      <c r="SX11" s="8"/>
      <c r="SY11" s="8"/>
      <c r="SZ11" s="8"/>
      <c r="TA11" s="8"/>
      <c r="TB11" s="8"/>
      <c r="TC11" s="8"/>
      <c r="TD11" s="8"/>
      <c r="TE11" s="8"/>
      <c r="TF11" s="8"/>
      <c r="TG11" s="8"/>
      <c r="TH11" s="8"/>
      <c r="TI11" s="8"/>
      <c r="TJ11" s="8"/>
      <c r="TK11" s="8"/>
      <c r="TL11" s="8"/>
      <c r="TM11" s="8"/>
      <c r="TN11" s="8"/>
      <c r="TO11" s="8"/>
      <c r="TP11" s="8"/>
      <c r="TQ11" s="8"/>
      <c r="TR11" s="8"/>
      <c r="TS11" s="8"/>
      <c r="TT11" s="8"/>
      <c r="TU11" s="8"/>
      <c r="TV11" s="8"/>
      <c r="TW11" s="8"/>
      <c r="TX11" s="8"/>
      <c r="TY11" s="8"/>
      <c r="TZ11" s="8"/>
      <c r="UA11" s="8"/>
      <c r="UB11" s="8"/>
      <c r="UC11" s="8"/>
      <c r="UD11" s="8"/>
      <c r="UE11" s="8"/>
      <c r="UF11" s="8"/>
      <c r="UG11" s="8"/>
      <c r="UH11" s="8"/>
      <c r="UI11" s="8"/>
      <c r="UJ11" s="8"/>
      <c r="UK11" s="8"/>
      <c r="UL11" s="8"/>
      <c r="UM11" s="8"/>
      <c r="UN11" s="8"/>
      <c r="UO11" s="8"/>
      <c r="UP11" s="8"/>
      <c r="UQ11" s="8"/>
      <c r="UR11" s="8"/>
      <c r="US11" s="8"/>
      <c r="UT11" s="8"/>
      <c r="UU11" s="8"/>
      <c r="UV11" s="8"/>
      <c r="UW11" s="8"/>
      <c r="UX11" s="8"/>
      <c r="UY11" s="8"/>
      <c r="UZ11" s="8"/>
      <c r="VA11" s="8"/>
      <c r="VB11" s="8"/>
      <c r="VC11" s="8"/>
      <c r="VD11" s="8"/>
      <c r="VE11" s="8"/>
      <c r="VF11" s="8"/>
      <c r="VG11" s="8"/>
      <c r="VH11" s="8"/>
      <c r="VI11" s="8"/>
      <c r="VJ11" s="8"/>
      <c r="VK11" s="8"/>
      <c r="VL11" s="8"/>
      <c r="VM11" s="8"/>
      <c r="VN11" s="8"/>
      <c r="VO11" s="8"/>
      <c r="VP11" s="8"/>
      <c r="VQ11" s="8"/>
      <c r="VR11" s="8"/>
      <c r="VS11" s="8"/>
      <c r="VT11" s="8"/>
      <c r="VU11" s="8"/>
      <c r="VV11" s="8"/>
      <c r="VW11" s="8"/>
      <c r="VX11" s="8"/>
      <c r="VY11" s="8"/>
      <c r="VZ11" s="8"/>
      <c r="WA11" s="8"/>
      <c r="WB11" s="8"/>
      <c r="WC11" s="8"/>
      <c r="WD11" s="8"/>
      <c r="WE11" s="8"/>
      <c r="WF11" s="8"/>
      <c r="WG11" s="8"/>
      <c r="WH11" s="8"/>
      <c r="WI11" s="8"/>
      <c r="WJ11" s="8"/>
      <c r="WK11" s="8"/>
      <c r="WL11" s="8"/>
      <c r="WM11" s="8"/>
      <c r="WN11" s="8"/>
      <c r="WO11" s="8"/>
      <c r="WP11" s="8"/>
      <c r="WQ11" s="8"/>
      <c r="WR11" s="8"/>
      <c r="WS11" s="8"/>
      <c r="WT11" s="8"/>
      <c r="WU11" s="8"/>
      <c r="WV11" s="8"/>
      <c r="WW11" s="8"/>
      <c r="WX11" s="8"/>
      <c r="WY11" s="8"/>
      <c r="WZ11" s="8"/>
      <c r="XA11" s="8"/>
      <c r="XB11" s="8"/>
      <c r="XC11" s="8"/>
      <c r="XD11" s="8"/>
      <c r="XE11" s="8"/>
      <c r="XF11" s="8"/>
      <c r="XG11" s="8"/>
      <c r="XH11" s="8"/>
      <c r="XI11" s="8"/>
      <c r="XJ11" s="8"/>
      <c r="XK11" s="8"/>
      <c r="XL11" s="8"/>
      <c r="XM11" s="8"/>
      <c r="XN11" s="8"/>
      <c r="XO11" s="8"/>
      <c r="XP11" s="8"/>
      <c r="XQ11" s="8"/>
      <c r="XR11" s="8"/>
      <c r="XS11" s="8"/>
      <c r="XT11" s="8"/>
      <c r="XU11" s="8"/>
      <c r="XV11" s="8"/>
      <c r="XW11" s="8"/>
      <c r="XX11" s="8"/>
      <c r="XY11" s="8"/>
      <c r="XZ11" s="8"/>
      <c r="YA11" s="8"/>
      <c r="YB11" s="8"/>
      <c r="YC11" s="8"/>
      <c r="YD11" s="8"/>
      <c r="YE11" s="8"/>
      <c r="YF11" s="8"/>
      <c r="YG11" s="8"/>
      <c r="YH11" s="8"/>
      <c r="YI11" s="8"/>
      <c r="YJ11" s="8"/>
      <c r="YK11" s="8"/>
      <c r="YL11" s="8"/>
      <c r="YM11" s="8"/>
      <c r="YN11" s="8"/>
      <c r="YO11" s="8"/>
      <c r="YP11" s="8"/>
      <c r="YQ11" s="8"/>
      <c r="YR11" s="8"/>
      <c r="YS11" s="8"/>
      <c r="YT11" s="8"/>
      <c r="YU11" s="8"/>
      <c r="YV11" s="8"/>
      <c r="YW11" s="8"/>
      <c r="YX11" s="8"/>
      <c r="YY11" s="8"/>
      <c r="YZ11" s="8"/>
      <c r="ZA11" s="8"/>
      <c r="ZB11" s="8"/>
      <c r="ZC11" s="8"/>
      <c r="ZD11" s="8"/>
      <c r="ZE11" s="8"/>
      <c r="ZF11" s="8"/>
      <c r="ZG11" s="8"/>
      <c r="ZH11" s="8"/>
      <c r="ZI11" s="8"/>
      <c r="ZJ11" s="8"/>
      <c r="ZK11" s="8"/>
      <c r="ZL11" s="8"/>
      <c r="ZM11" s="8"/>
      <c r="ZN11" s="8"/>
      <c r="ZO11" s="8"/>
      <c r="ZP11" s="8"/>
      <c r="ZQ11" s="8"/>
      <c r="ZR11" s="8"/>
      <c r="ZS11" s="8"/>
      <c r="ZT11" s="8"/>
      <c r="ZU11" s="8"/>
      <c r="ZV11" s="8"/>
      <c r="ZW11" s="8"/>
      <c r="ZX11" s="8"/>
      <c r="ZY11" s="8"/>
      <c r="ZZ11" s="8"/>
      <c r="AAA11" s="8"/>
      <c r="AAB11" s="8"/>
      <c r="AAC11" s="8"/>
      <c r="AAD11" s="8"/>
      <c r="AAE11" s="8"/>
      <c r="AAF11" s="8"/>
      <c r="AAG11" s="8"/>
      <c r="AAH11" s="8"/>
      <c r="AAI11" s="8"/>
      <c r="AAJ11" s="8"/>
      <c r="AAK11" s="8"/>
      <c r="AAL11" s="8"/>
      <c r="AAM11" s="8"/>
      <c r="AAN11" s="8"/>
      <c r="AAO11" s="8"/>
      <c r="AAP11" s="8"/>
      <c r="AAQ11" s="8"/>
      <c r="AAR11" s="8"/>
      <c r="AAS11" s="8"/>
      <c r="AAT11" s="8"/>
      <c r="AAU11" s="8"/>
      <c r="AAV11" s="8"/>
      <c r="AAW11" s="8"/>
      <c r="AAX11" s="8"/>
      <c r="AAY11" s="8"/>
      <c r="AAZ11" s="8"/>
      <c r="ABA11" s="8"/>
      <c r="ABB11" s="8"/>
      <c r="ABC11" s="8"/>
      <c r="ABD11" s="8"/>
      <c r="ABE11" s="8"/>
      <c r="ABF11" s="8"/>
      <c r="ABG11" s="8"/>
      <c r="ABH11" s="8"/>
      <c r="ABI11" s="8"/>
      <c r="ABJ11" s="8"/>
      <c r="ABK11" s="8"/>
      <c r="ABL11" s="8"/>
      <c r="ABM11" s="8"/>
      <c r="ABN11" s="8"/>
      <c r="ABO11" s="8"/>
      <c r="ABP11" s="8"/>
      <c r="ABQ11" s="8"/>
      <c r="ABR11" s="8"/>
      <c r="ABS11" s="8"/>
      <c r="ABT11" s="8"/>
      <c r="ABU11" s="8"/>
      <c r="ABV11" s="8"/>
      <c r="ABW11" s="8"/>
      <c r="ABX11" s="8"/>
      <c r="ABY11" s="8"/>
      <c r="ABZ11" s="8"/>
      <c r="ACA11" s="8"/>
      <c r="ACB11" s="8"/>
      <c r="ACC11" s="8"/>
      <c r="ACD11" s="8"/>
      <c r="ACE11" s="8"/>
      <c r="ACF11" s="8"/>
      <c r="ACG11" s="8"/>
      <c r="ACH11" s="8"/>
      <c r="ACI11" s="8"/>
      <c r="ACJ11" s="8"/>
      <c r="ACK11" s="8"/>
      <c r="ACL11" s="8"/>
      <c r="ACM11" s="8"/>
      <c r="ACN11" s="8"/>
      <c r="ACO11" s="8"/>
      <c r="ACP11" s="8"/>
      <c r="ACQ11" s="8"/>
      <c r="ACR11" s="8"/>
      <c r="ACS11" s="8"/>
      <c r="ACT11" s="8"/>
      <c r="ACU11" s="8"/>
      <c r="ACV11" s="8"/>
      <c r="ACW11" s="8"/>
      <c r="ACX11" s="8"/>
      <c r="ACY11" s="8"/>
      <c r="ACZ11" s="8"/>
      <c r="ADA11" s="8"/>
      <c r="ADB11" s="8"/>
      <c r="ADC11" s="8"/>
      <c r="ADD11" s="8"/>
      <c r="ADE11" s="8"/>
      <c r="ADF11" s="8"/>
      <c r="ADG11" s="8"/>
      <c r="ADH11" s="8"/>
      <c r="ADI11" s="8"/>
      <c r="ADJ11" s="8"/>
      <c r="ADK11" s="8"/>
      <c r="ADL11" s="8"/>
      <c r="ADM11" s="8"/>
      <c r="ADN11" s="8"/>
      <c r="ADO11" s="8"/>
      <c r="ADP11" s="8"/>
      <c r="ADQ11" s="8"/>
      <c r="ADR11" s="8"/>
      <c r="ADS11" s="8"/>
      <c r="ADT11" s="8"/>
      <c r="ADU11" s="8"/>
      <c r="ADV11" s="8"/>
      <c r="ADW11" s="8"/>
      <c r="ADX11" s="8"/>
      <c r="ADY11" s="8"/>
      <c r="ADZ11" s="8"/>
      <c r="AEA11" s="8"/>
      <c r="AEB11" s="8"/>
      <c r="AEC11" s="8"/>
      <c r="AED11" s="8"/>
      <c r="AEE11" s="8"/>
      <c r="AEF11" s="8"/>
      <c r="AEG11" s="8"/>
      <c r="AEH11" s="8"/>
      <c r="AEI11" s="8"/>
      <c r="AEJ11" s="8"/>
      <c r="AEK11" s="8"/>
      <c r="AEL11" s="8"/>
      <c r="AEM11" s="8"/>
      <c r="AEN11" s="8"/>
      <c r="AEO11" s="8"/>
      <c r="AEP11" s="8"/>
      <c r="AEQ11" s="8"/>
      <c r="AER11" s="8"/>
      <c r="AES11" s="8"/>
      <c r="AET11" s="8"/>
      <c r="AEU11" s="8"/>
      <c r="AEV11" s="8"/>
      <c r="AEW11" s="8"/>
      <c r="AEX11" s="8"/>
      <c r="AEY11" s="8"/>
      <c r="AEZ11" s="8"/>
      <c r="AFA11" s="8"/>
      <c r="AFB11" s="8"/>
      <c r="AFC11" s="8"/>
      <c r="AFD11" s="8"/>
      <c r="AFE11" s="8"/>
      <c r="AFF11" s="8"/>
      <c r="AFG11" s="8"/>
      <c r="AFH11" s="8"/>
      <c r="AFI11" s="8"/>
      <c r="AFJ11" s="8"/>
      <c r="AFK11" s="8"/>
      <c r="AFL11" s="8"/>
      <c r="AFM11" s="8"/>
      <c r="AFN11" s="8"/>
      <c r="AFO11" s="8"/>
      <c r="AFP11" s="8"/>
      <c r="AFQ11" s="8"/>
      <c r="AFR11" s="8"/>
      <c r="AFS11" s="8"/>
      <c r="AFT11" s="8"/>
      <c r="AFU11" s="8"/>
      <c r="AFV11" s="8"/>
      <c r="AFW11" s="8"/>
      <c r="AFX11" s="8"/>
      <c r="AFY11" s="8"/>
      <c r="AFZ11" s="8"/>
      <c r="AGA11" s="8"/>
      <c r="AGB11" s="8"/>
      <c r="AGC11" s="8"/>
      <c r="AGD11" s="8"/>
      <c r="AGE11" s="8"/>
      <c r="AGF11" s="8"/>
      <c r="AGG11" s="8"/>
      <c r="AGH11" s="8"/>
      <c r="AGI11" s="8"/>
      <c r="AGJ11" s="8"/>
      <c r="AGK11" s="8"/>
      <c r="AGL11" s="8"/>
      <c r="AGM11" s="8"/>
      <c r="AGN11" s="8"/>
      <c r="AGO11" s="8"/>
      <c r="AGP11" s="8"/>
      <c r="AGQ11" s="8"/>
      <c r="AGR11" s="8"/>
      <c r="AGS11" s="8"/>
      <c r="AGT11" s="8"/>
      <c r="AGU11" s="8"/>
      <c r="AGV11" s="8"/>
      <c r="AGW11" s="8"/>
      <c r="AGX11" s="8"/>
      <c r="AGY11" s="8"/>
      <c r="AGZ11" s="8"/>
      <c r="AHA11" s="8"/>
      <c r="AHB11" s="8"/>
      <c r="AHC11" s="8"/>
      <c r="AHD11" s="8"/>
      <c r="AHE11" s="8"/>
      <c r="AHF11" s="8"/>
      <c r="AHG11" s="8"/>
      <c r="AHH11" s="8"/>
      <c r="AHI11" s="8"/>
      <c r="AHJ11" s="8"/>
      <c r="AHK11" s="8"/>
      <c r="AHL11" s="8"/>
      <c r="AHM11" s="8"/>
      <c r="AHN11" s="8"/>
      <c r="AHO11" s="8"/>
      <c r="AHP11" s="8"/>
      <c r="AHQ11" s="8"/>
      <c r="AHR11" s="8"/>
      <c r="AHS11" s="8"/>
      <c r="AHT11" s="8"/>
      <c r="AHU11" s="8"/>
      <c r="AHV11" s="8"/>
      <c r="AHW11" s="8"/>
      <c r="AHX11" s="8"/>
      <c r="AHY11" s="8"/>
      <c r="AHZ11" s="8"/>
      <c r="AIA11" s="8"/>
      <c r="AIB11" s="8"/>
      <c r="AIC11" s="8"/>
      <c r="AID11" s="8"/>
      <c r="AIE11" s="8"/>
      <c r="AIF11" s="8"/>
      <c r="AIG11" s="8"/>
      <c r="AIH11" s="8"/>
      <c r="AII11" s="8"/>
      <c r="AIJ11" s="8"/>
      <c r="AIK11" s="8"/>
      <c r="AIL11" s="8"/>
      <c r="AIM11" s="8"/>
      <c r="AIN11" s="8"/>
      <c r="AIO11" s="8"/>
      <c r="AIP11" s="8"/>
      <c r="AIQ11" s="8"/>
      <c r="AIR11" s="8"/>
      <c r="AIS11" s="8"/>
      <c r="AIT11" s="8"/>
      <c r="AIU11" s="8"/>
      <c r="AIV11" s="8"/>
      <c r="AIW11" s="8"/>
      <c r="AIX11" s="8"/>
      <c r="AIY11" s="8"/>
      <c r="AIZ11" s="8"/>
      <c r="AJA11" s="8"/>
      <c r="AJB11" s="8"/>
      <c r="AJC11" s="8"/>
      <c r="AJD11" s="8"/>
      <c r="AJE11" s="8"/>
      <c r="AJF11" s="8"/>
      <c r="AJG11" s="8"/>
      <c r="AJH11" s="8"/>
      <c r="AJI11" s="8"/>
      <c r="AJJ11" s="8"/>
      <c r="AJK11" s="8"/>
      <c r="AJL11" s="8"/>
      <c r="AJM11" s="8"/>
      <c r="AJN11" s="8"/>
      <c r="AJO11" s="8"/>
      <c r="AJP11" s="8"/>
      <c r="AJQ11" s="8"/>
      <c r="AJR11" s="8"/>
      <c r="AJS11" s="8"/>
      <c r="AJT11" s="8"/>
      <c r="AJU11" s="8"/>
      <c r="AJV11" s="8"/>
      <c r="AJW11" s="8"/>
      <c r="AJX11" s="8"/>
      <c r="AJY11" s="8"/>
      <c r="AJZ11" s="8"/>
      <c r="AKA11" s="8"/>
      <c r="AKB11" s="8"/>
      <c r="AKC11" s="8"/>
      <c r="AKD11" s="8"/>
      <c r="AKE11" s="8"/>
      <c r="AKF11" s="8"/>
      <c r="AKG11" s="8"/>
      <c r="AKH11" s="8"/>
      <c r="AKI11" s="8"/>
      <c r="AKJ11" s="8"/>
      <c r="AKK11" s="8"/>
      <c r="AKL11" s="8"/>
      <c r="AKM11" s="8"/>
      <c r="AKN11" s="8"/>
      <c r="AKO11" s="8"/>
      <c r="AKP11" s="8"/>
      <c r="AKQ11" s="8"/>
      <c r="AKR11" s="8"/>
      <c r="AKS11" s="8"/>
      <c r="AKT11" s="8"/>
      <c r="AKU11" s="8"/>
      <c r="AKV11" s="8"/>
      <c r="AKW11" s="8"/>
      <c r="AKX11" s="8"/>
      <c r="AKY11" s="8"/>
      <c r="AKZ11" s="8"/>
      <c r="ALA11" s="8"/>
      <c r="ALB11" s="8"/>
      <c r="ALC11" s="8"/>
      <c r="ALD11" s="8"/>
      <c r="ALE11" s="8"/>
      <c r="ALF11" s="8"/>
      <c r="ALG11" s="8"/>
      <c r="ALH11" s="8"/>
      <c r="ALI11" s="8"/>
      <c r="ALJ11" s="8"/>
      <c r="ALK11" s="8"/>
      <c r="ALL11" s="8"/>
      <c r="ALM11" s="8"/>
      <c r="ALN11" s="8"/>
      <c r="ALO11" s="8"/>
      <c r="ALP11" s="8"/>
      <c r="ALQ11" s="8"/>
      <c r="ALR11" s="8"/>
      <c r="ALS11" s="8"/>
      <c r="ALT11" s="8"/>
      <c r="ALU11" s="8"/>
      <c r="ALV11" s="8"/>
      <c r="ALW11" s="8"/>
      <c r="ALX11" s="8"/>
      <c r="ALY11" s="8"/>
      <c r="ALZ11" s="8"/>
      <c r="AMA11" s="8"/>
      <c r="AMB11" s="8"/>
      <c r="AMC11" s="8"/>
      <c r="AMD11" s="8"/>
      <c r="AME11" s="8"/>
      <c r="AMF11" s="8"/>
      <c r="AMG11" s="8"/>
      <c r="AMH11" s="8"/>
      <c r="AMI11" s="8"/>
      <c r="AMJ11" s="8"/>
      <c r="AMK11" s="8"/>
      <c r="AML11" s="8"/>
      <c r="AMM11" s="8"/>
      <c r="AMN11" s="8"/>
      <c r="AMO11" s="8"/>
      <c r="AMP11" s="8"/>
      <c r="AMQ11" s="8"/>
      <c r="AMR11" s="8"/>
      <c r="AMS11" s="8"/>
      <c r="AMT11" s="8"/>
      <c r="AMU11" s="8"/>
      <c r="AMV11" s="8"/>
      <c r="AMW11" s="8"/>
      <c r="AMX11" s="8"/>
      <c r="AMY11" s="8"/>
      <c r="AMZ11" s="8"/>
      <c r="ANA11" s="8"/>
      <c r="ANB11" s="8"/>
      <c r="ANC11" s="8"/>
      <c r="AND11" s="8"/>
      <c r="ANE11" s="8"/>
      <c r="ANF11" s="8"/>
      <c r="ANG11" s="8"/>
      <c r="ANH11" s="8"/>
      <c r="ANI11" s="8"/>
      <c r="ANJ11" s="8"/>
      <c r="ANK11" s="8"/>
      <c r="ANL11" s="8"/>
      <c r="ANM11" s="8"/>
      <c r="ANN11" s="8"/>
      <c r="ANO11" s="8"/>
      <c r="ANP11" s="8"/>
      <c r="ANQ11" s="8"/>
      <c r="ANR11" s="8"/>
      <c r="ANS11" s="8"/>
      <c r="ANT11" s="8"/>
      <c r="ANU11" s="8"/>
      <c r="ANV11" s="8"/>
      <c r="ANW11" s="8"/>
      <c r="ANX11" s="8"/>
      <c r="ANY11" s="8"/>
      <c r="ANZ11" s="8"/>
      <c r="AOA11" s="8"/>
      <c r="AOB11" s="8"/>
      <c r="AOC11" s="8"/>
      <c r="AOD11" s="8"/>
      <c r="AOE11" s="8"/>
      <c r="AOF11" s="8"/>
      <c r="AOG11" s="8"/>
      <c r="AOH11" s="8"/>
      <c r="AOI11" s="8"/>
      <c r="AOJ11" s="8"/>
      <c r="AOK11" s="8"/>
      <c r="AOL11" s="8"/>
      <c r="AOM11" s="8"/>
      <c r="AON11" s="8"/>
      <c r="AOO11" s="8"/>
      <c r="AOP11" s="8"/>
      <c r="AOQ11" s="8"/>
      <c r="AOR11" s="8"/>
      <c r="AOS11" s="8"/>
      <c r="AOT11" s="8"/>
      <c r="AOU11" s="8"/>
      <c r="AOV11" s="8"/>
      <c r="AOW11" s="8"/>
      <c r="AOX11" s="8"/>
      <c r="AOY11" s="8"/>
      <c r="AOZ11" s="8"/>
      <c r="APA11" s="8"/>
      <c r="APB11" s="8"/>
      <c r="APC11" s="8"/>
      <c r="APD11" s="8"/>
      <c r="APE11" s="8"/>
      <c r="APF11" s="8"/>
      <c r="APG11" s="8"/>
      <c r="APH11" s="8"/>
      <c r="API11" s="8"/>
      <c r="APJ11" s="8"/>
      <c r="APK11" s="8"/>
      <c r="APL11" s="8"/>
      <c r="APM11" s="8"/>
      <c r="APN11" s="8"/>
      <c r="APO11" s="8"/>
      <c r="APP11" s="8"/>
      <c r="APQ11" s="8"/>
      <c r="APR11" s="8"/>
      <c r="APS11" s="8"/>
      <c r="APT11" s="8"/>
      <c r="APU11" s="8"/>
      <c r="APV11" s="8"/>
      <c r="APW11" s="8"/>
      <c r="APX11" s="8"/>
      <c r="APY11" s="8"/>
      <c r="APZ11" s="8"/>
      <c r="AQA11" s="8"/>
      <c r="AQB11" s="8"/>
      <c r="AQC11" s="8"/>
      <c r="AQD11" s="8"/>
      <c r="AQE11" s="8"/>
      <c r="AQF11" s="8"/>
      <c r="AQG11" s="8"/>
      <c r="AQH11" s="8"/>
      <c r="AQI11" s="8"/>
      <c r="AQJ11" s="8"/>
      <c r="AQK11" s="8"/>
      <c r="AQL11" s="8"/>
      <c r="AQM11" s="8"/>
      <c r="AQN11" s="8"/>
      <c r="AQO11" s="8"/>
      <c r="AQP11" s="8"/>
      <c r="AQQ11" s="8"/>
      <c r="AQR11" s="8"/>
      <c r="AQS11" s="8"/>
      <c r="AQT11" s="8"/>
      <c r="AQU11" s="8"/>
      <c r="AQV11" s="8"/>
      <c r="AQW11" s="8"/>
      <c r="AQX11" s="8"/>
      <c r="AQY11" s="8"/>
      <c r="AQZ11" s="8"/>
      <c r="ARA11" s="8"/>
      <c r="ARB11" s="8"/>
      <c r="ARC11" s="8"/>
      <c r="ARD11" s="8"/>
      <c r="ARE11" s="8"/>
      <c r="ARF11" s="8"/>
      <c r="ARG11" s="8"/>
      <c r="ARH11" s="8"/>
      <c r="ARI11" s="8"/>
      <c r="ARJ11" s="8"/>
      <c r="ARK11" s="8"/>
      <c r="ARL11" s="8"/>
      <c r="ARM11" s="8"/>
      <c r="ARN11" s="8"/>
      <c r="ARO11" s="8"/>
      <c r="ARP11" s="8"/>
      <c r="ARQ11" s="8"/>
      <c r="ARR11" s="8"/>
      <c r="ARS11" s="8"/>
      <c r="ART11" s="8"/>
      <c r="ARU11" s="8"/>
      <c r="ARV11" s="8"/>
      <c r="ARW11" s="8"/>
      <c r="ARX11" s="8"/>
      <c r="ARY11" s="8"/>
      <c r="ARZ11" s="8"/>
      <c r="ASA11" s="8"/>
      <c r="ASB11" s="8"/>
      <c r="ASC11" s="8"/>
      <c r="ASD11" s="8"/>
      <c r="ASE11" s="8"/>
      <c r="ASF11" s="8"/>
      <c r="ASG11" s="8"/>
      <c r="ASH11" s="8"/>
      <c r="ASI11" s="8"/>
      <c r="ASJ11" s="8"/>
      <c r="ASK11" s="8"/>
      <c r="ASL11" s="8"/>
      <c r="ASM11" s="8"/>
      <c r="ASN11" s="8"/>
      <c r="ASO11" s="8"/>
      <c r="ASP11" s="8"/>
      <c r="ASQ11" s="8"/>
      <c r="ASR11" s="8"/>
      <c r="ASS11" s="8"/>
      <c r="AST11" s="8"/>
      <c r="ASU11" s="8"/>
      <c r="ASV11" s="8"/>
      <c r="ASW11" s="8"/>
      <c r="ASX11" s="8"/>
      <c r="ASY11" s="8"/>
      <c r="ASZ11" s="8"/>
      <c r="ATA11" s="8"/>
      <c r="ATB11" s="8"/>
      <c r="ATC11" s="8"/>
      <c r="ATD11" s="8"/>
      <c r="ATE11" s="8"/>
      <c r="ATF11" s="8"/>
      <c r="ATG11" s="8"/>
      <c r="ATH11" s="8"/>
      <c r="ATI11" s="8"/>
      <c r="ATJ11" s="8"/>
      <c r="ATK11" s="8"/>
      <c r="ATL11" s="8"/>
      <c r="ATM11" s="8"/>
      <c r="ATN11" s="8"/>
      <c r="ATO11" s="8"/>
      <c r="ATP11" s="8"/>
      <c r="ATQ11" s="8"/>
      <c r="ATR11" s="8"/>
      <c r="ATS11" s="8"/>
      <c r="ATT11" s="8"/>
      <c r="ATU11" s="8"/>
      <c r="ATV11" s="8"/>
      <c r="ATW11" s="8"/>
      <c r="ATX11" s="8"/>
      <c r="ATY11" s="8"/>
      <c r="ATZ11" s="8"/>
      <c r="AUA11" s="8"/>
      <c r="AUB11" s="8"/>
      <c r="AUC11" s="8"/>
      <c r="AUD11" s="8"/>
      <c r="AUE11" s="8"/>
      <c r="AUF11" s="8"/>
      <c r="AUG11" s="8"/>
      <c r="AUH11" s="8"/>
      <c r="AUI11" s="8"/>
      <c r="AUJ11" s="8"/>
      <c r="AUK11" s="8"/>
      <c r="AUL11" s="8"/>
      <c r="AUM11" s="8"/>
      <c r="AUN11" s="8"/>
      <c r="AUO11" s="8"/>
      <c r="AUP11" s="8"/>
      <c r="AUQ11" s="8"/>
      <c r="AUR11" s="8"/>
      <c r="AUS11" s="8"/>
      <c r="AUT11" s="8"/>
      <c r="AUU11" s="8"/>
      <c r="AUV11" s="8"/>
      <c r="AUW11" s="8"/>
      <c r="AUX11" s="8"/>
      <c r="AUY11" s="8"/>
      <c r="AUZ11" s="8"/>
      <c r="AVA11" s="8"/>
      <c r="AVB11" s="8"/>
      <c r="AVC11" s="8"/>
      <c r="AVD11" s="8"/>
      <c r="AVE11" s="8"/>
      <c r="AVF11" s="8"/>
      <c r="AVG11" s="8"/>
      <c r="AVH11" s="8"/>
      <c r="AVI11" s="8"/>
      <c r="AVJ11" s="8"/>
      <c r="AVK11" s="8"/>
      <c r="AVL11" s="8"/>
      <c r="AVM11" s="8"/>
      <c r="AVN11" s="8"/>
      <c r="AVO11" s="8"/>
      <c r="AVP11" s="8"/>
      <c r="AVQ11" s="8"/>
      <c r="AVR11" s="8"/>
      <c r="AVS11" s="8"/>
      <c r="AVT11" s="8"/>
      <c r="AVU11" s="8"/>
      <c r="AVV11" s="8"/>
      <c r="AVW11" s="8"/>
      <c r="AVX11" s="8"/>
      <c r="AVY11" s="8"/>
      <c r="AVZ11" s="8"/>
      <c r="AWA11" s="8"/>
      <c r="AWB11" s="8"/>
      <c r="AWC11" s="8"/>
      <c r="AWD11" s="8"/>
      <c r="AWE11" s="8"/>
      <c r="AWF11" s="8"/>
      <c r="AWG11" s="8"/>
      <c r="AWH11" s="8"/>
      <c r="AWI11" s="8"/>
      <c r="AWJ11" s="8"/>
      <c r="AWK11" s="8"/>
      <c r="AWL11" s="8"/>
      <c r="AWM11" s="8"/>
      <c r="AWN11" s="8"/>
      <c r="AWO11" s="8"/>
      <c r="AWP11" s="8"/>
      <c r="AWQ11" s="8"/>
      <c r="AWR11" s="8"/>
      <c r="AWS11" s="8"/>
      <c r="AWT11" s="8"/>
      <c r="AWU11" s="8"/>
      <c r="AWV11" s="8"/>
      <c r="AWW11" s="8"/>
      <c r="AWX11" s="8"/>
      <c r="AWY11" s="8"/>
      <c r="AWZ11" s="8"/>
      <c r="AXA11" s="8"/>
      <c r="AXB11" s="8"/>
      <c r="AXC11" s="8"/>
      <c r="AXD11" s="8"/>
      <c r="AXE11" s="8"/>
      <c r="AXF11" s="8"/>
      <c r="AXG11" s="8"/>
      <c r="AXH11" s="8"/>
      <c r="AXI11" s="8"/>
      <c r="AXJ11" s="8"/>
      <c r="AXK11" s="8"/>
      <c r="AXL11" s="8"/>
      <c r="AXM11" s="8"/>
      <c r="AXN11" s="8"/>
      <c r="AXO11" s="8"/>
      <c r="AXP11" s="8"/>
      <c r="AXQ11" s="8"/>
      <c r="AXR11" s="8"/>
      <c r="AXS11" s="8"/>
      <c r="AXT11" s="8"/>
      <c r="AXU11" s="8"/>
      <c r="AXV11" s="8"/>
      <c r="AXW11" s="8"/>
      <c r="AXX11" s="8"/>
      <c r="AXY11" s="8"/>
      <c r="AXZ11" s="8"/>
      <c r="AYA11" s="8"/>
      <c r="AYB11" s="8"/>
      <c r="AYC11" s="8"/>
      <c r="AYD11" s="8"/>
      <c r="AYE11" s="8"/>
      <c r="AYF11" s="8"/>
      <c r="AYG11" s="8"/>
      <c r="AYH11" s="8"/>
      <c r="AYI11" s="8"/>
      <c r="AYJ11" s="8"/>
      <c r="AYK11" s="8"/>
      <c r="AYL11" s="8"/>
      <c r="AYM11" s="8"/>
      <c r="AYN11" s="8"/>
      <c r="AYO11" s="8"/>
      <c r="AYP11" s="8"/>
      <c r="AYQ11" s="8"/>
      <c r="AYR11" s="8"/>
      <c r="AYS11" s="8"/>
      <c r="AYT11" s="8"/>
      <c r="AYU11" s="8"/>
      <c r="AYV11" s="8"/>
      <c r="AYW11" s="8"/>
      <c r="AYX11" s="8"/>
      <c r="AYY11" s="8"/>
      <c r="AYZ11" s="8"/>
      <c r="AZA11" s="8"/>
      <c r="AZB11" s="8"/>
      <c r="AZC11" s="8"/>
      <c r="AZD11" s="8"/>
      <c r="AZE11" s="8"/>
      <c r="AZF11" s="8"/>
      <c r="AZG11" s="8"/>
      <c r="AZH11" s="8"/>
      <c r="AZI11" s="8"/>
      <c r="AZJ11" s="8"/>
      <c r="AZK11" s="8"/>
      <c r="AZL11" s="8"/>
      <c r="AZM11" s="8"/>
      <c r="AZN11" s="8"/>
      <c r="AZO11" s="8"/>
      <c r="AZP11" s="8"/>
      <c r="AZQ11" s="8"/>
      <c r="AZR11" s="8"/>
      <c r="AZS11" s="8"/>
      <c r="AZT11" s="8"/>
      <c r="AZU11" s="8"/>
      <c r="AZV11" s="8"/>
      <c r="AZW11" s="8"/>
      <c r="AZX11" s="8"/>
      <c r="AZY11" s="8"/>
      <c r="AZZ11" s="8"/>
      <c r="BAA11" s="8"/>
      <c r="BAB11" s="8"/>
      <c r="BAC11" s="8"/>
      <c r="BAD11" s="8"/>
      <c r="BAE11" s="8"/>
      <c r="BAF11" s="8"/>
      <c r="BAG11" s="8"/>
      <c r="BAH11" s="8"/>
      <c r="BAI11" s="8"/>
      <c r="BAJ11" s="8"/>
      <c r="BAK11" s="8"/>
      <c r="BAL11" s="8"/>
      <c r="BAM11" s="8"/>
      <c r="BAN11" s="8"/>
      <c r="BAO11" s="8"/>
      <c r="BAP11" s="8"/>
      <c r="BAQ11" s="8"/>
      <c r="BAR11" s="8"/>
      <c r="BAS11" s="8"/>
      <c r="BAT11" s="8"/>
      <c r="BAU11" s="8"/>
      <c r="BAV11" s="8"/>
      <c r="BAW11" s="8"/>
      <c r="BAX11" s="8"/>
      <c r="BAY11" s="8"/>
      <c r="BAZ11" s="8"/>
      <c r="BBA11" s="8"/>
      <c r="BBB11" s="8"/>
      <c r="BBC11" s="8"/>
      <c r="BBD11" s="8"/>
      <c r="BBE11" s="8"/>
      <c r="BBF11" s="8"/>
      <c r="BBG11" s="8"/>
      <c r="BBH11" s="8"/>
      <c r="BBI11" s="8"/>
      <c r="BBJ11" s="8"/>
      <c r="BBK11" s="8"/>
      <c r="BBL11" s="8"/>
      <c r="BBM11" s="8"/>
      <c r="BBN11" s="8"/>
      <c r="BBO11" s="8"/>
      <c r="BBP11" s="8"/>
      <c r="BBQ11" s="8"/>
      <c r="BBR11" s="8"/>
      <c r="BBS11" s="8"/>
      <c r="BBT11" s="8"/>
      <c r="BBU11" s="8"/>
      <c r="BBV11" s="8"/>
      <c r="BBW11" s="8"/>
      <c r="BBX11" s="8"/>
      <c r="BBY11" s="8"/>
      <c r="BBZ11" s="8"/>
      <c r="BCA11" s="8"/>
      <c r="BCB11" s="8"/>
      <c r="BCC11" s="8"/>
      <c r="BCD11" s="8"/>
      <c r="BCE11" s="8"/>
      <c r="BCF11" s="8"/>
      <c r="BCG11" s="8"/>
      <c r="BCH11" s="8"/>
      <c r="BCI11" s="8"/>
      <c r="BCJ11" s="8"/>
      <c r="BCK11" s="8"/>
      <c r="BCL11" s="8"/>
      <c r="BCM11" s="8"/>
      <c r="BCN11" s="8"/>
      <c r="BCO11" s="8"/>
      <c r="BCP11" s="8"/>
      <c r="BCQ11" s="8"/>
      <c r="BCR11" s="8"/>
      <c r="BCS11" s="8"/>
      <c r="BCT11" s="8"/>
      <c r="BCU11" s="8"/>
      <c r="BCV11" s="8"/>
      <c r="BCW11" s="8"/>
      <c r="BCX11" s="8"/>
      <c r="BCY11" s="8"/>
      <c r="BCZ11" s="8"/>
      <c r="BDA11" s="8"/>
      <c r="BDB11" s="8"/>
      <c r="BDC11" s="8"/>
      <c r="BDD11" s="8"/>
      <c r="BDE11" s="8"/>
      <c r="BDF11" s="8"/>
      <c r="BDG11" s="8"/>
      <c r="BDH11" s="8"/>
      <c r="BDI11" s="8"/>
      <c r="BDJ11" s="8"/>
      <c r="BDK11" s="8"/>
      <c r="BDL11" s="8"/>
      <c r="BDM11" s="8"/>
      <c r="BDN11" s="8"/>
      <c r="BDO11" s="8"/>
      <c r="BDP11" s="8"/>
      <c r="BDQ11" s="8"/>
      <c r="BDR11" s="8"/>
      <c r="BDS11" s="8"/>
      <c r="BDT11" s="8"/>
      <c r="BDU11" s="8"/>
      <c r="BDV11" s="8"/>
      <c r="BDW11" s="8"/>
      <c r="BDX11" s="8"/>
      <c r="BDY11" s="8"/>
      <c r="BDZ11" s="8"/>
      <c r="BEA11" s="8"/>
      <c r="BEB11" s="8"/>
      <c r="BEC11" s="8"/>
      <c r="BED11" s="8"/>
      <c r="BEE11" s="8"/>
      <c r="BEF11" s="8"/>
      <c r="BEG11" s="8"/>
      <c r="BEH11" s="8"/>
      <c r="BEI11" s="8"/>
      <c r="BEJ11" s="8"/>
      <c r="BEK11" s="8"/>
      <c r="BEL11" s="8"/>
      <c r="BEM11" s="8"/>
      <c r="BEN11" s="8"/>
      <c r="BEO11" s="8"/>
      <c r="BEP11" s="8"/>
      <c r="BEQ11" s="8"/>
      <c r="BER11" s="8"/>
      <c r="BES11" s="8"/>
      <c r="BET11" s="8"/>
      <c r="BEU11" s="8"/>
      <c r="BEV11" s="8"/>
      <c r="BEW11" s="8"/>
      <c r="BEX11" s="8"/>
      <c r="BEY11" s="8"/>
      <c r="BEZ11" s="8"/>
      <c r="BFA11" s="8"/>
      <c r="BFB11" s="8"/>
      <c r="BFC11" s="8"/>
      <c r="BFD11" s="8"/>
      <c r="BFE11" s="8"/>
      <c r="BFF11" s="8"/>
      <c r="BFG11" s="8"/>
      <c r="BFH11" s="8"/>
      <c r="BFI11" s="8"/>
      <c r="BFJ11" s="8"/>
      <c r="BFK11" s="8"/>
      <c r="BFL11" s="8"/>
      <c r="BFM11" s="8"/>
      <c r="BFN11" s="8"/>
      <c r="BFO11" s="8"/>
      <c r="BFP11" s="8"/>
      <c r="BFQ11" s="8"/>
      <c r="BFR11" s="8"/>
      <c r="BFS11" s="8"/>
      <c r="BFT11" s="8"/>
      <c r="BFU11" s="8"/>
      <c r="BFV11" s="8"/>
      <c r="BFW11" s="8"/>
      <c r="BFX11" s="8"/>
      <c r="BFY11" s="8"/>
      <c r="BFZ11" s="8"/>
      <c r="BGA11" s="8"/>
      <c r="BGB11" s="8"/>
      <c r="BGC11" s="8"/>
      <c r="BGD11" s="8"/>
      <c r="BGE11" s="8"/>
      <c r="BGF11" s="8"/>
      <c r="BGG11" s="8"/>
      <c r="BGH11" s="8"/>
      <c r="BGI11" s="8"/>
      <c r="BGJ11" s="8"/>
      <c r="BGK11" s="8"/>
      <c r="BGL11" s="8"/>
      <c r="BGM11" s="8"/>
      <c r="BGN11" s="8"/>
      <c r="BGO11" s="8"/>
      <c r="BGP11" s="8"/>
      <c r="BGQ11" s="8"/>
      <c r="BGR11" s="8"/>
      <c r="BGS11" s="8"/>
      <c r="BGT11" s="8"/>
      <c r="BGU11" s="8"/>
      <c r="BGV11" s="8"/>
      <c r="BGW11" s="8"/>
      <c r="BGX11" s="8"/>
      <c r="BGY11" s="8"/>
      <c r="BGZ11" s="8"/>
      <c r="BHA11" s="8"/>
      <c r="BHB11" s="8"/>
      <c r="BHC11" s="8"/>
      <c r="BHD11" s="8"/>
      <c r="BHE11" s="8"/>
      <c r="BHF11" s="8"/>
      <c r="BHG11" s="8"/>
      <c r="BHH11" s="8"/>
      <c r="BHI11" s="8"/>
      <c r="BHJ11" s="8"/>
      <c r="BHK11" s="8"/>
      <c r="BHL11" s="8"/>
      <c r="BHM11" s="8"/>
      <c r="BHN11" s="8"/>
      <c r="BHO11" s="8"/>
      <c r="BHP11" s="8"/>
      <c r="BHQ11" s="8"/>
      <c r="BHR11" s="8"/>
      <c r="BHS11" s="8"/>
      <c r="BHT11" s="8"/>
      <c r="BHU11" s="8"/>
      <c r="BHV11" s="8"/>
      <c r="BHW11" s="8"/>
      <c r="BHX11" s="8"/>
      <c r="BHY11" s="8"/>
      <c r="BHZ11" s="8"/>
      <c r="BIA11" s="8"/>
      <c r="BIB11" s="8"/>
      <c r="BIC11" s="8"/>
      <c r="BID11" s="8"/>
      <c r="BIE11" s="8"/>
      <c r="BIF11" s="8"/>
      <c r="BIG11" s="8"/>
      <c r="BIH11" s="8"/>
      <c r="BII11" s="8"/>
      <c r="BIJ11" s="8"/>
      <c r="BIK11" s="8"/>
      <c r="BIL11" s="8"/>
      <c r="BIM11" s="8"/>
      <c r="BIN11" s="8"/>
      <c r="BIO11" s="8"/>
      <c r="BIP11" s="8"/>
      <c r="BIQ11" s="8"/>
      <c r="BIR11" s="8"/>
      <c r="BIS11" s="8"/>
      <c r="BIT11" s="8"/>
      <c r="BIU11" s="8"/>
      <c r="BIV11" s="8"/>
      <c r="BIW11" s="8"/>
      <c r="BIX11" s="8"/>
      <c r="BIY11" s="8"/>
      <c r="BIZ11" s="8"/>
      <c r="BJA11" s="8"/>
      <c r="BJB11" s="8"/>
      <c r="BJC11" s="8"/>
      <c r="BJD11" s="8"/>
      <c r="BJE11" s="8"/>
      <c r="BJF11" s="8"/>
      <c r="BJG11" s="8"/>
      <c r="BJH11" s="8"/>
      <c r="BJI11" s="8"/>
      <c r="BJJ11" s="8"/>
      <c r="BJK11" s="8"/>
      <c r="BJL11" s="8"/>
      <c r="BJM11" s="8"/>
      <c r="BJN11" s="8"/>
      <c r="BJO11" s="8"/>
      <c r="BJP11" s="8"/>
      <c r="BJQ11" s="8"/>
      <c r="BJR11" s="8"/>
      <c r="BJS11" s="8"/>
      <c r="BJT11" s="8"/>
      <c r="BJU11" s="8"/>
      <c r="BJV11" s="8"/>
      <c r="BJW11" s="8"/>
      <c r="BJX11" s="8"/>
      <c r="BJY11" s="8"/>
      <c r="BJZ11" s="8"/>
      <c r="BKA11" s="8"/>
      <c r="BKB11" s="8"/>
      <c r="BKC11" s="8"/>
      <c r="BKD11" s="8"/>
      <c r="BKE11" s="8"/>
      <c r="BKF11" s="8"/>
      <c r="BKG11" s="8"/>
      <c r="BKH11" s="8"/>
      <c r="BKI11" s="8"/>
      <c r="BKJ11" s="8"/>
      <c r="BKK11" s="8"/>
      <c r="BKL11" s="8"/>
      <c r="BKM11" s="8"/>
      <c r="BKN11" s="8"/>
      <c r="BKO11" s="8"/>
      <c r="BKP11" s="8"/>
      <c r="BKQ11" s="8"/>
      <c r="BKR11" s="8"/>
      <c r="BKS11" s="8"/>
      <c r="BKT11" s="8"/>
      <c r="BKU11" s="8"/>
      <c r="BKV11" s="8"/>
      <c r="BKW11" s="8"/>
      <c r="BKX11" s="8"/>
      <c r="BKY11" s="8"/>
      <c r="BKZ11" s="8"/>
      <c r="BLA11" s="8"/>
      <c r="BLB11" s="8"/>
      <c r="BLC11" s="8"/>
      <c r="BLD11" s="8"/>
      <c r="BLE11" s="8"/>
      <c r="BLF11" s="8"/>
      <c r="BLG11" s="8"/>
      <c r="BLH11" s="8"/>
      <c r="BLI11" s="8"/>
      <c r="BLJ11" s="8"/>
      <c r="BLK11" s="8"/>
      <c r="BLL11" s="8"/>
      <c r="BLM11" s="8"/>
      <c r="BLN11" s="8"/>
      <c r="BLO11" s="8"/>
      <c r="BLP11" s="8"/>
      <c r="BLQ11" s="8"/>
      <c r="BLR11" s="8"/>
      <c r="BLS11" s="8"/>
      <c r="BLT11" s="8"/>
      <c r="BLU11" s="8"/>
      <c r="BLV11" s="8"/>
      <c r="BLW11" s="8"/>
      <c r="BLX11" s="8"/>
      <c r="BLY11" s="8"/>
      <c r="BLZ11" s="8"/>
      <c r="BMA11" s="8"/>
      <c r="BMB11" s="8"/>
      <c r="BMC11" s="8"/>
      <c r="BMD11" s="8"/>
      <c r="BME11" s="8"/>
      <c r="BMF11" s="8"/>
      <c r="BMG11" s="8"/>
      <c r="BMH11" s="8"/>
      <c r="BMI11" s="8"/>
      <c r="BMJ11" s="8"/>
      <c r="BMK11" s="8"/>
      <c r="BML11" s="8"/>
      <c r="BMM11" s="8"/>
      <c r="BMN11" s="8"/>
      <c r="BMO11" s="8"/>
      <c r="BMP11" s="8"/>
      <c r="BMQ11" s="8"/>
      <c r="BMR11" s="8"/>
      <c r="BMS11" s="8"/>
      <c r="BMT11" s="8"/>
      <c r="BMU11" s="8"/>
      <c r="BMV11" s="8"/>
      <c r="BMW11" s="8"/>
      <c r="BMX11" s="8"/>
      <c r="BMY11" s="8"/>
      <c r="BMZ11" s="8"/>
      <c r="BNA11" s="8"/>
      <c r="BNB11" s="8"/>
      <c r="BNC11" s="8"/>
      <c r="BND11" s="8"/>
      <c r="BNE11" s="8"/>
      <c r="BNF11" s="8"/>
      <c r="BNG11" s="8"/>
      <c r="BNH11" s="8"/>
      <c r="BNI11" s="8"/>
      <c r="BNJ11" s="8"/>
      <c r="BNK11" s="8"/>
      <c r="BNL11" s="8"/>
      <c r="BNM11" s="8"/>
      <c r="BNN11" s="8"/>
      <c r="BNO11" s="8"/>
      <c r="BNP11" s="8"/>
      <c r="BNQ11" s="8"/>
      <c r="BNR11" s="8"/>
      <c r="BNS11" s="8"/>
      <c r="BNT11" s="8"/>
      <c r="BNU11" s="8"/>
      <c r="BNV11" s="8"/>
      <c r="BNW11" s="8"/>
      <c r="BNX11" s="8"/>
      <c r="BNY11" s="8"/>
      <c r="BNZ11" s="8"/>
      <c r="BOA11" s="8"/>
      <c r="BOB11" s="8"/>
      <c r="BOC11" s="8"/>
      <c r="BOD11" s="8"/>
      <c r="BOE11" s="8"/>
      <c r="BOF11" s="8"/>
      <c r="BOG11" s="8"/>
      <c r="BOH11" s="8"/>
      <c r="BOI11" s="8"/>
      <c r="BOJ11" s="8"/>
      <c r="BOK11" s="8"/>
      <c r="BOL11" s="8"/>
      <c r="BOM11" s="8"/>
      <c r="BON11" s="8"/>
      <c r="BOO11" s="8"/>
      <c r="BOP11" s="8"/>
      <c r="BOQ11" s="8"/>
      <c r="BOR11" s="8"/>
      <c r="BOS11" s="8"/>
      <c r="BOT11" s="8"/>
      <c r="BOU11" s="8"/>
      <c r="BOV11" s="8"/>
      <c r="BOW11" s="8"/>
      <c r="BOX11" s="8"/>
      <c r="BOY11" s="8"/>
      <c r="BOZ11" s="8"/>
      <c r="BPA11" s="8"/>
      <c r="BPB11" s="8"/>
      <c r="BPC11" s="8"/>
      <c r="BPD11" s="8"/>
      <c r="BPE11" s="8"/>
      <c r="BPF11" s="8"/>
      <c r="BPG11" s="8"/>
      <c r="BPH11" s="8"/>
      <c r="BPI11" s="8"/>
      <c r="BPJ11" s="8"/>
      <c r="BPK11" s="8"/>
      <c r="BPL11" s="8"/>
      <c r="BPM11" s="8"/>
      <c r="BPN11" s="8"/>
      <c r="BPO11" s="8"/>
      <c r="BPP11" s="8"/>
      <c r="BPQ11" s="8"/>
      <c r="BPR11" s="8"/>
      <c r="BPS11" s="8"/>
      <c r="BPT11" s="8"/>
      <c r="BPU11" s="8"/>
      <c r="BPV11" s="8"/>
      <c r="BPW11" s="8"/>
      <c r="BPX11" s="8"/>
      <c r="BPY11" s="8"/>
      <c r="BPZ11" s="8"/>
      <c r="BQA11" s="8"/>
      <c r="BQB11" s="8"/>
      <c r="BQC11" s="8"/>
      <c r="BQD11" s="8"/>
      <c r="BQE11" s="8"/>
      <c r="BQF11" s="8"/>
      <c r="BQG11" s="8"/>
      <c r="BQH11" s="8"/>
      <c r="BQI11" s="8"/>
      <c r="BQJ11" s="8"/>
      <c r="BQK11" s="8"/>
      <c r="BQL11" s="8"/>
      <c r="BQM11" s="8"/>
      <c r="BQN11" s="8"/>
      <c r="BQO11" s="8"/>
      <c r="BQP11" s="8"/>
      <c r="BQQ11" s="8"/>
      <c r="BQR11" s="8"/>
      <c r="BQS11" s="8"/>
      <c r="BQT11" s="8"/>
      <c r="BQU11" s="8"/>
      <c r="BQV11" s="8"/>
      <c r="BQW11" s="8"/>
      <c r="BQX11" s="8"/>
      <c r="BQY11" s="8"/>
      <c r="BQZ11" s="8"/>
      <c r="BRA11" s="8"/>
      <c r="BRB11" s="8"/>
      <c r="BRC11" s="8"/>
      <c r="BRD11" s="8"/>
      <c r="BRE11" s="8"/>
      <c r="BRF11" s="8"/>
      <c r="BRG11" s="8"/>
      <c r="BRH11" s="8"/>
      <c r="BRI11" s="8"/>
      <c r="BRJ11" s="8"/>
      <c r="BRK11" s="8"/>
      <c r="BRL11" s="8"/>
      <c r="BRM11" s="8"/>
      <c r="BRN11" s="8"/>
      <c r="BRO11" s="8"/>
      <c r="BRP11" s="8"/>
      <c r="BRQ11" s="8"/>
      <c r="BRR11" s="8"/>
      <c r="BRS11" s="8"/>
      <c r="BRT11" s="8"/>
      <c r="BRU11" s="8"/>
      <c r="BRV11" s="8"/>
      <c r="BRW11" s="8"/>
      <c r="BRX11" s="8"/>
      <c r="BRY11" s="8"/>
      <c r="BRZ11" s="8"/>
      <c r="BSA11" s="8"/>
      <c r="BSB11" s="8"/>
      <c r="BSC11" s="8"/>
      <c r="BSD11" s="8"/>
      <c r="BSE11" s="8"/>
      <c r="BSF11" s="8"/>
      <c r="BSG11" s="8"/>
      <c r="BSH11" s="8"/>
      <c r="BSI11" s="8"/>
      <c r="BSJ11" s="8"/>
      <c r="BSK11" s="8"/>
      <c r="BSL11" s="8"/>
      <c r="BSM11" s="8"/>
      <c r="BSN11" s="8"/>
      <c r="BSO11" s="8"/>
      <c r="BSP11" s="8"/>
      <c r="BSQ11" s="8"/>
      <c r="BSR11" s="8"/>
      <c r="BSS11" s="8"/>
      <c r="BST11" s="8"/>
      <c r="BSU11" s="8"/>
      <c r="BSV11" s="8"/>
      <c r="BSW11" s="8"/>
      <c r="BSX11" s="8"/>
      <c r="BSY11" s="8"/>
      <c r="BSZ11" s="8"/>
      <c r="BTA11" s="8"/>
      <c r="BTB11" s="8"/>
      <c r="BTC11" s="8"/>
      <c r="BTD11" s="8"/>
      <c r="BTE11" s="8"/>
      <c r="BTF11" s="8"/>
      <c r="BTG11" s="8"/>
      <c r="BTH11" s="8"/>
      <c r="BTI11" s="8"/>
      <c r="BTJ11" s="8"/>
      <c r="BTK11" s="8"/>
      <c r="BTL11" s="8"/>
      <c r="BTM11" s="8"/>
      <c r="BTN11" s="8"/>
      <c r="BTO11" s="8"/>
      <c r="BTP11" s="8"/>
      <c r="BTQ11" s="8"/>
      <c r="BTR11" s="8"/>
      <c r="BTS11" s="8"/>
      <c r="BTT11" s="8"/>
      <c r="BTU11" s="8"/>
      <c r="BTV11" s="8"/>
      <c r="BTW11" s="8"/>
      <c r="BTX11" s="8"/>
      <c r="BTY11" s="8"/>
      <c r="BTZ11" s="8"/>
      <c r="BUA11" s="8"/>
      <c r="BUB11" s="8"/>
      <c r="BUC11" s="8"/>
      <c r="BUD11" s="8"/>
      <c r="BUE11" s="8"/>
      <c r="BUF11" s="8"/>
      <c r="BUG11" s="8"/>
      <c r="BUH11" s="8"/>
      <c r="BUI11" s="8"/>
      <c r="BUJ11" s="8"/>
      <c r="BUK11" s="8"/>
      <c r="BUL11" s="8"/>
      <c r="BUM11" s="8"/>
      <c r="BUN11" s="8"/>
      <c r="BUO11" s="8"/>
      <c r="BUP11" s="8"/>
      <c r="BUQ11" s="8"/>
      <c r="BUR11" s="8"/>
      <c r="BUS11" s="8"/>
      <c r="BUT11" s="8"/>
      <c r="BUU11" s="8"/>
      <c r="BUV11" s="8"/>
      <c r="BUW11" s="8"/>
      <c r="BUX11" s="8"/>
      <c r="BUY11" s="8"/>
      <c r="BUZ11" s="8"/>
      <c r="BVA11" s="8"/>
      <c r="BVB11" s="8"/>
      <c r="BVC11" s="8"/>
      <c r="BVD11" s="8"/>
      <c r="BVE11" s="8"/>
      <c r="BVF11" s="8"/>
      <c r="BVG11" s="8"/>
      <c r="BVH11" s="8"/>
      <c r="BVI11" s="8"/>
      <c r="BVJ11" s="8"/>
      <c r="BVK11" s="8"/>
      <c r="BVL11" s="8"/>
      <c r="BVM11" s="8"/>
      <c r="BVN11" s="8"/>
      <c r="BVO11" s="8"/>
      <c r="BVP11" s="8"/>
      <c r="BVQ11" s="8"/>
      <c r="BVR11" s="8"/>
      <c r="BVS11" s="8"/>
      <c r="BVT11" s="8"/>
      <c r="BVU11" s="8"/>
      <c r="BVV11" s="8"/>
      <c r="BVW11" s="8"/>
      <c r="BVX11" s="8"/>
      <c r="BVY11" s="8"/>
      <c r="BVZ11" s="8"/>
      <c r="BWA11" s="8"/>
      <c r="BWB11" s="8"/>
      <c r="BWC11" s="8"/>
      <c r="BWD11" s="8"/>
      <c r="BWE11" s="8"/>
      <c r="BWF11" s="8"/>
      <c r="BWG11" s="8"/>
      <c r="BWH11" s="8"/>
      <c r="BWI11" s="8"/>
      <c r="BWJ11" s="8"/>
      <c r="BWK11" s="8"/>
      <c r="BWL11" s="8"/>
      <c r="BWM11" s="8"/>
      <c r="BWN11" s="8"/>
      <c r="BWO11" s="8"/>
      <c r="BWP11" s="8"/>
      <c r="BWQ11" s="8"/>
      <c r="BWR11" s="8"/>
      <c r="BWS11" s="8"/>
      <c r="BWT11" s="8"/>
      <c r="BWU11" s="8"/>
      <c r="BWV11" s="8"/>
      <c r="BWW11" s="8"/>
      <c r="BWX11" s="8"/>
      <c r="BWY11" s="8"/>
      <c r="BWZ11" s="8"/>
      <c r="BXA11" s="8"/>
      <c r="BXB11" s="8"/>
      <c r="BXC11" s="8"/>
      <c r="BXD11" s="8"/>
      <c r="BXE11" s="8"/>
      <c r="BXF11" s="8"/>
      <c r="BXG11" s="8"/>
      <c r="BXH11" s="8"/>
      <c r="BXI11" s="8"/>
      <c r="BXJ11" s="8"/>
      <c r="BXK11" s="8"/>
      <c r="BXL11" s="8"/>
      <c r="BXM11" s="8"/>
      <c r="BXN11" s="8"/>
      <c r="BXO11" s="8"/>
      <c r="BXP11" s="8"/>
      <c r="BXQ11" s="8"/>
      <c r="BXR11" s="8"/>
      <c r="BXS11" s="8"/>
      <c r="BXT11" s="8"/>
      <c r="BXU11" s="8"/>
      <c r="BXV11" s="8"/>
      <c r="BXW11" s="8"/>
      <c r="BXX11" s="8"/>
    </row>
    <row r="12" spans="1:2003" ht="15.75">
      <c r="A12" s="58" t="s">
        <v>22</v>
      </c>
      <c r="B12" s="40"/>
      <c r="C12" s="41"/>
      <c r="D12" s="42"/>
      <c r="E12" s="42"/>
      <c r="F12" s="42"/>
      <c r="G12" s="44"/>
      <c r="H12" s="44"/>
      <c r="I12" s="44"/>
      <c r="J12" s="44"/>
      <c r="K12" s="45"/>
      <c r="L12" s="44"/>
      <c r="M12" s="46"/>
      <c r="N12" s="59"/>
      <c r="O12" s="69">
        <f t="shared" si="3"/>
        <v>0</v>
      </c>
      <c r="BXY12" s="9"/>
      <c r="BXZ12" s="9"/>
      <c r="BYA12" s="9"/>
    </row>
    <row r="13" spans="1:2003" ht="15.75">
      <c r="A13" s="39" t="s">
        <v>19</v>
      </c>
      <c r="B13" s="40">
        <v>151</v>
      </c>
      <c r="C13" s="41">
        <v>4.33</v>
      </c>
      <c r="D13" s="42">
        <v>22.88</v>
      </c>
      <c r="E13" s="42">
        <v>68</v>
      </c>
      <c r="F13" s="43">
        <f>(49/2000*E13)*C13</f>
        <v>7.21</v>
      </c>
      <c r="G13" s="44">
        <f>((49*1.016)/2000*E13)*C13</f>
        <v>7.33</v>
      </c>
      <c r="H13" s="44">
        <f>+G13-F13</f>
        <v>0.12</v>
      </c>
      <c r="I13" s="44">
        <f>+D13+H13</f>
        <v>23</v>
      </c>
      <c r="J13" s="44">
        <f>+B13*I13*12</f>
        <v>41676</v>
      </c>
      <c r="K13" s="45">
        <f>B13*D13</f>
        <v>3454.88</v>
      </c>
      <c r="L13" s="44">
        <f>K13*12</f>
        <v>41458.559999999998</v>
      </c>
      <c r="M13" s="46">
        <f>B13*I13*12</f>
        <v>41676</v>
      </c>
      <c r="N13" s="47">
        <f t="shared" ref="N13:N15" si="4">(I13-D13)/D13</f>
        <v>5.1999999999999998E-3</v>
      </c>
      <c r="O13" s="69">
        <f t="shared" si="3"/>
        <v>217.44</v>
      </c>
      <c r="BXY13" s="9"/>
      <c r="BXZ13" s="9"/>
      <c r="BYA13" s="9"/>
    </row>
    <row r="14" spans="1:2003" ht="15.75">
      <c r="A14" s="39" t="s">
        <v>20</v>
      </c>
      <c r="B14" s="40">
        <v>229</v>
      </c>
      <c r="C14" s="41">
        <v>4.33</v>
      </c>
      <c r="D14" s="42">
        <v>19.22</v>
      </c>
      <c r="E14" s="42">
        <v>47</v>
      </c>
      <c r="F14" s="43">
        <f>(49/2000*E14)*C14</f>
        <v>4.99</v>
      </c>
      <c r="G14" s="44">
        <f>((49*1.016)/2000*E14)*C14</f>
        <v>5.07</v>
      </c>
      <c r="H14" s="44">
        <f t="shared" ref="H14:H15" si="5">+G14-F14</f>
        <v>0.08</v>
      </c>
      <c r="I14" s="44">
        <f t="shared" ref="I14:I15" si="6">+D14+H14</f>
        <v>19.3</v>
      </c>
      <c r="J14" s="44">
        <f>+B14*I14*12</f>
        <v>53036.4</v>
      </c>
      <c r="K14" s="45">
        <f>B14*D14</f>
        <v>4401.38</v>
      </c>
      <c r="L14" s="44">
        <f>K14*12</f>
        <v>52816.56</v>
      </c>
      <c r="M14" s="46">
        <f>B14*I14*12</f>
        <v>53036.4</v>
      </c>
      <c r="N14" s="47">
        <f t="shared" si="4"/>
        <v>4.1999999999999997E-3</v>
      </c>
      <c r="O14" s="69">
        <f t="shared" si="3"/>
        <v>219.84</v>
      </c>
      <c r="BXY14" s="9"/>
      <c r="BXZ14" s="9"/>
      <c r="BYA14" s="9"/>
    </row>
    <row r="15" spans="1:2003" s="57" customFormat="1" ht="15.75">
      <c r="A15" s="48" t="s">
        <v>21</v>
      </c>
      <c r="B15" s="49">
        <v>94</v>
      </c>
      <c r="C15" s="50">
        <v>4.33</v>
      </c>
      <c r="D15" s="51">
        <v>15.55</v>
      </c>
      <c r="E15" s="51">
        <v>34</v>
      </c>
      <c r="F15" s="52">
        <f>(49/2000*E15)*C15</f>
        <v>3.61</v>
      </c>
      <c r="G15" s="53">
        <f>((49*1.016)/2000*E15)*C15</f>
        <v>3.66</v>
      </c>
      <c r="H15" s="53">
        <f t="shared" si="5"/>
        <v>0.05</v>
      </c>
      <c r="I15" s="53">
        <f t="shared" si="6"/>
        <v>15.6</v>
      </c>
      <c r="J15" s="53">
        <f>+B15*I15*12</f>
        <v>17596.8</v>
      </c>
      <c r="K15" s="54">
        <f>B15*D15</f>
        <v>1461.7</v>
      </c>
      <c r="L15" s="53">
        <f>K15*12</f>
        <v>17540.400000000001</v>
      </c>
      <c r="M15" s="55">
        <f>B15*I15*12</f>
        <v>17596.8</v>
      </c>
      <c r="N15" s="56">
        <f t="shared" si="4"/>
        <v>3.2000000000000002E-3</v>
      </c>
      <c r="O15" s="69">
        <f t="shared" si="3"/>
        <v>56.4</v>
      </c>
      <c r="P15" s="7"/>
      <c r="Q15" s="7"/>
      <c r="R15" s="7"/>
      <c r="S15" s="7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8"/>
      <c r="AMM15" s="8"/>
      <c r="AMN15" s="8"/>
      <c r="AMO15" s="8"/>
      <c r="AMP15" s="8"/>
      <c r="AMQ15" s="8"/>
      <c r="AMR15" s="8"/>
      <c r="AMS15" s="8"/>
      <c r="AMT15" s="8"/>
      <c r="AMU15" s="8"/>
      <c r="AMV15" s="8"/>
      <c r="AMW15" s="8"/>
      <c r="AMX15" s="8"/>
      <c r="AMY15" s="8"/>
      <c r="AMZ15" s="8"/>
      <c r="ANA15" s="8"/>
      <c r="ANB15" s="8"/>
      <c r="ANC15" s="8"/>
      <c r="AND15" s="8"/>
      <c r="ANE15" s="8"/>
      <c r="ANF15" s="8"/>
      <c r="ANG15" s="8"/>
      <c r="ANH15" s="8"/>
      <c r="ANI15" s="8"/>
      <c r="ANJ15" s="8"/>
      <c r="ANK15" s="8"/>
      <c r="ANL15" s="8"/>
      <c r="ANM15" s="8"/>
      <c r="ANN15" s="8"/>
      <c r="ANO15" s="8"/>
      <c r="ANP15" s="8"/>
      <c r="ANQ15" s="8"/>
      <c r="ANR15" s="8"/>
      <c r="ANS15" s="8"/>
      <c r="ANT15" s="8"/>
      <c r="ANU15" s="8"/>
      <c r="ANV15" s="8"/>
      <c r="ANW15" s="8"/>
      <c r="ANX15" s="8"/>
      <c r="ANY15" s="8"/>
      <c r="ANZ15" s="8"/>
      <c r="AOA15" s="8"/>
      <c r="AOB15" s="8"/>
      <c r="AOC15" s="8"/>
      <c r="AOD15" s="8"/>
      <c r="AOE15" s="8"/>
      <c r="AOF15" s="8"/>
      <c r="AOG15" s="8"/>
      <c r="AOH15" s="8"/>
      <c r="AOI15" s="8"/>
      <c r="AOJ15" s="8"/>
      <c r="AOK15" s="8"/>
      <c r="AOL15" s="8"/>
      <c r="AOM15" s="8"/>
      <c r="AON15" s="8"/>
      <c r="AOO15" s="8"/>
      <c r="AOP15" s="8"/>
      <c r="AOQ15" s="8"/>
      <c r="AOR15" s="8"/>
      <c r="AOS15" s="8"/>
      <c r="AOT15" s="8"/>
      <c r="AOU15" s="8"/>
      <c r="AOV15" s="8"/>
      <c r="AOW15" s="8"/>
      <c r="AOX15" s="8"/>
      <c r="AOY15" s="8"/>
      <c r="AOZ15" s="8"/>
      <c r="APA15" s="8"/>
      <c r="APB15" s="8"/>
      <c r="APC15" s="8"/>
      <c r="APD15" s="8"/>
      <c r="APE15" s="8"/>
      <c r="APF15" s="8"/>
      <c r="APG15" s="8"/>
      <c r="APH15" s="8"/>
      <c r="API15" s="8"/>
      <c r="APJ15" s="8"/>
      <c r="APK15" s="8"/>
      <c r="APL15" s="8"/>
      <c r="APM15" s="8"/>
      <c r="APN15" s="8"/>
      <c r="APO15" s="8"/>
      <c r="APP15" s="8"/>
      <c r="APQ15" s="8"/>
      <c r="APR15" s="8"/>
      <c r="APS15" s="8"/>
      <c r="APT15" s="8"/>
      <c r="APU15" s="8"/>
      <c r="APV15" s="8"/>
      <c r="APW15" s="8"/>
      <c r="APX15" s="8"/>
      <c r="APY15" s="8"/>
      <c r="APZ15" s="8"/>
      <c r="AQA15" s="8"/>
      <c r="AQB15" s="8"/>
      <c r="AQC15" s="8"/>
      <c r="AQD15" s="8"/>
      <c r="AQE15" s="8"/>
      <c r="AQF15" s="8"/>
      <c r="AQG15" s="8"/>
      <c r="AQH15" s="8"/>
      <c r="AQI15" s="8"/>
      <c r="AQJ15" s="8"/>
      <c r="AQK15" s="8"/>
      <c r="AQL15" s="8"/>
      <c r="AQM15" s="8"/>
      <c r="AQN15" s="8"/>
      <c r="AQO15" s="8"/>
      <c r="AQP15" s="8"/>
      <c r="AQQ15" s="8"/>
      <c r="AQR15" s="8"/>
      <c r="AQS15" s="8"/>
      <c r="AQT15" s="8"/>
      <c r="AQU15" s="8"/>
      <c r="AQV15" s="8"/>
      <c r="AQW15" s="8"/>
      <c r="AQX15" s="8"/>
      <c r="AQY15" s="8"/>
      <c r="AQZ15" s="8"/>
      <c r="ARA15" s="8"/>
      <c r="ARB15" s="8"/>
      <c r="ARC15" s="8"/>
      <c r="ARD15" s="8"/>
      <c r="ARE15" s="8"/>
      <c r="ARF15" s="8"/>
      <c r="ARG15" s="8"/>
      <c r="ARH15" s="8"/>
      <c r="ARI15" s="8"/>
      <c r="ARJ15" s="8"/>
      <c r="ARK15" s="8"/>
      <c r="ARL15" s="8"/>
      <c r="ARM15" s="8"/>
      <c r="ARN15" s="8"/>
      <c r="ARO15" s="8"/>
      <c r="ARP15" s="8"/>
      <c r="ARQ15" s="8"/>
      <c r="ARR15" s="8"/>
      <c r="ARS15" s="8"/>
      <c r="ART15" s="8"/>
      <c r="ARU15" s="8"/>
      <c r="ARV15" s="8"/>
      <c r="ARW15" s="8"/>
      <c r="ARX15" s="8"/>
      <c r="ARY15" s="8"/>
      <c r="ARZ15" s="8"/>
      <c r="ASA15" s="8"/>
      <c r="ASB15" s="8"/>
      <c r="ASC15" s="8"/>
      <c r="ASD15" s="8"/>
      <c r="ASE15" s="8"/>
      <c r="ASF15" s="8"/>
      <c r="ASG15" s="8"/>
      <c r="ASH15" s="8"/>
      <c r="ASI15" s="8"/>
      <c r="ASJ15" s="8"/>
      <c r="ASK15" s="8"/>
      <c r="ASL15" s="8"/>
      <c r="ASM15" s="8"/>
      <c r="ASN15" s="8"/>
      <c r="ASO15" s="8"/>
      <c r="ASP15" s="8"/>
      <c r="ASQ15" s="8"/>
      <c r="ASR15" s="8"/>
      <c r="ASS15" s="8"/>
      <c r="AST15" s="8"/>
      <c r="ASU15" s="8"/>
      <c r="ASV15" s="8"/>
      <c r="ASW15" s="8"/>
      <c r="ASX15" s="8"/>
      <c r="ASY15" s="8"/>
      <c r="ASZ15" s="8"/>
      <c r="ATA15" s="8"/>
      <c r="ATB15" s="8"/>
      <c r="ATC15" s="8"/>
      <c r="ATD15" s="8"/>
      <c r="ATE15" s="8"/>
      <c r="ATF15" s="8"/>
      <c r="ATG15" s="8"/>
      <c r="ATH15" s="8"/>
      <c r="ATI15" s="8"/>
      <c r="ATJ15" s="8"/>
      <c r="ATK15" s="8"/>
      <c r="ATL15" s="8"/>
      <c r="ATM15" s="8"/>
      <c r="ATN15" s="8"/>
      <c r="ATO15" s="8"/>
      <c r="ATP15" s="8"/>
      <c r="ATQ15" s="8"/>
      <c r="ATR15" s="8"/>
      <c r="ATS15" s="8"/>
      <c r="ATT15" s="8"/>
      <c r="ATU15" s="8"/>
      <c r="ATV15" s="8"/>
      <c r="ATW15" s="8"/>
      <c r="ATX15" s="8"/>
      <c r="ATY15" s="8"/>
      <c r="ATZ15" s="8"/>
      <c r="AUA15" s="8"/>
      <c r="AUB15" s="8"/>
      <c r="AUC15" s="8"/>
      <c r="AUD15" s="8"/>
      <c r="AUE15" s="8"/>
      <c r="AUF15" s="8"/>
      <c r="AUG15" s="8"/>
      <c r="AUH15" s="8"/>
      <c r="AUI15" s="8"/>
      <c r="AUJ15" s="8"/>
      <c r="AUK15" s="8"/>
      <c r="AUL15" s="8"/>
      <c r="AUM15" s="8"/>
      <c r="AUN15" s="8"/>
      <c r="AUO15" s="8"/>
      <c r="AUP15" s="8"/>
      <c r="AUQ15" s="8"/>
      <c r="AUR15" s="8"/>
      <c r="AUS15" s="8"/>
      <c r="AUT15" s="8"/>
      <c r="AUU15" s="8"/>
      <c r="AUV15" s="8"/>
      <c r="AUW15" s="8"/>
      <c r="AUX15" s="8"/>
      <c r="AUY15" s="8"/>
      <c r="AUZ15" s="8"/>
      <c r="AVA15" s="8"/>
      <c r="AVB15" s="8"/>
      <c r="AVC15" s="8"/>
      <c r="AVD15" s="8"/>
      <c r="AVE15" s="8"/>
      <c r="AVF15" s="8"/>
      <c r="AVG15" s="8"/>
      <c r="AVH15" s="8"/>
      <c r="AVI15" s="8"/>
      <c r="AVJ15" s="8"/>
      <c r="AVK15" s="8"/>
      <c r="AVL15" s="8"/>
      <c r="AVM15" s="8"/>
      <c r="AVN15" s="8"/>
      <c r="AVO15" s="8"/>
      <c r="AVP15" s="8"/>
      <c r="AVQ15" s="8"/>
      <c r="AVR15" s="8"/>
      <c r="AVS15" s="8"/>
      <c r="AVT15" s="8"/>
      <c r="AVU15" s="8"/>
      <c r="AVV15" s="8"/>
      <c r="AVW15" s="8"/>
      <c r="AVX15" s="8"/>
      <c r="AVY15" s="8"/>
      <c r="AVZ15" s="8"/>
      <c r="AWA15" s="8"/>
      <c r="AWB15" s="8"/>
      <c r="AWC15" s="8"/>
      <c r="AWD15" s="8"/>
      <c r="AWE15" s="8"/>
      <c r="AWF15" s="8"/>
      <c r="AWG15" s="8"/>
      <c r="AWH15" s="8"/>
      <c r="AWI15" s="8"/>
      <c r="AWJ15" s="8"/>
      <c r="AWK15" s="8"/>
      <c r="AWL15" s="8"/>
      <c r="AWM15" s="8"/>
      <c r="AWN15" s="8"/>
      <c r="AWO15" s="8"/>
      <c r="AWP15" s="8"/>
      <c r="AWQ15" s="8"/>
      <c r="AWR15" s="8"/>
      <c r="AWS15" s="8"/>
      <c r="AWT15" s="8"/>
      <c r="AWU15" s="8"/>
      <c r="AWV15" s="8"/>
      <c r="AWW15" s="8"/>
      <c r="AWX15" s="8"/>
      <c r="AWY15" s="8"/>
      <c r="AWZ15" s="8"/>
      <c r="AXA15" s="8"/>
      <c r="AXB15" s="8"/>
      <c r="AXC15" s="8"/>
      <c r="AXD15" s="8"/>
      <c r="AXE15" s="8"/>
      <c r="AXF15" s="8"/>
      <c r="AXG15" s="8"/>
      <c r="AXH15" s="8"/>
      <c r="AXI15" s="8"/>
      <c r="AXJ15" s="8"/>
      <c r="AXK15" s="8"/>
      <c r="AXL15" s="8"/>
      <c r="AXM15" s="8"/>
      <c r="AXN15" s="8"/>
      <c r="AXO15" s="8"/>
      <c r="AXP15" s="8"/>
      <c r="AXQ15" s="8"/>
      <c r="AXR15" s="8"/>
      <c r="AXS15" s="8"/>
      <c r="AXT15" s="8"/>
      <c r="AXU15" s="8"/>
      <c r="AXV15" s="8"/>
      <c r="AXW15" s="8"/>
      <c r="AXX15" s="8"/>
      <c r="AXY15" s="8"/>
      <c r="AXZ15" s="8"/>
      <c r="AYA15" s="8"/>
      <c r="AYB15" s="8"/>
      <c r="AYC15" s="8"/>
      <c r="AYD15" s="8"/>
      <c r="AYE15" s="8"/>
      <c r="AYF15" s="8"/>
      <c r="AYG15" s="8"/>
      <c r="AYH15" s="8"/>
      <c r="AYI15" s="8"/>
      <c r="AYJ15" s="8"/>
      <c r="AYK15" s="8"/>
      <c r="AYL15" s="8"/>
      <c r="AYM15" s="8"/>
      <c r="AYN15" s="8"/>
      <c r="AYO15" s="8"/>
      <c r="AYP15" s="8"/>
      <c r="AYQ15" s="8"/>
      <c r="AYR15" s="8"/>
      <c r="AYS15" s="8"/>
      <c r="AYT15" s="8"/>
      <c r="AYU15" s="8"/>
      <c r="AYV15" s="8"/>
      <c r="AYW15" s="8"/>
      <c r="AYX15" s="8"/>
      <c r="AYY15" s="8"/>
      <c r="AYZ15" s="8"/>
      <c r="AZA15" s="8"/>
      <c r="AZB15" s="8"/>
      <c r="AZC15" s="8"/>
      <c r="AZD15" s="8"/>
      <c r="AZE15" s="8"/>
      <c r="AZF15" s="8"/>
      <c r="AZG15" s="8"/>
      <c r="AZH15" s="8"/>
      <c r="AZI15" s="8"/>
      <c r="AZJ15" s="8"/>
      <c r="AZK15" s="8"/>
      <c r="AZL15" s="8"/>
      <c r="AZM15" s="8"/>
      <c r="AZN15" s="8"/>
      <c r="AZO15" s="8"/>
      <c r="AZP15" s="8"/>
      <c r="AZQ15" s="8"/>
      <c r="AZR15" s="8"/>
      <c r="AZS15" s="8"/>
      <c r="AZT15" s="8"/>
      <c r="AZU15" s="8"/>
      <c r="AZV15" s="8"/>
      <c r="AZW15" s="8"/>
      <c r="AZX15" s="8"/>
      <c r="AZY15" s="8"/>
      <c r="AZZ15" s="8"/>
      <c r="BAA15" s="8"/>
      <c r="BAB15" s="8"/>
      <c r="BAC15" s="8"/>
      <c r="BAD15" s="8"/>
      <c r="BAE15" s="8"/>
      <c r="BAF15" s="8"/>
      <c r="BAG15" s="8"/>
      <c r="BAH15" s="8"/>
      <c r="BAI15" s="8"/>
      <c r="BAJ15" s="8"/>
      <c r="BAK15" s="8"/>
      <c r="BAL15" s="8"/>
      <c r="BAM15" s="8"/>
      <c r="BAN15" s="8"/>
      <c r="BAO15" s="8"/>
      <c r="BAP15" s="8"/>
      <c r="BAQ15" s="8"/>
      <c r="BAR15" s="8"/>
      <c r="BAS15" s="8"/>
      <c r="BAT15" s="8"/>
      <c r="BAU15" s="8"/>
      <c r="BAV15" s="8"/>
      <c r="BAW15" s="8"/>
      <c r="BAX15" s="8"/>
      <c r="BAY15" s="8"/>
      <c r="BAZ15" s="8"/>
      <c r="BBA15" s="8"/>
      <c r="BBB15" s="8"/>
      <c r="BBC15" s="8"/>
      <c r="BBD15" s="8"/>
      <c r="BBE15" s="8"/>
      <c r="BBF15" s="8"/>
      <c r="BBG15" s="8"/>
      <c r="BBH15" s="8"/>
      <c r="BBI15" s="8"/>
      <c r="BBJ15" s="8"/>
      <c r="BBK15" s="8"/>
      <c r="BBL15" s="8"/>
      <c r="BBM15" s="8"/>
      <c r="BBN15" s="8"/>
      <c r="BBO15" s="8"/>
      <c r="BBP15" s="8"/>
      <c r="BBQ15" s="8"/>
      <c r="BBR15" s="8"/>
      <c r="BBS15" s="8"/>
      <c r="BBT15" s="8"/>
      <c r="BBU15" s="8"/>
      <c r="BBV15" s="8"/>
      <c r="BBW15" s="8"/>
      <c r="BBX15" s="8"/>
      <c r="BBY15" s="8"/>
      <c r="BBZ15" s="8"/>
      <c r="BCA15" s="8"/>
      <c r="BCB15" s="8"/>
      <c r="BCC15" s="8"/>
      <c r="BCD15" s="8"/>
      <c r="BCE15" s="8"/>
      <c r="BCF15" s="8"/>
      <c r="BCG15" s="8"/>
      <c r="BCH15" s="8"/>
      <c r="BCI15" s="8"/>
      <c r="BCJ15" s="8"/>
      <c r="BCK15" s="8"/>
      <c r="BCL15" s="8"/>
      <c r="BCM15" s="8"/>
      <c r="BCN15" s="8"/>
      <c r="BCO15" s="8"/>
      <c r="BCP15" s="8"/>
      <c r="BCQ15" s="8"/>
      <c r="BCR15" s="8"/>
      <c r="BCS15" s="8"/>
      <c r="BCT15" s="8"/>
      <c r="BCU15" s="8"/>
      <c r="BCV15" s="8"/>
      <c r="BCW15" s="8"/>
      <c r="BCX15" s="8"/>
      <c r="BCY15" s="8"/>
      <c r="BCZ15" s="8"/>
      <c r="BDA15" s="8"/>
      <c r="BDB15" s="8"/>
      <c r="BDC15" s="8"/>
      <c r="BDD15" s="8"/>
      <c r="BDE15" s="8"/>
      <c r="BDF15" s="8"/>
      <c r="BDG15" s="8"/>
      <c r="BDH15" s="8"/>
      <c r="BDI15" s="8"/>
      <c r="BDJ15" s="8"/>
      <c r="BDK15" s="8"/>
      <c r="BDL15" s="8"/>
      <c r="BDM15" s="8"/>
      <c r="BDN15" s="8"/>
      <c r="BDO15" s="8"/>
      <c r="BDP15" s="8"/>
      <c r="BDQ15" s="8"/>
      <c r="BDR15" s="8"/>
      <c r="BDS15" s="8"/>
      <c r="BDT15" s="8"/>
      <c r="BDU15" s="8"/>
      <c r="BDV15" s="8"/>
      <c r="BDW15" s="8"/>
      <c r="BDX15" s="8"/>
      <c r="BDY15" s="8"/>
      <c r="BDZ15" s="8"/>
      <c r="BEA15" s="8"/>
      <c r="BEB15" s="8"/>
      <c r="BEC15" s="8"/>
      <c r="BED15" s="8"/>
      <c r="BEE15" s="8"/>
      <c r="BEF15" s="8"/>
      <c r="BEG15" s="8"/>
      <c r="BEH15" s="8"/>
      <c r="BEI15" s="8"/>
      <c r="BEJ15" s="8"/>
      <c r="BEK15" s="8"/>
      <c r="BEL15" s="8"/>
      <c r="BEM15" s="8"/>
      <c r="BEN15" s="8"/>
      <c r="BEO15" s="8"/>
      <c r="BEP15" s="8"/>
      <c r="BEQ15" s="8"/>
      <c r="BER15" s="8"/>
      <c r="BES15" s="8"/>
      <c r="BET15" s="8"/>
      <c r="BEU15" s="8"/>
      <c r="BEV15" s="8"/>
      <c r="BEW15" s="8"/>
      <c r="BEX15" s="8"/>
      <c r="BEY15" s="8"/>
      <c r="BEZ15" s="8"/>
      <c r="BFA15" s="8"/>
      <c r="BFB15" s="8"/>
      <c r="BFC15" s="8"/>
      <c r="BFD15" s="8"/>
      <c r="BFE15" s="8"/>
      <c r="BFF15" s="8"/>
      <c r="BFG15" s="8"/>
      <c r="BFH15" s="8"/>
      <c r="BFI15" s="8"/>
      <c r="BFJ15" s="8"/>
      <c r="BFK15" s="8"/>
      <c r="BFL15" s="8"/>
      <c r="BFM15" s="8"/>
      <c r="BFN15" s="8"/>
      <c r="BFO15" s="8"/>
      <c r="BFP15" s="8"/>
      <c r="BFQ15" s="8"/>
      <c r="BFR15" s="8"/>
      <c r="BFS15" s="8"/>
      <c r="BFT15" s="8"/>
      <c r="BFU15" s="8"/>
      <c r="BFV15" s="8"/>
      <c r="BFW15" s="8"/>
      <c r="BFX15" s="8"/>
      <c r="BFY15" s="8"/>
      <c r="BFZ15" s="8"/>
      <c r="BGA15" s="8"/>
      <c r="BGB15" s="8"/>
      <c r="BGC15" s="8"/>
      <c r="BGD15" s="8"/>
      <c r="BGE15" s="8"/>
      <c r="BGF15" s="8"/>
      <c r="BGG15" s="8"/>
      <c r="BGH15" s="8"/>
      <c r="BGI15" s="8"/>
      <c r="BGJ15" s="8"/>
      <c r="BGK15" s="8"/>
      <c r="BGL15" s="8"/>
      <c r="BGM15" s="8"/>
      <c r="BGN15" s="8"/>
      <c r="BGO15" s="8"/>
      <c r="BGP15" s="8"/>
      <c r="BGQ15" s="8"/>
      <c r="BGR15" s="8"/>
      <c r="BGS15" s="8"/>
      <c r="BGT15" s="8"/>
      <c r="BGU15" s="8"/>
      <c r="BGV15" s="8"/>
      <c r="BGW15" s="8"/>
      <c r="BGX15" s="8"/>
      <c r="BGY15" s="8"/>
      <c r="BGZ15" s="8"/>
      <c r="BHA15" s="8"/>
      <c r="BHB15" s="8"/>
      <c r="BHC15" s="8"/>
      <c r="BHD15" s="8"/>
      <c r="BHE15" s="8"/>
      <c r="BHF15" s="8"/>
      <c r="BHG15" s="8"/>
      <c r="BHH15" s="8"/>
      <c r="BHI15" s="8"/>
      <c r="BHJ15" s="8"/>
      <c r="BHK15" s="8"/>
      <c r="BHL15" s="8"/>
      <c r="BHM15" s="8"/>
      <c r="BHN15" s="8"/>
      <c r="BHO15" s="8"/>
      <c r="BHP15" s="8"/>
      <c r="BHQ15" s="8"/>
      <c r="BHR15" s="8"/>
      <c r="BHS15" s="8"/>
      <c r="BHT15" s="8"/>
      <c r="BHU15" s="8"/>
      <c r="BHV15" s="8"/>
      <c r="BHW15" s="8"/>
      <c r="BHX15" s="8"/>
      <c r="BHY15" s="8"/>
      <c r="BHZ15" s="8"/>
      <c r="BIA15" s="8"/>
      <c r="BIB15" s="8"/>
      <c r="BIC15" s="8"/>
      <c r="BID15" s="8"/>
      <c r="BIE15" s="8"/>
      <c r="BIF15" s="8"/>
      <c r="BIG15" s="8"/>
      <c r="BIH15" s="8"/>
      <c r="BII15" s="8"/>
      <c r="BIJ15" s="8"/>
      <c r="BIK15" s="8"/>
      <c r="BIL15" s="8"/>
      <c r="BIM15" s="8"/>
      <c r="BIN15" s="8"/>
      <c r="BIO15" s="8"/>
      <c r="BIP15" s="8"/>
      <c r="BIQ15" s="8"/>
      <c r="BIR15" s="8"/>
      <c r="BIS15" s="8"/>
      <c r="BIT15" s="8"/>
      <c r="BIU15" s="8"/>
      <c r="BIV15" s="8"/>
      <c r="BIW15" s="8"/>
      <c r="BIX15" s="8"/>
      <c r="BIY15" s="8"/>
      <c r="BIZ15" s="8"/>
      <c r="BJA15" s="8"/>
      <c r="BJB15" s="8"/>
      <c r="BJC15" s="8"/>
      <c r="BJD15" s="8"/>
      <c r="BJE15" s="8"/>
      <c r="BJF15" s="8"/>
      <c r="BJG15" s="8"/>
      <c r="BJH15" s="8"/>
      <c r="BJI15" s="8"/>
      <c r="BJJ15" s="8"/>
      <c r="BJK15" s="8"/>
      <c r="BJL15" s="8"/>
      <c r="BJM15" s="8"/>
      <c r="BJN15" s="8"/>
      <c r="BJO15" s="8"/>
      <c r="BJP15" s="8"/>
      <c r="BJQ15" s="8"/>
      <c r="BJR15" s="8"/>
      <c r="BJS15" s="8"/>
      <c r="BJT15" s="8"/>
      <c r="BJU15" s="8"/>
      <c r="BJV15" s="8"/>
      <c r="BJW15" s="8"/>
      <c r="BJX15" s="8"/>
      <c r="BJY15" s="8"/>
      <c r="BJZ15" s="8"/>
      <c r="BKA15" s="8"/>
      <c r="BKB15" s="8"/>
      <c r="BKC15" s="8"/>
      <c r="BKD15" s="8"/>
      <c r="BKE15" s="8"/>
      <c r="BKF15" s="8"/>
      <c r="BKG15" s="8"/>
      <c r="BKH15" s="8"/>
      <c r="BKI15" s="8"/>
      <c r="BKJ15" s="8"/>
      <c r="BKK15" s="8"/>
      <c r="BKL15" s="8"/>
      <c r="BKM15" s="8"/>
      <c r="BKN15" s="8"/>
      <c r="BKO15" s="8"/>
      <c r="BKP15" s="8"/>
      <c r="BKQ15" s="8"/>
      <c r="BKR15" s="8"/>
      <c r="BKS15" s="8"/>
      <c r="BKT15" s="8"/>
      <c r="BKU15" s="8"/>
      <c r="BKV15" s="8"/>
      <c r="BKW15" s="8"/>
      <c r="BKX15" s="8"/>
      <c r="BKY15" s="8"/>
      <c r="BKZ15" s="8"/>
      <c r="BLA15" s="8"/>
      <c r="BLB15" s="8"/>
      <c r="BLC15" s="8"/>
      <c r="BLD15" s="8"/>
      <c r="BLE15" s="8"/>
      <c r="BLF15" s="8"/>
      <c r="BLG15" s="8"/>
      <c r="BLH15" s="8"/>
      <c r="BLI15" s="8"/>
      <c r="BLJ15" s="8"/>
      <c r="BLK15" s="8"/>
      <c r="BLL15" s="8"/>
      <c r="BLM15" s="8"/>
      <c r="BLN15" s="8"/>
      <c r="BLO15" s="8"/>
      <c r="BLP15" s="8"/>
      <c r="BLQ15" s="8"/>
      <c r="BLR15" s="8"/>
      <c r="BLS15" s="8"/>
      <c r="BLT15" s="8"/>
      <c r="BLU15" s="8"/>
      <c r="BLV15" s="8"/>
      <c r="BLW15" s="8"/>
      <c r="BLX15" s="8"/>
      <c r="BLY15" s="8"/>
      <c r="BLZ15" s="8"/>
      <c r="BMA15" s="8"/>
      <c r="BMB15" s="8"/>
      <c r="BMC15" s="8"/>
      <c r="BMD15" s="8"/>
      <c r="BME15" s="8"/>
      <c r="BMF15" s="8"/>
      <c r="BMG15" s="8"/>
      <c r="BMH15" s="8"/>
      <c r="BMI15" s="8"/>
      <c r="BMJ15" s="8"/>
      <c r="BMK15" s="8"/>
      <c r="BML15" s="8"/>
      <c r="BMM15" s="8"/>
      <c r="BMN15" s="8"/>
      <c r="BMO15" s="8"/>
      <c r="BMP15" s="8"/>
      <c r="BMQ15" s="8"/>
      <c r="BMR15" s="8"/>
      <c r="BMS15" s="8"/>
      <c r="BMT15" s="8"/>
      <c r="BMU15" s="8"/>
      <c r="BMV15" s="8"/>
      <c r="BMW15" s="8"/>
      <c r="BMX15" s="8"/>
      <c r="BMY15" s="8"/>
      <c r="BMZ15" s="8"/>
      <c r="BNA15" s="8"/>
      <c r="BNB15" s="8"/>
      <c r="BNC15" s="8"/>
      <c r="BND15" s="8"/>
      <c r="BNE15" s="8"/>
      <c r="BNF15" s="8"/>
      <c r="BNG15" s="8"/>
      <c r="BNH15" s="8"/>
      <c r="BNI15" s="8"/>
      <c r="BNJ15" s="8"/>
      <c r="BNK15" s="8"/>
      <c r="BNL15" s="8"/>
      <c r="BNM15" s="8"/>
      <c r="BNN15" s="8"/>
      <c r="BNO15" s="8"/>
      <c r="BNP15" s="8"/>
      <c r="BNQ15" s="8"/>
      <c r="BNR15" s="8"/>
      <c r="BNS15" s="8"/>
      <c r="BNT15" s="8"/>
      <c r="BNU15" s="8"/>
      <c r="BNV15" s="8"/>
      <c r="BNW15" s="8"/>
      <c r="BNX15" s="8"/>
      <c r="BNY15" s="8"/>
      <c r="BNZ15" s="8"/>
      <c r="BOA15" s="8"/>
      <c r="BOB15" s="8"/>
      <c r="BOC15" s="8"/>
      <c r="BOD15" s="8"/>
      <c r="BOE15" s="8"/>
      <c r="BOF15" s="8"/>
      <c r="BOG15" s="8"/>
      <c r="BOH15" s="8"/>
      <c r="BOI15" s="8"/>
      <c r="BOJ15" s="8"/>
      <c r="BOK15" s="8"/>
      <c r="BOL15" s="8"/>
      <c r="BOM15" s="8"/>
      <c r="BON15" s="8"/>
      <c r="BOO15" s="8"/>
      <c r="BOP15" s="8"/>
      <c r="BOQ15" s="8"/>
      <c r="BOR15" s="8"/>
      <c r="BOS15" s="8"/>
      <c r="BOT15" s="8"/>
      <c r="BOU15" s="8"/>
      <c r="BOV15" s="8"/>
      <c r="BOW15" s="8"/>
      <c r="BOX15" s="8"/>
      <c r="BOY15" s="8"/>
      <c r="BOZ15" s="8"/>
      <c r="BPA15" s="8"/>
      <c r="BPB15" s="8"/>
      <c r="BPC15" s="8"/>
      <c r="BPD15" s="8"/>
      <c r="BPE15" s="8"/>
      <c r="BPF15" s="8"/>
      <c r="BPG15" s="8"/>
      <c r="BPH15" s="8"/>
      <c r="BPI15" s="8"/>
      <c r="BPJ15" s="8"/>
      <c r="BPK15" s="8"/>
      <c r="BPL15" s="8"/>
      <c r="BPM15" s="8"/>
      <c r="BPN15" s="8"/>
      <c r="BPO15" s="8"/>
      <c r="BPP15" s="8"/>
      <c r="BPQ15" s="8"/>
      <c r="BPR15" s="8"/>
      <c r="BPS15" s="8"/>
      <c r="BPT15" s="8"/>
      <c r="BPU15" s="8"/>
      <c r="BPV15" s="8"/>
      <c r="BPW15" s="8"/>
      <c r="BPX15" s="8"/>
      <c r="BPY15" s="8"/>
      <c r="BPZ15" s="8"/>
      <c r="BQA15" s="8"/>
      <c r="BQB15" s="8"/>
      <c r="BQC15" s="8"/>
      <c r="BQD15" s="8"/>
      <c r="BQE15" s="8"/>
      <c r="BQF15" s="8"/>
      <c r="BQG15" s="8"/>
      <c r="BQH15" s="8"/>
      <c r="BQI15" s="8"/>
      <c r="BQJ15" s="8"/>
      <c r="BQK15" s="8"/>
      <c r="BQL15" s="8"/>
      <c r="BQM15" s="8"/>
      <c r="BQN15" s="8"/>
      <c r="BQO15" s="8"/>
      <c r="BQP15" s="8"/>
      <c r="BQQ15" s="8"/>
      <c r="BQR15" s="8"/>
      <c r="BQS15" s="8"/>
      <c r="BQT15" s="8"/>
      <c r="BQU15" s="8"/>
      <c r="BQV15" s="8"/>
      <c r="BQW15" s="8"/>
      <c r="BQX15" s="8"/>
      <c r="BQY15" s="8"/>
      <c r="BQZ15" s="8"/>
      <c r="BRA15" s="8"/>
      <c r="BRB15" s="8"/>
      <c r="BRC15" s="8"/>
      <c r="BRD15" s="8"/>
      <c r="BRE15" s="8"/>
      <c r="BRF15" s="8"/>
      <c r="BRG15" s="8"/>
      <c r="BRH15" s="8"/>
      <c r="BRI15" s="8"/>
      <c r="BRJ15" s="8"/>
      <c r="BRK15" s="8"/>
      <c r="BRL15" s="8"/>
      <c r="BRM15" s="8"/>
      <c r="BRN15" s="8"/>
      <c r="BRO15" s="8"/>
      <c r="BRP15" s="8"/>
      <c r="BRQ15" s="8"/>
      <c r="BRR15" s="8"/>
      <c r="BRS15" s="8"/>
      <c r="BRT15" s="8"/>
      <c r="BRU15" s="8"/>
      <c r="BRV15" s="8"/>
      <c r="BRW15" s="8"/>
      <c r="BRX15" s="8"/>
      <c r="BRY15" s="8"/>
      <c r="BRZ15" s="8"/>
      <c r="BSA15" s="8"/>
      <c r="BSB15" s="8"/>
      <c r="BSC15" s="8"/>
      <c r="BSD15" s="8"/>
      <c r="BSE15" s="8"/>
      <c r="BSF15" s="8"/>
      <c r="BSG15" s="8"/>
      <c r="BSH15" s="8"/>
      <c r="BSI15" s="8"/>
      <c r="BSJ15" s="8"/>
      <c r="BSK15" s="8"/>
      <c r="BSL15" s="8"/>
      <c r="BSM15" s="8"/>
      <c r="BSN15" s="8"/>
      <c r="BSO15" s="8"/>
      <c r="BSP15" s="8"/>
      <c r="BSQ15" s="8"/>
      <c r="BSR15" s="8"/>
      <c r="BSS15" s="8"/>
      <c r="BST15" s="8"/>
      <c r="BSU15" s="8"/>
      <c r="BSV15" s="8"/>
      <c r="BSW15" s="8"/>
      <c r="BSX15" s="8"/>
      <c r="BSY15" s="8"/>
      <c r="BSZ15" s="8"/>
      <c r="BTA15" s="8"/>
      <c r="BTB15" s="8"/>
      <c r="BTC15" s="8"/>
      <c r="BTD15" s="8"/>
      <c r="BTE15" s="8"/>
      <c r="BTF15" s="8"/>
      <c r="BTG15" s="8"/>
      <c r="BTH15" s="8"/>
      <c r="BTI15" s="8"/>
      <c r="BTJ15" s="8"/>
      <c r="BTK15" s="8"/>
      <c r="BTL15" s="8"/>
      <c r="BTM15" s="8"/>
      <c r="BTN15" s="8"/>
      <c r="BTO15" s="8"/>
      <c r="BTP15" s="8"/>
      <c r="BTQ15" s="8"/>
      <c r="BTR15" s="8"/>
      <c r="BTS15" s="8"/>
      <c r="BTT15" s="8"/>
      <c r="BTU15" s="8"/>
      <c r="BTV15" s="8"/>
      <c r="BTW15" s="8"/>
      <c r="BTX15" s="8"/>
      <c r="BTY15" s="8"/>
      <c r="BTZ15" s="8"/>
      <c r="BUA15" s="8"/>
      <c r="BUB15" s="8"/>
      <c r="BUC15" s="8"/>
      <c r="BUD15" s="8"/>
      <c r="BUE15" s="8"/>
      <c r="BUF15" s="8"/>
      <c r="BUG15" s="8"/>
      <c r="BUH15" s="8"/>
      <c r="BUI15" s="8"/>
      <c r="BUJ15" s="8"/>
      <c r="BUK15" s="8"/>
      <c r="BUL15" s="8"/>
      <c r="BUM15" s="8"/>
      <c r="BUN15" s="8"/>
      <c r="BUO15" s="8"/>
      <c r="BUP15" s="8"/>
      <c r="BUQ15" s="8"/>
      <c r="BUR15" s="8"/>
      <c r="BUS15" s="8"/>
      <c r="BUT15" s="8"/>
      <c r="BUU15" s="8"/>
      <c r="BUV15" s="8"/>
      <c r="BUW15" s="8"/>
      <c r="BUX15" s="8"/>
      <c r="BUY15" s="8"/>
      <c r="BUZ15" s="8"/>
      <c r="BVA15" s="8"/>
      <c r="BVB15" s="8"/>
      <c r="BVC15" s="8"/>
      <c r="BVD15" s="8"/>
      <c r="BVE15" s="8"/>
      <c r="BVF15" s="8"/>
      <c r="BVG15" s="8"/>
      <c r="BVH15" s="8"/>
      <c r="BVI15" s="8"/>
      <c r="BVJ15" s="8"/>
      <c r="BVK15" s="8"/>
      <c r="BVL15" s="8"/>
      <c r="BVM15" s="8"/>
      <c r="BVN15" s="8"/>
      <c r="BVO15" s="8"/>
      <c r="BVP15" s="8"/>
      <c r="BVQ15" s="8"/>
      <c r="BVR15" s="8"/>
      <c r="BVS15" s="8"/>
      <c r="BVT15" s="8"/>
      <c r="BVU15" s="8"/>
      <c r="BVV15" s="8"/>
      <c r="BVW15" s="8"/>
      <c r="BVX15" s="8"/>
      <c r="BVY15" s="8"/>
      <c r="BVZ15" s="8"/>
      <c r="BWA15" s="8"/>
      <c r="BWB15" s="8"/>
      <c r="BWC15" s="8"/>
      <c r="BWD15" s="8"/>
      <c r="BWE15" s="8"/>
      <c r="BWF15" s="8"/>
      <c r="BWG15" s="8"/>
      <c r="BWH15" s="8"/>
      <c r="BWI15" s="8"/>
      <c r="BWJ15" s="8"/>
      <c r="BWK15" s="8"/>
      <c r="BWL15" s="8"/>
      <c r="BWM15" s="8"/>
      <c r="BWN15" s="8"/>
      <c r="BWO15" s="8"/>
      <c r="BWP15" s="8"/>
      <c r="BWQ15" s="8"/>
      <c r="BWR15" s="8"/>
      <c r="BWS15" s="8"/>
      <c r="BWT15" s="8"/>
      <c r="BWU15" s="8"/>
      <c r="BWV15" s="8"/>
      <c r="BWW15" s="8"/>
      <c r="BWX15" s="8"/>
      <c r="BWY15" s="8"/>
      <c r="BWZ15" s="8"/>
      <c r="BXA15" s="8"/>
      <c r="BXB15" s="8"/>
      <c r="BXC15" s="8"/>
      <c r="BXD15" s="8"/>
      <c r="BXE15" s="8"/>
      <c r="BXF15" s="8"/>
      <c r="BXG15" s="8"/>
      <c r="BXH15" s="8"/>
      <c r="BXI15" s="8"/>
      <c r="BXJ15" s="8"/>
      <c r="BXK15" s="8"/>
      <c r="BXL15" s="8"/>
      <c r="BXM15" s="8"/>
      <c r="BXN15" s="8"/>
      <c r="BXO15" s="8"/>
      <c r="BXP15" s="8"/>
      <c r="BXQ15" s="8"/>
      <c r="BXR15" s="8"/>
      <c r="BXS15" s="8"/>
      <c r="BXT15" s="8"/>
      <c r="BXU15" s="8"/>
      <c r="BXV15" s="8"/>
      <c r="BXW15" s="8"/>
      <c r="BXX15" s="8"/>
    </row>
    <row r="16" spans="1:2003" ht="15.75">
      <c r="A16" s="58" t="s">
        <v>23</v>
      </c>
      <c r="B16" s="60"/>
      <c r="C16" s="61"/>
      <c r="D16" s="42"/>
      <c r="E16" s="62"/>
      <c r="F16" s="62"/>
      <c r="G16" s="44"/>
      <c r="H16" s="44"/>
      <c r="I16" s="44"/>
      <c r="J16" s="44"/>
      <c r="K16" s="45"/>
      <c r="L16" s="63"/>
      <c r="M16" s="46"/>
      <c r="N16" s="59"/>
      <c r="O16" s="69">
        <f t="shared" si="3"/>
        <v>0</v>
      </c>
      <c r="BXY16" s="9"/>
      <c r="BXZ16" s="9"/>
      <c r="BYA16" s="9"/>
    </row>
    <row r="17" spans="1:2003" ht="15.75">
      <c r="A17" s="39" t="s">
        <v>19</v>
      </c>
      <c r="B17" s="40">
        <v>341</v>
      </c>
      <c r="C17" s="61">
        <v>4.33</v>
      </c>
      <c r="D17" s="42">
        <v>22.88</v>
      </c>
      <c r="E17" s="62">
        <v>68</v>
      </c>
      <c r="F17" s="43">
        <f>(49/2000*E17)*C17</f>
        <v>7.21</v>
      </c>
      <c r="G17" s="44">
        <f>((49*1.016)/2000*E17)*C17</f>
        <v>7.33</v>
      </c>
      <c r="H17" s="44">
        <f t="shared" ref="H17:H19" si="7">+G17-F17</f>
        <v>0.12</v>
      </c>
      <c r="I17" s="44">
        <f t="shared" ref="I17:I19" si="8">+D17+H17</f>
        <v>23</v>
      </c>
      <c r="J17" s="44">
        <f>+B17*I17*12</f>
        <v>94116</v>
      </c>
      <c r="K17" s="45">
        <f>B17*D17</f>
        <v>7802.08</v>
      </c>
      <c r="L17" s="44">
        <f>K17*12</f>
        <v>93624.960000000006</v>
      </c>
      <c r="M17" s="46">
        <f>B17*I17*12</f>
        <v>94116</v>
      </c>
      <c r="N17" s="47">
        <f t="shared" ref="N17:N19" si="9">(I17-D17)/D17</f>
        <v>5.1999999999999998E-3</v>
      </c>
      <c r="O17" s="69">
        <f t="shared" si="3"/>
        <v>491.04</v>
      </c>
      <c r="BXY17" s="9"/>
      <c r="BXZ17" s="9"/>
      <c r="BYA17" s="9"/>
    </row>
    <row r="18" spans="1:2003" ht="15.75">
      <c r="A18" s="39" t="s">
        <v>20</v>
      </c>
      <c r="B18" s="40">
        <v>719</v>
      </c>
      <c r="C18" s="61">
        <v>4.33</v>
      </c>
      <c r="D18" s="42">
        <v>19.22</v>
      </c>
      <c r="E18" s="62">
        <v>47</v>
      </c>
      <c r="F18" s="43">
        <f>(49/2000*E18)*C18</f>
        <v>4.99</v>
      </c>
      <c r="G18" s="44">
        <f>((49*1.016)/2000*E18)*C18</f>
        <v>5.07</v>
      </c>
      <c r="H18" s="44">
        <f t="shared" si="7"/>
        <v>0.08</v>
      </c>
      <c r="I18" s="44">
        <f t="shared" si="8"/>
        <v>19.3</v>
      </c>
      <c r="J18" s="44">
        <f>+B18*I18*12</f>
        <v>166520.4</v>
      </c>
      <c r="K18" s="45">
        <f>B18*D18</f>
        <v>13819.18</v>
      </c>
      <c r="L18" s="44">
        <f>K18*12</f>
        <v>165830.16</v>
      </c>
      <c r="M18" s="46">
        <f>B18*I18*12</f>
        <v>166520.4</v>
      </c>
      <c r="N18" s="47">
        <f t="shared" si="9"/>
        <v>4.1999999999999997E-3</v>
      </c>
      <c r="O18" s="69">
        <f t="shared" si="3"/>
        <v>690.24</v>
      </c>
      <c r="BXY18" s="9"/>
      <c r="BXZ18" s="9"/>
      <c r="BYA18" s="9"/>
    </row>
    <row r="19" spans="1:2003" s="57" customFormat="1" ht="15.75">
      <c r="A19" s="48" t="s">
        <v>21</v>
      </c>
      <c r="B19" s="49">
        <v>436</v>
      </c>
      <c r="C19" s="65">
        <v>4.33</v>
      </c>
      <c r="D19" s="51">
        <v>15.55</v>
      </c>
      <c r="E19" s="66">
        <v>34</v>
      </c>
      <c r="F19" s="52">
        <f>(49/2000*E19)*C19</f>
        <v>3.61</v>
      </c>
      <c r="G19" s="53">
        <f>((49*1.016)/2000*E19)*C19</f>
        <v>3.66</v>
      </c>
      <c r="H19" s="53">
        <f t="shared" si="7"/>
        <v>0.05</v>
      </c>
      <c r="I19" s="53">
        <f t="shared" si="8"/>
        <v>15.6</v>
      </c>
      <c r="J19" s="53">
        <f>+B19*I19*12</f>
        <v>81619.199999999997</v>
      </c>
      <c r="K19" s="54">
        <f>B19*D19</f>
        <v>6779.8</v>
      </c>
      <c r="L19" s="53">
        <f>K19*12</f>
        <v>81357.600000000006</v>
      </c>
      <c r="M19" s="55">
        <f>B19*I19*12</f>
        <v>81619.199999999997</v>
      </c>
      <c r="N19" s="56">
        <f t="shared" si="9"/>
        <v>3.2000000000000002E-3</v>
      </c>
      <c r="O19" s="69">
        <f t="shared" si="3"/>
        <v>261.60000000000002</v>
      </c>
      <c r="P19" s="7"/>
      <c r="Q19" s="7"/>
      <c r="R19" s="7"/>
      <c r="S19" s="7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  <c r="AML19" s="8"/>
      <c r="AMM19" s="8"/>
      <c r="AMN19" s="8"/>
      <c r="AMO19" s="8"/>
      <c r="AMP19" s="8"/>
      <c r="AMQ19" s="8"/>
      <c r="AMR19" s="8"/>
      <c r="AMS19" s="8"/>
      <c r="AMT19" s="8"/>
      <c r="AMU19" s="8"/>
      <c r="AMV19" s="8"/>
      <c r="AMW19" s="8"/>
      <c r="AMX19" s="8"/>
      <c r="AMY19" s="8"/>
      <c r="AMZ19" s="8"/>
      <c r="ANA19" s="8"/>
      <c r="ANB19" s="8"/>
      <c r="ANC19" s="8"/>
      <c r="AND19" s="8"/>
      <c r="ANE19" s="8"/>
      <c r="ANF19" s="8"/>
      <c r="ANG19" s="8"/>
      <c r="ANH19" s="8"/>
      <c r="ANI19" s="8"/>
      <c r="ANJ19" s="8"/>
      <c r="ANK19" s="8"/>
      <c r="ANL19" s="8"/>
      <c r="ANM19" s="8"/>
      <c r="ANN19" s="8"/>
      <c r="ANO19" s="8"/>
      <c r="ANP19" s="8"/>
      <c r="ANQ19" s="8"/>
      <c r="ANR19" s="8"/>
      <c r="ANS19" s="8"/>
      <c r="ANT19" s="8"/>
      <c r="ANU19" s="8"/>
      <c r="ANV19" s="8"/>
      <c r="ANW19" s="8"/>
      <c r="ANX19" s="8"/>
      <c r="ANY19" s="8"/>
      <c r="ANZ19" s="8"/>
      <c r="AOA19" s="8"/>
      <c r="AOB19" s="8"/>
      <c r="AOC19" s="8"/>
      <c r="AOD19" s="8"/>
      <c r="AOE19" s="8"/>
      <c r="AOF19" s="8"/>
      <c r="AOG19" s="8"/>
      <c r="AOH19" s="8"/>
      <c r="AOI19" s="8"/>
      <c r="AOJ19" s="8"/>
      <c r="AOK19" s="8"/>
      <c r="AOL19" s="8"/>
      <c r="AOM19" s="8"/>
      <c r="AON19" s="8"/>
      <c r="AOO19" s="8"/>
      <c r="AOP19" s="8"/>
      <c r="AOQ19" s="8"/>
      <c r="AOR19" s="8"/>
      <c r="AOS19" s="8"/>
      <c r="AOT19" s="8"/>
      <c r="AOU19" s="8"/>
      <c r="AOV19" s="8"/>
      <c r="AOW19" s="8"/>
      <c r="AOX19" s="8"/>
      <c r="AOY19" s="8"/>
      <c r="AOZ19" s="8"/>
      <c r="APA19" s="8"/>
      <c r="APB19" s="8"/>
      <c r="APC19" s="8"/>
      <c r="APD19" s="8"/>
      <c r="APE19" s="8"/>
      <c r="APF19" s="8"/>
      <c r="APG19" s="8"/>
      <c r="APH19" s="8"/>
      <c r="API19" s="8"/>
      <c r="APJ19" s="8"/>
      <c r="APK19" s="8"/>
      <c r="APL19" s="8"/>
      <c r="APM19" s="8"/>
      <c r="APN19" s="8"/>
      <c r="APO19" s="8"/>
      <c r="APP19" s="8"/>
      <c r="APQ19" s="8"/>
      <c r="APR19" s="8"/>
      <c r="APS19" s="8"/>
      <c r="APT19" s="8"/>
      <c r="APU19" s="8"/>
      <c r="APV19" s="8"/>
      <c r="APW19" s="8"/>
      <c r="APX19" s="8"/>
      <c r="APY19" s="8"/>
      <c r="APZ19" s="8"/>
      <c r="AQA19" s="8"/>
      <c r="AQB19" s="8"/>
      <c r="AQC19" s="8"/>
      <c r="AQD19" s="8"/>
      <c r="AQE19" s="8"/>
      <c r="AQF19" s="8"/>
      <c r="AQG19" s="8"/>
      <c r="AQH19" s="8"/>
      <c r="AQI19" s="8"/>
      <c r="AQJ19" s="8"/>
      <c r="AQK19" s="8"/>
      <c r="AQL19" s="8"/>
      <c r="AQM19" s="8"/>
      <c r="AQN19" s="8"/>
      <c r="AQO19" s="8"/>
      <c r="AQP19" s="8"/>
      <c r="AQQ19" s="8"/>
      <c r="AQR19" s="8"/>
      <c r="AQS19" s="8"/>
      <c r="AQT19" s="8"/>
      <c r="AQU19" s="8"/>
      <c r="AQV19" s="8"/>
      <c r="AQW19" s="8"/>
      <c r="AQX19" s="8"/>
      <c r="AQY19" s="8"/>
      <c r="AQZ19" s="8"/>
      <c r="ARA19" s="8"/>
      <c r="ARB19" s="8"/>
      <c r="ARC19" s="8"/>
      <c r="ARD19" s="8"/>
      <c r="ARE19" s="8"/>
      <c r="ARF19" s="8"/>
      <c r="ARG19" s="8"/>
      <c r="ARH19" s="8"/>
      <c r="ARI19" s="8"/>
      <c r="ARJ19" s="8"/>
      <c r="ARK19" s="8"/>
      <c r="ARL19" s="8"/>
      <c r="ARM19" s="8"/>
      <c r="ARN19" s="8"/>
      <c r="ARO19" s="8"/>
      <c r="ARP19" s="8"/>
      <c r="ARQ19" s="8"/>
      <c r="ARR19" s="8"/>
      <c r="ARS19" s="8"/>
      <c r="ART19" s="8"/>
      <c r="ARU19" s="8"/>
      <c r="ARV19" s="8"/>
      <c r="ARW19" s="8"/>
      <c r="ARX19" s="8"/>
      <c r="ARY19" s="8"/>
      <c r="ARZ19" s="8"/>
      <c r="ASA19" s="8"/>
      <c r="ASB19" s="8"/>
      <c r="ASC19" s="8"/>
      <c r="ASD19" s="8"/>
      <c r="ASE19" s="8"/>
      <c r="ASF19" s="8"/>
      <c r="ASG19" s="8"/>
      <c r="ASH19" s="8"/>
      <c r="ASI19" s="8"/>
      <c r="ASJ19" s="8"/>
      <c r="ASK19" s="8"/>
      <c r="ASL19" s="8"/>
      <c r="ASM19" s="8"/>
      <c r="ASN19" s="8"/>
      <c r="ASO19" s="8"/>
      <c r="ASP19" s="8"/>
      <c r="ASQ19" s="8"/>
      <c r="ASR19" s="8"/>
      <c r="ASS19" s="8"/>
      <c r="AST19" s="8"/>
      <c r="ASU19" s="8"/>
      <c r="ASV19" s="8"/>
      <c r="ASW19" s="8"/>
      <c r="ASX19" s="8"/>
      <c r="ASY19" s="8"/>
      <c r="ASZ19" s="8"/>
      <c r="ATA19" s="8"/>
      <c r="ATB19" s="8"/>
      <c r="ATC19" s="8"/>
      <c r="ATD19" s="8"/>
      <c r="ATE19" s="8"/>
      <c r="ATF19" s="8"/>
      <c r="ATG19" s="8"/>
      <c r="ATH19" s="8"/>
      <c r="ATI19" s="8"/>
      <c r="ATJ19" s="8"/>
      <c r="ATK19" s="8"/>
      <c r="ATL19" s="8"/>
      <c r="ATM19" s="8"/>
      <c r="ATN19" s="8"/>
      <c r="ATO19" s="8"/>
      <c r="ATP19" s="8"/>
      <c r="ATQ19" s="8"/>
      <c r="ATR19" s="8"/>
      <c r="ATS19" s="8"/>
      <c r="ATT19" s="8"/>
      <c r="ATU19" s="8"/>
      <c r="ATV19" s="8"/>
      <c r="ATW19" s="8"/>
      <c r="ATX19" s="8"/>
      <c r="ATY19" s="8"/>
      <c r="ATZ19" s="8"/>
      <c r="AUA19" s="8"/>
      <c r="AUB19" s="8"/>
      <c r="AUC19" s="8"/>
      <c r="AUD19" s="8"/>
      <c r="AUE19" s="8"/>
      <c r="AUF19" s="8"/>
      <c r="AUG19" s="8"/>
      <c r="AUH19" s="8"/>
      <c r="AUI19" s="8"/>
      <c r="AUJ19" s="8"/>
      <c r="AUK19" s="8"/>
      <c r="AUL19" s="8"/>
      <c r="AUM19" s="8"/>
      <c r="AUN19" s="8"/>
      <c r="AUO19" s="8"/>
      <c r="AUP19" s="8"/>
      <c r="AUQ19" s="8"/>
      <c r="AUR19" s="8"/>
      <c r="AUS19" s="8"/>
      <c r="AUT19" s="8"/>
      <c r="AUU19" s="8"/>
      <c r="AUV19" s="8"/>
      <c r="AUW19" s="8"/>
      <c r="AUX19" s="8"/>
      <c r="AUY19" s="8"/>
      <c r="AUZ19" s="8"/>
      <c r="AVA19" s="8"/>
      <c r="AVB19" s="8"/>
      <c r="AVC19" s="8"/>
      <c r="AVD19" s="8"/>
      <c r="AVE19" s="8"/>
      <c r="AVF19" s="8"/>
      <c r="AVG19" s="8"/>
      <c r="AVH19" s="8"/>
      <c r="AVI19" s="8"/>
      <c r="AVJ19" s="8"/>
      <c r="AVK19" s="8"/>
      <c r="AVL19" s="8"/>
      <c r="AVM19" s="8"/>
      <c r="AVN19" s="8"/>
      <c r="AVO19" s="8"/>
      <c r="AVP19" s="8"/>
      <c r="AVQ19" s="8"/>
      <c r="AVR19" s="8"/>
      <c r="AVS19" s="8"/>
      <c r="AVT19" s="8"/>
      <c r="AVU19" s="8"/>
      <c r="AVV19" s="8"/>
      <c r="AVW19" s="8"/>
      <c r="AVX19" s="8"/>
      <c r="AVY19" s="8"/>
      <c r="AVZ19" s="8"/>
      <c r="AWA19" s="8"/>
      <c r="AWB19" s="8"/>
      <c r="AWC19" s="8"/>
      <c r="AWD19" s="8"/>
      <c r="AWE19" s="8"/>
      <c r="AWF19" s="8"/>
      <c r="AWG19" s="8"/>
      <c r="AWH19" s="8"/>
      <c r="AWI19" s="8"/>
      <c r="AWJ19" s="8"/>
      <c r="AWK19" s="8"/>
      <c r="AWL19" s="8"/>
      <c r="AWM19" s="8"/>
      <c r="AWN19" s="8"/>
      <c r="AWO19" s="8"/>
      <c r="AWP19" s="8"/>
      <c r="AWQ19" s="8"/>
      <c r="AWR19" s="8"/>
      <c r="AWS19" s="8"/>
      <c r="AWT19" s="8"/>
      <c r="AWU19" s="8"/>
      <c r="AWV19" s="8"/>
      <c r="AWW19" s="8"/>
      <c r="AWX19" s="8"/>
      <c r="AWY19" s="8"/>
      <c r="AWZ19" s="8"/>
      <c r="AXA19" s="8"/>
      <c r="AXB19" s="8"/>
      <c r="AXC19" s="8"/>
      <c r="AXD19" s="8"/>
      <c r="AXE19" s="8"/>
      <c r="AXF19" s="8"/>
      <c r="AXG19" s="8"/>
      <c r="AXH19" s="8"/>
      <c r="AXI19" s="8"/>
      <c r="AXJ19" s="8"/>
      <c r="AXK19" s="8"/>
      <c r="AXL19" s="8"/>
      <c r="AXM19" s="8"/>
      <c r="AXN19" s="8"/>
      <c r="AXO19" s="8"/>
      <c r="AXP19" s="8"/>
      <c r="AXQ19" s="8"/>
      <c r="AXR19" s="8"/>
      <c r="AXS19" s="8"/>
      <c r="AXT19" s="8"/>
      <c r="AXU19" s="8"/>
      <c r="AXV19" s="8"/>
      <c r="AXW19" s="8"/>
      <c r="AXX19" s="8"/>
      <c r="AXY19" s="8"/>
      <c r="AXZ19" s="8"/>
      <c r="AYA19" s="8"/>
      <c r="AYB19" s="8"/>
      <c r="AYC19" s="8"/>
      <c r="AYD19" s="8"/>
      <c r="AYE19" s="8"/>
      <c r="AYF19" s="8"/>
      <c r="AYG19" s="8"/>
      <c r="AYH19" s="8"/>
      <c r="AYI19" s="8"/>
      <c r="AYJ19" s="8"/>
      <c r="AYK19" s="8"/>
      <c r="AYL19" s="8"/>
      <c r="AYM19" s="8"/>
      <c r="AYN19" s="8"/>
      <c r="AYO19" s="8"/>
      <c r="AYP19" s="8"/>
      <c r="AYQ19" s="8"/>
      <c r="AYR19" s="8"/>
      <c r="AYS19" s="8"/>
      <c r="AYT19" s="8"/>
      <c r="AYU19" s="8"/>
      <c r="AYV19" s="8"/>
      <c r="AYW19" s="8"/>
      <c r="AYX19" s="8"/>
      <c r="AYY19" s="8"/>
      <c r="AYZ19" s="8"/>
      <c r="AZA19" s="8"/>
      <c r="AZB19" s="8"/>
      <c r="AZC19" s="8"/>
      <c r="AZD19" s="8"/>
      <c r="AZE19" s="8"/>
      <c r="AZF19" s="8"/>
      <c r="AZG19" s="8"/>
      <c r="AZH19" s="8"/>
      <c r="AZI19" s="8"/>
      <c r="AZJ19" s="8"/>
      <c r="AZK19" s="8"/>
      <c r="AZL19" s="8"/>
      <c r="AZM19" s="8"/>
      <c r="AZN19" s="8"/>
      <c r="AZO19" s="8"/>
      <c r="AZP19" s="8"/>
      <c r="AZQ19" s="8"/>
      <c r="AZR19" s="8"/>
      <c r="AZS19" s="8"/>
      <c r="AZT19" s="8"/>
      <c r="AZU19" s="8"/>
      <c r="AZV19" s="8"/>
      <c r="AZW19" s="8"/>
      <c r="AZX19" s="8"/>
      <c r="AZY19" s="8"/>
      <c r="AZZ19" s="8"/>
      <c r="BAA19" s="8"/>
      <c r="BAB19" s="8"/>
      <c r="BAC19" s="8"/>
      <c r="BAD19" s="8"/>
      <c r="BAE19" s="8"/>
      <c r="BAF19" s="8"/>
      <c r="BAG19" s="8"/>
      <c r="BAH19" s="8"/>
      <c r="BAI19" s="8"/>
      <c r="BAJ19" s="8"/>
      <c r="BAK19" s="8"/>
      <c r="BAL19" s="8"/>
      <c r="BAM19" s="8"/>
      <c r="BAN19" s="8"/>
      <c r="BAO19" s="8"/>
      <c r="BAP19" s="8"/>
      <c r="BAQ19" s="8"/>
      <c r="BAR19" s="8"/>
      <c r="BAS19" s="8"/>
      <c r="BAT19" s="8"/>
      <c r="BAU19" s="8"/>
      <c r="BAV19" s="8"/>
      <c r="BAW19" s="8"/>
      <c r="BAX19" s="8"/>
      <c r="BAY19" s="8"/>
      <c r="BAZ19" s="8"/>
      <c r="BBA19" s="8"/>
      <c r="BBB19" s="8"/>
      <c r="BBC19" s="8"/>
      <c r="BBD19" s="8"/>
      <c r="BBE19" s="8"/>
      <c r="BBF19" s="8"/>
      <c r="BBG19" s="8"/>
      <c r="BBH19" s="8"/>
      <c r="BBI19" s="8"/>
      <c r="BBJ19" s="8"/>
      <c r="BBK19" s="8"/>
      <c r="BBL19" s="8"/>
      <c r="BBM19" s="8"/>
      <c r="BBN19" s="8"/>
      <c r="BBO19" s="8"/>
      <c r="BBP19" s="8"/>
      <c r="BBQ19" s="8"/>
      <c r="BBR19" s="8"/>
      <c r="BBS19" s="8"/>
      <c r="BBT19" s="8"/>
      <c r="BBU19" s="8"/>
      <c r="BBV19" s="8"/>
      <c r="BBW19" s="8"/>
      <c r="BBX19" s="8"/>
      <c r="BBY19" s="8"/>
      <c r="BBZ19" s="8"/>
      <c r="BCA19" s="8"/>
      <c r="BCB19" s="8"/>
      <c r="BCC19" s="8"/>
      <c r="BCD19" s="8"/>
      <c r="BCE19" s="8"/>
      <c r="BCF19" s="8"/>
      <c r="BCG19" s="8"/>
      <c r="BCH19" s="8"/>
      <c r="BCI19" s="8"/>
      <c r="BCJ19" s="8"/>
      <c r="BCK19" s="8"/>
      <c r="BCL19" s="8"/>
      <c r="BCM19" s="8"/>
      <c r="BCN19" s="8"/>
      <c r="BCO19" s="8"/>
      <c r="BCP19" s="8"/>
      <c r="BCQ19" s="8"/>
      <c r="BCR19" s="8"/>
      <c r="BCS19" s="8"/>
      <c r="BCT19" s="8"/>
      <c r="BCU19" s="8"/>
      <c r="BCV19" s="8"/>
      <c r="BCW19" s="8"/>
      <c r="BCX19" s="8"/>
      <c r="BCY19" s="8"/>
      <c r="BCZ19" s="8"/>
      <c r="BDA19" s="8"/>
      <c r="BDB19" s="8"/>
      <c r="BDC19" s="8"/>
      <c r="BDD19" s="8"/>
      <c r="BDE19" s="8"/>
      <c r="BDF19" s="8"/>
      <c r="BDG19" s="8"/>
      <c r="BDH19" s="8"/>
      <c r="BDI19" s="8"/>
      <c r="BDJ19" s="8"/>
      <c r="BDK19" s="8"/>
      <c r="BDL19" s="8"/>
      <c r="BDM19" s="8"/>
      <c r="BDN19" s="8"/>
      <c r="BDO19" s="8"/>
      <c r="BDP19" s="8"/>
      <c r="BDQ19" s="8"/>
      <c r="BDR19" s="8"/>
      <c r="BDS19" s="8"/>
      <c r="BDT19" s="8"/>
      <c r="BDU19" s="8"/>
      <c r="BDV19" s="8"/>
      <c r="BDW19" s="8"/>
      <c r="BDX19" s="8"/>
      <c r="BDY19" s="8"/>
      <c r="BDZ19" s="8"/>
      <c r="BEA19" s="8"/>
      <c r="BEB19" s="8"/>
      <c r="BEC19" s="8"/>
      <c r="BED19" s="8"/>
      <c r="BEE19" s="8"/>
      <c r="BEF19" s="8"/>
      <c r="BEG19" s="8"/>
      <c r="BEH19" s="8"/>
      <c r="BEI19" s="8"/>
      <c r="BEJ19" s="8"/>
      <c r="BEK19" s="8"/>
      <c r="BEL19" s="8"/>
      <c r="BEM19" s="8"/>
      <c r="BEN19" s="8"/>
      <c r="BEO19" s="8"/>
      <c r="BEP19" s="8"/>
      <c r="BEQ19" s="8"/>
      <c r="BER19" s="8"/>
      <c r="BES19" s="8"/>
      <c r="BET19" s="8"/>
      <c r="BEU19" s="8"/>
      <c r="BEV19" s="8"/>
      <c r="BEW19" s="8"/>
      <c r="BEX19" s="8"/>
      <c r="BEY19" s="8"/>
      <c r="BEZ19" s="8"/>
      <c r="BFA19" s="8"/>
      <c r="BFB19" s="8"/>
      <c r="BFC19" s="8"/>
      <c r="BFD19" s="8"/>
      <c r="BFE19" s="8"/>
      <c r="BFF19" s="8"/>
      <c r="BFG19" s="8"/>
      <c r="BFH19" s="8"/>
      <c r="BFI19" s="8"/>
      <c r="BFJ19" s="8"/>
      <c r="BFK19" s="8"/>
      <c r="BFL19" s="8"/>
      <c r="BFM19" s="8"/>
      <c r="BFN19" s="8"/>
      <c r="BFO19" s="8"/>
      <c r="BFP19" s="8"/>
      <c r="BFQ19" s="8"/>
      <c r="BFR19" s="8"/>
      <c r="BFS19" s="8"/>
      <c r="BFT19" s="8"/>
      <c r="BFU19" s="8"/>
      <c r="BFV19" s="8"/>
      <c r="BFW19" s="8"/>
      <c r="BFX19" s="8"/>
      <c r="BFY19" s="8"/>
      <c r="BFZ19" s="8"/>
      <c r="BGA19" s="8"/>
      <c r="BGB19" s="8"/>
      <c r="BGC19" s="8"/>
      <c r="BGD19" s="8"/>
      <c r="BGE19" s="8"/>
      <c r="BGF19" s="8"/>
      <c r="BGG19" s="8"/>
      <c r="BGH19" s="8"/>
      <c r="BGI19" s="8"/>
      <c r="BGJ19" s="8"/>
      <c r="BGK19" s="8"/>
      <c r="BGL19" s="8"/>
      <c r="BGM19" s="8"/>
      <c r="BGN19" s="8"/>
      <c r="BGO19" s="8"/>
      <c r="BGP19" s="8"/>
      <c r="BGQ19" s="8"/>
      <c r="BGR19" s="8"/>
      <c r="BGS19" s="8"/>
      <c r="BGT19" s="8"/>
      <c r="BGU19" s="8"/>
      <c r="BGV19" s="8"/>
      <c r="BGW19" s="8"/>
      <c r="BGX19" s="8"/>
      <c r="BGY19" s="8"/>
      <c r="BGZ19" s="8"/>
      <c r="BHA19" s="8"/>
      <c r="BHB19" s="8"/>
      <c r="BHC19" s="8"/>
      <c r="BHD19" s="8"/>
      <c r="BHE19" s="8"/>
      <c r="BHF19" s="8"/>
      <c r="BHG19" s="8"/>
      <c r="BHH19" s="8"/>
      <c r="BHI19" s="8"/>
      <c r="BHJ19" s="8"/>
      <c r="BHK19" s="8"/>
      <c r="BHL19" s="8"/>
      <c r="BHM19" s="8"/>
      <c r="BHN19" s="8"/>
      <c r="BHO19" s="8"/>
      <c r="BHP19" s="8"/>
      <c r="BHQ19" s="8"/>
      <c r="BHR19" s="8"/>
      <c r="BHS19" s="8"/>
      <c r="BHT19" s="8"/>
      <c r="BHU19" s="8"/>
      <c r="BHV19" s="8"/>
      <c r="BHW19" s="8"/>
      <c r="BHX19" s="8"/>
      <c r="BHY19" s="8"/>
      <c r="BHZ19" s="8"/>
      <c r="BIA19" s="8"/>
      <c r="BIB19" s="8"/>
      <c r="BIC19" s="8"/>
      <c r="BID19" s="8"/>
      <c r="BIE19" s="8"/>
      <c r="BIF19" s="8"/>
      <c r="BIG19" s="8"/>
      <c r="BIH19" s="8"/>
      <c r="BII19" s="8"/>
      <c r="BIJ19" s="8"/>
      <c r="BIK19" s="8"/>
      <c r="BIL19" s="8"/>
      <c r="BIM19" s="8"/>
      <c r="BIN19" s="8"/>
      <c r="BIO19" s="8"/>
      <c r="BIP19" s="8"/>
      <c r="BIQ19" s="8"/>
      <c r="BIR19" s="8"/>
      <c r="BIS19" s="8"/>
      <c r="BIT19" s="8"/>
      <c r="BIU19" s="8"/>
      <c r="BIV19" s="8"/>
      <c r="BIW19" s="8"/>
      <c r="BIX19" s="8"/>
      <c r="BIY19" s="8"/>
      <c r="BIZ19" s="8"/>
      <c r="BJA19" s="8"/>
      <c r="BJB19" s="8"/>
      <c r="BJC19" s="8"/>
      <c r="BJD19" s="8"/>
      <c r="BJE19" s="8"/>
      <c r="BJF19" s="8"/>
      <c r="BJG19" s="8"/>
      <c r="BJH19" s="8"/>
      <c r="BJI19" s="8"/>
      <c r="BJJ19" s="8"/>
      <c r="BJK19" s="8"/>
      <c r="BJL19" s="8"/>
      <c r="BJM19" s="8"/>
      <c r="BJN19" s="8"/>
      <c r="BJO19" s="8"/>
      <c r="BJP19" s="8"/>
      <c r="BJQ19" s="8"/>
      <c r="BJR19" s="8"/>
      <c r="BJS19" s="8"/>
      <c r="BJT19" s="8"/>
      <c r="BJU19" s="8"/>
      <c r="BJV19" s="8"/>
      <c r="BJW19" s="8"/>
      <c r="BJX19" s="8"/>
      <c r="BJY19" s="8"/>
      <c r="BJZ19" s="8"/>
      <c r="BKA19" s="8"/>
      <c r="BKB19" s="8"/>
      <c r="BKC19" s="8"/>
      <c r="BKD19" s="8"/>
      <c r="BKE19" s="8"/>
      <c r="BKF19" s="8"/>
      <c r="BKG19" s="8"/>
      <c r="BKH19" s="8"/>
      <c r="BKI19" s="8"/>
      <c r="BKJ19" s="8"/>
      <c r="BKK19" s="8"/>
      <c r="BKL19" s="8"/>
      <c r="BKM19" s="8"/>
      <c r="BKN19" s="8"/>
      <c r="BKO19" s="8"/>
      <c r="BKP19" s="8"/>
      <c r="BKQ19" s="8"/>
      <c r="BKR19" s="8"/>
      <c r="BKS19" s="8"/>
      <c r="BKT19" s="8"/>
      <c r="BKU19" s="8"/>
      <c r="BKV19" s="8"/>
      <c r="BKW19" s="8"/>
      <c r="BKX19" s="8"/>
      <c r="BKY19" s="8"/>
      <c r="BKZ19" s="8"/>
      <c r="BLA19" s="8"/>
      <c r="BLB19" s="8"/>
      <c r="BLC19" s="8"/>
      <c r="BLD19" s="8"/>
      <c r="BLE19" s="8"/>
      <c r="BLF19" s="8"/>
      <c r="BLG19" s="8"/>
      <c r="BLH19" s="8"/>
      <c r="BLI19" s="8"/>
      <c r="BLJ19" s="8"/>
      <c r="BLK19" s="8"/>
      <c r="BLL19" s="8"/>
      <c r="BLM19" s="8"/>
      <c r="BLN19" s="8"/>
      <c r="BLO19" s="8"/>
      <c r="BLP19" s="8"/>
      <c r="BLQ19" s="8"/>
      <c r="BLR19" s="8"/>
      <c r="BLS19" s="8"/>
      <c r="BLT19" s="8"/>
      <c r="BLU19" s="8"/>
      <c r="BLV19" s="8"/>
      <c r="BLW19" s="8"/>
      <c r="BLX19" s="8"/>
      <c r="BLY19" s="8"/>
      <c r="BLZ19" s="8"/>
      <c r="BMA19" s="8"/>
      <c r="BMB19" s="8"/>
      <c r="BMC19" s="8"/>
      <c r="BMD19" s="8"/>
      <c r="BME19" s="8"/>
      <c r="BMF19" s="8"/>
      <c r="BMG19" s="8"/>
      <c r="BMH19" s="8"/>
      <c r="BMI19" s="8"/>
      <c r="BMJ19" s="8"/>
      <c r="BMK19" s="8"/>
      <c r="BML19" s="8"/>
      <c r="BMM19" s="8"/>
      <c r="BMN19" s="8"/>
      <c r="BMO19" s="8"/>
      <c r="BMP19" s="8"/>
      <c r="BMQ19" s="8"/>
      <c r="BMR19" s="8"/>
      <c r="BMS19" s="8"/>
      <c r="BMT19" s="8"/>
      <c r="BMU19" s="8"/>
      <c r="BMV19" s="8"/>
      <c r="BMW19" s="8"/>
      <c r="BMX19" s="8"/>
      <c r="BMY19" s="8"/>
      <c r="BMZ19" s="8"/>
      <c r="BNA19" s="8"/>
      <c r="BNB19" s="8"/>
      <c r="BNC19" s="8"/>
      <c r="BND19" s="8"/>
      <c r="BNE19" s="8"/>
      <c r="BNF19" s="8"/>
      <c r="BNG19" s="8"/>
      <c r="BNH19" s="8"/>
      <c r="BNI19" s="8"/>
      <c r="BNJ19" s="8"/>
      <c r="BNK19" s="8"/>
      <c r="BNL19" s="8"/>
      <c r="BNM19" s="8"/>
      <c r="BNN19" s="8"/>
      <c r="BNO19" s="8"/>
      <c r="BNP19" s="8"/>
      <c r="BNQ19" s="8"/>
      <c r="BNR19" s="8"/>
      <c r="BNS19" s="8"/>
      <c r="BNT19" s="8"/>
      <c r="BNU19" s="8"/>
      <c r="BNV19" s="8"/>
      <c r="BNW19" s="8"/>
      <c r="BNX19" s="8"/>
      <c r="BNY19" s="8"/>
      <c r="BNZ19" s="8"/>
      <c r="BOA19" s="8"/>
      <c r="BOB19" s="8"/>
      <c r="BOC19" s="8"/>
      <c r="BOD19" s="8"/>
      <c r="BOE19" s="8"/>
      <c r="BOF19" s="8"/>
      <c r="BOG19" s="8"/>
      <c r="BOH19" s="8"/>
      <c r="BOI19" s="8"/>
      <c r="BOJ19" s="8"/>
      <c r="BOK19" s="8"/>
      <c r="BOL19" s="8"/>
      <c r="BOM19" s="8"/>
      <c r="BON19" s="8"/>
      <c r="BOO19" s="8"/>
      <c r="BOP19" s="8"/>
      <c r="BOQ19" s="8"/>
      <c r="BOR19" s="8"/>
      <c r="BOS19" s="8"/>
      <c r="BOT19" s="8"/>
      <c r="BOU19" s="8"/>
      <c r="BOV19" s="8"/>
      <c r="BOW19" s="8"/>
      <c r="BOX19" s="8"/>
      <c r="BOY19" s="8"/>
      <c r="BOZ19" s="8"/>
      <c r="BPA19" s="8"/>
      <c r="BPB19" s="8"/>
      <c r="BPC19" s="8"/>
      <c r="BPD19" s="8"/>
      <c r="BPE19" s="8"/>
      <c r="BPF19" s="8"/>
      <c r="BPG19" s="8"/>
      <c r="BPH19" s="8"/>
      <c r="BPI19" s="8"/>
      <c r="BPJ19" s="8"/>
      <c r="BPK19" s="8"/>
      <c r="BPL19" s="8"/>
      <c r="BPM19" s="8"/>
      <c r="BPN19" s="8"/>
      <c r="BPO19" s="8"/>
      <c r="BPP19" s="8"/>
      <c r="BPQ19" s="8"/>
      <c r="BPR19" s="8"/>
      <c r="BPS19" s="8"/>
      <c r="BPT19" s="8"/>
      <c r="BPU19" s="8"/>
      <c r="BPV19" s="8"/>
      <c r="BPW19" s="8"/>
      <c r="BPX19" s="8"/>
      <c r="BPY19" s="8"/>
      <c r="BPZ19" s="8"/>
      <c r="BQA19" s="8"/>
      <c r="BQB19" s="8"/>
      <c r="BQC19" s="8"/>
      <c r="BQD19" s="8"/>
      <c r="BQE19" s="8"/>
      <c r="BQF19" s="8"/>
      <c r="BQG19" s="8"/>
      <c r="BQH19" s="8"/>
      <c r="BQI19" s="8"/>
      <c r="BQJ19" s="8"/>
      <c r="BQK19" s="8"/>
      <c r="BQL19" s="8"/>
      <c r="BQM19" s="8"/>
      <c r="BQN19" s="8"/>
      <c r="BQO19" s="8"/>
      <c r="BQP19" s="8"/>
      <c r="BQQ19" s="8"/>
      <c r="BQR19" s="8"/>
      <c r="BQS19" s="8"/>
      <c r="BQT19" s="8"/>
      <c r="BQU19" s="8"/>
      <c r="BQV19" s="8"/>
      <c r="BQW19" s="8"/>
      <c r="BQX19" s="8"/>
      <c r="BQY19" s="8"/>
      <c r="BQZ19" s="8"/>
      <c r="BRA19" s="8"/>
      <c r="BRB19" s="8"/>
      <c r="BRC19" s="8"/>
      <c r="BRD19" s="8"/>
      <c r="BRE19" s="8"/>
      <c r="BRF19" s="8"/>
      <c r="BRG19" s="8"/>
      <c r="BRH19" s="8"/>
      <c r="BRI19" s="8"/>
      <c r="BRJ19" s="8"/>
      <c r="BRK19" s="8"/>
      <c r="BRL19" s="8"/>
      <c r="BRM19" s="8"/>
      <c r="BRN19" s="8"/>
      <c r="BRO19" s="8"/>
      <c r="BRP19" s="8"/>
      <c r="BRQ19" s="8"/>
      <c r="BRR19" s="8"/>
      <c r="BRS19" s="8"/>
      <c r="BRT19" s="8"/>
      <c r="BRU19" s="8"/>
      <c r="BRV19" s="8"/>
      <c r="BRW19" s="8"/>
      <c r="BRX19" s="8"/>
      <c r="BRY19" s="8"/>
      <c r="BRZ19" s="8"/>
      <c r="BSA19" s="8"/>
      <c r="BSB19" s="8"/>
      <c r="BSC19" s="8"/>
      <c r="BSD19" s="8"/>
      <c r="BSE19" s="8"/>
      <c r="BSF19" s="8"/>
      <c r="BSG19" s="8"/>
      <c r="BSH19" s="8"/>
      <c r="BSI19" s="8"/>
      <c r="BSJ19" s="8"/>
      <c r="BSK19" s="8"/>
      <c r="BSL19" s="8"/>
      <c r="BSM19" s="8"/>
      <c r="BSN19" s="8"/>
      <c r="BSO19" s="8"/>
      <c r="BSP19" s="8"/>
      <c r="BSQ19" s="8"/>
      <c r="BSR19" s="8"/>
      <c r="BSS19" s="8"/>
      <c r="BST19" s="8"/>
      <c r="BSU19" s="8"/>
      <c r="BSV19" s="8"/>
      <c r="BSW19" s="8"/>
      <c r="BSX19" s="8"/>
      <c r="BSY19" s="8"/>
      <c r="BSZ19" s="8"/>
      <c r="BTA19" s="8"/>
      <c r="BTB19" s="8"/>
      <c r="BTC19" s="8"/>
      <c r="BTD19" s="8"/>
      <c r="BTE19" s="8"/>
      <c r="BTF19" s="8"/>
      <c r="BTG19" s="8"/>
      <c r="BTH19" s="8"/>
      <c r="BTI19" s="8"/>
      <c r="BTJ19" s="8"/>
      <c r="BTK19" s="8"/>
      <c r="BTL19" s="8"/>
      <c r="BTM19" s="8"/>
      <c r="BTN19" s="8"/>
      <c r="BTO19" s="8"/>
      <c r="BTP19" s="8"/>
      <c r="BTQ19" s="8"/>
      <c r="BTR19" s="8"/>
      <c r="BTS19" s="8"/>
      <c r="BTT19" s="8"/>
      <c r="BTU19" s="8"/>
      <c r="BTV19" s="8"/>
      <c r="BTW19" s="8"/>
      <c r="BTX19" s="8"/>
      <c r="BTY19" s="8"/>
      <c r="BTZ19" s="8"/>
      <c r="BUA19" s="8"/>
      <c r="BUB19" s="8"/>
      <c r="BUC19" s="8"/>
      <c r="BUD19" s="8"/>
      <c r="BUE19" s="8"/>
      <c r="BUF19" s="8"/>
      <c r="BUG19" s="8"/>
      <c r="BUH19" s="8"/>
      <c r="BUI19" s="8"/>
      <c r="BUJ19" s="8"/>
      <c r="BUK19" s="8"/>
      <c r="BUL19" s="8"/>
      <c r="BUM19" s="8"/>
      <c r="BUN19" s="8"/>
      <c r="BUO19" s="8"/>
      <c r="BUP19" s="8"/>
      <c r="BUQ19" s="8"/>
      <c r="BUR19" s="8"/>
      <c r="BUS19" s="8"/>
      <c r="BUT19" s="8"/>
      <c r="BUU19" s="8"/>
      <c r="BUV19" s="8"/>
      <c r="BUW19" s="8"/>
      <c r="BUX19" s="8"/>
      <c r="BUY19" s="8"/>
      <c r="BUZ19" s="8"/>
      <c r="BVA19" s="8"/>
      <c r="BVB19" s="8"/>
      <c r="BVC19" s="8"/>
      <c r="BVD19" s="8"/>
      <c r="BVE19" s="8"/>
      <c r="BVF19" s="8"/>
      <c r="BVG19" s="8"/>
      <c r="BVH19" s="8"/>
      <c r="BVI19" s="8"/>
      <c r="BVJ19" s="8"/>
      <c r="BVK19" s="8"/>
      <c r="BVL19" s="8"/>
      <c r="BVM19" s="8"/>
      <c r="BVN19" s="8"/>
      <c r="BVO19" s="8"/>
      <c r="BVP19" s="8"/>
      <c r="BVQ19" s="8"/>
      <c r="BVR19" s="8"/>
      <c r="BVS19" s="8"/>
      <c r="BVT19" s="8"/>
      <c r="BVU19" s="8"/>
      <c r="BVV19" s="8"/>
      <c r="BVW19" s="8"/>
      <c r="BVX19" s="8"/>
      <c r="BVY19" s="8"/>
      <c r="BVZ19" s="8"/>
      <c r="BWA19" s="8"/>
      <c r="BWB19" s="8"/>
      <c r="BWC19" s="8"/>
      <c r="BWD19" s="8"/>
      <c r="BWE19" s="8"/>
      <c r="BWF19" s="8"/>
      <c r="BWG19" s="8"/>
      <c r="BWH19" s="8"/>
      <c r="BWI19" s="8"/>
      <c r="BWJ19" s="8"/>
      <c r="BWK19" s="8"/>
      <c r="BWL19" s="8"/>
      <c r="BWM19" s="8"/>
      <c r="BWN19" s="8"/>
      <c r="BWO19" s="8"/>
      <c r="BWP19" s="8"/>
      <c r="BWQ19" s="8"/>
      <c r="BWR19" s="8"/>
      <c r="BWS19" s="8"/>
      <c r="BWT19" s="8"/>
      <c r="BWU19" s="8"/>
      <c r="BWV19" s="8"/>
      <c r="BWW19" s="8"/>
      <c r="BWX19" s="8"/>
      <c r="BWY19" s="8"/>
      <c r="BWZ19" s="8"/>
      <c r="BXA19" s="8"/>
      <c r="BXB19" s="8"/>
      <c r="BXC19" s="8"/>
      <c r="BXD19" s="8"/>
      <c r="BXE19" s="8"/>
      <c r="BXF19" s="8"/>
      <c r="BXG19" s="8"/>
      <c r="BXH19" s="8"/>
      <c r="BXI19" s="8"/>
      <c r="BXJ19" s="8"/>
      <c r="BXK19" s="8"/>
      <c r="BXL19" s="8"/>
      <c r="BXM19" s="8"/>
      <c r="BXN19" s="8"/>
      <c r="BXO19" s="8"/>
      <c r="BXP19" s="8"/>
      <c r="BXQ19" s="8"/>
      <c r="BXR19" s="8"/>
      <c r="BXS19" s="8"/>
      <c r="BXT19" s="8"/>
      <c r="BXU19" s="8"/>
      <c r="BXV19" s="8"/>
      <c r="BXW19" s="8"/>
      <c r="BXX19" s="8"/>
    </row>
    <row r="20" spans="1:2003" ht="15.75">
      <c r="A20" s="30" t="s">
        <v>24</v>
      </c>
      <c r="B20" s="31"/>
      <c r="C20" s="68"/>
      <c r="D20" s="42"/>
      <c r="E20" s="62"/>
      <c r="F20" s="62"/>
      <c r="G20" s="44"/>
      <c r="H20" s="44"/>
      <c r="I20" s="44"/>
      <c r="J20" s="44"/>
      <c r="K20" s="45"/>
      <c r="L20" s="44"/>
      <c r="M20" s="46"/>
      <c r="N20" s="59"/>
      <c r="O20" s="69">
        <f t="shared" si="3"/>
        <v>0</v>
      </c>
      <c r="BXY20" s="9"/>
      <c r="BXZ20" s="9"/>
      <c r="BYA20" s="9"/>
    </row>
    <row r="21" spans="1:2003" ht="15.75">
      <c r="A21" s="39" t="s">
        <v>25</v>
      </c>
      <c r="B21" s="60">
        <v>8</v>
      </c>
      <c r="C21" s="61">
        <v>1</v>
      </c>
      <c r="D21" s="42">
        <v>13.8</v>
      </c>
      <c r="E21" s="62">
        <v>34</v>
      </c>
      <c r="F21" s="64">
        <f t="shared" ref="F21:F27" si="10">(49/2000*E21)</f>
        <v>0.83</v>
      </c>
      <c r="G21" s="44">
        <f t="shared" ref="G21:G27" si="11">((49*1.016)/2000*E21)</f>
        <v>0.85</v>
      </c>
      <c r="H21" s="44">
        <f t="shared" ref="H21:H27" si="12">+G21-F21</f>
        <v>0.02</v>
      </c>
      <c r="I21" s="44">
        <f t="shared" ref="I21:I27" si="13">+D21+H21</f>
        <v>13.82</v>
      </c>
      <c r="J21" s="44">
        <f t="shared" ref="J21:J27" si="14">+B21*I21*12</f>
        <v>1326.72</v>
      </c>
      <c r="K21" s="45">
        <f t="shared" ref="K21:K27" si="15">B21*D21</f>
        <v>110.4</v>
      </c>
      <c r="L21" s="44">
        <f t="shared" ref="L21:L27" si="16">K21*12</f>
        <v>1324.8</v>
      </c>
      <c r="M21" s="46">
        <f t="shared" ref="M21:M27" si="17">B21*I21*12</f>
        <v>1326.72</v>
      </c>
      <c r="N21" s="47">
        <f>(I21-D21)/D21</f>
        <v>1.4E-3</v>
      </c>
      <c r="O21" s="69">
        <f t="shared" si="3"/>
        <v>1.92</v>
      </c>
      <c r="BXY21" s="9"/>
      <c r="BXZ21" s="9"/>
      <c r="BYA21" s="9"/>
    </row>
    <row r="22" spans="1:2003" ht="15.75">
      <c r="A22" s="39" t="s">
        <v>109</v>
      </c>
      <c r="B22" s="60">
        <v>0</v>
      </c>
      <c r="C22" s="61">
        <v>1</v>
      </c>
      <c r="D22" s="69">
        <v>5.25</v>
      </c>
      <c r="E22" s="62">
        <v>34</v>
      </c>
      <c r="F22" s="64">
        <f t="shared" si="10"/>
        <v>0.83</v>
      </c>
      <c r="G22" s="62">
        <f t="shared" si="11"/>
        <v>0.85</v>
      </c>
      <c r="H22" s="62">
        <f t="shared" ref="H22:H23" si="18">+G22-F22</f>
        <v>0.02</v>
      </c>
      <c r="I22" s="62">
        <f t="shared" ref="I22:I23" si="19">+D22+H22</f>
        <v>5.27</v>
      </c>
      <c r="J22" s="62">
        <f t="shared" si="14"/>
        <v>0</v>
      </c>
      <c r="K22" s="74">
        <f t="shared" si="15"/>
        <v>0</v>
      </c>
      <c r="L22" s="62">
        <f t="shared" si="16"/>
        <v>0</v>
      </c>
      <c r="M22" s="135">
        <f t="shared" si="17"/>
        <v>0</v>
      </c>
      <c r="N22" s="125">
        <f t="shared" ref="N22:N23" si="20">(I22-D22)/D22</f>
        <v>3.8E-3</v>
      </c>
      <c r="O22" s="69">
        <f t="shared" ref="O22:O23" si="21">+M22-L22</f>
        <v>0</v>
      </c>
      <c r="BXY22" s="9"/>
      <c r="BXZ22" s="9"/>
      <c r="BYA22" s="9"/>
    </row>
    <row r="23" spans="1:2003" ht="15.75">
      <c r="A23" s="39" t="s">
        <v>110</v>
      </c>
      <c r="B23" s="60">
        <v>0</v>
      </c>
      <c r="C23" s="61">
        <v>1</v>
      </c>
      <c r="D23" s="69">
        <v>5.8</v>
      </c>
      <c r="E23" s="62">
        <v>47</v>
      </c>
      <c r="F23" s="64">
        <f t="shared" si="10"/>
        <v>1.1499999999999999</v>
      </c>
      <c r="G23" s="62">
        <f t="shared" si="11"/>
        <v>1.17</v>
      </c>
      <c r="H23" s="62">
        <f t="shared" si="18"/>
        <v>0.02</v>
      </c>
      <c r="I23" s="62">
        <f t="shared" si="19"/>
        <v>5.82</v>
      </c>
      <c r="J23" s="62">
        <f t="shared" si="14"/>
        <v>0</v>
      </c>
      <c r="K23" s="74">
        <f t="shared" si="15"/>
        <v>0</v>
      </c>
      <c r="L23" s="62">
        <f t="shared" si="16"/>
        <v>0</v>
      </c>
      <c r="M23" s="135">
        <f t="shared" si="17"/>
        <v>0</v>
      </c>
      <c r="N23" s="125">
        <f t="shared" si="20"/>
        <v>3.3999999999999998E-3</v>
      </c>
      <c r="O23" s="69">
        <f t="shared" si="21"/>
        <v>0</v>
      </c>
      <c r="BXY23" s="9"/>
      <c r="BXZ23" s="9"/>
      <c r="BYA23" s="9"/>
    </row>
    <row r="24" spans="1:2003" ht="15.75">
      <c r="A24" s="39" t="s">
        <v>91</v>
      </c>
      <c r="B24" s="60">
        <v>27</v>
      </c>
      <c r="C24" s="61"/>
      <c r="D24" s="69">
        <v>6.35</v>
      </c>
      <c r="E24" s="62">
        <v>68</v>
      </c>
      <c r="F24" s="64">
        <f t="shared" si="10"/>
        <v>1.67</v>
      </c>
      <c r="G24" s="62">
        <f t="shared" si="11"/>
        <v>1.69</v>
      </c>
      <c r="H24" s="62">
        <f>+G24-F24</f>
        <v>0.02</v>
      </c>
      <c r="I24" s="62">
        <f>+D24+H24</f>
        <v>6.37</v>
      </c>
      <c r="J24" s="62">
        <f t="shared" si="14"/>
        <v>2063.88</v>
      </c>
      <c r="K24" s="74">
        <f t="shared" si="15"/>
        <v>171.45</v>
      </c>
      <c r="L24" s="62">
        <f t="shared" si="16"/>
        <v>2057.4</v>
      </c>
      <c r="M24" s="135">
        <f t="shared" si="17"/>
        <v>2063.88</v>
      </c>
      <c r="N24" s="125">
        <f t="shared" ref="N24:N27" si="22">(I24-D24)/D24</f>
        <v>3.0999999999999999E-3</v>
      </c>
      <c r="O24" s="69">
        <f t="shared" si="3"/>
        <v>6.48</v>
      </c>
      <c r="BXY24" s="9"/>
      <c r="BXZ24" s="9"/>
      <c r="BYA24" s="9"/>
    </row>
    <row r="25" spans="1:2003" ht="15.75">
      <c r="A25" s="39" t="s">
        <v>92</v>
      </c>
      <c r="B25" s="60">
        <v>0</v>
      </c>
      <c r="C25" s="61">
        <v>1</v>
      </c>
      <c r="D25" s="69">
        <v>5.8</v>
      </c>
      <c r="E25" s="62">
        <v>34</v>
      </c>
      <c r="F25" s="64">
        <f t="shared" si="10"/>
        <v>0.83</v>
      </c>
      <c r="G25" s="62">
        <f t="shared" si="11"/>
        <v>0.85</v>
      </c>
      <c r="H25" s="62">
        <f t="shared" ref="H25" si="23">+G25-F25</f>
        <v>0.02</v>
      </c>
      <c r="I25" s="62">
        <f t="shared" ref="I25" si="24">+D25+H25</f>
        <v>5.82</v>
      </c>
      <c r="J25" s="62">
        <f t="shared" si="14"/>
        <v>0</v>
      </c>
      <c r="K25" s="74">
        <f t="shared" si="15"/>
        <v>0</v>
      </c>
      <c r="L25" s="62">
        <f t="shared" si="16"/>
        <v>0</v>
      </c>
      <c r="M25" s="135">
        <f t="shared" si="17"/>
        <v>0</v>
      </c>
      <c r="N25" s="125">
        <f t="shared" ref="N25" si="25">(I25-D25)/D25</f>
        <v>3.3999999999999998E-3</v>
      </c>
      <c r="O25" s="69">
        <f t="shared" ref="O25" si="26">+M25-L25</f>
        <v>0</v>
      </c>
      <c r="BXY25" s="9"/>
      <c r="BXZ25" s="9"/>
      <c r="BYA25" s="9"/>
    </row>
    <row r="26" spans="1:2003" ht="15.75" customHeight="1">
      <c r="A26" s="39" t="s">
        <v>26</v>
      </c>
      <c r="B26" s="60">
        <v>8</v>
      </c>
      <c r="C26" s="61"/>
      <c r="D26" s="42">
        <v>1.77</v>
      </c>
      <c r="E26" s="62">
        <v>34</v>
      </c>
      <c r="F26" s="64">
        <f t="shared" si="10"/>
        <v>0.83</v>
      </c>
      <c r="G26" s="44">
        <f t="shared" si="11"/>
        <v>0.85</v>
      </c>
      <c r="H26" s="44">
        <f t="shared" si="12"/>
        <v>0.02</v>
      </c>
      <c r="I26" s="44">
        <f t="shared" si="13"/>
        <v>1.79</v>
      </c>
      <c r="J26" s="44">
        <f t="shared" si="14"/>
        <v>171.84</v>
      </c>
      <c r="K26" s="45">
        <f t="shared" si="15"/>
        <v>14.16</v>
      </c>
      <c r="L26" s="44">
        <f t="shared" si="16"/>
        <v>169.92</v>
      </c>
      <c r="M26" s="46">
        <f t="shared" si="17"/>
        <v>171.84</v>
      </c>
      <c r="N26" s="47">
        <f t="shared" si="22"/>
        <v>1.1299999999999999E-2</v>
      </c>
      <c r="O26" s="69">
        <f t="shared" si="3"/>
        <v>1.92</v>
      </c>
      <c r="BXY26" s="9"/>
      <c r="BXZ26" s="9"/>
      <c r="BYA26" s="9"/>
    </row>
    <row r="27" spans="1:2003" s="57" customFormat="1" ht="15.75">
      <c r="A27" s="48" t="s">
        <v>27</v>
      </c>
      <c r="B27" s="49">
        <v>14</v>
      </c>
      <c r="C27" s="65"/>
      <c r="D27" s="51">
        <v>7.18</v>
      </c>
      <c r="E27" s="66">
        <v>0</v>
      </c>
      <c r="F27" s="67">
        <f t="shared" si="10"/>
        <v>0</v>
      </c>
      <c r="G27" s="53">
        <f t="shared" si="11"/>
        <v>0</v>
      </c>
      <c r="H27" s="53">
        <f t="shared" si="12"/>
        <v>0</v>
      </c>
      <c r="I27" s="53">
        <f t="shared" si="13"/>
        <v>7.18</v>
      </c>
      <c r="J27" s="53">
        <f t="shared" si="14"/>
        <v>1206.24</v>
      </c>
      <c r="K27" s="54">
        <f t="shared" si="15"/>
        <v>100.52</v>
      </c>
      <c r="L27" s="53">
        <f t="shared" si="16"/>
        <v>1206.24</v>
      </c>
      <c r="M27" s="55">
        <f t="shared" si="17"/>
        <v>1206.24</v>
      </c>
      <c r="N27" s="56">
        <f t="shared" si="22"/>
        <v>0</v>
      </c>
      <c r="O27" s="69">
        <f t="shared" si="3"/>
        <v>0</v>
      </c>
      <c r="P27" s="7"/>
      <c r="Q27" s="7"/>
      <c r="R27" s="7"/>
      <c r="S27" s="7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  <c r="AML27" s="8"/>
      <c r="AMM27" s="8"/>
      <c r="AMN27" s="8"/>
      <c r="AMO27" s="8"/>
      <c r="AMP27" s="8"/>
      <c r="AMQ27" s="8"/>
      <c r="AMR27" s="8"/>
      <c r="AMS27" s="8"/>
      <c r="AMT27" s="8"/>
      <c r="AMU27" s="8"/>
      <c r="AMV27" s="8"/>
      <c r="AMW27" s="8"/>
      <c r="AMX27" s="8"/>
      <c r="AMY27" s="8"/>
      <c r="AMZ27" s="8"/>
      <c r="ANA27" s="8"/>
      <c r="ANB27" s="8"/>
      <c r="ANC27" s="8"/>
      <c r="AND27" s="8"/>
      <c r="ANE27" s="8"/>
      <c r="ANF27" s="8"/>
      <c r="ANG27" s="8"/>
      <c r="ANH27" s="8"/>
      <c r="ANI27" s="8"/>
      <c r="ANJ27" s="8"/>
      <c r="ANK27" s="8"/>
      <c r="ANL27" s="8"/>
      <c r="ANM27" s="8"/>
      <c r="ANN27" s="8"/>
      <c r="ANO27" s="8"/>
      <c r="ANP27" s="8"/>
      <c r="ANQ27" s="8"/>
      <c r="ANR27" s="8"/>
      <c r="ANS27" s="8"/>
      <c r="ANT27" s="8"/>
      <c r="ANU27" s="8"/>
      <c r="ANV27" s="8"/>
      <c r="ANW27" s="8"/>
      <c r="ANX27" s="8"/>
      <c r="ANY27" s="8"/>
      <c r="ANZ27" s="8"/>
      <c r="AOA27" s="8"/>
      <c r="AOB27" s="8"/>
      <c r="AOC27" s="8"/>
      <c r="AOD27" s="8"/>
      <c r="AOE27" s="8"/>
      <c r="AOF27" s="8"/>
      <c r="AOG27" s="8"/>
      <c r="AOH27" s="8"/>
      <c r="AOI27" s="8"/>
      <c r="AOJ27" s="8"/>
      <c r="AOK27" s="8"/>
      <c r="AOL27" s="8"/>
      <c r="AOM27" s="8"/>
      <c r="AON27" s="8"/>
      <c r="AOO27" s="8"/>
      <c r="AOP27" s="8"/>
      <c r="AOQ27" s="8"/>
      <c r="AOR27" s="8"/>
      <c r="AOS27" s="8"/>
      <c r="AOT27" s="8"/>
      <c r="AOU27" s="8"/>
      <c r="AOV27" s="8"/>
      <c r="AOW27" s="8"/>
      <c r="AOX27" s="8"/>
      <c r="AOY27" s="8"/>
      <c r="AOZ27" s="8"/>
      <c r="APA27" s="8"/>
      <c r="APB27" s="8"/>
      <c r="APC27" s="8"/>
      <c r="APD27" s="8"/>
      <c r="APE27" s="8"/>
      <c r="APF27" s="8"/>
      <c r="APG27" s="8"/>
      <c r="APH27" s="8"/>
      <c r="API27" s="8"/>
      <c r="APJ27" s="8"/>
      <c r="APK27" s="8"/>
      <c r="APL27" s="8"/>
      <c r="APM27" s="8"/>
      <c r="APN27" s="8"/>
      <c r="APO27" s="8"/>
      <c r="APP27" s="8"/>
      <c r="APQ27" s="8"/>
      <c r="APR27" s="8"/>
      <c r="APS27" s="8"/>
      <c r="APT27" s="8"/>
      <c r="APU27" s="8"/>
      <c r="APV27" s="8"/>
      <c r="APW27" s="8"/>
      <c r="APX27" s="8"/>
      <c r="APY27" s="8"/>
      <c r="APZ27" s="8"/>
      <c r="AQA27" s="8"/>
      <c r="AQB27" s="8"/>
      <c r="AQC27" s="8"/>
      <c r="AQD27" s="8"/>
      <c r="AQE27" s="8"/>
      <c r="AQF27" s="8"/>
      <c r="AQG27" s="8"/>
      <c r="AQH27" s="8"/>
      <c r="AQI27" s="8"/>
      <c r="AQJ27" s="8"/>
      <c r="AQK27" s="8"/>
      <c r="AQL27" s="8"/>
      <c r="AQM27" s="8"/>
      <c r="AQN27" s="8"/>
      <c r="AQO27" s="8"/>
      <c r="AQP27" s="8"/>
      <c r="AQQ27" s="8"/>
      <c r="AQR27" s="8"/>
      <c r="AQS27" s="8"/>
      <c r="AQT27" s="8"/>
      <c r="AQU27" s="8"/>
      <c r="AQV27" s="8"/>
      <c r="AQW27" s="8"/>
      <c r="AQX27" s="8"/>
      <c r="AQY27" s="8"/>
      <c r="AQZ27" s="8"/>
      <c r="ARA27" s="8"/>
      <c r="ARB27" s="8"/>
      <c r="ARC27" s="8"/>
      <c r="ARD27" s="8"/>
      <c r="ARE27" s="8"/>
      <c r="ARF27" s="8"/>
      <c r="ARG27" s="8"/>
      <c r="ARH27" s="8"/>
      <c r="ARI27" s="8"/>
      <c r="ARJ27" s="8"/>
      <c r="ARK27" s="8"/>
      <c r="ARL27" s="8"/>
      <c r="ARM27" s="8"/>
      <c r="ARN27" s="8"/>
      <c r="ARO27" s="8"/>
      <c r="ARP27" s="8"/>
      <c r="ARQ27" s="8"/>
      <c r="ARR27" s="8"/>
      <c r="ARS27" s="8"/>
      <c r="ART27" s="8"/>
      <c r="ARU27" s="8"/>
      <c r="ARV27" s="8"/>
      <c r="ARW27" s="8"/>
      <c r="ARX27" s="8"/>
      <c r="ARY27" s="8"/>
      <c r="ARZ27" s="8"/>
      <c r="ASA27" s="8"/>
      <c r="ASB27" s="8"/>
      <c r="ASC27" s="8"/>
      <c r="ASD27" s="8"/>
      <c r="ASE27" s="8"/>
      <c r="ASF27" s="8"/>
      <c r="ASG27" s="8"/>
      <c r="ASH27" s="8"/>
      <c r="ASI27" s="8"/>
      <c r="ASJ27" s="8"/>
      <c r="ASK27" s="8"/>
      <c r="ASL27" s="8"/>
      <c r="ASM27" s="8"/>
      <c r="ASN27" s="8"/>
      <c r="ASO27" s="8"/>
      <c r="ASP27" s="8"/>
      <c r="ASQ27" s="8"/>
      <c r="ASR27" s="8"/>
      <c r="ASS27" s="8"/>
      <c r="AST27" s="8"/>
      <c r="ASU27" s="8"/>
      <c r="ASV27" s="8"/>
      <c r="ASW27" s="8"/>
      <c r="ASX27" s="8"/>
      <c r="ASY27" s="8"/>
      <c r="ASZ27" s="8"/>
      <c r="ATA27" s="8"/>
      <c r="ATB27" s="8"/>
      <c r="ATC27" s="8"/>
      <c r="ATD27" s="8"/>
      <c r="ATE27" s="8"/>
      <c r="ATF27" s="8"/>
      <c r="ATG27" s="8"/>
      <c r="ATH27" s="8"/>
      <c r="ATI27" s="8"/>
      <c r="ATJ27" s="8"/>
      <c r="ATK27" s="8"/>
      <c r="ATL27" s="8"/>
      <c r="ATM27" s="8"/>
      <c r="ATN27" s="8"/>
      <c r="ATO27" s="8"/>
      <c r="ATP27" s="8"/>
      <c r="ATQ27" s="8"/>
      <c r="ATR27" s="8"/>
      <c r="ATS27" s="8"/>
      <c r="ATT27" s="8"/>
      <c r="ATU27" s="8"/>
      <c r="ATV27" s="8"/>
      <c r="ATW27" s="8"/>
      <c r="ATX27" s="8"/>
      <c r="ATY27" s="8"/>
      <c r="ATZ27" s="8"/>
      <c r="AUA27" s="8"/>
      <c r="AUB27" s="8"/>
      <c r="AUC27" s="8"/>
      <c r="AUD27" s="8"/>
      <c r="AUE27" s="8"/>
      <c r="AUF27" s="8"/>
      <c r="AUG27" s="8"/>
      <c r="AUH27" s="8"/>
      <c r="AUI27" s="8"/>
      <c r="AUJ27" s="8"/>
      <c r="AUK27" s="8"/>
      <c r="AUL27" s="8"/>
      <c r="AUM27" s="8"/>
      <c r="AUN27" s="8"/>
      <c r="AUO27" s="8"/>
      <c r="AUP27" s="8"/>
      <c r="AUQ27" s="8"/>
      <c r="AUR27" s="8"/>
      <c r="AUS27" s="8"/>
      <c r="AUT27" s="8"/>
      <c r="AUU27" s="8"/>
      <c r="AUV27" s="8"/>
      <c r="AUW27" s="8"/>
      <c r="AUX27" s="8"/>
      <c r="AUY27" s="8"/>
      <c r="AUZ27" s="8"/>
      <c r="AVA27" s="8"/>
      <c r="AVB27" s="8"/>
      <c r="AVC27" s="8"/>
      <c r="AVD27" s="8"/>
      <c r="AVE27" s="8"/>
      <c r="AVF27" s="8"/>
      <c r="AVG27" s="8"/>
      <c r="AVH27" s="8"/>
      <c r="AVI27" s="8"/>
      <c r="AVJ27" s="8"/>
      <c r="AVK27" s="8"/>
      <c r="AVL27" s="8"/>
      <c r="AVM27" s="8"/>
      <c r="AVN27" s="8"/>
      <c r="AVO27" s="8"/>
      <c r="AVP27" s="8"/>
      <c r="AVQ27" s="8"/>
      <c r="AVR27" s="8"/>
      <c r="AVS27" s="8"/>
      <c r="AVT27" s="8"/>
      <c r="AVU27" s="8"/>
      <c r="AVV27" s="8"/>
      <c r="AVW27" s="8"/>
      <c r="AVX27" s="8"/>
      <c r="AVY27" s="8"/>
      <c r="AVZ27" s="8"/>
      <c r="AWA27" s="8"/>
      <c r="AWB27" s="8"/>
      <c r="AWC27" s="8"/>
      <c r="AWD27" s="8"/>
      <c r="AWE27" s="8"/>
      <c r="AWF27" s="8"/>
      <c r="AWG27" s="8"/>
      <c r="AWH27" s="8"/>
      <c r="AWI27" s="8"/>
      <c r="AWJ27" s="8"/>
      <c r="AWK27" s="8"/>
      <c r="AWL27" s="8"/>
      <c r="AWM27" s="8"/>
      <c r="AWN27" s="8"/>
      <c r="AWO27" s="8"/>
      <c r="AWP27" s="8"/>
      <c r="AWQ27" s="8"/>
      <c r="AWR27" s="8"/>
      <c r="AWS27" s="8"/>
      <c r="AWT27" s="8"/>
      <c r="AWU27" s="8"/>
      <c r="AWV27" s="8"/>
      <c r="AWW27" s="8"/>
      <c r="AWX27" s="8"/>
      <c r="AWY27" s="8"/>
      <c r="AWZ27" s="8"/>
      <c r="AXA27" s="8"/>
      <c r="AXB27" s="8"/>
      <c r="AXC27" s="8"/>
      <c r="AXD27" s="8"/>
      <c r="AXE27" s="8"/>
      <c r="AXF27" s="8"/>
      <c r="AXG27" s="8"/>
      <c r="AXH27" s="8"/>
      <c r="AXI27" s="8"/>
      <c r="AXJ27" s="8"/>
      <c r="AXK27" s="8"/>
      <c r="AXL27" s="8"/>
      <c r="AXM27" s="8"/>
      <c r="AXN27" s="8"/>
      <c r="AXO27" s="8"/>
      <c r="AXP27" s="8"/>
      <c r="AXQ27" s="8"/>
      <c r="AXR27" s="8"/>
      <c r="AXS27" s="8"/>
      <c r="AXT27" s="8"/>
      <c r="AXU27" s="8"/>
      <c r="AXV27" s="8"/>
      <c r="AXW27" s="8"/>
      <c r="AXX27" s="8"/>
      <c r="AXY27" s="8"/>
      <c r="AXZ27" s="8"/>
      <c r="AYA27" s="8"/>
      <c r="AYB27" s="8"/>
      <c r="AYC27" s="8"/>
      <c r="AYD27" s="8"/>
      <c r="AYE27" s="8"/>
      <c r="AYF27" s="8"/>
      <c r="AYG27" s="8"/>
      <c r="AYH27" s="8"/>
      <c r="AYI27" s="8"/>
      <c r="AYJ27" s="8"/>
      <c r="AYK27" s="8"/>
      <c r="AYL27" s="8"/>
      <c r="AYM27" s="8"/>
      <c r="AYN27" s="8"/>
      <c r="AYO27" s="8"/>
      <c r="AYP27" s="8"/>
      <c r="AYQ27" s="8"/>
      <c r="AYR27" s="8"/>
      <c r="AYS27" s="8"/>
      <c r="AYT27" s="8"/>
      <c r="AYU27" s="8"/>
      <c r="AYV27" s="8"/>
      <c r="AYW27" s="8"/>
      <c r="AYX27" s="8"/>
      <c r="AYY27" s="8"/>
      <c r="AYZ27" s="8"/>
      <c r="AZA27" s="8"/>
      <c r="AZB27" s="8"/>
      <c r="AZC27" s="8"/>
      <c r="AZD27" s="8"/>
      <c r="AZE27" s="8"/>
      <c r="AZF27" s="8"/>
      <c r="AZG27" s="8"/>
      <c r="AZH27" s="8"/>
      <c r="AZI27" s="8"/>
      <c r="AZJ27" s="8"/>
      <c r="AZK27" s="8"/>
      <c r="AZL27" s="8"/>
      <c r="AZM27" s="8"/>
      <c r="AZN27" s="8"/>
      <c r="AZO27" s="8"/>
      <c r="AZP27" s="8"/>
      <c r="AZQ27" s="8"/>
      <c r="AZR27" s="8"/>
      <c r="AZS27" s="8"/>
      <c r="AZT27" s="8"/>
      <c r="AZU27" s="8"/>
      <c r="AZV27" s="8"/>
      <c r="AZW27" s="8"/>
      <c r="AZX27" s="8"/>
      <c r="AZY27" s="8"/>
      <c r="AZZ27" s="8"/>
      <c r="BAA27" s="8"/>
      <c r="BAB27" s="8"/>
      <c r="BAC27" s="8"/>
      <c r="BAD27" s="8"/>
      <c r="BAE27" s="8"/>
      <c r="BAF27" s="8"/>
      <c r="BAG27" s="8"/>
      <c r="BAH27" s="8"/>
      <c r="BAI27" s="8"/>
      <c r="BAJ27" s="8"/>
      <c r="BAK27" s="8"/>
      <c r="BAL27" s="8"/>
      <c r="BAM27" s="8"/>
      <c r="BAN27" s="8"/>
      <c r="BAO27" s="8"/>
      <c r="BAP27" s="8"/>
      <c r="BAQ27" s="8"/>
      <c r="BAR27" s="8"/>
      <c r="BAS27" s="8"/>
      <c r="BAT27" s="8"/>
      <c r="BAU27" s="8"/>
      <c r="BAV27" s="8"/>
      <c r="BAW27" s="8"/>
      <c r="BAX27" s="8"/>
      <c r="BAY27" s="8"/>
      <c r="BAZ27" s="8"/>
      <c r="BBA27" s="8"/>
      <c r="BBB27" s="8"/>
      <c r="BBC27" s="8"/>
      <c r="BBD27" s="8"/>
      <c r="BBE27" s="8"/>
      <c r="BBF27" s="8"/>
      <c r="BBG27" s="8"/>
      <c r="BBH27" s="8"/>
      <c r="BBI27" s="8"/>
      <c r="BBJ27" s="8"/>
      <c r="BBK27" s="8"/>
      <c r="BBL27" s="8"/>
      <c r="BBM27" s="8"/>
      <c r="BBN27" s="8"/>
      <c r="BBO27" s="8"/>
      <c r="BBP27" s="8"/>
      <c r="BBQ27" s="8"/>
      <c r="BBR27" s="8"/>
      <c r="BBS27" s="8"/>
      <c r="BBT27" s="8"/>
      <c r="BBU27" s="8"/>
      <c r="BBV27" s="8"/>
      <c r="BBW27" s="8"/>
      <c r="BBX27" s="8"/>
      <c r="BBY27" s="8"/>
      <c r="BBZ27" s="8"/>
      <c r="BCA27" s="8"/>
      <c r="BCB27" s="8"/>
      <c r="BCC27" s="8"/>
      <c r="BCD27" s="8"/>
      <c r="BCE27" s="8"/>
      <c r="BCF27" s="8"/>
      <c r="BCG27" s="8"/>
      <c r="BCH27" s="8"/>
      <c r="BCI27" s="8"/>
      <c r="BCJ27" s="8"/>
      <c r="BCK27" s="8"/>
      <c r="BCL27" s="8"/>
      <c r="BCM27" s="8"/>
      <c r="BCN27" s="8"/>
      <c r="BCO27" s="8"/>
      <c r="BCP27" s="8"/>
      <c r="BCQ27" s="8"/>
      <c r="BCR27" s="8"/>
      <c r="BCS27" s="8"/>
      <c r="BCT27" s="8"/>
      <c r="BCU27" s="8"/>
      <c r="BCV27" s="8"/>
      <c r="BCW27" s="8"/>
      <c r="BCX27" s="8"/>
      <c r="BCY27" s="8"/>
      <c r="BCZ27" s="8"/>
      <c r="BDA27" s="8"/>
      <c r="BDB27" s="8"/>
      <c r="BDC27" s="8"/>
      <c r="BDD27" s="8"/>
      <c r="BDE27" s="8"/>
      <c r="BDF27" s="8"/>
      <c r="BDG27" s="8"/>
      <c r="BDH27" s="8"/>
      <c r="BDI27" s="8"/>
      <c r="BDJ27" s="8"/>
      <c r="BDK27" s="8"/>
      <c r="BDL27" s="8"/>
      <c r="BDM27" s="8"/>
      <c r="BDN27" s="8"/>
      <c r="BDO27" s="8"/>
      <c r="BDP27" s="8"/>
      <c r="BDQ27" s="8"/>
      <c r="BDR27" s="8"/>
      <c r="BDS27" s="8"/>
      <c r="BDT27" s="8"/>
      <c r="BDU27" s="8"/>
      <c r="BDV27" s="8"/>
      <c r="BDW27" s="8"/>
      <c r="BDX27" s="8"/>
      <c r="BDY27" s="8"/>
      <c r="BDZ27" s="8"/>
      <c r="BEA27" s="8"/>
      <c r="BEB27" s="8"/>
      <c r="BEC27" s="8"/>
      <c r="BED27" s="8"/>
      <c r="BEE27" s="8"/>
      <c r="BEF27" s="8"/>
      <c r="BEG27" s="8"/>
      <c r="BEH27" s="8"/>
      <c r="BEI27" s="8"/>
      <c r="BEJ27" s="8"/>
      <c r="BEK27" s="8"/>
      <c r="BEL27" s="8"/>
      <c r="BEM27" s="8"/>
      <c r="BEN27" s="8"/>
      <c r="BEO27" s="8"/>
      <c r="BEP27" s="8"/>
      <c r="BEQ27" s="8"/>
      <c r="BER27" s="8"/>
      <c r="BES27" s="8"/>
      <c r="BET27" s="8"/>
      <c r="BEU27" s="8"/>
      <c r="BEV27" s="8"/>
      <c r="BEW27" s="8"/>
      <c r="BEX27" s="8"/>
      <c r="BEY27" s="8"/>
      <c r="BEZ27" s="8"/>
      <c r="BFA27" s="8"/>
      <c r="BFB27" s="8"/>
      <c r="BFC27" s="8"/>
      <c r="BFD27" s="8"/>
      <c r="BFE27" s="8"/>
      <c r="BFF27" s="8"/>
      <c r="BFG27" s="8"/>
      <c r="BFH27" s="8"/>
      <c r="BFI27" s="8"/>
      <c r="BFJ27" s="8"/>
      <c r="BFK27" s="8"/>
      <c r="BFL27" s="8"/>
      <c r="BFM27" s="8"/>
      <c r="BFN27" s="8"/>
      <c r="BFO27" s="8"/>
      <c r="BFP27" s="8"/>
      <c r="BFQ27" s="8"/>
      <c r="BFR27" s="8"/>
      <c r="BFS27" s="8"/>
      <c r="BFT27" s="8"/>
      <c r="BFU27" s="8"/>
      <c r="BFV27" s="8"/>
      <c r="BFW27" s="8"/>
      <c r="BFX27" s="8"/>
      <c r="BFY27" s="8"/>
      <c r="BFZ27" s="8"/>
      <c r="BGA27" s="8"/>
      <c r="BGB27" s="8"/>
      <c r="BGC27" s="8"/>
      <c r="BGD27" s="8"/>
      <c r="BGE27" s="8"/>
      <c r="BGF27" s="8"/>
      <c r="BGG27" s="8"/>
      <c r="BGH27" s="8"/>
      <c r="BGI27" s="8"/>
      <c r="BGJ27" s="8"/>
      <c r="BGK27" s="8"/>
      <c r="BGL27" s="8"/>
      <c r="BGM27" s="8"/>
      <c r="BGN27" s="8"/>
      <c r="BGO27" s="8"/>
      <c r="BGP27" s="8"/>
      <c r="BGQ27" s="8"/>
      <c r="BGR27" s="8"/>
      <c r="BGS27" s="8"/>
      <c r="BGT27" s="8"/>
      <c r="BGU27" s="8"/>
      <c r="BGV27" s="8"/>
      <c r="BGW27" s="8"/>
      <c r="BGX27" s="8"/>
      <c r="BGY27" s="8"/>
      <c r="BGZ27" s="8"/>
      <c r="BHA27" s="8"/>
      <c r="BHB27" s="8"/>
      <c r="BHC27" s="8"/>
      <c r="BHD27" s="8"/>
      <c r="BHE27" s="8"/>
      <c r="BHF27" s="8"/>
      <c r="BHG27" s="8"/>
      <c r="BHH27" s="8"/>
      <c r="BHI27" s="8"/>
      <c r="BHJ27" s="8"/>
      <c r="BHK27" s="8"/>
      <c r="BHL27" s="8"/>
      <c r="BHM27" s="8"/>
      <c r="BHN27" s="8"/>
      <c r="BHO27" s="8"/>
      <c r="BHP27" s="8"/>
      <c r="BHQ27" s="8"/>
      <c r="BHR27" s="8"/>
      <c r="BHS27" s="8"/>
      <c r="BHT27" s="8"/>
      <c r="BHU27" s="8"/>
      <c r="BHV27" s="8"/>
      <c r="BHW27" s="8"/>
      <c r="BHX27" s="8"/>
      <c r="BHY27" s="8"/>
      <c r="BHZ27" s="8"/>
      <c r="BIA27" s="8"/>
      <c r="BIB27" s="8"/>
      <c r="BIC27" s="8"/>
      <c r="BID27" s="8"/>
      <c r="BIE27" s="8"/>
      <c r="BIF27" s="8"/>
      <c r="BIG27" s="8"/>
      <c r="BIH27" s="8"/>
      <c r="BII27" s="8"/>
      <c r="BIJ27" s="8"/>
      <c r="BIK27" s="8"/>
      <c r="BIL27" s="8"/>
      <c r="BIM27" s="8"/>
      <c r="BIN27" s="8"/>
      <c r="BIO27" s="8"/>
      <c r="BIP27" s="8"/>
      <c r="BIQ27" s="8"/>
      <c r="BIR27" s="8"/>
      <c r="BIS27" s="8"/>
      <c r="BIT27" s="8"/>
      <c r="BIU27" s="8"/>
      <c r="BIV27" s="8"/>
      <c r="BIW27" s="8"/>
      <c r="BIX27" s="8"/>
      <c r="BIY27" s="8"/>
      <c r="BIZ27" s="8"/>
      <c r="BJA27" s="8"/>
      <c r="BJB27" s="8"/>
      <c r="BJC27" s="8"/>
      <c r="BJD27" s="8"/>
      <c r="BJE27" s="8"/>
      <c r="BJF27" s="8"/>
      <c r="BJG27" s="8"/>
      <c r="BJH27" s="8"/>
      <c r="BJI27" s="8"/>
      <c r="BJJ27" s="8"/>
      <c r="BJK27" s="8"/>
      <c r="BJL27" s="8"/>
      <c r="BJM27" s="8"/>
      <c r="BJN27" s="8"/>
      <c r="BJO27" s="8"/>
      <c r="BJP27" s="8"/>
      <c r="BJQ27" s="8"/>
      <c r="BJR27" s="8"/>
      <c r="BJS27" s="8"/>
      <c r="BJT27" s="8"/>
      <c r="BJU27" s="8"/>
      <c r="BJV27" s="8"/>
      <c r="BJW27" s="8"/>
      <c r="BJX27" s="8"/>
      <c r="BJY27" s="8"/>
      <c r="BJZ27" s="8"/>
      <c r="BKA27" s="8"/>
      <c r="BKB27" s="8"/>
      <c r="BKC27" s="8"/>
      <c r="BKD27" s="8"/>
      <c r="BKE27" s="8"/>
      <c r="BKF27" s="8"/>
      <c r="BKG27" s="8"/>
      <c r="BKH27" s="8"/>
      <c r="BKI27" s="8"/>
      <c r="BKJ27" s="8"/>
      <c r="BKK27" s="8"/>
      <c r="BKL27" s="8"/>
      <c r="BKM27" s="8"/>
      <c r="BKN27" s="8"/>
      <c r="BKO27" s="8"/>
      <c r="BKP27" s="8"/>
      <c r="BKQ27" s="8"/>
      <c r="BKR27" s="8"/>
      <c r="BKS27" s="8"/>
      <c r="BKT27" s="8"/>
      <c r="BKU27" s="8"/>
      <c r="BKV27" s="8"/>
      <c r="BKW27" s="8"/>
      <c r="BKX27" s="8"/>
      <c r="BKY27" s="8"/>
      <c r="BKZ27" s="8"/>
      <c r="BLA27" s="8"/>
      <c r="BLB27" s="8"/>
      <c r="BLC27" s="8"/>
      <c r="BLD27" s="8"/>
      <c r="BLE27" s="8"/>
      <c r="BLF27" s="8"/>
      <c r="BLG27" s="8"/>
      <c r="BLH27" s="8"/>
      <c r="BLI27" s="8"/>
      <c r="BLJ27" s="8"/>
      <c r="BLK27" s="8"/>
      <c r="BLL27" s="8"/>
      <c r="BLM27" s="8"/>
      <c r="BLN27" s="8"/>
      <c r="BLO27" s="8"/>
      <c r="BLP27" s="8"/>
      <c r="BLQ27" s="8"/>
      <c r="BLR27" s="8"/>
      <c r="BLS27" s="8"/>
      <c r="BLT27" s="8"/>
      <c r="BLU27" s="8"/>
      <c r="BLV27" s="8"/>
      <c r="BLW27" s="8"/>
      <c r="BLX27" s="8"/>
      <c r="BLY27" s="8"/>
      <c r="BLZ27" s="8"/>
      <c r="BMA27" s="8"/>
      <c r="BMB27" s="8"/>
      <c r="BMC27" s="8"/>
      <c r="BMD27" s="8"/>
      <c r="BME27" s="8"/>
      <c r="BMF27" s="8"/>
      <c r="BMG27" s="8"/>
      <c r="BMH27" s="8"/>
      <c r="BMI27" s="8"/>
      <c r="BMJ27" s="8"/>
      <c r="BMK27" s="8"/>
      <c r="BML27" s="8"/>
      <c r="BMM27" s="8"/>
      <c r="BMN27" s="8"/>
      <c r="BMO27" s="8"/>
      <c r="BMP27" s="8"/>
      <c r="BMQ27" s="8"/>
      <c r="BMR27" s="8"/>
      <c r="BMS27" s="8"/>
      <c r="BMT27" s="8"/>
      <c r="BMU27" s="8"/>
      <c r="BMV27" s="8"/>
      <c r="BMW27" s="8"/>
      <c r="BMX27" s="8"/>
      <c r="BMY27" s="8"/>
      <c r="BMZ27" s="8"/>
      <c r="BNA27" s="8"/>
      <c r="BNB27" s="8"/>
      <c r="BNC27" s="8"/>
      <c r="BND27" s="8"/>
      <c r="BNE27" s="8"/>
      <c r="BNF27" s="8"/>
      <c r="BNG27" s="8"/>
      <c r="BNH27" s="8"/>
      <c r="BNI27" s="8"/>
      <c r="BNJ27" s="8"/>
      <c r="BNK27" s="8"/>
      <c r="BNL27" s="8"/>
      <c r="BNM27" s="8"/>
      <c r="BNN27" s="8"/>
      <c r="BNO27" s="8"/>
      <c r="BNP27" s="8"/>
      <c r="BNQ27" s="8"/>
      <c r="BNR27" s="8"/>
      <c r="BNS27" s="8"/>
      <c r="BNT27" s="8"/>
      <c r="BNU27" s="8"/>
      <c r="BNV27" s="8"/>
      <c r="BNW27" s="8"/>
      <c r="BNX27" s="8"/>
      <c r="BNY27" s="8"/>
      <c r="BNZ27" s="8"/>
      <c r="BOA27" s="8"/>
      <c r="BOB27" s="8"/>
      <c r="BOC27" s="8"/>
      <c r="BOD27" s="8"/>
      <c r="BOE27" s="8"/>
      <c r="BOF27" s="8"/>
      <c r="BOG27" s="8"/>
      <c r="BOH27" s="8"/>
      <c r="BOI27" s="8"/>
      <c r="BOJ27" s="8"/>
      <c r="BOK27" s="8"/>
      <c r="BOL27" s="8"/>
      <c r="BOM27" s="8"/>
      <c r="BON27" s="8"/>
      <c r="BOO27" s="8"/>
      <c r="BOP27" s="8"/>
      <c r="BOQ27" s="8"/>
      <c r="BOR27" s="8"/>
      <c r="BOS27" s="8"/>
      <c r="BOT27" s="8"/>
      <c r="BOU27" s="8"/>
      <c r="BOV27" s="8"/>
      <c r="BOW27" s="8"/>
      <c r="BOX27" s="8"/>
      <c r="BOY27" s="8"/>
      <c r="BOZ27" s="8"/>
      <c r="BPA27" s="8"/>
      <c r="BPB27" s="8"/>
      <c r="BPC27" s="8"/>
      <c r="BPD27" s="8"/>
      <c r="BPE27" s="8"/>
      <c r="BPF27" s="8"/>
      <c r="BPG27" s="8"/>
      <c r="BPH27" s="8"/>
      <c r="BPI27" s="8"/>
      <c r="BPJ27" s="8"/>
      <c r="BPK27" s="8"/>
      <c r="BPL27" s="8"/>
      <c r="BPM27" s="8"/>
      <c r="BPN27" s="8"/>
      <c r="BPO27" s="8"/>
      <c r="BPP27" s="8"/>
      <c r="BPQ27" s="8"/>
      <c r="BPR27" s="8"/>
      <c r="BPS27" s="8"/>
      <c r="BPT27" s="8"/>
      <c r="BPU27" s="8"/>
      <c r="BPV27" s="8"/>
      <c r="BPW27" s="8"/>
      <c r="BPX27" s="8"/>
      <c r="BPY27" s="8"/>
      <c r="BPZ27" s="8"/>
      <c r="BQA27" s="8"/>
      <c r="BQB27" s="8"/>
      <c r="BQC27" s="8"/>
      <c r="BQD27" s="8"/>
      <c r="BQE27" s="8"/>
      <c r="BQF27" s="8"/>
      <c r="BQG27" s="8"/>
      <c r="BQH27" s="8"/>
      <c r="BQI27" s="8"/>
      <c r="BQJ27" s="8"/>
      <c r="BQK27" s="8"/>
      <c r="BQL27" s="8"/>
      <c r="BQM27" s="8"/>
      <c r="BQN27" s="8"/>
      <c r="BQO27" s="8"/>
      <c r="BQP27" s="8"/>
      <c r="BQQ27" s="8"/>
      <c r="BQR27" s="8"/>
      <c r="BQS27" s="8"/>
      <c r="BQT27" s="8"/>
      <c r="BQU27" s="8"/>
      <c r="BQV27" s="8"/>
      <c r="BQW27" s="8"/>
      <c r="BQX27" s="8"/>
      <c r="BQY27" s="8"/>
      <c r="BQZ27" s="8"/>
      <c r="BRA27" s="8"/>
      <c r="BRB27" s="8"/>
      <c r="BRC27" s="8"/>
      <c r="BRD27" s="8"/>
      <c r="BRE27" s="8"/>
      <c r="BRF27" s="8"/>
      <c r="BRG27" s="8"/>
      <c r="BRH27" s="8"/>
      <c r="BRI27" s="8"/>
      <c r="BRJ27" s="8"/>
      <c r="BRK27" s="8"/>
      <c r="BRL27" s="8"/>
      <c r="BRM27" s="8"/>
      <c r="BRN27" s="8"/>
      <c r="BRO27" s="8"/>
      <c r="BRP27" s="8"/>
      <c r="BRQ27" s="8"/>
      <c r="BRR27" s="8"/>
      <c r="BRS27" s="8"/>
      <c r="BRT27" s="8"/>
      <c r="BRU27" s="8"/>
      <c r="BRV27" s="8"/>
      <c r="BRW27" s="8"/>
      <c r="BRX27" s="8"/>
      <c r="BRY27" s="8"/>
      <c r="BRZ27" s="8"/>
      <c r="BSA27" s="8"/>
      <c r="BSB27" s="8"/>
      <c r="BSC27" s="8"/>
      <c r="BSD27" s="8"/>
      <c r="BSE27" s="8"/>
      <c r="BSF27" s="8"/>
      <c r="BSG27" s="8"/>
      <c r="BSH27" s="8"/>
      <c r="BSI27" s="8"/>
      <c r="BSJ27" s="8"/>
      <c r="BSK27" s="8"/>
      <c r="BSL27" s="8"/>
      <c r="BSM27" s="8"/>
      <c r="BSN27" s="8"/>
      <c r="BSO27" s="8"/>
      <c r="BSP27" s="8"/>
      <c r="BSQ27" s="8"/>
      <c r="BSR27" s="8"/>
      <c r="BSS27" s="8"/>
      <c r="BST27" s="8"/>
      <c r="BSU27" s="8"/>
      <c r="BSV27" s="8"/>
      <c r="BSW27" s="8"/>
      <c r="BSX27" s="8"/>
      <c r="BSY27" s="8"/>
      <c r="BSZ27" s="8"/>
      <c r="BTA27" s="8"/>
      <c r="BTB27" s="8"/>
      <c r="BTC27" s="8"/>
      <c r="BTD27" s="8"/>
      <c r="BTE27" s="8"/>
      <c r="BTF27" s="8"/>
      <c r="BTG27" s="8"/>
      <c r="BTH27" s="8"/>
      <c r="BTI27" s="8"/>
      <c r="BTJ27" s="8"/>
      <c r="BTK27" s="8"/>
      <c r="BTL27" s="8"/>
      <c r="BTM27" s="8"/>
      <c r="BTN27" s="8"/>
      <c r="BTO27" s="8"/>
      <c r="BTP27" s="8"/>
      <c r="BTQ27" s="8"/>
      <c r="BTR27" s="8"/>
      <c r="BTS27" s="8"/>
      <c r="BTT27" s="8"/>
      <c r="BTU27" s="8"/>
      <c r="BTV27" s="8"/>
      <c r="BTW27" s="8"/>
      <c r="BTX27" s="8"/>
      <c r="BTY27" s="8"/>
      <c r="BTZ27" s="8"/>
      <c r="BUA27" s="8"/>
      <c r="BUB27" s="8"/>
      <c r="BUC27" s="8"/>
      <c r="BUD27" s="8"/>
      <c r="BUE27" s="8"/>
      <c r="BUF27" s="8"/>
      <c r="BUG27" s="8"/>
      <c r="BUH27" s="8"/>
      <c r="BUI27" s="8"/>
      <c r="BUJ27" s="8"/>
      <c r="BUK27" s="8"/>
      <c r="BUL27" s="8"/>
      <c r="BUM27" s="8"/>
      <c r="BUN27" s="8"/>
      <c r="BUO27" s="8"/>
      <c r="BUP27" s="8"/>
      <c r="BUQ27" s="8"/>
      <c r="BUR27" s="8"/>
      <c r="BUS27" s="8"/>
      <c r="BUT27" s="8"/>
      <c r="BUU27" s="8"/>
      <c r="BUV27" s="8"/>
      <c r="BUW27" s="8"/>
      <c r="BUX27" s="8"/>
      <c r="BUY27" s="8"/>
      <c r="BUZ27" s="8"/>
      <c r="BVA27" s="8"/>
      <c r="BVB27" s="8"/>
      <c r="BVC27" s="8"/>
      <c r="BVD27" s="8"/>
      <c r="BVE27" s="8"/>
      <c r="BVF27" s="8"/>
      <c r="BVG27" s="8"/>
      <c r="BVH27" s="8"/>
      <c r="BVI27" s="8"/>
      <c r="BVJ27" s="8"/>
      <c r="BVK27" s="8"/>
      <c r="BVL27" s="8"/>
      <c r="BVM27" s="8"/>
      <c r="BVN27" s="8"/>
      <c r="BVO27" s="8"/>
      <c r="BVP27" s="8"/>
      <c r="BVQ27" s="8"/>
      <c r="BVR27" s="8"/>
      <c r="BVS27" s="8"/>
      <c r="BVT27" s="8"/>
      <c r="BVU27" s="8"/>
      <c r="BVV27" s="8"/>
      <c r="BVW27" s="8"/>
      <c r="BVX27" s="8"/>
      <c r="BVY27" s="8"/>
      <c r="BVZ27" s="8"/>
      <c r="BWA27" s="8"/>
      <c r="BWB27" s="8"/>
      <c r="BWC27" s="8"/>
      <c r="BWD27" s="8"/>
      <c r="BWE27" s="8"/>
      <c r="BWF27" s="8"/>
      <c r="BWG27" s="8"/>
      <c r="BWH27" s="8"/>
      <c r="BWI27" s="8"/>
      <c r="BWJ27" s="8"/>
      <c r="BWK27" s="8"/>
      <c r="BWL27" s="8"/>
      <c r="BWM27" s="8"/>
      <c r="BWN27" s="8"/>
      <c r="BWO27" s="8"/>
      <c r="BWP27" s="8"/>
      <c r="BWQ27" s="8"/>
      <c r="BWR27" s="8"/>
      <c r="BWS27" s="8"/>
      <c r="BWT27" s="8"/>
      <c r="BWU27" s="8"/>
      <c r="BWV27" s="8"/>
      <c r="BWW27" s="8"/>
      <c r="BWX27" s="8"/>
      <c r="BWY27" s="8"/>
      <c r="BWZ27" s="8"/>
      <c r="BXA27" s="8"/>
      <c r="BXB27" s="8"/>
      <c r="BXC27" s="8"/>
      <c r="BXD27" s="8"/>
      <c r="BXE27" s="8"/>
      <c r="BXF27" s="8"/>
      <c r="BXG27" s="8"/>
      <c r="BXH27" s="8"/>
      <c r="BXI27" s="8"/>
      <c r="BXJ27" s="8"/>
      <c r="BXK27" s="8"/>
      <c r="BXL27" s="8"/>
      <c r="BXM27" s="8"/>
      <c r="BXN27" s="8"/>
      <c r="BXO27" s="8"/>
      <c r="BXP27" s="8"/>
      <c r="BXQ27" s="8"/>
      <c r="BXR27" s="8"/>
      <c r="BXS27" s="8"/>
      <c r="BXT27" s="8"/>
      <c r="BXU27" s="8"/>
      <c r="BXV27" s="8"/>
      <c r="BXW27" s="8"/>
      <c r="BXX27" s="8"/>
    </row>
    <row r="28" spans="1:2003" ht="15.75" customHeight="1">
      <c r="A28" s="58" t="s">
        <v>28</v>
      </c>
      <c r="B28" s="40"/>
      <c r="C28" s="69"/>
      <c r="D28" s="42"/>
      <c r="E28" s="42"/>
      <c r="F28" s="42"/>
      <c r="G28" s="44"/>
      <c r="H28" s="44"/>
      <c r="I28" s="44"/>
      <c r="J28" s="44"/>
      <c r="K28" s="45"/>
      <c r="L28" s="44"/>
      <c r="M28" s="46"/>
      <c r="N28" s="59"/>
      <c r="O28" s="69">
        <f t="shared" si="3"/>
        <v>0</v>
      </c>
      <c r="BXY28" s="9"/>
      <c r="BXZ28" s="9"/>
      <c r="BYA28" s="9"/>
    </row>
    <row r="29" spans="1:2003" ht="15.75">
      <c r="A29" s="58" t="s">
        <v>29</v>
      </c>
      <c r="B29" s="70"/>
      <c r="C29" s="69"/>
      <c r="D29" s="42"/>
      <c r="E29" s="42"/>
      <c r="F29" s="42"/>
      <c r="G29" s="44"/>
      <c r="H29" s="44"/>
      <c r="I29" s="44"/>
      <c r="J29" s="71"/>
      <c r="K29" s="45"/>
      <c r="L29" s="44"/>
      <c r="M29" s="46"/>
      <c r="N29" s="59"/>
      <c r="O29" s="69">
        <f t="shared" si="3"/>
        <v>0</v>
      </c>
      <c r="BXY29" s="9"/>
      <c r="BXZ29" s="9"/>
      <c r="BYA29" s="9"/>
    </row>
    <row r="30" spans="1:2003" ht="15.75">
      <c r="A30" s="39" t="s">
        <v>41</v>
      </c>
      <c r="B30" s="60">
        <v>18</v>
      </c>
      <c r="C30" s="61">
        <v>1</v>
      </c>
      <c r="D30" s="42">
        <v>16.68</v>
      </c>
      <c r="E30" s="42">
        <v>175</v>
      </c>
      <c r="F30" s="43">
        <f>(49/2000*E30)*C30</f>
        <v>4.29</v>
      </c>
      <c r="G30" s="44">
        <f>((49*1.016)/2000*E30)*C30</f>
        <v>4.3600000000000003</v>
      </c>
      <c r="H30" s="44">
        <f>+G30-F30</f>
        <v>7.0000000000000007E-2</v>
      </c>
      <c r="I30" s="44">
        <f>+D30+H30</f>
        <v>16.75</v>
      </c>
      <c r="J30" s="44">
        <f>+B30*C30*I30*12*4.33</f>
        <v>15665.94</v>
      </c>
      <c r="K30" s="45">
        <f>B30*C30*D30*4.33</f>
        <v>1300.04</v>
      </c>
      <c r="L30" s="44">
        <f>K30*12</f>
        <v>15600.48</v>
      </c>
      <c r="M30" s="46">
        <f>+J30</f>
        <v>15665.94</v>
      </c>
      <c r="N30" s="47">
        <f t="shared" ref="N30:N32" si="27">(I30-D30)/D30</f>
        <v>4.1999999999999997E-3</v>
      </c>
      <c r="O30" s="69">
        <f t="shared" si="3"/>
        <v>65.459999999999994</v>
      </c>
      <c r="P30" s="72"/>
      <c r="BXY30" s="9"/>
      <c r="BXZ30" s="9"/>
      <c r="BYA30" s="9"/>
    </row>
    <row r="31" spans="1:2003" ht="15.75">
      <c r="A31" s="39" t="s">
        <v>42</v>
      </c>
      <c r="B31" s="60">
        <v>18</v>
      </c>
      <c r="C31" s="61">
        <v>1</v>
      </c>
      <c r="D31" s="69">
        <v>12.58</v>
      </c>
      <c r="E31" s="69">
        <v>175</v>
      </c>
      <c r="F31" s="134">
        <f>(49/2000*E31)</f>
        <v>4.29</v>
      </c>
      <c r="G31" s="62">
        <f>+F31</f>
        <v>4.29</v>
      </c>
      <c r="H31" s="62">
        <f>+G31-F31</f>
        <v>0</v>
      </c>
      <c r="I31" s="62">
        <f>+D31+H31</f>
        <v>12.58</v>
      </c>
      <c r="J31" s="62">
        <f>+B31*C31*I31*12</f>
        <v>2717.28</v>
      </c>
      <c r="K31" s="74">
        <f t="shared" ref="K31:K55" si="28">B31*C31*D31</f>
        <v>226.44</v>
      </c>
      <c r="L31" s="62">
        <f t="shared" ref="L31:L55" si="29">K31*12</f>
        <v>2717.28</v>
      </c>
      <c r="M31" s="135">
        <f t="shared" ref="M31:M109" si="30">+J31</f>
        <v>2717.28</v>
      </c>
      <c r="N31" s="125">
        <f t="shared" si="27"/>
        <v>0</v>
      </c>
      <c r="O31" s="69">
        <f t="shared" si="3"/>
        <v>0</v>
      </c>
      <c r="P31" s="73"/>
      <c r="Q31" s="69"/>
      <c r="R31" s="69"/>
      <c r="BXY31" s="9"/>
      <c r="BXZ31" s="9"/>
      <c r="BYA31" s="9"/>
    </row>
    <row r="32" spans="1:2003" ht="15.75">
      <c r="A32" s="39" t="s">
        <v>43</v>
      </c>
      <c r="B32" s="60">
        <v>7</v>
      </c>
      <c r="C32" s="61">
        <v>1</v>
      </c>
      <c r="D32" s="69">
        <v>17.73</v>
      </c>
      <c r="E32" s="69">
        <v>175</v>
      </c>
      <c r="F32" s="134">
        <f>(49/2000*E32)*C32</f>
        <v>4.29</v>
      </c>
      <c r="G32" s="62">
        <f>((49*1.016)/2000*E32)*C32</f>
        <v>4.3600000000000003</v>
      </c>
      <c r="H32" s="62">
        <f t="shared" ref="H32:H113" si="31">+G32-F32</f>
        <v>7.0000000000000007E-2</v>
      </c>
      <c r="I32" s="62">
        <f t="shared" ref="I32:I113" si="32">+D32+H32</f>
        <v>17.8</v>
      </c>
      <c r="J32" s="62">
        <f>+B32*C32*I32*12</f>
        <v>1495.2</v>
      </c>
      <c r="K32" s="74">
        <f t="shared" si="28"/>
        <v>124.11</v>
      </c>
      <c r="L32" s="62">
        <f t="shared" si="29"/>
        <v>1489.32</v>
      </c>
      <c r="M32" s="135">
        <f t="shared" si="30"/>
        <v>1495.2</v>
      </c>
      <c r="N32" s="125">
        <f t="shared" si="27"/>
        <v>3.8999999999999998E-3</v>
      </c>
      <c r="O32" s="69">
        <f t="shared" si="3"/>
        <v>5.88</v>
      </c>
      <c r="P32" s="73"/>
      <c r="BXY32" s="9"/>
      <c r="BXZ32" s="9"/>
      <c r="BYA32" s="9"/>
    </row>
    <row r="33" spans="1:18 2001:2003" ht="15.75">
      <c r="A33" s="39" t="s">
        <v>59</v>
      </c>
      <c r="B33" s="60">
        <v>0</v>
      </c>
      <c r="C33" s="61">
        <v>1</v>
      </c>
      <c r="D33" s="69">
        <v>21.15</v>
      </c>
      <c r="E33" s="69">
        <v>250</v>
      </c>
      <c r="F33" s="134">
        <f>(49/2000*E33)*C33</f>
        <v>6.13</v>
      </c>
      <c r="G33" s="62">
        <f>((49*1.016)/2000*E33)*C33</f>
        <v>6.22</v>
      </c>
      <c r="H33" s="62">
        <f t="shared" ref="H33" si="33">+G33-F33</f>
        <v>0.09</v>
      </c>
      <c r="I33" s="62">
        <f t="shared" ref="I33" si="34">+D33+H33</f>
        <v>21.24</v>
      </c>
      <c r="J33" s="62">
        <f>+B33*C33*I33*12</f>
        <v>0</v>
      </c>
      <c r="K33" s="74">
        <f t="shared" ref="K33" si="35">B33*C33*D33</f>
        <v>0</v>
      </c>
      <c r="L33" s="62">
        <f t="shared" ref="L33" si="36">K33*12</f>
        <v>0</v>
      </c>
      <c r="M33" s="135">
        <f t="shared" ref="M33" si="37">+J33</f>
        <v>0</v>
      </c>
      <c r="N33" s="125">
        <f t="shared" ref="N33" si="38">(I33-D33)/D33</f>
        <v>4.3E-3</v>
      </c>
      <c r="O33" s="69">
        <f t="shared" ref="O33" si="39">+M33-L33</f>
        <v>0</v>
      </c>
      <c r="P33" s="73"/>
      <c r="BXY33" s="9"/>
      <c r="BXZ33" s="9"/>
      <c r="BYA33" s="9"/>
    </row>
    <row r="34" spans="1:18 2001:2003" ht="15.75">
      <c r="A34" s="39" t="s">
        <v>44</v>
      </c>
      <c r="B34" s="60">
        <v>8</v>
      </c>
      <c r="C34" s="61">
        <v>1</v>
      </c>
      <c r="D34" s="69">
        <v>21.15</v>
      </c>
      <c r="E34" s="69">
        <v>250</v>
      </c>
      <c r="F34" s="134">
        <f>(49/2000*E34)*C34</f>
        <v>6.13</v>
      </c>
      <c r="G34" s="62">
        <f>((49*1.016)/2000*E34)*C34</f>
        <v>6.22</v>
      </c>
      <c r="H34" s="62">
        <f t="shared" si="31"/>
        <v>0.09</v>
      </c>
      <c r="I34" s="62">
        <f t="shared" si="32"/>
        <v>21.24</v>
      </c>
      <c r="J34" s="62">
        <f>+B34*C34*I34*12*8.66</f>
        <v>17658.09</v>
      </c>
      <c r="K34" s="74">
        <f>B34*C34*D34*8.66</f>
        <v>1465.27</v>
      </c>
      <c r="L34" s="62">
        <f t="shared" si="29"/>
        <v>17583.240000000002</v>
      </c>
      <c r="M34" s="135">
        <f t="shared" si="30"/>
        <v>17658.09</v>
      </c>
      <c r="N34" s="125">
        <f t="shared" ref="N34:N57" si="40">(I34-D34)/D34</f>
        <v>4.3E-3</v>
      </c>
      <c r="O34" s="69">
        <f t="shared" si="3"/>
        <v>74.849999999999994</v>
      </c>
      <c r="P34" s="73"/>
      <c r="BXY34" s="9"/>
      <c r="BXZ34" s="9"/>
      <c r="BYA34" s="9"/>
    </row>
    <row r="35" spans="1:18 2001:2003" ht="15.75" customHeight="1">
      <c r="A35" s="39" t="s">
        <v>45</v>
      </c>
      <c r="B35" s="60">
        <v>8</v>
      </c>
      <c r="C35" s="61">
        <v>1</v>
      </c>
      <c r="D35" s="69">
        <v>15.09</v>
      </c>
      <c r="E35" s="69">
        <v>250</v>
      </c>
      <c r="F35" s="134">
        <f>(49/2000*E35)</f>
        <v>6.13</v>
      </c>
      <c r="G35" s="62">
        <f>+F35</f>
        <v>6.13</v>
      </c>
      <c r="H35" s="62">
        <f t="shared" si="31"/>
        <v>0</v>
      </c>
      <c r="I35" s="62">
        <f t="shared" si="32"/>
        <v>15.09</v>
      </c>
      <c r="J35" s="62">
        <f t="shared" ref="J35:J55" si="41">+B35*C35*I35*12</f>
        <v>1448.64</v>
      </c>
      <c r="K35" s="74">
        <f t="shared" si="28"/>
        <v>120.72</v>
      </c>
      <c r="L35" s="62">
        <f>K35*12</f>
        <v>1448.64</v>
      </c>
      <c r="M35" s="135">
        <f t="shared" si="30"/>
        <v>1448.64</v>
      </c>
      <c r="N35" s="125">
        <f t="shared" si="40"/>
        <v>0</v>
      </c>
      <c r="O35" s="69">
        <f t="shared" si="3"/>
        <v>0</v>
      </c>
      <c r="P35" s="73"/>
      <c r="Q35" s="69"/>
      <c r="R35" s="69"/>
      <c r="BXY35" s="9"/>
      <c r="BXZ35" s="9"/>
      <c r="BYA35" s="9"/>
    </row>
    <row r="36" spans="1:18 2001:2003" ht="15.75" customHeight="1">
      <c r="A36" s="39" t="s">
        <v>77</v>
      </c>
      <c r="B36" s="60">
        <v>0</v>
      </c>
      <c r="C36" s="61">
        <v>1</v>
      </c>
      <c r="D36" s="69">
        <v>23.05</v>
      </c>
      <c r="E36" s="69">
        <v>250</v>
      </c>
      <c r="F36" s="134">
        <f>(49/2000*E36)*C36</f>
        <v>6.13</v>
      </c>
      <c r="G36" s="62">
        <f>((49*1.016)/2000*E36)*C36</f>
        <v>6.22</v>
      </c>
      <c r="H36" s="62">
        <f t="shared" ref="H36" si="42">+G36-F36</f>
        <v>0.09</v>
      </c>
      <c r="I36" s="62">
        <f t="shared" ref="I36" si="43">+D36+H36</f>
        <v>23.14</v>
      </c>
      <c r="J36" s="62">
        <f>+B36*C36*I36*12</f>
        <v>0</v>
      </c>
      <c r="K36" s="74">
        <f t="shared" ref="K36" si="44">B36*C36*D36</f>
        <v>0</v>
      </c>
      <c r="L36" s="62">
        <f t="shared" ref="L36" si="45">K36*12</f>
        <v>0</v>
      </c>
      <c r="M36" s="135">
        <f t="shared" ref="M36" si="46">+J36</f>
        <v>0</v>
      </c>
      <c r="N36" s="125">
        <f t="shared" si="40"/>
        <v>3.8999999999999998E-3</v>
      </c>
      <c r="O36" s="69">
        <f t="shared" ref="O36" si="47">+M36-L36</f>
        <v>0</v>
      </c>
      <c r="P36" s="73"/>
      <c r="Q36" s="69"/>
      <c r="R36" s="69"/>
      <c r="BXY36" s="9"/>
      <c r="BXZ36" s="9"/>
      <c r="BYA36" s="9"/>
    </row>
    <row r="37" spans="1:18 2001:2003" ht="15.75">
      <c r="A37" s="39" t="s">
        <v>46</v>
      </c>
      <c r="B37" s="60">
        <v>54</v>
      </c>
      <c r="C37" s="61">
        <v>1</v>
      </c>
      <c r="D37" s="69">
        <v>28.04</v>
      </c>
      <c r="E37" s="69">
        <v>324</v>
      </c>
      <c r="F37" s="134">
        <f>(49/2000*E37)*C37</f>
        <v>7.94</v>
      </c>
      <c r="G37" s="62">
        <f>((49*1.016)/2000*E37)*C37</f>
        <v>8.07</v>
      </c>
      <c r="H37" s="62">
        <f t="shared" si="31"/>
        <v>0.13</v>
      </c>
      <c r="I37" s="62">
        <f t="shared" si="32"/>
        <v>28.17</v>
      </c>
      <c r="J37" s="62">
        <f>+B37*C37*I37*12*4.33</f>
        <v>79040.509999999995</v>
      </c>
      <c r="K37" s="74">
        <f>B37*C37*D37*4.33</f>
        <v>6556.31</v>
      </c>
      <c r="L37" s="62">
        <f t="shared" si="29"/>
        <v>78675.72</v>
      </c>
      <c r="M37" s="135">
        <f t="shared" si="30"/>
        <v>79040.509999999995</v>
      </c>
      <c r="N37" s="125">
        <f t="shared" si="40"/>
        <v>4.5999999999999999E-3</v>
      </c>
      <c r="O37" s="69">
        <f t="shared" si="3"/>
        <v>364.79</v>
      </c>
      <c r="P37" s="73"/>
      <c r="BXY37" s="9"/>
      <c r="BXZ37" s="9"/>
      <c r="BYA37" s="9"/>
    </row>
    <row r="38" spans="1:18 2001:2003" ht="15.75">
      <c r="A38" s="39" t="s">
        <v>47</v>
      </c>
      <c r="B38" s="60">
        <v>2</v>
      </c>
      <c r="C38" s="61">
        <v>1</v>
      </c>
      <c r="D38" s="69">
        <v>28.04</v>
      </c>
      <c r="E38" s="69">
        <v>324</v>
      </c>
      <c r="F38" s="134">
        <f>(49/2000*E38)*C38</f>
        <v>7.94</v>
      </c>
      <c r="G38" s="62">
        <f>((49*1.016)/2000*E38)*C38</f>
        <v>8.07</v>
      </c>
      <c r="H38" s="62">
        <f t="shared" si="31"/>
        <v>0.13</v>
      </c>
      <c r="I38" s="62">
        <f t="shared" si="32"/>
        <v>28.17</v>
      </c>
      <c r="J38" s="62">
        <f>+B38*C38*I38*12*8.66</f>
        <v>5854.85</v>
      </c>
      <c r="K38" s="74">
        <f>B38*C38*D38*8.66</f>
        <v>485.65</v>
      </c>
      <c r="L38" s="62">
        <f t="shared" si="29"/>
        <v>5827.8</v>
      </c>
      <c r="M38" s="135">
        <f t="shared" si="30"/>
        <v>5854.85</v>
      </c>
      <c r="N38" s="125">
        <f t="shared" si="40"/>
        <v>4.5999999999999999E-3</v>
      </c>
      <c r="O38" s="69">
        <f t="shared" si="3"/>
        <v>27.05</v>
      </c>
      <c r="P38" s="73"/>
      <c r="BXY38" s="9"/>
      <c r="BXZ38" s="9"/>
      <c r="BYA38" s="9"/>
    </row>
    <row r="39" spans="1:18 2001:2003" ht="15.75" customHeight="1">
      <c r="A39" s="39" t="s">
        <v>48</v>
      </c>
      <c r="B39" s="60">
        <v>56</v>
      </c>
      <c r="C39" s="61">
        <v>1</v>
      </c>
      <c r="D39" s="69">
        <v>15.7</v>
      </c>
      <c r="E39" s="69">
        <v>324</v>
      </c>
      <c r="F39" s="134">
        <f>(49/2000*E39)</f>
        <v>7.94</v>
      </c>
      <c r="G39" s="62">
        <f>+F39</f>
        <v>7.94</v>
      </c>
      <c r="H39" s="62">
        <f t="shared" si="31"/>
        <v>0</v>
      </c>
      <c r="I39" s="62">
        <f t="shared" si="32"/>
        <v>15.7</v>
      </c>
      <c r="J39" s="62">
        <f t="shared" si="41"/>
        <v>10550.4</v>
      </c>
      <c r="K39" s="74">
        <f t="shared" si="28"/>
        <v>879.2</v>
      </c>
      <c r="L39" s="62">
        <f t="shared" si="29"/>
        <v>10550.4</v>
      </c>
      <c r="M39" s="135">
        <f t="shared" si="30"/>
        <v>10550.4</v>
      </c>
      <c r="N39" s="125">
        <f t="shared" si="40"/>
        <v>0</v>
      </c>
      <c r="O39" s="69">
        <f t="shared" si="3"/>
        <v>0</v>
      </c>
      <c r="P39" s="73"/>
      <c r="Q39" s="69"/>
      <c r="R39" s="69"/>
      <c r="BXY39" s="9"/>
      <c r="BXZ39" s="9"/>
      <c r="BYA39" s="9"/>
    </row>
    <row r="40" spans="1:18 2001:2003" ht="15.75" customHeight="1">
      <c r="A40" s="39" t="s">
        <v>78</v>
      </c>
      <c r="B40" s="60">
        <v>0</v>
      </c>
      <c r="C40" s="61">
        <v>1</v>
      </c>
      <c r="D40" s="69">
        <v>29.43</v>
      </c>
      <c r="E40" s="69">
        <v>324</v>
      </c>
      <c r="F40" s="134">
        <f>(49/2000*E40)*C40</f>
        <v>7.94</v>
      </c>
      <c r="G40" s="62">
        <f>((49*1.016)/2000*E40)*C40</f>
        <v>8.07</v>
      </c>
      <c r="H40" s="62">
        <f t="shared" ref="H40" si="48">+G40-F40</f>
        <v>0.13</v>
      </c>
      <c r="I40" s="62">
        <f t="shared" ref="I40" si="49">+D40+H40</f>
        <v>29.56</v>
      </c>
      <c r="J40" s="62">
        <f>+B40*C40*I40*12</f>
        <v>0</v>
      </c>
      <c r="K40" s="74">
        <f t="shared" ref="K40" si="50">B40*C40*D40</f>
        <v>0</v>
      </c>
      <c r="L40" s="62">
        <f t="shared" ref="L40" si="51">K40*12</f>
        <v>0</v>
      </c>
      <c r="M40" s="135">
        <f t="shared" ref="M40" si="52">+J40</f>
        <v>0</v>
      </c>
      <c r="N40" s="125">
        <f t="shared" si="40"/>
        <v>4.4000000000000003E-3</v>
      </c>
      <c r="O40" s="69">
        <f t="shared" ref="O40" si="53">+M40-L40</f>
        <v>0</v>
      </c>
      <c r="P40" s="73"/>
      <c r="Q40" s="69"/>
      <c r="R40" s="69"/>
      <c r="BXY40" s="9"/>
      <c r="BXZ40" s="9"/>
      <c r="BYA40" s="9"/>
    </row>
    <row r="41" spans="1:18 2001:2003" ht="15.75">
      <c r="A41" s="39" t="s">
        <v>49</v>
      </c>
      <c r="B41" s="60">
        <v>17</v>
      </c>
      <c r="C41" s="61">
        <v>1</v>
      </c>
      <c r="D41" s="42">
        <v>38.92</v>
      </c>
      <c r="E41" s="42">
        <v>473</v>
      </c>
      <c r="F41" s="43">
        <f>(49/2000*E41)*C41</f>
        <v>11.59</v>
      </c>
      <c r="G41" s="44">
        <f>((49*1.016)/2000*E41)*C41</f>
        <v>11.77</v>
      </c>
      <c r="H41" s="44">
        <f t="shared" si="31"/>
        <v>0.18</v>
      </c>
      <c r="I41" s="44">
        <f t="shared" si="32"/>
        <v>39.1</v>
      </c>
      <c r="J41" s="44">
        <f>+B41*C41*I41*12*4.33</f>
        <v>34537.81</v>
      </c>
      <c r="K41" s="45">
        <f>B41*C41*D41*4.33</f>
        <v>2864.9</v>
      </c>
      <c r="L41" s="44">
        <f t="shared" si="29"/>
        <v>34378.800000000003</v>
      </c>
      <c r="M41" s="46">
        <f t="shared" si="30"/>
        <v>34537.81</v>
      </c>
      <c r="N41" s="47">
        <f t="shared" si="40"/>
        <v>4.5999999999999999E-3</v>
      </c>
      <c r="O41" s="69">
        <f t="shared" si="3"/>
        <v>159.01</v>
      </c>
      <c r="P41" s="73"/>
      <c r="BXY41" s="9"/>
      <c r="BXZ41" s="9"/>
      <c r="BYA41" s="9"/>
    </row>
    <row r="42" spans="1:18 2001:2003" ht="15.75">
      <c r="A42" s="39" t="s">
        <v>50</v>
      </c>
      <c r="B42" s="60">
        <v>7</v>
      </c>
      <c r="C42" s="61">
        <v>1</v>
      </c>
      <c r="D42" s="42">
        <v>38.92</v>
      </c>
      <c r="E42" s="42">
        <v>473</v>
      </c>
      <c r="F42" s="43">
        <f>(49/2000*E42)*C42</f>
        <v>11.59</v>
      </c>
      <c r="G42" s="44">
        <f>((49*1.016)/2000*E42)*C42</f>
        <v>11.77</v>
      </c>
      <c r="H42" s="44">
        <f t="shared" si="31"/>
        <v>0.18</v>
      </c>
      <c r="I42" s="44">
        <f t="shared" si="32"/>
        <v>39.1</v>
      </c>
      <c r="J42" s="44">
        <f>+B42*C42*I42*12*8.66</f>
        <v>28442.9</v>
      </c>
      <c r="K42" s="45">
        <f>B42*C42*D42*8.66</f>
        <v>2359.33</v>
      </c>
      <c r="L42" s="44">
        <f t="shared" si="29"/>
        <v>28311.96</v>
      </c>
      <c r="M42" s="46">
        <f t="shared" si="30"/>
        <v>28442.9</v>
      </c>
      <c r="N42" s="47">
        <f t="shared" si="40"/>
        <v>4.5999999999999999E-3</v>
      </c>
      <c r="O42" s="69">
        <f t="shared" si="3"/>
        <v>130.94</v>
      </c>
      <c r="P42" s="73"/>
      <c r="BXY42" s="9"/>
      <c r="BXZ42" s="9"/>
      <c r="BYA42" s="9"/>
    </row>
    <row r="43" spans="1:18 2001:2003" ht="15.75" customHeight="1">
      <c r="A43" s="39" t="s">
        <v>30</v>
      </c>
      <c r="B43" s="60">
        <v>24</v>
      </c>
      <c r="C43" s="61">
        <v>1</v>
      </c>
      <c r="D43" s="42">
        <v>16.07</v>
      </c>
      <c r="E43" s="42">
        <v>473</v>
      </c>
      <c r="F43" s="43">
        <f>(49/2000*E43)</f>
        <v>11.59</v>
      </c>
      <c r="G43" s="44">
        <f>+F43</f>
        <v>11.59</v>
      </c>
      <c r="H43" s="44">
        <f t="shared" si="31"/>
        <v>0</v>
      </c>
      <c r="I43" s="44">
        <f t="shared" si="32"/>
        <v>16.07</v>
      </c>
      <c r="J43" s="44">
        <f t="shared" si="41"/>
        <v>4628.16</v>
      </c>
      <c r="K43" s="45">
        <f t="shared" si="28"/>
        <v>385.68</v>
      </c>
      <c r="L43" s="44">
        <f t="shared" si="29"/>
        <v>4628.16</v>
      </c>
      <c r="M43" s="46">
        <f t="shared" si="30"/>
        <v>4628.16</v>
      </c>
      <c r="N43" s="47">
        <f t="shared" si="40"/>
        <v>0</v>
      </c>
      <c r="O43" s="69">
        <f t="shared" si="3"/>
        <v>0</v>
      </c>
      <c r="P43" s="73"/>
      <c r="Q43" s="69"/>
      <c r="R43" s="69"/>
      <c r="BXY43" s="9"/>
      <c r="BXZ43" s="9"/>
      <c r="BYA43" s="9"/>
    </row>
    <row r="44" spans="1:18 2001:2003" ht="15.75" customHeight="1">
      <c r="A44" s="39" t="s">
        <v>79</v>
      </c>
      <c r="B44" s="60">
        <v>0</v>
      </c>
      <c r="C44" s="61">
        <v>1</v>
      </c>
      <c r="D44" s="69">
        <v>39.81</v>
      </c>
      <c r="E44" s="69">
        <v>473</v>
      </c>
      <c r="F44" s="134">
        <f>(49/2000*E44)*C44</f>
        <v>11.59</v>
      </c>
      <c r="G44" s="62">
        <f>((49*1.016)/2000*E44)*C44</f>
        <v>11.77</v>
      </c>
      <c r="H44" s="62">
        <f t="shared" ref="H44" si="54">+G44-F44</f>
        <v>0.18</v>
      </c>
      <c r="I44" s="62">
        <f t="shared" ref="I44" si="55">+D44+H44</f>
        <v>39.99</v>
      </c>
      <c r="J44" s="62">
        <f>+B44*C44*I44*12</f>
        <v>0</v>
      </c>
      <c r="K44" s="74">
        <f t="shared" ref="K44" si="56">B44*C44*D44</f>
        <v>0</v>
      </c>
      <c r="L44" s="62">
        <f t="shared" ref="L44" si="57">K44*12</f>
        <v>0</v>
      </c>
      <c r="M44" s="135">
        <f t="shared" ref="M44" si="58">+J44</f>
        <v>0</v>
      </c>
      <c r="N44" s="125">
        <f t="shared" si="40"/>
        <v>4.4999999999999997E-3</v>
      </c>
      <c r="O44" s="69">
        <f t="shared" ref="O44" si="59">+M44-L44</f>
        <v>0</v>
      </c>
      <c r="P44" s="73"/>
      <c r="Q44" s="69"/>
      <c r="R44" s="69"/>
      <c r="BXY44" s="9"/>
      <c r="BXZ44" s="9"/>
      <c r="BYA44" s="9"/>
    </row>
    <row r="45" spans="1:18 2001:2003" ht="15.75">
      <c r="A45" s="39" t="s">
        <v>51</v>
      </c>
      <c r="B45" s="60">
        <v>20</v>
      </c>
      <c r="C45" s="61">
        <v>1</v>
      </c>
      <c r="D45" s="69">
        <v>48.68</v>
      </c>
      <c r="E45" s="69">
        <v>613</v>
      </c>
      <c r="F45" s="134">
        <f>(49/2000*E45)*C45</f>
        <v>15.02</v>
      </c>
      <c r="G45" s="62">
        <f>((49*1.016)/2000*E45)*C45</f>
        <v>15.26</v>
      </c>
      <c r="H45" s="62">
        <f t="shared" si="31"/>
        <v>0.24</v>
      </c>
      <c r="I45" s="62">
        <f t="shared" si="32"/>
        <v>48.92</v>
      </c>
      <c r="J45" s="62">
        <f>+B45*C45*I45*12*4.33</f>
        <v>50837.66</v>
      </c>
      <c r="K45" s="74">
        <f>B45*C45*D45*4.33</f>
        <v>4215.6899999999996</v>
      </c>
      <c r="L45" s="62">
        <f t="shared" si="29"/>
        <v>50588.28</v>
      </c>
      <c r="M45" s="135">
        <f t="shared" si="30"/>
        <v>50837.66</v>
      </c>
      <c r="N45" s="125">
        <f t="shared" si="40"/>
        <v>4.8999999999999998E-3</v>
      </c>
      <c r="O45" s="69">
        <f t="shared" si="3"/>
        <v>249.38</v>
      </c>
      <c r="P45" s="73"/>
      <c r="BXY45" s="9"/>
      <c r="BXZ45" s="9"/>
      <c r="BYA45" s="9"/>
    </row>
    <row r="46" spans="1:18 2001:2003" ht="15.75">
      <c r="A46" s="39" t="s">
        <v>52</v>
      </c>
      <c r="B46" s="60">
        <v>5</v>
      </c>
      <c r="C46" s="61">
        <v>1</v>
      </c>
      <c r="D46" s="42">
        <v>48.68</v>
      </c>
      <c r="E46" s="42">
        <v>613</v>
      </c>
      <c r="F46" s="43">
        <f>(49/2000*E46)*C46</f>
        <v>15.02</v>
      </c>
      <c r="G46" s="44">
        <f>((49*1.016)/2000*E46)*C46</f>
        <v>15.26</v>
      </c>
      <c r="H46" s="44">
        <f t="shared" si="31"/>
        <v>0.24</v>
      </c>
      <c r="I46" s="44">
        <f t="shared" si="32"/>
        <v>48.92</v>
      </c>
      <c r="J46" s="44">
        <f>+B46*C46*I46*12*8.66</f>
        <v>25418.83</v>
      </c>
      <c r="K46" s="45">
        <f>B46*C46*D46*8.66</f>
        <v>2107.84</v>
      </c>
      <c r="L46" s="44">
        <f t="shared" si="29"/>
        <v>25294.080000000002</v>
      </c>
      <c r="M46" s="46">
        <f t="shared" si="30"/>
        <v>25418.83</v>
      </c>
      <c r="N46" s="47">
        <f t="shared" si="40"/>
        <v>4.8999999999999998E-3</v>
      </c>
      <c r="O46" s="69">
        <f t="shared" si="3"/>
        <v>124.75</v>
      </c>
      <c r="P46" s="73"/>
      <c r="BXY46" s="9"/>
      <c r="BXZ46" s="9"/>
      <c r="BYA46" s="9"/>
    </row>
    <row r="47" spans="1:18 2001:2003" ht="15.75">
      <c r="A47" s="39" t="s">
        <v>53</v>
      </c>
      <c r="B47" s="60">
        <v>2</v>
      </c>
      <c r="C47" s="61">
        <v>1</v>
      </c>
      <c r="D47" s="42">
        <v>48.68</v>
      </c>
      <c r="E47" s="42">
        <v>613</v>
      </c>
      <c r="F47" s="43">
        <f>(49/2000*E47)*C47</f>
        <v>15.02</v>
      </c>
      <c r="G47" s="44">
        <f>((49*1.016)/2000*E47)*C47</f>
        <v>15.26</v>
      </c>
      <c r="H47" s="44">
        <f t="shared" si="31"/>
        <v>0.24</v>
      </c>
      <c r="I47" s="44">
        <f t="shared" si="32"/>
        <v>48.92</v>
      </c>
      <c r="J47" s="44">
        <f>+B47*C47*I47*12*12.99</f>
        <v>15251.3</v>
      </c>
      <c r="K47" s="45">
        <f>B47*C47*D47*12.99</f>
        <v>1264.71</v>
      </c>
      <c r="L47" s="44">
        <f t="shared" si="29"/>
        <v>15176.52</v>
      </c>
      <c r="M47" s="46">
        <f t="shared" si="30"/>
        <v>15251.3</v>
      </c>
      <c r="N47" s="47">
        <f t="shared" si="40"/>
        <v>4.8999999999999998E-3</v>
      </c>
      <c r="O47" s="69">
        <f t="shared" si="3"/>
        <v>74.78</v>
      </c>
      <c r="P47" s="73"/>
      <c r="BXY47" s="9"/>
      <c r="BXZ47" s="9"/>
      <c r="BYA47" s="9"/>
    </row>
    <row r="48" spans="1:18 2001:2003" ht="15.75">
      <c r="A48" s="39" t="s">
        <v>54</v>
      </c>
      <c r="B48" s="60">
        <v>27</v>
      </c>
      <c r="C48" s="61">
        <v>1</v>
      </c>
      <c r="D48" s="69">
        <v>19.02</v>
      </c>
      <c r="E48" s="69">
        <v>613</v>
      </c>
      <c r="F48" s="134">
        <f>(49/2000*E48)</f>
        <v>15.02</v>
      </c>
      <c r="G48" s="62">
        <f>+F48</f>
        <v>15.02</v>
      </c>
      <c r="H48" s="62">
        <f t="shared" si="31"/>
        <v>0</v>
      </c>
      <c r="I48" s="62">
        <f t="shared" si="32"/>
        <v>19.02</v>
      </c>
      <c r="J48" s="62">
        <f t="shared" si="41"/>
        <v>6162.48</v>
      </c>
      <c r="K48" s="74">
        <f t="shared" si="28"/>
        <v>513.54</v>
      </c>
      <c r="L48" s="62">
        <f t="shared" si="29"/>
        <v>6162.48</v>
      </c>
      <c r="M48" s="135">
        <f t="shared" si="30"/>
        <v>6162.48</v>
      </c>
      <c r="N48" s="125">
        <f t="shared" si="40"/>
        <v>0</v>
      </c>
      <c r="O48" s="69">
        <f t="shared" si="3"/>
        <v>0</v>
      </c>
      <c r="P48" s="73"/>
      <c r="Q48" s="69"/>
      <c r="R48" s="69"/>
      <c r="BXY48" s="9"/>
      <c r="BXZ48" s="9"/>
      <c r="BYA48" s="9"/>
    </row>
    <row r="49" spans="1:2003" ht="15.75">
      <c r="A49" s="39" t="s">
        <v>80</v>
      </c>
      <c r="B49" s="60">
        <v>0</v>
      </c>
      <c r="C49" s="61">
        <v>1</v>
      </c>
      <c r="D49" s="69">
        <v>49.94</v>
      </c>
      <c r="E49" s="69">
        <v>613</v>
      </c>
      <c r="F49" s="134">
        <f>(49/2000*E49)*C49</f>
        <v>15.02</v>
      </c>
      <c r="G49" s="62">
        <f>((49*1.016)/2000*E49)*C49</f>
        <v>15.26</v>
      </c>
      <c r="H49" s="62">
        <f t="shared" ref="H49" si="60">+G49-F49</f>
        <v>0.24</v>
      </c>
      <c r="I49" s="62">
        <f t="shared" ref="I49" si="61">+D49+H49</f>
        <v>50.18</v>
      </c>
      <c r="J49" s="62">
        <f>+B49*C49*I49*12</f>
        <v>0</v>
      </c>
      <c r="K49" s="74">
        <f t="shared" ref="K49" si="62">B49*C49*D49</f>
        <v>0</v>
      </c>
      <c r="L49" s="62">
        <f t="shared" ref="L49" si="63">K49*12</f>
        <v>0</v>
      </c>
      <c r="M49" s="135">
        <f t="shared" ref="M49" si="64">+J49</f>
        <v>0</v>
      </c>
      <c r="N49" s="125">
        <f t="shared" si="40"/>
        <v>4.7999999999999996E-3</v>
      </c>
      <c r="O49" s="69">
        <f t="shared" ref="O49" si="65">+M49-L49</f>
        <v>0</v>
      </c>
      <c r="P49" s="73"/>
      <c r="Q49" s="69"/>
      <c r="R49" s="69"/>
      <c r="BXY49" s="9"/>
      <c r="BXZ49" s="9"/>
      <c r="BYA49" s="9"/>
    </row>
    <row r="50" spans="1:2003" ht="15.75">
      <c r="A50" s="39" t="s">
        <v>70</v>
      </c>
      <c r="B50" s="60">
        <v>0</v>
      </c>
      <c r="C50" s="61">
        <v>1</v>
      </c>
      <c r="D50" s="69">
        <v>57.42</v>
      </c>
      <c r="E50" s="69">
        <v>766</v>
      </c>
      <c r="F50" s="134">
        <f>(49/2000*E50)*C50</f>
        <v>18.77</v>
      </c>
      <c r="G50" s="62">
        <f>((49*1.016)/2000*E50)*C50</f>
        <v>19.07</v>
      </c>
      <c r="H50" s="62">
        <f t="shared" ref="H50" si="66">+G50-F50</f>
        <v>0.3</v>
      </c>
      <c r="I50" s="62">
        <f>+D50+H50</f>
        <v>57.72</v>
      </c>
      <c r="J50" s="62">
        <f>+B50*C50*I50*12*8.66</f>
        <v>0</v>
      </c>
      <c r="K50" s="74">
        <f>B50*C50*D50*8.66</f>
        <v>0</v>
      </c>
      <c r="L50" s="62">
        <f t="shared" ref="L50" si="67">K50*12</f>
        <v>0</v>
      </c>
      <c r="M50" s="135">
        <f t="shared" ref="M50" si="68">+J50</f>
        <v>0</v>
      </c>
      <c r="N50" s="125">
        <f t="shared" ref="N50" si="69">(I50-D50)/D50</f>
        <v>5.1999999999999998E-3</v>
      </c>
      <c r="O50" s="69">
        <f t="shared" ref="O50" si="70">+M50-L50</f>
        <v>0</v>
      </c>
      <c r="P50" s="73"/>
      <c r="Q50" s="69"/>
      <c r="R50" s="69"/>
      <c r="BXY50" s="9"/>
      <c r="BXZ50" s="9"/>
      <c r="BYA50" s="9"/>
    </row>
    <row r="51" spans="1:2003" ht="15.75">
      <c r="A51" s="39" t="s">
        <v>55</v>
      </c>
      <c r="B51" s="60">
        <v>8</v>
      </c>
      <c r="C51" s="61">
        <v>1</v>
      </c>
      <c r="D51" s="69">
        <v>57.42</v>
      </c>
      <c r="E51" s="69">
        <v>766</v>
      </c>
      <c r="F51" s="134">
        <f>(49/2000*E51)*C51</f>
        <v>18.77</v>
      </c>
      <c r="G51" s="62">
        <f>((49*1.016)/2000*E51)*C51</f>
        <v>19.07</v>
      </c>
      <c r="H51" s="62">
        <f t="shared" si="31"/>
        <v>0.3</v>
      </c>
      <c r="I51" s="62">
        <f t="shared" si="32"/>
        <v>57.72</v>
      </c>
      <c r="J51" s="62">
        <f>+B51*C51*I51*12*8.66</f>
        <v>47986.1</v>
      </c>
      <c r="K51" s="74">
        <f>B51*C51*D51*8.66</f>
        <v>3978.06</v>
      </c>
      <c r="L51" s="62">
        <f t="shared" si="29"/>
        <v>47736.72</v>
      </c>
      <c r="M51" s="135">
        <f t="shared" si="30"/>
        <v>47986.1</v>
      </c>
      <c r="N51" s="125">
        <f t="shared" si="40"/>
        <v>5.1999999999999998E-3</v>
      </c>
      <c r="O51" s="69">
        <f t="shared" si="3"/>
        <v>249.38</v>
      </c>
      <c r="P51" s="73"/>
      <c r="BXY51" s="9"/>
      <c r="BXZ51" s="9"/>
      <c r="BYA51" s="9"/>
    </row>
    <row r="52" spans="1:2003" ht="15.75">
      <c r="A52" s="39" t="s">
        <v>56</v>
      </c>
      <c r="B52" s="60">
        <v>8</v>
      </c>
      <c r="C52" s="61">
        <v>1</v>
      </c>
      <c r="D52" s="69">
        <v>19.260000000000002</v>
      </c>
      <c r="E52" s="69">
        <v>766</v>
      </c>
      <c r="F52" s="134">
        <f>(49/2000*E52)</f>
        <v>18.77</v>
      </c>
      <c r="G52" s="62">
        <f>+F52</f>
        <v>18.77</v>
      </c>
      <c r="H52" s="62">
        <f t="shared" si="31"/>
        <v>0</v>
      </c>
      <c r="I52" s="62">
        <f t="shared" si="32"/>
        <v>19.260000000000002</v>
      </c>
      <c r="J52" s="62">
        <f t="shared" si="41"/>
        <v>1848.96</v>
      </c>
      <c r="K52" s="74">
        <f t="shared" si="28"/>
        <v>154.08000000000001</v>
      </c>
      <c r="L52" s="62">
        <f t="shared" si="29"/>
        <v>1848.96</v>
      </c>
      <c r="M52" s="135">
        <f t="shared" si="30"/>
        <v>1848.96</v>
      </c>
      <c r="N52" s="125">
        <f t="shared" si="40"/>
        <v>0</v>
      </c>
      <c r="O52" s="69">
        <f t="shared" si="3"/>
        <v>0</v>
      </c>
      <c r="P52" s="73"/>
      <c r="Q52" s="69"/>
      <c r="R52" s="69"/>
      <c r="BXY52" s="9"/>
      <c r="BXZ52" s="9"/>
      <c r="BYA52" s="9"/>
    </row>
    <row r="53" spans="1:2003" ht="15.75">
      <c r="A53" s="39" t="s">
        <v>81</v>
      </c>
      <c r="B53" s="60">
        <v>0</v>
      </c>
      <c r="C53" s="61">
        <v>1</v>
      </c>
      <c r="D53" s="69">
        <v>59.19</v>
      </c>
      <c r="E53" s="69">
        <v>766</v>
      </c>
      <c r="F53" s="134">
        <f>(49/2000*E53)*C53</f>
        <v>18.77</v>
      </c>
      <c r="G53" s="62">
        <f>((49*1.016)/2000*E53)*C53</f>
        <v>19.07</v>
      </c>
      <c r="H53" s="62">
        <f t="shared" ref="H53" si="71">+G53-F53</f>
        <v>0.3</v>
      </c>
      <c r="I53" s="62">
        <f t="shared" ref="I53" si="72">+D53+H53</f>
        <v>59.49</v>
      </c>
      <c r="J53" s="62">
        <f>+B53*C53*I53*12</f>
        <v>0</v>
      </c>
      <c r="K53" s="74">
        <f t="shared" ref="K53" si="73">B53*C53*D53</f>
        <v>0</v>
      </c>
      <c r="L53" s="62">
        <f t="shared" ref="L53" si="74">K53*12</f>
        <v>0</v>
      </c>
      <c r="M53" s="135">
        <f t="shared" ref="M53" si="75">+J53</f>
        <v>0</v>
      </c>
      <c r="N53" s="125">
        <f t="shared" si="40"/>
        <v>5.1000000000000004E-3</v>
      </c>
      <c r="O53" s="69">
        <f t="shared" ref="O53" si="76">+M53-L53</f>
        <v>0</v>
      </c>
      <c r="P53" s="73"/>
      <c r="Q53" s="69"/>
      <c r="R53" s="69"/>
      <c r="BXY53" s="9"/>
      <c r="BXZ53" s="9"/>
      <c r="BYA53" s="9"/>
    </row>
    <row r="54" spans="1:2003" ht="15.75">
      <c r="A54" s="39" t="s">
        <v>57</v>
      </c>
      <c r="B54" s="60">
        <v>11</v>
      </c>
      <c r="C54" s="61">
        <v>1</v>
      </c>
      <c r="D54" s="42">
        <v>65.989999999999995</v>
      </c>
      <c r="E54" s="42">
        <v>840</v>
      </c>
      <c r="F54" s="43">
        <f>(49/2000*E54)*C54</f>
        <v>20.58</v>
      </c>
      <c r="G54" s="44">
        <f>((49*1.016)/2000*E54)*C54</f>
        <v>20.91</v>
      </c>
      <c r="H54" s="44">
        <f t="shared" si="31"/>
        <v>0.33</v>
      </c>
      <c r="I54" s="44">
        <f t="shared" si="32"/>
        <v>66.319999999999993</v>
      </c>
      <c r="J54" s="44">
        <f>+B54*C54*I54*12*4.33</f>
        <v>37905.86</v>
      </c>
      <c r="K54" s="45">
        <f>B54*C54*D54*4.33</f>
        <v>3143.1</v>
      </c>
      <c r="L54" s="44">
        <f t="shared" si="29"/>
        <v>37717.199999999997</v>
      </c>
      <c r="M54" s="46">
        <f t="shared" si="30"/>
        <v>37905.86</v>
      </c>
      <c r="N54" s="47">
        <f t="shared" si="40"/>
        <v>5.0000000000000001E-3</v>
      </c>
      <c r="O54" s="69">
        <f t="shared" si="3"/>
        <v>188.66</v>
      </c>
      <c r="P54" s="73"/>
      <c r="BXY54" s="9"/>
      <c r="BXZ54" s="9"/>
      <c r="BYA54" s="9"/>
    </row>
    <row r="55" spans="1:2003" ht="15.75">
      <c r="A55" s="39" t="s">
        <v>58</v>
      </c>
      <c r="B55" s="60">
        <v>11</v>
      </c>
      <c r="C55" s="61">
        <v>1</v>
      </c>
      <c r="D55" s="42">
        <v>19.899999999999999</v>
      </c>
      <c r="E55" s="42">
        <v>840</v>
      </c>
      <c r="F55" s="43">
        <f>(49/2000*E55)</f>
        <v>20.58</v>
      </c>
      <c r="G55" s="44">
        <f>+F55</f>
        <v>20.58</v>
      </c>
      <c r="H55" s="44">
        <f t="shared" si="31"/>
        <v>0</v>
      </c>
      <c r="I55" s="44">
        <f t="shared" si="32"/>
        <v>19.899999999999999</v>
      </c>
      <c r="J55" s="44">
        <f t="shared" si="41"/>
        <v>2626.8</v>
      </c>
      <c r="K55" s="45">
        <f t="shared" si="28"/>
        <v>218.9</v>
      </c>
      <c r="L55" s="44">
        <f t="shared" si="29"/>
        <v>2626.8</v>
      </c>
      <c r="M55" s="46">
        <f t="shared" si="30"/>
        <v>2626.8</v>
      </c>
      <c r="N55" s="47">
        <f t="shared" si="40"/>
        <v>0</v>
      </c>
      <c r="O55" s="69">
        <f t="shared" si="3"/>
        <v>0</v>
      </c>
      <c r="P55" s="73"/>
      <c r="Q55" s="69"/>
      <c r="R55" s="69"/>
      <c r="BXY55" s="9"/>
      <c r="BXZ55" s="9"/>
      <c r="BYA55" s="9"/>
    </row>
    <row r="56" spans="1:2003" ht="15.75">
      <c r="A56" s="39" t="s">
        <v>82</v>
      </c>
      <c r="B56" s="60">
        <v>0</v>
      </c>
      <c r="C56" s="61">
        <v>1</v>
      </c>
      <c r="D56" s="69">
        <v>66.92</v>
      </c>
      <c r="E56" s="69">
        <v>840</v>
      </c>
      <c r="F56" s="134">
        <f>(49/2000*E56)*C56</f>
        <v>20.58</v>
      </c>
      <c r="G56" s="62">
        <f>((49*1.016)/2000*E56)*C56</f>
        <v>20.91</v>
      </c>
      <c r="H56" s="62">
        <f t="shared" ref="H56" si="77">+G56-F56</f>
        <v>0.33</v>
      </c>
      <c r="I56" s="62">
        <f t="shared" ref="I56" si="78">+D56+H56</f>
        <v>67.25</v>
      </c>
      <c r="J56" s="62">
        <f>+B56*C56*I56*12</f>
        <v>0</v>
      </c>
      <c r="K56" s="74">
        <f t="shared" ref="K56" si="79">B56*C56*D56</f>
        <v>0</v>
      </c>
      <c r="L56" s="62">
        <f t="shared" ref="L56" si="80">K56*12</f>
        <v>0</v>
      </c>
      <c r="M56" s="135">
        <f t="shared" ref="M56" si="81">+J56</f>
        <v>0</v>
      </c>
      <c r="N56" s="125">
        <f t="shared" si="40"/>
        <v>4.8999999999999998E-3</v>
      </c>
      <c r="O56" s="69">
        <f t="shared" ref="O56" si="82">+M56-L56</f>
        <v>0</v>
      </c>
      <c r="P56" s="73"/>
      <c r="Q56" s="69"/>
      <c r="R56" s="69"/>
      <c r="BXY56" s="9"/>
      <c r="BXZ56" s="9"/>
      <c r="BYA56" s="9"/>
    </row>
    <row r="57" spans="1:2003" s="57" customFormat="1" ht="15.75">
      <c r="A57" s="48" t="s">
        <v>31</v>
      </c>
      <c r="B57" s="49">
        <v>1</v>
      </c>
      <c r="C57" s="65">
        <v>1</v>
      </c>
      <c r="D57" s="65">
        <v>86.85</v>
      </c>
      <c r="E57" s="65">
        <v>0</v>
      </c>
      <c r="F57" s="145">
        <f>(49/2000*E57)</f>
        <v>0</v>
      </c>
      <c r="G57" s="66">
        <f>((49*1.016)/2000*E57)</f>
        <v>0</v>
      </c>
      <c r="H57" s="66">
        <f t="shared" si="31"/>
        <v>0</v>
      </c>
      <c r="I57" s="66">
        <f>+D57+H57</f>
        <v>86.85</v>
      </c>
      <c r="J57" s="66">
        <f>+B57*C57*I57*12*8.66</f>
        <v>9025.4500000000007</v>
      </c>
      <c r="K57" s="141">
        <f>B57*C57*D57*8.66</f>
        <v>752.12</v>
      </c>
      <c r="L57" s="66">
        <f>K57*12</f>
        <v>9025.44</v>
      </c>
      <c r="M57" s="142">
        <f t="shared" si="30"/>
        <v>9025.4500000000007</v>
      </c>
      <c r="N57" s="146">
        <f t="shared" si="40"/>
        <v>0</v>
      </c>
      <c r="O57" s="69">
        <f t="shared" si="3"/>
        <v>0.01</v>
      </c>
      <c r="P57" s="62"/>
      <c r="Q57" s="7"/>
      <c r="R57" s="7"/>
      <c r="S57" s="7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/>
      <c r="CF57" s="8"/>
      <c r="CG57" s="8"/>
      <c r="CH57" s="8"/>
      <c r="CI57" s="8"/>
      <c r="CJ57" s="8"/>
      <c r="CK57" s="8"/>
      <c r="CL57" s="8"/>
      <c r="CM57" s="8"/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W57" s="8"/>
      <c r="DX57" s="8"/>
      <c r="DY57" s="8"/>
      <c r="DZ57" s="8"/>
      <c r="EA57" s="8"/>
      <c r="EB57" s="8"/>
      <c r="EC57" s="8"/>
      <c r="ED57" s="8"/>
      <c r="EE57" s="8"/>
      <c r="EF57" s="8"/>
      <c r="EG57" s="8"/>
      <c r="EH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S57" s="8"/>
      <c r="ET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J57" s="8"/>
      <c r="FK57" s="8"/>
      <c r="FL57" s="8"/>
      <c r="FM57" s="8"/>
      <c r="FN57" s="8"/>
      <c r="FO57" s="8"/>
      <c r="FP57" s="8"/>
      <c r="FQ57" s="8"/>
      <c r="FR57" s="8"/>
      <c r="FS57" s="8"/>
      <c r="FT57" s="8"/>
      <c r="FU57" s="8"/>
      <c r="FV57" s="8"/>
      <c r="FW57" s="8"/>
      <c r="FX57" s="8"/>
      <c r="FY57" s="8"/>
      <c r="FZ57" s="8"/>
      <c r="GA57" s="8"/>
      <c r="GB57" s="8"/>
      <c r="GC57" s="8"/>
      <c r="GD57" s="8"/>
      <c r="GE57" s="8"/>
      <c r="GF57" s="8"/>
      <c r="GG57" s="8"/>
      <c r="GH57" s="8"/>
      <c r="GI57" s="8"/>
      <c r="GJ57" s="8"/>
      <c r="GK57" s="8"/>
      <c r="GL57" s="8"/>
      <c r="GM57" s="8"/>
      <c r="GN57" s="8"/>
      <c r="GO57" s="8"/>
      <c r="GP57" s="8"/>
      <c r="GQ57" s="8"/>
      <c r="GR57" s="8"/>
      <c r="GS57" s="8"/>
      <c r="GT57" s="8"/>
      <c r="GU57" s="8"/>
      <c r="GV57" s="8"/>
      <c r="GW57" s="8"/>
      <c r="GX57" s="8"/>
      <c r="GY57" s="8"/>
      <c r="GZ57" s="8"/>
      <c r="HA57" s="8"/>
      <c r="HB57" s="8"/>
      <c r="HC57" s="8"/>
      <c r="HD57" s="8"/>
      <c r="HE57" s="8"/>
      <c r="HF57" s="8"/>
      <c r="HG57" s="8"/>
      <c r="HH57" s="8"/>
      <c r="HI57" s="8"/>
      <c r="HJ57" s="8"/>
      <c r="HK57" s="8"/>
      <c r="HL57" s="8"/>
      <c r="HM57" s="8"/>
      <c r="HN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A57" s="8"/>
      <c r="IB57" s="8"/>
      <c r="IC57" s="8"/>
      <c r="ID57" s="8"/>
      <c r="IE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IP57" s="8"/>
      <c r="IQ57" s="8"/>
      <c r="IR57" s="8"/>
      <c r="IS57" s="8"/>
      <c r="IT57" s="8"/>
      <c r="IU57" s="8"/>
      <c r="IV57" s="8"/>
      <c r="IW57" s="8"/>
      <c r="IX57" s="8"/>
      <c r="IY57" s="8"/>
      <c r="IZ57" s="8"/>
      <c r="JA57" s="8"/>
      <c r="JB57" s="8"/>
      <c r="JC57" s="8"/>
      <c r="JD57" s="8"/>
      <c r="JE57" s="8"/>
      <c r="JF57" s="8"/>
      <c r="JG57" s="8"/>
      <c r="JH57" s="8"/>
      <c r="JI57" s="8"/>
      <c r="JJ57" s="8"/>
      <c r="JK57" s="8"/>
      <c r="JL57" s="8"/>
      <c r="JM57" s="8"/>
      <c r="JN57" s="8"/>
      <c r="JO57" s="8"/>
      <c r="JP57" s="8"/>
      <c r="JQ57" s="8"/>
      <c r="JR57" s="8"/>
      <c r="JS57" s="8"/>
      <c r="JT57" s="8"/>
      <c r="JU57" s="8"/>
      <c r="JV57" s="8"/>
      <c r="JW57" s="8"/>
      <c r="JX57" s="8"/>
      <c r="JY57" s="8"/>
      <c r="JZ57" s="8"/>
      <c r="KA57" s="8"/>
      <c r="KB57" s="8"/>
      <c r="KC57" s="8"/>
      <c r="KD57" s="8"/>
      <c r="KE57" s="8"/>
      <c r="KF57" s="8"/>
      <c r="KG57" s="8"/>
      <c r="KH57" s="8"/>
      <c r="KI57" s="8"/>
      <c r="KJ57" s="8"/>
      <c r="KK57" s="8"/>
      <c r="KL57" s="8"/>
      <c r="KM57" s="8"/>
      <c r="KN57" s="8"/>
      <c r="KO57" s="8"/>
      <c r="KP57" s="8"/>
      <c r="KQ57" s="8"/>
      <c r="KR57" s="8"/>
      <c r="KS57" s="8"/>
      <c r="KT57" s="8"/>
      <c r="KU57" s="8"/>
      <c r="KV57" s="8"/>
      <c r="KW57" s="8"/>
      <c r="KX57" s="8"/>
      <c r="KY57" s="8"/>
      <c r="KZ57" s="8"/>
      <c r="LA57" s="8"/>
      <c r="LB57" s="8"/>
      <c r="LC57" s="8"/>
      <c r="LD57" s="8"/>
      <c r="LE57" s="8"/>
      <c r="LF57" s="8"/>
      <c r="LG57" s="8"/>
      <c r="LH57" s="8"/>
      <c r="LI57" s="8"/>
      <c r="LJ57" s="8"/>
      <c r="LK57" s="8"/>
      <c r="LL57" s="8"/>
      <c r="LM57" s="8"/>
      <c r="LN57" s="8"/>
      <c r="LO57" s="8"/>
      <c r="LP57" s="8"/>
      <c r="LQ57" s="8"/>
      <c r="LR57" s="8"/>
      <c r="LS57" s="8"/>
      <c r="LT57" s="8"/>
      <c r="LU57" s="8"/>
      <c r="LV57" s="8"/>
      <c r="LW57" s="8"/>
      <c r="LX57" s="8"/>
      <c r="LY57" s="8"/>
      <c r="LZ57" s="8"/>
      <c r="MA57" s="8"/>
      <c r="MB57" s="8"/>
      <c r="MC57" s="8"/>
      <c r="MD57" s="8"/>
      <c r="ME57" s="8"/>
      <c r="MF57" s="8"/>
      <c r="MG57" s="8"/>
      <c r="MH57" s="8"/>
      <c r="MI57" s="8"/>
      <c r="MJ57" s="8"/>
      <c r="MK57" s="8"/>
      <c r="ML57" s="8"/>
      <c r="MM57" s="8"/>
      <c r="MN57" s="8"/>
      <c r="MO57" s="8"/>
      <c r="MP57" s="8"/>
      <c r="MQ57" s="8"/>
      <c r="MR57" s="8"/>
      <c r="MS57" s="8"/>
      <c r="MT57" s="8"/>
      <c r="MU57" s="8"/>
      <c r="MV57" s="8"/>
      <c r="MW57" s="8"/>
      <c r="MX57" s="8"/>
      <c r="MY57" s="8"/>
      <c r="MZ57" s="8"/>
      <c r="NA57" s="8"/>
      <c r="NB57" s="8"/>
      <c r="NC57" s="8"/>
      <c r="ND57" s="8"/>
      <c r="NE57" s="8"/>
      <c r="NF57" s="8"/>
      <c r="NG57" s="8"/>
      <c r="NH57" s="8"/>
      <c r="NI57" s="8"/>
      <c r="NJ57" s="8"/>
      <c r="NK57" s="8"/>
      <c r="NL57" s="8"/>
      <c r="NM57" s="8"/>
      <c r="NN57" s="8"/>
      <c r="NO57" s="8"/>
      <c r="NP57" s="8"/>
      <c r="NQ57" s="8"/>
      <c r="NR57" s="8"/>
      <c r="NS57" s="8"/>
      <c r="NT57" s="8"/>
      <c r="NU57" s="8"/>
      <c r="NV57" s="8"/>
      <c r="NW57" s="8"/>
      <c r="NX57" s="8"/>
      <c r="NY57" s="8"/>
      <c r="NZ57" s="8"/>
      <c r="OA57" s="8"/>
      <c r="OB57" s="8"/>
      <c r="OC57" s="8"/>
      <c r="OD57" s="8"/>
      <c r="OE57" s="8"/>
      <c r="OF57" s="8"/>
      <c r="OG57" s="8"/>
      <c r="OH57" s="8"/>
      <c r="OI57" s="8"/>
      <c r="OJ57" s="8"/>
      <c r="OK57" s="8"/>
      <c r="OL57" s="8"/>
      <c r="OM57" s="8"/>
      <c r="ON57" s="8"/>
      <c r="OO57" s="8"/>
      <c r="OP57" s="8"/>
      <c r="OQ57" s="8"/>
      <c r="OR57" s="8"/>
      <c r="OS57" s="8"/>
      <c r="OT57" s="8"/>
      <c r="OU57" s="8"/>
      <c r="OV57" s="8"/>
      <c r="OW57" s="8"/>
      <c r="OX57" s="8"/>
      <c r="OY57" s="8"/>
      <c r="OZ57" s="8"/>
      <c r="PA57" s="8"/>
      <c r="PB57" s="8"/>
      <c r="PC57" s="8"/>
      <c r="PD57" s="8"/>
      <c r="PE57" s="8"/>
      <c r="PF57" s="8"/>
      <c r="PG57" s="8"/>
      <c r="PH57" s="8"/>
      <c r="PI57" s="8"/>
      <c r="PJ57" s="8"/>
      <c r="PK57" s="8"/>
      <c r="PL57" s="8"/>
      <c r="PM57" s="8"/>
      <c r="PN57" s="8"/>
      <c r="PO57" s="8"/>
      <c r="PP57" s="8"/>
      <c r="PQ57" s="8"/>
      <c r="PR57" s="8"/>
      <c r="PS57" s="8"/>
      <c r="PT57" s="8"/>
      <c r="PU57" s="8"/>
      <c r="PV57" s="8"/>
      <c r="PW57" s="8"/>
      <c r="PX57" s="8"/>
      <c r="PY57" s="8"/>
      <c r="PZ57" s="8"/>
      <c r="QA57" s="8"/>
      <c r="QB57" s="8"/>
      <c r="QC57" s="8"/>
      <c r="QD57" s="8"/>
      <c r="QE57" s="8"/>
      <c r="QF57" s="8"/>
      <c r="QG57" s="8"/>
      <c r="QH57" s="8"/>
      <c r="QI57" s="8"/>
      <c r="QJ57" s="8"/>
      <c r="QK57" s="8"/>
      <c r="QL57" s="8"/>
      <c r="QM57" s="8"/>
      <c r="QN57" s="8"/>
      <c r="QO57" s="8"/>
      <c r="QP57" s="8"/>
      <c r="QQ57" s="8"/>
      <c r="QR57" s="8"/>
      <c r="QS57" s="8"/>
      <c r="QT57" s="8"/>
      <c r="QU57" s="8"/>
      <c r="QV57" s="8"/>
      <c r="QW57" s="8"/>
      <c r="QX57" s="8"/>
      <c r="QY57" s="8"/>
      <c r="QZ57" s="8"/>
      <c r="RA57" s="8"/>
      <c r="RB57" s="8"/>
      <c r="RC57" s="8"/>
      <c r="RD57" s="8"/>
      <c r="RE57" s="8"/>
      <c r="RF57" s="8"/>
      <c r="RG57" s="8"/>
      <c r="RH57" s="8"/>
      <c r="RI57" s="8"/>
      <c r="RJ57" s="8"/>
      <c r="RK57" s="8"/>
      <c r="RL57" s="8"/>
      <c r="RM57" s="8"/>
      <c r="RN57" s="8"/>
      <c r="RO57" s="8"/>
      <c r="RP57" s="8"/>
      <c r="RQ57" s="8"/>
      <c r="RR57" s="8"/>
      <c r="RS57" s="8"/>
      <c r="RT57" s="8"/>
      <c r="RU57" s="8"/>
      <c r="RV57" s="8"/>
      <c r="RW57" s="8"/>
      <c r="RX57" s="8"/>
      <c r="RY57" s="8"/>
      <c r="RZ57" s="8"/>
      <c r="SA57" s="8"/>
      <c r="SB57" s="8"/>
      <c r="SC57" s="8"/>
      <c r="SD57" s="8"/>
      <c r="SE57" s="8"/>
      <c r="SF57" s="8"/>
      <c r="SG57" s="8"/>
      <c r="SH57" s="8"/>
      <c r="SI57" s="8"/>
      <c r="SJ57" s="8"/>
      <c r="SK57" s="8"/>
      <c r="SL57" s="8"/>
      <c r="SM57" s="8"/>
      <c r="SN57" s="8"/>
      <c r="SO57" s="8"/>
      <c r="SP57" s="8"/>
      <c r="SQ57" s="8"/>
      <c r="SR57" s="8"/>
      <c r="SS57" s="8"/>
      <c r="ST57" s="8"/>
      <c r="SU57" s="8"/>
      <c r="SV57" s="8"/>
      <c r="SW57" s="8"/>
      <c r="SX57" s="8"/>
      <c r="SY57" s="8"/>
      <c r="SZ57" s="8"/>
      <c r="TA57" s="8"/>
      <c r="TB57" s="8"/>
      <c r="TC57" s="8"/>
      <c r="TD57" s="8"/>
      <c r="TE57" s="8"/>
      <c r="TF57" s="8"/>
      <c r="TG57" s="8"/>
      <c r="TH57" s="8"/>
      <c r="TI57" s="8"/>
      <c r="TJ57" s="8"/>
      <c r="TK57" s="8"/>
      <c r="TL57" s="8"/>
      <c r="TM57" s="8"/>
      <c r="TN57" s="8"/>
      <c r="TO57" s="8"/>
      <c r="TP57" s="8"/>
      <c r="TQ57" s="8"/>
      <c r="TR57" s="8"/>
      <c r="TS57" s="8"/>
      <c r="TT57" s="8"/>
      <c r="TU57" s="8"/>
      <c r="TV57" s="8"/>
      <c r="TW57" s="8"/>
      <c r="TX57" s="8"/>
      <c r="TY57" s="8"/>
      <c r="TZ57" s="8"/>
      <c r="UA57" s="8"/>
      <c r="UB57" s="8"/>
      <c r="UC57" s="8"/>
      <c r="UD57" s="8"/>
      <c r="UE57" s="8"/>
      <c r="UF57" s="8"/>
      <c r="UG57" s="8"/>
      <c r="UH57" s="8"/>
      <c r="UI57" s="8"/>
      <c r="UJ57" s="8"/>
      <c r="UK57" s="8"/>
      <c r="UL57" s="8"/>
      <c r="UM57" s="8"/>
      <c r="UN57" s="8"/>
      <c r="UO57" s="8"/>
      <c r="UP57" s="8"/>
      <c r="UQ57" s="8"/>
      <c r="UR57" s="8"/>
      <c r="US57" s="8"/>
      <c r="UT57" s="8"/>
      <c r="UU57" s="8"/>
      <c r="UV57" s="8"/>
      <c r="UW57" s="8"/>
      <c r="UX57" s="8"/>
      <c r="UY57" s="8"/>
      <c r="UZ57" s="8"/>
      <c r="VA57" s="8"/>
      <c r="VB57" s="8"/>
      <c r="VC57" s="8"/>
      <c r="VD57" s="8"/>
      <c r="VE57" s="8"/>
      <c r="VF57" s="8"/>
      <c r="VG57" s="8"/>
      <c r="VH57" s="8"/>
      <c r="VI57" s="8"/>
      <c r="VJ57" s="8"/>
      <c r="VK57" s="8"/>
      <c r="VL57" s="8"/>
      <c r="VM57" s="8"/>
      <c r="VN57" s="8"/>
      <c r="VO57" s="8"/>
      <c r="VP57" s="8"/>
      <c r="VQ57" s="8"/>
      <c r="VR57" s="8"/>
      <c r="VS57" s="8"/>
      <c r="VT57" s="8"/>
      <c r="VU57" s="8"/>
      <c r="VV57" s="8"/>
      <c r="VW57" s="8"/>
      <c r="VX57" s="8"/>
      <c r="VY57" s="8"/>
      <c r="VZ57" s="8"/>
      <c r="WA57" s="8"/>
      <c r="WB57" s="8"/>
      <c r="WC57" s="8"/>
      <c r="WD57" s="8"/>
      <c r="WE57" s="8"/>
      <c r="WF57" s="8"/>
      <c r="WG57" s="8"/>
      <c r="WH57" s="8"/>
      <c r="WI57" s="8"/>
      <c r="WJ57" s="8"/>
      <c r="WK57" s="8"/>
      <c r="WL57" s="8"/>
      <c r="WM57" s="8"/>
      <c r="WN57" s="8"/>
      <c r="WO57" s="8"/>
      <c r="WP57" s="8"/>
      <c r="WQ57" s="8"/>
      <c r="WR57" s="8"/>
      <c r="WS57" s="8"/>
      <c r="WT57" s="8"/>
      <c r="WU57" s="8"/>
      <c r="WV57" s="8"/>
      <c r="WW57" s="8"/>
      <c r="WX57" s="8"/>
      <c r="WY57" s="8"/>
      <c r="WZ57" s="8"/>
      <c r="XA57" s="8"/>
      <c r="XB57" s="8"/>
      <c r="XC57" s="8"/>
      <c r="XD57" s="8"/>
      <c r="XE57" s="8"/>
      <c r="XF57" s="8"/>
      <c r="XG57" s="8"/>
      <c r="XH57" s="8"/>
      <c r="XI57" s="8"/>
      <c r="XJ57" s="8"/>
      <c r="XK57" s="8"/>
      <c r="XL57" s="8"/>
      <c r="XM57" s="8"/>
      <c r="XN57" s="8"/>
      <c r="XO57" s="8"/>
      <c r="XP57" s="8"/>
      <c r="XQ57" s="8"/>
      <c r="XR57" s="8"/>
      <c r="XS57" s="8"/>
      <c r="XT57" s="8"/>
      <c r="XU57" s="8"/>
      <c r="XV57" s="8"/>
      <c r="XW57" s="8"/>
      <c r="XX57" s="8"/>
      <c r="XY57" s="8"/>
      <c r="XZ57" s="8"/>
      <c r="YA57" s="8"/>
      <c r="YB57" s="8"/>
      <c r="YC57" s="8"/>
      <c r="YD57" s="8"/>
      <c r="YE57" s="8"/>
      <c r="YF57" s="8"/>
      <c r="YG57" s="8"/>
      <c r="YH57" s="8"/>
      <c r="YI57" s="8"/>
      <c r="YJ57" s="8"/>
      <c r="YK57" s="8"/>
      <c r="YL57" s="8"/>
      <c r="YM57" s="8"/>
      <c r="YN57" s="8"/>
      <c r="YO57" s="8"/>
      <c r="YP57" s="8"/>
      <c r="YQ57" s="8"/>
      <c r="YR57" s="8"/>
      <c r="YS57" s="8"/>
      <c r="YT57" s="8"/>
      <c r="YU57" s="8"/>
      <c r="YV57" s="8"/>
      <c r="YW57" s="8"/>
      <c r="YX57" s="8"/>
      <c r="YY57" s="8"/>
      <c r="YZ57" s="8"/>
      <c r="ZA57" s="8"/>
      <c r="ZB57" s="8"/>
      <c r="ZC57" s="8"/>
      <c r="ZD57" s="8"/>
      <c r="ZE57" s="8"/>
      <c r="ZF57" s="8"/>
      <c r="ZG57" s="8"/>
      <c r="ZH57" s="8"/>
      <c r="ZI57" s="8"/>
      <c r="ZJ57" s="8"/>
      <c r="ZK57" s="8"/>
      <c r="ZL57" s="8"/>
      <c r="ZM57" s="8"/>
      <c r="ZN57" s="8"/>
      <c r="ZO57" s="8"/>
      <c r="ZP57" s="8"/>
      <c r="ZQ57" s="8"/>
      <c r="ZR57" s="8"/>
      <c r="ZS57" s="8"/>
      <c r="ZT57" s="8"/>
      <c r="ZU57" s="8"/>
      <c r="ZV57" s="8"/>
      <c r="ZW57" s="8"/>
      <c r="ZX57" s="8"/>
      <c r="ZY57" s="8"/>
      <c r="ZZ57" s="8"/>
      <c r="AAA57" s="8"/>
      <c r="AAB57" s="8"/>
      <c r="AAC57" s="8"/>
      <c r="AAD57" s="8"/>
      <c r="AAE57" s="8"/>
      <c r="AAF57" s="8"/>
      <c r="AAG57" s="8"/>
      <c r="AAH57" s="8"/>
      <c r="AAI57" s="8"/>
      <c r="AAJ57" s="8"/>
      <c r="AAK57" s="8"/>
      <c r="AAL57" s="8"/>
      <c r="AAM57" s="8"/>
      <c r="AAN57" s="8"/>
      <c r="AAO57" s="8"/>
      <c r="AAP57" s="8"/>
      <c r="AAQ57" s="8"/>
      <c r="AAR57" s="8"/>
      <c r="AAS57" s="8"/>
      <c r="AAT57" s="8"/>
      <c r="AAU57" s="8"/>
      <c r="AAV57" s="8"/>
      <c r="AAW57" s="8"/>
      <c r="AAX57" s="8"/>
      <c r="AAY57" s="8"/>
      <c r="AAZ57" s="8"/>
      <c r="ABA57" s="8"/>
      <c r="ABB57" s="8"/>
      <c r="ABC57" s="8"/>
      <c r="ABD57" s="8"/>
      <c r="ABE57" s="8"/>
      <c r="ABF57" s="8"/>
      <c r="ABG57" s="8"/>
      <c r="ABH57" s="8"/>
      <c r="ABI57" s="8"/>
      <c r="ABJ57" s="8"/>
      <c r="ABK57" s="8"/>
      <c r="ABL57" s="8"/>
      <c r="ABM57" s="8"/>
      <c r="ABN57" s="8"/>
      <c r="ABO57" s="8"/>
      <c r="ABP57" s="8"/>
      <c r="ABQ57" s="8"/>
      <c r="ABR57" s="8"/>
      <c r="ABS57" s="8"/>
      <c r="ABT57" s="8"/>
      <c r="ABU57" s="8"/>
      <c r="ABV57" s="8"/>
      <c r="ABW57" s="8"/>
      <c r="ABX57" s="8"/>
      <c r="ABY57" s="8"/>
      <c r="ABZ57" s="8"/>
      <c r="ACA57" s="8"/>
      <c r="ACB57" s="8"/>
      <c r="ACC57" s="8"/>
      <c r="ACD57" s="8"/>
      <c r="ACE57" s="8"/>
      <c r="ACF57" s="8"/>
      <c r="ACG57" s="8"/>
      <c r="ACH57" s="8"/>
      <c r="ACI57" s="8"/>
      <c r="ACJ57" s="8"/>
      <c r="ACK57" s="8"/>
      <c r="ACL57" s="8"/>
      <c r="ACM57" s="8"/>
      <c r="ACN57" s="8"/>
      <c r="ACO57" s="8"/>
      <c r="ACP57" s="8"/>
      <c r="ACQ57" s="8"/>
      <c r="ACR57" s="8"/>
      <c r="ACS57" s="8"/>
      <c r="ACT57" s="8"/>
      <c r="ACU57" s="8"/>
      <c r="ACV57" s="8"/>
      <c r="ACW57" s="8"/>
      <c r="ACX57" s="8"/>
      <c r="ACY57" s="8"/>
      <c r="ACZ57" s="8"/>
      <c r="ADA57" s="8"/>
      <c r="ADB57" s="8"/>
      <c r="ADC57" s="8"/>
      <c r="ADD57" s="8"/>
      <c r="ADE57" s="8"/>
      <c r="ADF57" s="8"/>
      <c r="ADG57" s="8"/>
      <c r="ADH57" s="8"/>
      <c r="ADI57" s="8"/>
      <c r="ADJ57" s="8"/>
      <c r="ADK57" s="8"/>
      <c r="ADL57" s="8"/>
      <c r="ADM57" s="8"/>
      <c r="ADN57" s="8"/>
      <c r="ADO57" s="8"/>
      <c r="ADP57" s="8"/>
      <c r="ADQ57" s="8"/>
      <c r="ADR57" s="8"/>
      <c r="ADS57" s="8"/>
      <c r="ADT57" s="8"/>
      <c r="ADU57" s="8"/>
      <c r="ADV57" s="8"/>
      <c r="ADW57" s="8"/>
      <c r="ADX57" s="8"/>
      <c r="ADY57" s="8"/>
      <c r="ADZ57" s="8"/>
      <c r="AEA57" s="8"/>
      <c r="AEB57" s="8"/>
      <c r="AEC57" s="8"/>
      <c r="AED57" s="8"/>
      <c r="AEE57" s="8"/>
      <c r="AEF57" s="8"/>
      <c r="AEG57" s="8"/>
      <c r="AEH57" s="8"/>
      <c r="AEI57" s="8"/>
      <c r="AEJ57" s="8"/>
      <c r="AEK57" s="8"/>
      <c r="AEL57" s="8"/>
      <c r="AEM57" s="8"/>
      <c r="AEN57" s="8"/>
      <c r="AEO57" s="8"/>
      <c r="AEP57" s="8"/>
      <c r="AEQ57" s="8"/>
      <c r="AER57" s="8"/>
      <c r="AES57" s="8"/>
      <c r="AET57" s="8"/>
      <c r="AEU57" s="8"/>
      <c r="AEV57" s="8"/>
      <c r="AEW57" s="8"/>
      <c r="AEX57" s="8"/>
      <c r="AEY57" s="8"/>
      <c r="AEZ57" s="8"/>
      <c r="AFA57" s="8"/>
      <c r="AFB57" s="8"/>
      <c r="AFC57" s="8"/>
      <c r="AFD57" s="8"/>
      <c r="AFE57" s="8"/>
      <c r="AFF57" s="8"/>
      <c r="AFG57" s="8"/>
      <c r="AFH57" s="8"/>
      <c r="AFI57" s="8"/>
      <c r="AFJ57" s="8"/>
      <c r="AFK57" s="8"/>
      <c r="AFL57" s="8"/>
      <c r="AFM57" s="8"/>
      <c r="AFN57" s="8"/>
      <c r="AFO57" s="8"/>
      <c r="AFP57" s="8"/>
      <c r="AFQ57" s="8"/>
      <c r="AFR57" s="8"/>
      <c r="AFS57" s="8"/>
      <c r="AFT57" s="8"/>
      <c r="AFU57" s="8"/>
      <c r="AFV57" s="8"/>
      <c r="AFW57" s="8"/>
      <c r="AFX57" s="8"/>
      <c r="AFY57" s="8"/>
      <c r="AFZ57" s="8"/>
      <c r="AGA57" s="8"/>
      <c r="AGB57" s="8"/>
      <c r="AGC57" s="8"/>
      <c r="AGD57" s="8"/>
      <c r="AGE57" s="8"/>
      <c r="AGF57" s="8"/>
      <c r="AGG57" s="8"/>
      <c r="AGH57" s="8"/>
      <c r="AGI57" s="8"/>
      <c r="AGJ57" s="8"/>
      <c r="AGK57" s="8"/>
      <c r="AGL57" s="8"/>
      <c r="AGM57" s="8"/>
      <c r="AGN57" s="8"/>
      <c r="AGO57" s="8"/>
      <c r="AGP57" s="8"/>
      <c r="AGQ57" s="8"/>
      <c r="AGR57" s="8"/>
      <c r="AGS57" s="8"/>
      <c r="AGT57" s="8"/>
      <c r="AGU57" s="8"/>
      <c r="AGV57" s="8"/>
      <c r="AGW57" s="8"/>
      <c r="AGX57" s="8"/>
      <c r="AGY57" s="8"/>
      <c r="AGZ57" s="8"/>
      <c r="AHA57" s="8"/>
      <c r="AHB57" s="8"/>
      <c r="AHC57" s="8"/>
      <c r="AHD57" s="8"/>
      <c r="AHE57" s="8"/>
      <c r="AHF57" s="8"/>
      <c r="AHG57" s="8"/>
      <c r="AHH57" s="8"/>
      <c r="AHI57" s="8"/>
      <c r="AHJ57" s="8"/>
      <c r="AHK57" s="8"/>
      <c r="AHL57" s="8"/>
      <c r="AHM57" s="8"/>
      <c r="AHN57" s="8"/>
      <c r="AHO57" s="8"/>
      <c r="AHP57" s="8"/>
      <c r="AHQ57" s="8"/>
      <c r="AHR57" s="8"/>
      <c r="AHS57" s="8"/>
      <c r="AHT57" s="8"/>
      <c r="AHU57" s="8"/>
      <c r="AHV57" s="8"/>
      <c r="AHW57" s="8"/>
      <c r="AHX57" s="8"/>
      <c r="AHY57" s="8"/>
      <c r="AHZ57" s="8"/>
      <c r="AIA57" s="8"/>
      <c r="AIB57" s="8"/>
      <c r="AIC57" s="8"/>
      <c r="AID57" s="8"/>
      <c r="AIE57" s="8"/>
      <c r="AIF57" s="8"/>
      <c r="AIG57" s="8"/>
      <c r="AIH57" s="8"/>
      <c r="AII57" s="8"/>
      <c r="AIJ57" s="8"/>
      <c r="AIK57" s="8"/>
      <c r="AIL57" s="8"/>
      <c r="AIM57" s="8"/>
      <c r="AIN57" s="8"/>
      <c r="AIO57" s="8"/>
      <c r="AIP57" s="8"/>
      <c r="AIQ57" s="8"/>
      <c r="AIR57" s="8"/>
      <c r="AIS57" s="8"/>
      <c r="AIT57" s="8"/>
      <c r="AIU57" s="8"/>
      <c r="AIV57" s="8"/>
      <c r="AIW57" s="8"/>
      <c r="AIX57" s="8"/>
      <c r="AIY57" s="8"/>
      <c r="AIZ57" s="8"/>
      <c r="AJA57" s="8"/>
      <c r="AJB57" s="8"/>
      <c r="AJC57" s="8"/>
      <c r="AJD57" s="8"/>
      <c r="AJE57" s="8"/>
      <c r="AJF57" s="8"/>
      <c r="AJG57" s="8"/>
      <c r="AJH57" s="8"/>
      <c r="AJI57" s="8"/>
      <c r="AJJ57" s="8"/>
      <c r="AJK57" s="8"/>
      <c r="AJL57" s="8"/>
      <c r="AJM57" s="8"/>
      <c r="AJN57" s="8"/>
      <c r="AJO57" s="8"/>
      <c r="AJP57" s="8"/>
      <c r="AJQ57" s="8"/>
      <c r="AJR57" s="8"/>
      <c r="AJS57" s="8"/>
      <c r="AJT57" s="8"/>
      <c r="AJU57" s="8"/>
      <c r="AJV57" s="8"/>
      <c r="AJW57" s="8"/>
      <c r="AJX57" s="8"/>
      <c r="AJY57" s="8"/>
      <c r="AJZ57" s="8"/>
      <c r="AKA57" s="8"/>
      <c r="AKB57" s="8"/>
      <c r="AKC57" s="8"/>
      <c r="AKD57" s="8"/>
      <c r="AKE57" s="8"/>
      <c r="AKF57" s="8"/>
      <c r="AKG57" s="8"/>
      <c r="AKH57" s="8"/>
      <c r="AKI57" s="8"/>
      <c r="AKJ57" s="8"/>
      <c r="AKK57" s="8"/>
      <c r="AKL57" s="8"/>
      <c r="AKM57" s="8"/>
      <c r="AKN57" s="8"/>
      <c r="AKO57" s="8"/>
      <c r="AKP57" s="8"/>
      <c r="AKQ57" s="8"/>
      <c r="AKR57" s="8"/>
      <c r="AKS57" s="8"/>
      <c r="AKT57" s="8"/>
      <c r="AKU57" s="8"/>
      <c r="AKV57" s="8"/>
      <c r="AKW57" s="8"/>
      <c r="AKX57" s="8"/>
      <c r="AKY57" s="8"/>
      <c r="AKZ57" s="8"/>
      <c r="ALA57" s="8"/>
      <c r="ALB57" s="8"/>
      <c r="ALC57" s="8"/>
      <c r="ALD57" s="8"/>
      <c r="ALE57" s="8"/>
      <c r="ALF57" s="8"/>
      <c r="ALG57" s="8"/>
      <c r="ALH57" s="8"/>
      <c r="ALI57" s="8"/>
      <c r="ALJ57" s="8"/>
      <c r="ALK57" s="8"/>
      <c r="ALL57" s="8"/>
      <c r="ALM57" s="8"/>
      <c r="ALN57" s="8"/>
      <c r="ALO57" s="8"/>
      <c r="ALP57" s="8"/>
      <c r="ALQ57" s="8"/>
      <c r="ALR57" s="8"/>
      <c r="ALS57" s="8"/>
      <c r="ALT57" s="8"/>
      <c r="ALU57" s="8"/>
      <c r="ALV57" s="8"/>
      <c r="ALW57" s="8"/>
      <c r="ALX57" s="8"/>
      <c r="ALY57" s="8"/>
      <c r="ALZ57" s="8"/>
      <c r="AMA57" s="8"/>
      <c r="AMB57" s="8"/>
      <c r="AMC57" s="8"/>
      <c r="AMD57" s="8"/>
      <c r="AME57" s="8"/>
      <c r="AMF57" s="8"/>
      <c r="AMG57" s="8"/>
      <c r="AMH57" s="8"/>
      <c r="AMI57" s="8"/>
      <c r="AMJ57" s="8"/>
      <c r="AMK57" s="8"/>
      <c r="AML57" s="8"/>
      <c r="AMM57" s="8"/>
      <c r="AMN57" s="8"/>
      <c r="AMO57" s="8"/>
      <c r="AMP57" s="8"/>
      <c r="AMQ57" s="8"/>
      <c r="AMR57" s="8"/>
      <c r="AMS57" s="8"/>
      <c r="AMT57" s="8"/>
      <c r="AMU57" s="8"/>
      <c r="AMV57" s="8"/>
      <c r="AMW57" s="8"/>
      <c r="AMX57" s="8"/>
      <c r="AMY57" s="8"/>
      <c r="AMZ57" s="8"/>
      <c r="ANA57" s="8"/>
      <c r="ANB57" s="8"/>
      <c r="ANC57" s="8"/>
      <c r="AND57" s="8"/>
      <c r="ANE57" s="8"/>
      <c r="ANF57" s="8"/>
      <c r="ANG57" s="8"/>
      <c r="ANH57" s="8"/>
      <c r="ANI57" s="8"/>
      <c r="ANJ57" s="8"/>
      <c r="ANK57" s="8"/>
      <c r="ANL57" s="8"/>
      <c r="ANM57" s="8"/>
      <c r="ANN57" s="8"/>
      <c r="ANO57" s="8"/>
      <c r="ANP57" s="8"/>
      <c r="ANQ57" s="8"/>
      <c r="ANR57" s="8"/>
      <c r="ANS57" s="8"/>
      <c r="ANT57" s="8"/>
      <c r="ANU57" s="8"/>
      <c r="ANV57" s="8"/>
      <c r="ANW57" s="8"/>
      <c r="ANX57" s="8"/>
      <c r="ANY57" s="8"/>
      <c r="ANZ57" s="8"/>
      <c r="AOA57" s="8"/>
      <c r="AOB57" s="8"/>
      <c r="AOC57" s="8"/>
      <c r="AOD57" s="8"/>
      <c r="AOE57" s="8"/>
      <c r="AOF57" s="8"/>
      <c r="AOG57" s="8"/>
      <c r="AOH57" s="8"/>
      <c r="AOI57" s="8"/>
      <c r="AOJ57" s="8"/>
      <c r="AOK57" s="8"/>
      <c r="AOL57" s="8"/>
      <c r="AOM57" s="8"/>
      <c r="AON57" s="8"/>
      <c r="AOO57" s="8"/>
      <c r="AOP57" s="8"/>
      <c r="AOQ57" s="8"/>
      <c r="AOR57" s="8"/>
      <c r="AOS57" s="8"/>
      <c r="AOT57" s="8"/>
      <c r="AOU57" s="8"/>
      <c r="AOV57" s="8"/>
      <c r="AOW57" s="8"/>
      <c r="AOX57" s="8"/>
      <c r="AOY57" s="8"/>
      <c r="AOZ57" s="8"/>
      <c r="APA57" s="8"/>
      <c r="APB57" s="8"/>
      <c r="APC57" s="8"/>
      <c r="APD57" s="8"/>
      <c r="APE57" s="8"/>
      <c r="APF57" s="8"/>
      <c r="APG57" s="8"/>
      <c r="APH57" s="8"/>
      <c r="API57" s="8"/>
      <c r="APJ57" s="8"/>
      <c r="APK57" s="8"/>
      <c r="APL57" s="8"/>
      <c r="APM57" s="8"/>
      <c r="APN57" s="8"/>
      <c r="APO57" s="8"/>
      <c r="APP57" s="8"/>
      <c r="APQ57" s="8"/>
      <c r="APR57" s="8"/>
      <c r="APS57" s="8"/>
      <c r="APT57" s="8"/>
      <c r="APU57" s="8"/>
      <c r="APV57" s="8"/>
      <c r="APW57" s="8"/>
      <c r="APX57" s="8"/>
      <c r="APY57" s="8"/>
      <c r="APZ57" s="8"/>
      <c r="AQA57" s="8"/>
      <c r="AQB57" s="8"/>
      <c r="AQC57" s="8"/>
      <c r="AQD57" s="8"/>
      <c r="AQE57" s="8"/>
      <c r="AQF57" s="8"/>
      <c r="AQG57" s="8"/>
      <c r="AQH57" s="8"/>
      <c r="AQI57" s="8"/>
      <c r="AQJ57" s="8"/>
      <c r="AQK57" s="8"/>
      <c r="AQL57" s="8"/>
      <c r="AQM57" s="8"/>
      <c r="AQN57" s="8"/>
      <c r="AQO57" s="8"/>
      <c r="AQP57" s="8"/>
      <c r="AQQ57" s="8"/>
      <c r="AQR57" s="8"/>
      <c r="AQS57" s="8"/>
      <c r="AQT57" s="8"/>
      <c r="AQU57" s="8"/>
      <c r="AQV57" s="8"/>
      <c r="AQW57" s="8"/>
      <c r="AQX57" s="8"/>
      <c r="AQY57" s="8"/>
      <c r="AQZ57" s="8"/>
      <c r="ARA57" s="8"/>
      <c r="ARB57" s="8"/>
      <c r="ARC57" s="8"/>
      <c r="ARD57" s="8"/>
      <c r="ARE57" s="8"/>
      <c r="ARF57" s="8"/>
      <c r="ARG57" s="8"/>
      <c r="ARH57" s="8"/>
      <c r="ARI57" s="8"/>
      <c r="ARJ57" s="8"/>
      <c r="ARK57" s="8"/>
      <c r="ARL57" s="8"/>
      <c r="ARM57" s="8"/>
      <c r="ARN57" s="8"/>
      <c r="ARO57" s="8"/>
      <c r="ARP57" s="8"/>
      <c r="ARQ57" s="8"/>
      <c r="ARR57" s="8"/>
      <c r="ARS57" s="8"/>
      <c r="ART57" s="8"/>
      <c r="ARU57" s="8"/>
      <c r="ARV57" s="8"/>
      <c r="ARW57" s="8"/>
      <c r="ARX57" s="8"/>
      <c r="ARY57" s="8"/>
      <c r="ARZ57" s="8"/>
      <c r="ASA57" s="8"/>
      <c r="ASB57" s="8"/>
      <c r="ASC57" s="8"/>
      <c r="ASD57" s="8"/>
      <c r="ASE57" s="8"/>
      <c r="ASF57" s="8"/>
      <c r="ASG57" s="8"/>
      <c r="ASH57" s="8"/>
      <c r="ASI57" s="8"/>
      <c r="ASJ57" s="8"/>
      <c r="ASK57" s="8"/>
      <c r="ASL57" s="8"/>
      <c r="ASM57" s="8"/>
      <c r="ASN57" s="8"/>
      <c r="ASO57" s="8"/>
      <c r="ASP57" s="8"/>
      <c r="ASQ57" s="8"/>
      <c r="ASR57" s="8"/>
      <c r="ASS57" s="8"/>
      <c r="AST57" s="8"/>
      <c r="ASU57" s="8"/>
      <c r="ASV57" s="8"/>
      <c r="ASW57" s="8"/>
      <c r="ASX57" s="8"/>
      <c r="ASY57" s="8"/>
      <c r="ASZ57" s="8"/>
      <c r="ATA57" s="8"/>
      <c r="ATB57" s="8"/>
      <c r="ATC57" s="8"/>
      <c r="ATD57" s="8"/>
      <c r="ATE57" s="8"/>
      <c r="ATF57" s="8"/>
      <c r="ATG57" s="8"/>
      <c r="ATH57" s="8"/>
      <c r="ATI57" s="8"/>
      <c r="ATJ57" s="8"/>
      <c r="ATK57" s="8"/>
      <c r="ATL57" s="8"/>
      <c r="ATM57" s="8"/>
      <c r="ATN57" s="8"/>
      <c r="ATO57" s="8"/>
      <c r="ATP57" s="8"/>
      <c r="ATQ57" s="8"/>
      <c r="ATR57" s="8"/>
      <c r="ATS57" s="8"/>
      <c r="ATT57" s="8"/>
      <c r="ATU57" s="8"/>
      <c r="ATV57" s="8"/>
      <c r="ATW57" s="8"/>
      <c r="ATX57" s="8"/>
      <c r="ATY57" s="8"/>
      <c r="ATZ57" s="8"/>
      <c r="AUA57" s="8"/>
      <c r="AUB57" s="8"/>
      <c r="AUC57" s="8"/>
      <c r="AUD57" s="8"/>
      <c r="AUE57" s="8"/>
      <c r="AUF57" s="8"/>
      <c r="AUG57" s="8"/>
      <c r="AUH57" s="8"/>
      <c r="AUI57" s="8"/>
      <c r="AUJ57" s="8"/>
      <c r="AUK57" s="8"/>
      <c r="AUL57" s="8"/>
      <c r="AUM57" s="8"/>
      <c r="AUN57" s="8"/>
      <c r="AUO57" s="8"/>
      <c r="AUP57" s="8"/>
      <c r="AUQ57" s="8"/>
      <c r="AUR57" s="8"/>
      <c r="AUS57" s="8"/>
      <c r="AUT57" s="8"/>
      <c r="AUU57" s="8"/>
      <c r="AUV57" s="8"/>
      <c r="AUW57" s="8"/>
      <c r="AUX57" s="8"/>
      <c r="AUY57" s="8"/>
      <c r="AUZ57" s="8"/>
      <c r="AVA57" s="8"/>
      <c r="AVB57" s="8"/>
      <c r="AVC57" s="8"/>
      <c r="AVD57" s="8"/>
      <c r="AVE57" s="8"/>
      <c r="AVF57" s="8"/>
      <c r="AVG57" s="8"/>
      <c r="AVH57" s="8"/>
      <c r="AVI57" s="8"/>
      <c r="AVJ57" s="8"/>
      <c r="AVK57" s="8"/>
      <c r="AVL57" s="8"/>
      <c r="AVM57" s="8"/>
      <c r="AVN57" s="8"/>
      <c r="AVO57" s="8"/>
      <c r="AVP57" s="8"/>
      <c r="AVQ57" s="8"/>
      <c r="AVR57" s="8"/>
      <c r="AVS57" s="8"/>
      <c r="AVT57" s="8"/>
      <c r="AVU57" s="8"/>
      <c r="AVV57" s="8"/>
      <c r="AVW57" s="8"/>
      <c r="AVX57" s="8"/>
      <c r="AVY57" s="8"/>
      <c r="AVZ57" s="8"/>
      <c r="AWA57" s="8"/>
      <c r="AWB57" s="8"/>
      <c r="AWC57" s="8"/>
      <c r="AWD57" s="8"/>
      <c r="AWE57" s="8"/>
      <c r="AWF57" s="8"/>
      <c r="AWG57" s="8"/>
      <c r="AWH57" s="8"/>
      <c r="AWI57" s="8"/>
      <c r="AWJ57" s="8"/>
      <c r="AWK57" s="8"/>
      <c r="AWL57" s="8"/>
      <c r="AWM57" s="8"/>
      <c r="AWN57" s="8"/>
      <c r="AWO57" s="8"/>
      <c r="AWP57" s="8"/>
      <c r="AWQ57" s="8"/>
      <c r="AWR57" s="8"/>
      <c r="AWS57" s="8"/>
      <c r="AWT57" s="8"/>
      <c r="AWU57" s="8"/>
      <c r="AWV57" s="8"/>
      <c r="AWW57" s="8"/>
      <c r="AWX57" s="8"/>
      <c r="AWY57" s="8"/>
      <c r="AWZ57" s="8"/>
      <c r="AXA57" s="8"/>
      <c r="AXB57" s="8"/>
      <c r="AXC57" s="8"/>
      <c r="AXD57" s="8"/>
      <c r="AXE57" s="8"/>
      <c r="AXF57" s="8"/>
      <c r="AXG57" s="8"/>
      <c r="AXH57" s="8"/>
      <c r="AXI57" s="8"/>
      <c r="AXJ57" s="8"/>
      <c r="AXK57" s="8"/>
      <c r="AXL57" s="8"/>
      <c r="AXM57" s="8"/>
      <c r="AXN57" s="8"/>
      <c r="AXO57" s="8"/>
      <c r="AXP57" s="8"/>
      <c r="AXQ57" s="8"/>
      <c r="AXR57" s="8"/>
      <c r="AXS57" s="8"/>
      <c r="AXT57" s="8"/>
      <c r="AXU57" s="8"/>
      <c r="AXV57" s="8"/>
      <c r="AXW57" s="8"/>
      <c r="AXX57" s="8"/>
      <c r="AXY57" s="8"/>
      <c r="AXZ57" s="8"/>
      <c r="AYA57" s="8"/>
      <c r="AYB57" s="8"/>
      <c r="AYC57" s="8"/>
      <c r="AYD57" s="8"/>
      <c r="AYE57" s="8"/>
      <c r="AYF57" s="8"/>
      <c r="AYG57" s="8"/>
      <c r="AYH57" s="8"/>
      <c r="AYI57" s="8"/>
      <c r="AYJ57" s="8"/>
      <c r="AYK57" s="8"/>
      <c r="AYL57" s="8"/>
      <c r="AYM57" s="8"/>
      <c r="AYN57" s="8"/>
      <c r="AYO57" s="8"/>
      <c r="AYP57" s="8"/>
      <c r="AYQ57" s="8"/>
      <c r="AYR57" s="8"/>
      <c r="AYS57" s="8"/>
      <c r="AYT57" s="8"/>
      <c r="AYU57" s="8"/>
      <c r="AYV57" s="8"/>
      <c r="AYW57" s="8"/>
      <c r="AYX57" s="8"/>
      <c r="AYY57" s="8"/>
      <c r="AYZ57" s="8"/>
      <c r="AZA57" s="8"/>
      <c r="AZB57" s="8"/>
      <c r="AZC57" s="8"/>
      <c r="AZD57" s="8"/>
      <c r="AZE57" s="8"/>
      <c r="AZF57" s="8"/>
      <c r="AZG57" s="8"/>
      <c r="AZH57" s="8"/>
      <c r="AZI57" s="8"/>
      <c r="AZJ57" s="8"/>
      <c r="AZK57" s="8"/>
      <c r="AZL57" s="8"/>
      <c r="AZM57" s="8"/>
      <c r="AZN57" s="8"/>
      <c r="AZO57" s="8"/>
      <c r="AZP57" s="8"/>
      <c r="AZQ57" s="8"/>
      <c r="AZR57" s="8"/>
      <c r="AZS57" s="8"/>
      <c r="AZT57" s="8"/>
      <c r="AZU57" s="8"/>
      <c r="AZV57" s="8"/>
      <c r="AZW57" s="8"/>
      <c r="AZX57" s="8"/>
      <c r="AZY57" s="8"/>
      <c r="AZZ57" s="8"/>
      <c r="BAA57" s="8"/>
      <c r="BAB57" s="8"/>
      <c r="BAC57" s="8"/>
      <c r="BAD57" s="8"/>
      <c r="BAE57" s="8"/>
      <c r="BAF57" s="8"/>
      <c r="BAG57" s="8"/>
      <c r="BAH57" s="8"/>
      <c r="BAI57" s="8"/>
      <c r="BAJ57" s="8"/>
      <c r="BAK57" s="8"/>
      <c r="BAL57" s="8"/>
      <c r="BAM57" s="8"/>
      <c r="BAN57" s="8"/>
      <c r="BAO57" s="8"/>
      <c r="BAP57" s="8"/>
      <c r="BAQ57" s="8"/>
      <c r="BAR57" s="8"/>
      <c r="BAS57" s="8"/>
      <c r="BAT57" s="8"/>
      <c r="BAU57" s="8"/>
      <c r="BAV57" s="8"/>
      <c r="BAW57" s="8"/>
      <c r="BAX57" s="8"/>
      <c r="BAY57" s="8"/>
      <c r="BAZ57" s="8"/>
      <c r="BBA57" s="8"/>
      <c r="BBB57" s="8"/>
      <c r="BBC57" s="8"/>
      <c r="BBD57" s="8"/>
      <c r="BBE57" s="8"/>
      <c r="BBF57" s="8"/>
      <c r="BBG57" s="8"/>
      <c r="BBH57" s="8"/>
      <c r="BBI57" s="8"/>
      <c r="BBJ57" s="8"/>
      <c r="BBK57" s="8"/>
      <c r="BBL57" s="8"/>
      <c r="BBM57" s="8"/>
      <c r="BBN57" s="8"/>
      <c r="BBO57" s="8"/>
      <c r="BBP57" s="8"/>
      <c r="BBQ57" s="8"/>
      <c r="BBR57" s="8"/>
      <c r="BBS57" s="8"/>
      <c r="BBT57" s="8"/>
      <c r="BBU57" s="8"/>
      <c r="BBV57" s="8"/>
      <c r="BBW57" s="8"/>
      <c r="BBX57" s="8"/>
      <c r="BBY57" s="8"/>
      <c r="BBZ57" s="8"/>
      <c r="BCA57" s="8"/>
      <c r="BCB57" s="8"/>
      <c r="BCC57" s="8"/>
      <c r="BCD57" s="8"/>
      <c r="BCE57" s="8"/>
      <c r="BCF57" s="8"/>
      <c r="BCG57" s="8"/>
      <c r="BCH57" s="8"/>
      <c r="BCI57" s="8"/>
      <c r="BCJ57" s="8"/>
      <c r="BCK57" s="8"/>
      <c r="BCL57" s="8"/>
      <c r="BCM57" s="8"/>
      <c r="BCN57" s="8"/>
      <c r="BCO57" s="8"/>
      <c r="BCP57" s="8"/>
      <c r="BCQ57" s="8"/>
      <c r="BCR57" s="8"/>
      <c r="BCS57" s="8"/>
      <c r="BCT57" s="8"/>
      <c r="BCU57" s="8"/>
      <c r="BCV57" s="8"/>
      <c r="BCW57" s="8"/>
      <c r="BCX57" s="8"/>
      <c r="BCY57" s="8"/>
      <c r="BCZ57" s="8"/>
      <c r="BDA57" s="8"/>
      <c r="BDB57" s="8"/>
      <c r="BDC57" s="8"/>
      <c r="BDD57" s="8"/>
      <c r="BDE57" s="8"/>
      <c r="BDF57" s="8"/>
      <c r="BDG57" s="8"/>
      <c r="BDH57" s="8"/>
      <c r="BDI57" s="8"/>
      <c r="BDJ57" s="8"/>
      <c r="BDK57" s="8"/>
      <c r="BDL57" s="8"/>
      <c r="BDM57" s="8"/>
      <c r="BDN57" s="8"/>
      <c r="BDO57" s="8"/>
      <c r="BDP57" s="8"/>
      <c r="BDQ57" s="8"/>
      <c r="BDR57" s="8"/>
      <c r="BDS57" s="8"/>
      <c r="BDT57" s="8"/>
      <c r="BDU57" s="8"/>
      <c r="BDV57" s="8"/>
      <c r="BDW57" s="8"/>
      <c r="BDX57" s="8"/>
      <c r="BDY57" s="8"/>
      <c r="BDZ57" s="8"/>
      <c r="BEA57" s="8"/>
      <c r="BEB57" s="8"/>
      <c r="BEC57" s="8"/>
      <c r="BED57" s="8"/>
      <c r="BEE57" s="8"/>
      <c r="BEF57" s="8"/>
      <c r="BEG57" s="8"/>
      <c r="BEH57" s="8"/>
      <c r="BEI57" s="8"/>
      <c r="BEJ57" s="8"/>
      <c r="BEK57" s="8"/>
      <c r="BEL57" s="8"/>
      <c r="BEM57" s="8"/>
      <c r="BEN57" s="8"/>
      <c r="BEO57" s="8"/>
      <c r="BEP57" s="8"/>
      <c r="BEQ57" s="8"/>
      <c r="BER57" s="8"/>
      <c r="BES57" s="8"/>
      <c r="BET57" s="8"/>
      <c r="BEU57" s="8"/>
      <c r="BEV57" s="8"/>
      <c r="BEW57" s="8"/>
      <c r="BEX57" s="8"/>
      <c r="BEY57" s="8"/>
      <c r="BEZ57" s="8"/>
      <c r="BFA57" s="8"/>
      <c r="BFB57" s="8"/>
      <c r="BFC57" s="8"/>
      <c r="BFD57" s="8"/>
      <c r="BFE57" s="8"/>
      <c r="BFF57" s="8"/>
      <c r="BFG57" s="8"/>
      <c r="BFH57" s="8"/>
      <c r="BFI57" s="8"/>
      <c r="BFJ57" s="8"/>
      <c r="BFK57" s="8"/>
      <c r="BFL57" s="8"/>
      <c r="BFM57" s="8"/>
      <c r="BFN57" s="8"/>
      <c r="BFO57" s="8"/>
      <c r="BFP57" s="8"/>
      <c r="BFQ57" s="8"/>
      <c r="BFR57" s="8"/>
      <c r="BFS57" s="8"/>
      <c r="BFT57" s="8"/>
      <c r="BFU57" s="8"/>
      <c r="BFV57" s="8"/>
      <c r="BFW57" s="8"/>
      <c r="BFX57" s="8"/>
      <c r="BFY57" s="8"/>
      <c r="BFZ57" s="8"/>
      <c r="BGA57" s="8"/>
      <c r="BGB57" s="8"/>
      <c r="BGC57" s="8"/>
      <c r="BGD57" s="8"/>
      <c r="BGE57" s="8"/>
      <c r="BGF57" s="8"/>
      <c r="BGG57" s="8"/>
      <c r="BGH57" s="8"/>
      <c r="BGI57" s="8"/>
      <c r="BGJ57" s="8"/>
      <c r="BGK57" s="8"/>
      <c r="BGL57" s="8"/>
      <c r="BGM57" s="8"/>
      <c r="BGN57" s="8"/>
      <c r="BGO57" s="8"/>
      <c r="BGP57" s="8"/>
      <c r="BGQ57" s="8"/>
      <c r="BGR57" s="8"/>
      <c r="BGS57" s="8"/>
      <c r="BGT57" s="8"/>
      <c r="BGU57" s="8"/>
      <c r="BGV57" s="8"/>
      <c r="BGW57" s="8"/>
      <c r="BGX57" s="8"/>
      <c r="BGY57" s="8"/>
      <c r="BGZ57" s="8"/>
      <c r="BHA57" s="8"/>
      <c r="BHB57" s="8"/>
      <c r="BHC57" s="8"/>
      <c r="BHD57" s="8"/>
      <c r="BHE57" s="8"/>
      <c r="BHF57" s="8"/>
      <c r="BHG57" s="8"/>
      <c r="BHH57" s="8"/>
      <c r="BHI57" s="8"/>
      <c r="BHJ57" s="8"/>
      <c r="BHK57" s="8"/>
      <c r="BHL57" s="8"/>
      <c r="BHM57" s="8"/>
      <c r="BHN57" s="8"/>
      <c r="BHO57" s="8"/>
      <c r="BHP57" s="8"/>
      <c r="BHQ57" s="8"/>
      <c r="BHR57" s="8"/>
      <c r="BHS57" s="8"/>
      <c r="BHT57" s="8"/>
      <c r="BHU57" s="8"/>
      <c r="BHV57" s="8"/>
      <c r="BHW57" s="8"/>
      <c r="BHX57" s="8"/>
      <c r="BHY57" s="8"/>
      <c r="BHZ57" s="8"/>
      <c r="BIA57" s="8"/>
      <c r="BIB57" s="8"/>
      <c r="BIC57" s="8"/>
      <c r="BID57" s="8"/>
      <c r="BIE57" s="8"/>
      <c r="BIF57" s="8"/>
      <c r="BIG57" s="8"/>
      <c r="BIH57" s="8"/>
      <c r="BII57" s="8"/>
      <c r="BIJ57" s="8"/>
      <c r="BIK57" s="8"/>
      <c r="BIL57" s="8"/>
      <c r="BIM57" s="8"/>
      <c r="BIN57" s="8"/>
      <c r="BIO57" s="8"/>
      <c r="BIP57" s="8"/>
      <c r="BIQ57" s="8"/>
      <c r="BIR57" s="8"/>
      <c r="BIS57" s="8"/>
      <c r="BIT57" s="8"/>
      <c r="BIU57" s="8"/>
      <c r="BIV57" s="8"/>
      <c r="BIW57" s="8"/>
      <c r="BIX57" s="8"/>
      <c r="BIY57" s="8"/>
      <c r="BIZ57" s="8"/>
      <c r="BJA57" s="8"/>
      <c r="BJB57" s="8"/>
      <c r="BJC57" s="8"/>
      <c r="BJD57" s="8"/>
      <c r="BJE57" s="8"/>
      <c r="BJF57" s="8"/>
      <c r="BJG57" s="8"/>
      <c r="BJH57" s="8"/>
      <c r="BJI57" s="8"/>
      <c r="BJJ57" s="8"/>
      <c r="BJK57" s="8"/>
      <c r="BJL57" s="8"/>
      <c r="BJM57" s="8"/>
      <c r="BJN57" s="8"/>
      <c r="BJO57" s="8"/>
      <c r="BJP57" s="8"/>
      <c r="BJQ57" s="8"/>
      <c r="BJR57" s="8"/>
      <c r="BJS57" s="8"/>
      <c r="BJT57" s="8"/>
      <c r="BJU57" s="8"/>
      <c r="BJV57" s="8"/>
      <c r="BJW57" s="8"/>
      <c r="BJX57" s="8"/>
      <c r="BJY57" s="8"/>
      <c r="BJZ57" s="8"/>
      <c r="BKA57" s="8"/>
      <c r="BKB57" s="8"/>
      <c r="BKC57" s="8"/>
      <c r="BKD57" s="8"/>
      <c r="BKE57" s="8"/>
      <c r="BKF57" s="8"/>
      <c r="BKG57" s="8"/>
      <c r="BKH57" s="8"/>
      <c r="BKI57" s="8"/>
      <c r="BKJ57" s="8"/>
      <c r="BKK57" s="8"/>
      <c r="BKL57" s="8"/>
      <c r="BKM57" s="8"/>
      <c r="BKN57" s="8"/>
      <c r="BKO57" s="8"/>
      <c r="BKP57" s="8"/>
      <c r="BKQ57" s="8"/>
      <c r="BKR57" s="8"/>
      <c r="BKS57" s="8"/>
      <c r="BKT57" s="8"/>
      <c r="BKU57" s="8"/>
      <c r="BKV57" s="8"/>
      <c r="BKW57" s="8"/>
      <c r="BKX57" s="8"/>
      <c r="BKY57" s="8"/>
      <c r="BKZ57" s="8"/>
      <c r="BLA57" s="8"/>
      <c r="BLB57" s="8"/>
      <c r="BLC57" s="8"/>
      <c r="BLD57" s="8"/>
      <c r="BLE57" s="8"/>
      <c r="BLF57" s="8"/>
      <c r="BLG57" s="8"/>
      <c r="BLH57" s="8"/>
      <c r="BLI57" s="8"/>
      <c r="BLJ57" s="8"/>
      <c r="BLK57" s="8"/>
      <c r="BLL57" s="8"/>
      <c r="BLM57" s="8"/>
      <c r="BLN57" s="8"/>
      <c r="BLO57" s="8"/>
      <c r="BLP57" s="8"/>
      <c r="BLQ57" s="8"/>
      <c r="BLR57" s="8"/>
      <c r="BLS57" s="8"/>
      <c r="BLT57" s="8"/>
      <c r="BLU57" s="8"/>
      <c r="BLV57" s="8"/>
      <c r="BLW57" s="8"/>
      <c r="BLX57" s="8"/>
      <c r="BLY57" s="8"/>
      <c r="BLZ57" s="8"/>
      <c r="BMA57" s="8"/>
      <c r="BMB57" s="8"/>
      <c r="BMC57" s="8"/>
      <c r="BMD57" s="8"/>
      <c r="BME57" s="8"/>
      <c r="BMF57" s="8"/>
      <c r="BMG57" s="8"/>
      <c r="BMH57" s="8"/>
      <c r="BMI57" s="8"/>
      <c r="BMJ57" s="8"/>
      <c r="BMK57" s="8"/>
      <c r="BML57" s="8"/>
      <c r="BMM57" s="8"/>
      <c r="BMN57" s="8"/>
      <c r="BMO57" s="8"/>
      <c r="BMP57" s="8"/>
      <c r="BMQ57" s="8"/>
      <c r="BMR57" s="8"/>
      <c r="BMS57" s="8"/>
      <c r="BMT57" s="8"/>
      <c r="BMU57" s="8"/>
      <c r="BMV57" s="8"/>
      <c r="BMW57" s="8"/>
      <c r="BMX57" s="8"/>
      <c r="BMY57" s="8"/>
      <c r="BMZ57" s="8"/>
      <c r="BNA57" s="8"/>
      <c r="BNB57" s="8"/>
      <c r="BNC57" s="8"/>
      <c r="BND57" s="8"/>
      <c r="BNE57" s="8"/>
      <c r="BNF57" s="8"/>
      <c r="BNG57" s="8"/>
      <c r="BNH57" s="8"/>
      <c r="BNI57" s="8"/>
      <c r="BNJ57" s="8"/>
      <c r="BNK57" s="8"/>
      <c r="BNL57" s="8"/>
      <c r="BNM57" s="8"/>
      <c r="BNN57" s="8"/>
      <c r="BNO57" s="8"/>
      <c r="BNP57" s="8"/>
      <c r="BNQ57" s="8"/>
      <c r="BNR57" s="8"/>
      <c r="BNS57" s="8"/>
      <c r="BNT57" s="8"/>
      <c r="BNU57" s="8"/>
      <c r="BNV57" s="8"/>
      <c r="BNW57" s="8"/>
      <c r="BNX57" s="8"/>
      <c r="BNY57" s="8"/>
      <c r="BNZ57" s="8"/>
      <c r="BOA57" s="8"/>
      <c r="BOB57" s="8"/>
      <c r="BOC57" s="8"/>
      <c r="BOD57" s="8"/>
      <c r="BOE57" s="8"/>
      <c r="BOF57" s="8"/>
      <c r="BOG57" s="8"/>
      <c r="BOH57" s="8"/>
      <c r="BOI57" s="8"/>
      <c r="BOJ57" s="8"/>
      <c r="BOK57" s="8"/>
      <c r="BOL57" s="8"/>
      <c r="BOM57" s="8"/>
      <c r="BON57" s="8"/>
      <c r="BOO57" s="8"/>
      <c r="BOP57" s="8"/>
      <c r="BOQ57" s="8"/>
      <c r="BOR57" s="8"/>
      <c r="BOS57" s="8"/>
      <c r="BOT57" s="8"/>
      <c r="BOU57" s="8"/>
      <c r="BOV57" s="8"/>
      <c r="BOW57" s="8"/>
      <c r="BOX57" s="8"/>
      <c r="BOY57" s="8"/>
      <c r="BOZ57" s="8"/>
      <c r="BPA57" s="8"/>
      <c r="BPB57" s="8"/>
      <c r="BPC57" s="8"/>
      <c r="BPD57" s="8"/>
      <c r="BPE57" s="8"/>
      <c r="BPF57" s="8"/>
      <c r="BPG57" s="8"/>
      <c r="BPH57" s="8"/>
      <c r="BPI57" s="8"/>
      <c r="BPJ57" s="8"/>
      <c r="BPK57" s="8"/>
      <c r="BPL57" s="8"/>
      <c r="BPM57" s="8"/>
      <c r="BPN57" s="8"/>
      <c r="BPO57" s="8"/>
      <c r="BPP57" s="8"/>
      <c r="BPQ57" s="8"/>
      <c r="BPR57" s="8"/>
      <c r="BPS57" s="8"/>
      <c r="BPT57" s="8"/>
      <c r="BPU57" s="8"/>
      <c r="BPV57" s="8"/>
      <c r="BPW57" s="8"/>
      <c r="BPX57" s="8"/>
      <c r="BPY57" s="8"/>
      <c r="BPZ57" s="8"/>
      <c r="BQA57" s="8"/>
      <c r="BQB57" s="8"/>
      <c r="BQC57" s="8"/>
      <c r="BQD57" s="8"/>
      <c r="BQE57" s="8"/>
      <c r="BQF57" s="8"/>
      <c r="BQG57" s="8"/>
      <c r="BQH57" s="8"/>
      <c r="BQI57" s="8"/>
      <c r="BQJ57" s="8"/>
      <c r="BQK57" s="8"/>
      <c r="BQL57" s="8"/>
      <c r="BQM57" s="8"/>
      <c r="BQN57" s="8"/>
      <c r="BQO57" s="8"/>
      <c r="BQP57" s="8"/>
      <c r="BQQ57" s="8"/>
      <c r="BQR57" s="8"/>
      <c r="BQS57" s="8"/>
      <c r="BQT57" s="8"/>
      <c r="BQU57" s="8"/>
      <c r="BQV57" s="8"/>
      <c r="BQW57" s="8"/>
      <c r="BQX57" s="8"/>
      <c r="BQY57" s="8"/>
      <c r="BQZ57" s="8"/>
      <c r="BRA57" s="8"/>
      <c r="BRB57" s="8"/>
      <c r="BRC57" s="8"/>
      <c r="BRD57" s="8"/>
      <c r="BRE57" s="8"/>
      <c r="BRF57" s="8"/>
      <c r="BRG57" s="8"/>
      <c r="BRH57" s="8"/>
      <c r="BRI57" s="8"/>
      <c r="BRJ57" s="8"/>
      <c r="BRK57" s="8"/>
      <c r="BRL57" s="8"/>
      <c r="BRM57" s="8"/>
      <c r="BRN57" s="8"/>
      <c r="BRO57" s="8"/>
      <c r="BRP57" s="8"/>
      <c r="BRQ57" s="8"/>
      <c r="BRR57" s="8"/>
      <c r="BRS57" s="8"/>
      <c r="BRT57" s="8"/>
      <c r="BRU57" s="8"/>
      <c r="BRV57" s="8"/>
      <c r="BRW57" s="8"/>
      <c r="BRX57" s="8"/>
      <c r="BRY57" s="8"/>
      <c r="BRZ57" s="8"/>
      <c r="BSA57" s="8"/>
      <c r="BSB57" s="8"/>
      <c r="BSC57" s="8"/>
      <c r="BSD57" s="8"/>
      <c r="BSE57" s="8"/>
      <c r="BSF57" s="8"/>
      <c r="BSG57" s="8"/>
      <c r="BSH57" s="8"/>
      <c r="BSI57" s="8"/>
      <c r="BSJ57" s="8"/>
      <c r="BSK57" s="8"/>
      <c r="BSL57" s="8"/>
      <c r="BSM57" s="8"/>
      <c r="BSN57" s="8"/>
      <c r="BSO57" s="8"/>
      <c r="BSP57" s="8"/>
      <c r="BSQ57" s="8"/>
      <c r="BSR57" s="8"/>
      <c r="BSS57" s="8"/>
      <c r="BST57" s="8"/>
      <c r="BSU57" s="8"/>
      <c r="BSV57" s="8"/>
      <c r="BSW57" s="8"/>
      <c r="BSX57" s="8"/>
      <c r="BSY57" s="8"/>
      <c r="BSZ57" s="8"/>
      <c r="BTA57" s="8"/>
      <c r="BTB57" s="8"/>
      <c r="BTC57" s="8"/>
      <c r="BTD57" s="8"/>
      <c r="BTE57" s="8"/>
      <c r="BTF57" s="8"/>
      <c r="BTG57" s="8"/>
      <c r="BTH57" s="8"/>
      <c r="BTI57" s="8"/>
      <c r="BTJ57" s="8"/>
      <c r="BTK57" s="8"/>
      <c r="BTL57" s="8"/>
      <c r="BTM57" s="8"/>
      <c r="BTN57" s="8"/>
      <c r="BTO57" s="8"/>
      <c r="BTP57" s="8"/>
      <c r="BTQ57" s="8"/>
      <c r="BTR57" s="8"/>
      <c r="BTS57" s="8"/>
      <c r="BTT57" s="8"/>
      <c r="BTU57" s="8"/>
      <c r="BTV57" s="8"/>
      <c r="BTW57" s="8"/>
      <c r="BTX57" s="8"/>
      <c r="BTY57" s="8"/>
      <c r="BTZ57" s="8"/>
      <c r="BUA57" s="8"/>
      <c r="BUB57" s="8"/>
      <c r="BUC57" s="8"/>
      <c r="BUD57" s="8"/>
      <c r="BUE57" s="8"/>
      <c r="BUF57" s="8"/>
      <c r="BUG57" s="8"/>
      <c r="BUH57" s="8"/>
      <c r="BUI57" s="8"/>
      <c r="BUJ57" s="8"/>
      <c r="BUK57" s="8"/>
      <c r="BUL57" s="8"/>
      <c r="BUM57" s="8"/>
      <c r="BUN57" s="8"/>
      <c r="BUO57" s="8"/>
      <c r="BUP57" s="8"/>
      <c r="BUQ57" s="8"/>
      <c r="BUR57" s="8"/>
      <c r="BUS57" s="8"/>
      <c r="BUT57" s="8"/>
      <c r="BUU57" s="8"/>
      <c r="BUV57" s="8"/>
      <c r="BUW57" s="8"/>
      <c r="BUX57" s="8"/>
      <c r="BUY57" s="8"/>
      <c r="BUZ57" s="8"/>
      <c r="BVA57" s="8"/>
      <c r="BVB57" s="8"/>
      <c r="BVC57" s="8"/>
      <c r="BVD57" s="8"/>
      <c r="BVE57" s="8"/>
      <c r="BVF57" s="8"/>
      <c r="BVG57" s="8"/>
      <c r="BVH57" s="8"/>
      <c r="BVI57" s="8"/>
      <c r="BVJ57" s="8"/>
      <c r="BVK57" s="8"/>
      <c r="BVL57" s="8"/>
      <c r="BVM57" s="8"/>
      <c r="BVN57" s="8"/>
      <c r="BVO57" s="8"/>
      <c r="BVP57" s="8"/>
      <c r="BVQ57" s="8"/>
      <c r="BVR57" s="8"/>
      <c r="BVS57" s="8"/>
      <c r="BVT57" s="8"/>
      <c r="BVU57" s="8"/>
      <c r="BVV57" s="8"/>
      <c r="BVW57" s="8"/>
      <c r="BVX57" s="8"/>
      <c r="BVY57" s="8"/>
      <c r="BVZ57" s="8"/>
      <c r="BWA57" s="8"/>
      <c r="BWB57" s="8"/>
      <c r="BWC57" s="8"/>
      <c r="BWD57" s="8"/>
      <c r="BWE57" s="8"/>
      <c r="BWF57" s="8"/>
      <c r="BWG57" s="8"/>
      <c r="BWH57" s="8"/>
      <c r="BWI57" s="8"/>
      <c r="BWJ57" s="8"/>
      <c r="BWK57" s="8"/>
      <c r="BWL57" s="8"/>
      <c r="BWM57" s="8"/>
      <c r="BWN57" s="8"/>
      <c r="BWO57" s="8"/>
      <c r="BWP57" s="8"/>
      <c r="BWQ57" s="8"/>
      <c r="BWR57" s="8"/>
      <c r="BWS57" s="8"/>
      <c r="BWT57" s="8"/>
      <c r="BWU57" s="8"/>
      <c r="BWV57" s="8"/>
      <c r="BWW57" s="8"/>
      <c r="BWX57" s="8"/>
      <c r="BWY57" s="8"/>
      <c r="BWZ57" s="8"/>
      <c r="BXA57" s="8"/>
      <c r="BXB57" s="8"/>
      <c r="BXC57" s="8"/>
      <c r="BXD57" s="8"/>
      <c r="BXE57" s="8"/>
      <c r="BXF57" s="8"/>
      <c r="BXG57" s="8"/>
      <c r="BXH57" s="8"/>
      <c r="BXI57" s="8"/>
      <c r="BXJ57" s="8"/>
      <c r="BXK57" s="8"/>
      <c r="BXL57" s="8"/>
      <c r="BXM57" s="8"/>
      <c r="BXN57" s="8"/>
      <c r="BXO57" s="8"/>
      <c r="BXP57" s="8"/>
      <c r="BXQ57" s="8"/>
      <c r="BXR57" s="8"/>
      <c r="BXS57" s="8"/>
      <c r="BXT57" s="8"/>
      <c r="BXU57" s="8"/>
      <c r="BXV57" s="8"/>
      <c r="BXW57" s="8"/>
      <c r="BXX57" s="8"/>
    </row>
    <row r="58" spans="1:2003" s="8" customFormat="1" ht="15.75">
      <c r="A58" s="58" t="s">
        <v>90</v>
      </c>
      <c r="B58" s="40"/>
      <c r="C58" s="69"/>
      <c r="D58" s="69"/>
      <c r="E58" s="69"/>
      <c r="F58" s="134"/>
      <c r="G58" s="62"/>
      <c r="H58" s="62"/>
      <c r="I58" s="62"/>
      <c r="J58" s="62"/>
      <c r="K58" s="74"/>
      <c r="L58" s="62"/>
      <c r="M58" s="135"/>
      <c r="N58" s="125"/>
      <c r="O58" s="69"/>
      <c r="P58" s="62"/>
      <c r="Q58" s="7"/>
      <c r="R58" s="7"/>
      <c r="S58" s="7"/>
    </row>
    <row r="59" spans="1:2003" s="8" customFormat="1" ht="15.75">
      <c r="A59" s="39" t="s">
        <v>65</v>
      </c>
      <c r="B59" s="40">
        <v>0</v>
      </c>
      <c r="C59" s="69">
        <v>1</v>
      </c>
      <c r="D59" s="69">
        <v>26.94</v>
      </c>
      <c r="E59" s="69">
        <v>175</v>
      </c>
      <c r="F59" s="134">
        <f t="shared" ref="F59:F65" si="83">(49/2000*E59)*C59</f>
        <v>4.29</v>
      </c>
      <c r="G59" s="62">
        <f t="shared" ref="G59:G65" si="84">((49*1.016)/2000*E59)*C59</f>
        <v>4.3600000000000003</v>
      </c>
      <c r="H59" s="62">
        <f t="shared" ref="H59" si="85">+G59-F59</f>
        <v>7.0000000000000007E-2</v>
      </c>
      <c r="I59" s="62">
        <f t="shared" ref="I59" si="86">+D59+H59</f>
        <v>27.01</v>
      </c>
      <c r="J59" s="62">
        <f t="shared" ref="J59:J65" si="87">+B59*C59*I59*12*4.33</f>
        <v>0</v>
      </c>
      <c r="K59" s="74">
        <f t="shared" ref="K59:K65" si="88">B59*C59*D59*4.33</f>
        <v>0</v>
      </c>
      <c r="L59" s="62">
        <f t="shared" ref="L59:L65" si="89">K59*12</f>
        <v>0</v>
      </c>
      <c r="M59" s="135">
        <f t="shared" ref="M59" si="90">+J59</f>
        <v>0</v>
      </c>
      <c r="N59" s="125">
        <f t="shared" ref="N59" si="91">(I59-D59)/D59</f>
        <v>2.5999999999999999E-3</v>
      </c>
      <c r="O59" s="69">
        <f t="shared" ref="O59" si="92">+M59-L59</f>
        <v>0</v>
      </c>
      <c r="P59" s="62"/>
      <c r="Q59" s="7"/>
      <c r="R59" s="7"/>
      <c r="S59" s="7"/>
    </row>
    <row r="60" spans="1:2003" s="8" customFormat="1" ht="15.75">
      <c r="A60" s="39" t="s">
        <v>71</v>
      </c>
      <c r="B60" s="40">
        <v>0</v>
      </c>
      <c r="C60" s="69">
        <v>1</v>
      </c>
      <c r="D60" s="69">
        <v>34.729999999999997</v>
      </c>
      <c r="E60" s="69">
        <v>250</v>
      </c>
      <c r="F60" s="134">
        <f t="shared" si="83"/>
        <v>6.13</v>
      </c>
      <c r="G60" s="62">
        <f t="shared" si="84"/>
        <v>6.22</v>
      </c>
      <c r="H60" s="62">
        <f t="shared" ref="H60:H65" si="93">+G60-F60</f>
        <v>0.09</v>
      </c>
      <c r="I60" s="62">
        <f t="shared" ref="I60:I65" si="94">+D60+H60</f>
        <v>34.82</v>
      </c>
      <c r="J60" s="62">
        <f t="shared" si="87"/>
        <v>0</v>
      </c>
      <c r="K60" s="74">
        <f t="shared" si="88"/>
        <v>0</v>
      </c>
      <c r="L60" s="62">
        <f t="shared" si="89"/>
        <v>0</v>
      </c>
      <c r="M60" s="135">
        <f t="shared" ref="M60:M65" si="95">+J60</f>
        <v>0</v>
      </c>
      <c r="N60" s="125">
        <f t="shared" ref="N60:N65" si="96">(I60-D60)/D60</f>
        <v>2.5999999999999999E-3</v>
      </c>
      <c r="O60" s="69">
        <f t="shared" ref="O60:O65" si="97">+M60-L60</f>
        <v>0</v>
      </c>
      <c r="P60" s="62"/>
      <c r="Q60" s="7"/>
      <c r="R60" s="7"/>
      <c r="S60" s="7"/>
    </row>
    <row r="61" spans="1:2003" s="8" customFormat="1" ht="15.75">
      <c r="A61" s="39" t="s">
        <v>72</v>
      </c>
      <c r="B61" s="40">
        <v>0</v>
      </c>
      <c r="C61" s="69">
        <v>1</v>
      </c>
      <c r="D61" s="69">
        <v>38.76</v>
      </c>
      <c r="E61" s="69">
        <v>324</v>
      </c>
      <c r="F61" s="134">
        <f t="shared" si="83"/>
        <v>7.94</v>
      </c>
      <c r="G61" s="62">
        <f t="shared" si="84"/>
        <v>8.07</v>
      </c>
      <c r="H61" s="62">
        <f t="shared" si="93"/>
        <v>0.13</v>
      </c>
      <c r="I61" s="62">
        <f t="shared" si="94"/>
        <v>38.89</v>
      </c>
      <c r="J61" s="62">
        <f t="shared" si="87"/>
        <v>0</v>
      </c>
      <c r="K61" s="74">
        <f t="shared" si="88"/>
        <v>0</v>
      </c>
      <c r="L61" s="62">
        <f t="shared" si="89"/>
        <v>0</v>
      </c>
      <c r="M61" s="135">
        <f t="shared" si="95"/>
        <v>0</v>
      </c>
      <c r="N61" s="125">
        <f t="shared" si="96"/>
        <v>3.3999999999999998E-3</v>
      </c>
      <c r="O61" s="69">
        <f t="shared" si="97"/>
        <v>0</v>
      </c>
      <c r="P61" s="62"/>
      <c r="Q61" s="7"/>
      <c r="R61" s="7"/>
      <c r="S61" s="7"/>
    </row>
    <row r="62" spans="1:2003" s="8" customFormat="1" ht="15.75">
      <c r="A62" s="39" t="s">
        <v>73</v>
      </c>
      <c r="B62" s="40">
        <v>0</v>
      </c>
      <c r="C62" s="69">
        <v>1</v>
      </c>
      <c r="D62" s="69">
        <v>49.03</v>
      </c>
      <c r="E62" s="69">
        <v>473</v>
      </c>
      <c r="F62" s="134">
        <f t="shared" si="83"/>
        <v>11.59</v>
      </c>
      <c r="G62" s="62">
        <f t="shared" si="84"/>
        <v>11.77</v>
      </c>
      <c r="H62" s="62">
        <f t="shared" si="93"/>
        <v>0.18</v>
      </c>
      <c r="I62" s="62">
        <f t="shared" si="94"/>
        <v>49.21</v>
      </c>
      <c r="J62" s="62">
        <f t="shared" si="87"/>
        <v>0</v>
      </c>
      <c r="K62" s="74">
        <f t="shared" si="88"/>
        <v>0</v>
      </c>
      <c r="L62" s="62">
        <f t="shared" si="89"/>
        <v>0</v>
      </c>
      <c r="M62" s="135">
        <f t="shared" si="95"/>
        <v>0</v>
      </c>
      <c r="N62" s="125">
        <f t="shared" si="96"/>
        <v>3.7000000000000002E-3</v>
      </c>
      <c r="O62" s="69">
        <f t="shared" si="97"/>
        <v>0</v>
      </c>
      <c r="P62" s="62"/>
      <c r="Q62" s="7"/>
      <c r="R62" s="7"/>
      <c r="S62" s="7"/>
    </row>
    <row r="63" spans="1:2003" s="8" customFormat="1" ht="15.75">
      <c r="A63" s="39" t="s">
        <v>74</v>
      </c>
      <c r="B63" s="40">
        <v>0</v>
      </c>
      <c r="C63" s="69">
        <v>1</v>
      </c>
      <c r="D63" s="69">
        <v>60.84</v>
      </c>
      <c r="E63" s="69">
        <v>613</v>
      </c>
      <c r="F63" s="134">
        <f t="shared" si="83"/>
        <v>15.02</v>
      </c>
      <c r="G63" s="62">
        <f t="shared" si="84"/>
        <v>15.26</v>
      </c>
      <c r="H63" s="62">
        <f t="shared" si="93"/>
        <v>0.24</v>
      </c>
      <c r="I63" s="62">
        <f t="shared" si="94"/>
        <v>61.08</v>
      </c>
      <c r="J63" s="62">
        <f t="shared" si="87"/>
        <v>0</v>
      </c>
      <c r="K63" s="74">
        <f t="shared" si="88"/>
        <v>0</v>
      </c>
      <c r="L63" s="62">
        <f t="shared" si="89"/>
        <v>0</v>
      </c>
      <c r="M63" s="135">
        <f t="shared" si="95"/>
        <v>0</v>
      </c>
      <c r="N63" s="125">
        <f t="shared" si="96"/>
        <v>3.8999999999999998E-3</v>
      </c>
      <c r="O63" s="69">
        <f t="shared" si="97"/>
        <v>0</v>
      </c>
      <c r="P63" s="62"/>
      <c r="Q63" s="7"/>
      <c r="R63" s="7"/>
      <c r="S63" s="7"/>
    </row>
    <row r="64" spans="1:2003" s="8" customFormat="1" ht="15.75">
      <c r="A64" s="39" t="s">
        <v>75</v>
      </c>
      <c r="B64" s="40">
        <v>0</v>
      </c>
      <c r="C64" s="69">
        <v>1</v>
      </c>
      <c r="D64" s="69">
        <v>72.27</v>
      </c>
      <c r="E64" s="69">
        <v>766</v>
      </c>
      <c r="F64" s="134">
        <f t="shared" si="83"/>
        <v>18.77</v>
      </c>
      <c r="G64" s="62">
        <f t="shared" si="84"/>
        <v>19.07</v>
      </c>
      <c r="H64" s="62">
        <f t="shared" si="93"/>
        <v>0.3</v>
      </c>
      <c r="I64" s="62">
        <f t="shared" si="94"/>
        <v>72.569999999999993</v>
      </c>
      <c r="J64" s="62">
        <f t="shared" si="87"/>
        <v>0</v>
      </c>
      <c r="K64" s="74">
        <f t="shared" si="88"/>
        <v>0</v>
      </c>
      <c r="L64" s="62">
        <f t="shared" si="89"/>
        <v>0</v>
      </c>
      <c r="M64" s="135">
        <f t="shared" si="95"/>
        <v>0</v>
      </c>
      <c r="N64" s="125">
        <f t="shared" si="96"/>
        <v>4.1999999999999997E-3</v>
      </c>
      <c r="O64" s="69">
        <f t="shared" si="97"/>
        <v>0</v>
      </c>
      <c r="P64" s="62"/>
      <c r="Q64" s="7"/>
      <c r="R64" s="7"/>
      <c r="S64" s="7"/>
    </row>
    <row r="65" spans="1:19" s="8" customFormat="1" ht="15.75">
      <c r="A65" s="39" t="s">
        <v>76</v>
      </c>
      <c r="B65" s="40">
        <v>0</v>
      </c>
      <c r="C65" s="69">
        <v>1</v>
      </c>
      <c r="D65" s="69">
        <v>80.33</v>
      </c>
      <c r="E65" s="69">
        <v>840</v>
      </c>
      <c r="F65" s="134">
        <f t="shared" si="83"/>
        <v>20.58</v>
      </c>
      <c r="G65" s="62">
        <f t="shared" si="84"/>
        <v>20.91</v>
      </c>
      <c r="H65" s="62">
        <f t="shared" si="93"/>
        <v>0.33</v>
      </c>
      <c r="I65" s="62">
        <f t="shared" si="94"/>
        <v>80.66</v>
      </c>
      <c r="J65" s="62">
        <f t="shared" si="87"/>
        <v>0</v>
      </c>
      <c r="K65" s="74">
        <f t="shared" si="88"/>
        <v>0</v>
      </c>
      <c r="L65" s="62">
        <f t="shared" si="89"/>
        <v>0</v>
      </c>
      <c r="M65" s="135">
        <f t="shared" si="95"/>
        <v>0</v>
      </c>
      <c r="N65" s="125">
        <f t="shared" si="96"/>
        <v>4.1000000000000003E-3</v>
      </c>
      <c r="O65" s="69">
        <f t="shared" si="97"/>
        <v>0</v>
      </c>
      <c r="P65" s="62"/>
      <c r="Q65" s="7"/>
      <c r="R65" s="7"/>
      <c r="S65" s="7"/>
    </row>
    <row r="66" spans="1:19" s="7" customFormat="1" ht="15.75">
      <c r="A66" s="39"/>
      <c r="B66" s="40"/>
      <c r="C66" s="69"/>
      <c r="D66" s="69"/>
      <c r="E66" s="69"/>
      <c r="F66" s="134"/>
      <c r="G66" s="62"/>
      <c r="H66" s="62"/>
      <c r="I66" s="62"/>
      <c r="J66" s="62"/>
      <c r="K66" s="74"/>
      <c r="L66" s="62"/>
      <c r="M66" s="135"/>
      <c r="N66" s="125"/>
      <c r="O66" s="69"/>
      <c r="P66" s="62"/>
    </row>
    <row r="67" spans="1:19" s="7" customFormat="1" ht="15.75">
      <c r="A67" s="30" t="s">
        <v>108</v>
      </c>
      <c r="B67" s="31"/>
      <c r="C67" s="68"/>
      <c r="D67" s="68"/>
      <c r="E67" s="68"/>
      <c r="F67" s="136"/>
      <c r="G67" s="35"/>
      <c r="H67" s="35"/>
      <c r="I67" s="35"/>
      <c r="J67" s="35"/>
      <c r="K67" s="137"/>
      <c r="L67" s="35"/>
      <c r="M67" s="138"/>
      <c r="N67" s="139"/>
      <c r="O67" s="69"/>
      <c r="P67" s="62"/>
    </row>
    <row r="68" spans="1:19" s="8" customFormat="1" ht="15.75">
      <c r="A68" s="39" t="s">
        <v>93</v>
      </c>
      <c r="B68" s="40">
        <v>0</v>
      </c>
      <c r="C68" s="69">
        <v>1</v>
      </c>
      <c r="D68" s="69">
        <v>17.8</v>
      </c>
      <c r="E68" s="69">
        <v>175</v>
      </c>
      <c r="F68" s="134">
        <f t="shared" ref="F68:F81" si="98">(49/2000*E68)*C68</f>
        <v>4.29</v>
      </c>
      <c r="G68" s="62">
        <f t="shared" ref="G68:G81" si="99">((49*1.016)/2000*E68)*C68</f>
        <v>4.3600000000000003</v>
      </c>
      <c r="H68" s="62">
        <f t="shared" ref="H68:H81" si="100">+G68-F68</f>
        <v>7.0000000000000007E-2</v>
      </c>
      <c r="I68" s="62">
        <f t="shared" ref="I68:I81" si="101">+D68+H68</f>
        <v>17.87</v>
      </c>
      <c r="J68" s="62">
        <f t="shared" ref="J68:J81" si="102">+B68*C68*I68*12*4.33</f>
        <v>0</v>
      </c>
      <c r="K68" s="74">
        <f t="shared" ref="K68:K81" si="103">B68*C68*D68*4.33</f>
        <v>0</v>
      </c>
      <c r="L68" s="62">
        <f t="shared" ref="L68:L81" si="104">K68*12</f>
        <v>0</v>
      </c>
      <c r="M68" s="135">
        <f t="shared" ref="M68:M81" si="105">+J68</f>
        <v>0</v>
      </c>
      <c r="N68" s="125">
        <f t="shared" ref="N68:N81" si="106">(I68-D68)/D68</f>
        <v>3.8999999999999998E-3</v>
      </c>
      <c r="O68" s="69">
        <f t="shared" ref="O68:O81" si="107">+M68-L68</f>
        <v>0</v>
      </c>
      <c r="P68" s="62"/>
      <c r="Q68" s="7"/>
      <c r="R68" s="7"/>
      <c r="S68" s="7"/>
    </row>
    <row r="69" spans="1:19" s="8" customFormat="1" ht="15.75">
      <c r="A69" s="39" t="s">
        <v>95</v>
      </c>
      <c r="B69" s="40">
        <v>0</v>
      </c>
      <c r="C69" s="69">
        <v>1</v>
      </c>
      <c r="D69" s="69">
        <v>20.04</v>
      </c>
      <c r="E69" s="69">
        <v>175</v>
      </c>
      <c r="F69" s="134">
        <f t="shared" si="98"/>
        <v>4.29</v>
      </c>
      <c r="G69" s="62">
        <f t="shared" si="99"/>
        <v>4.3600000000000003</v>
      </c>
      <c r="H69" s="62">
        <f t="shared" si="100"/>
        <v>7.0000000000000007E-2</v>
      </c>
      <c r="I69" s="62">
        <f t="shared" si="101"/>
        <v>20.11</v>
      </c>
      <c r="J69" s="62">
        <f t="shared" si="102"/>
        <v>0</v>
      </c>
      <c r="K69" s="74">
        <f t="shared" si="103"/>
        <v>0</v>
      </c>
      <c r="L69" s="62">
        <f t="shared" si="104"/>
        <v>0</v>
      </c>
      <c r="M69" s="135">
        <f t="shared" si="105"/>
        <v>0</v>
      </c>
      <c r="N69" s="125">
        <f t="shared" si="106"/>
        <v>3.5000000000000001E-3</v>
      </c>
      <c r="O69" s="69">
        <f t="shared" si="107"/>
        <v>0</v>
      </c>
      <c r="P69" s="62"/>
      <c r="Q69" s="7"/>
      <c r="R69" s="7"/>
      <c r="S69" s="7"/>
    </row>
    <row r="70" spans="1:19" s="8" customFormat="1" ht="15.75">
      <c r="A70" s="39" t="s">
        <v>94</v>
      </c>
      <c r="B70" s="40">
        <v>0</v>
      </c>
      <c r="C70" s="69">
        <v>1</v>
      </c>
      <c r="D70" s="69">
        <v>23.16</v>
      </c>
      <c r="E70" s="69">
        <v>250</v>
      </c>
      <c r="F70" s="134">
        <f t="shared" si="98"/>
        <v>6.13</v>
      </c>
      <c r="G70" s="62">
        <f t="shared" si="99"/>
        <v>6.22</v>
      </c>
      <c r="H70" s="62">
        <f t="shared" si="100"/>
        <v>0.09</v>
      </c>
      <c r="I70" s="62">
        <f t="shared" si="101"/>
        <v>23.25</v>
      </c>
      <c r="J70" s="62">
        <f t="shared" si="102"/>
        <v>0</v>
      </c>
      <c r="K70" s="74">
        <f t="shared" si="103"/>
        <v>0</v>
      </c>
      <c r="L70" s="62">
        <f t="shared" si="104"/>
        <v>0</v>
      </c>
      <c r="M70" s="135">
        <f t="shared" si="105"/>
        <v>0</v>
      </c>
      <c r="N70" s="125">
        <f t="shared" si="106"/>
        <v>3.8999999999999998E-3</v>
      </c>
      <c r="O70" s="69">
        <f t="shared" si="107"/>
        <v>0</v>
      </c>
      <c r="P70" s="62"/>
      <c r="Q70" s="7"/>
      <c r="R70" s="7"/>
      <c r="S70" s="7"/>
    </row>
    <row r="71" spans="1:19" s="8" customFormat="1" ht="15.75">
      <c r="A71" s="39" t="s">
        <v>96</v>
      </c>
      <c r="B71" s="40">
        <v>0</v>
      </c>
      <c r="C71" s="69">
        <v>1</v>
      </c>
      <c r="D71" s="69">
        <v>25.4</v>
      </c>
      <c r="E71" s="69">
        <v>250</v>
      </c>
      <c r="F71" s="134">
        <f t="shared" si="98"/>
        <v>6.13</v>
      </c>
      <c r="G71" s="62">
        <f t="shared" si="99"/>
        <v>6.22</v>
      </c>
      <c r="H71" s="62">
        <f t="shared" si="100"/>
        <v>0.09</v>
      </c>
      <c r="I71" s="62">
        <f t="shared" si="101"/>
        <v>25.49</v>
      </c>
      <c r="J71" s="62">
        <f t="shared" si="102"/>
        <v>0</v>
      </c>
      <c r="K71" s="74">
        <f t="shared" si="103"/>
        <v>0</v>
      </c>
      <c r="L71" s="62">
        <f t="shared" si="104"/>
        <v>0</v>
      </c>
      <c r="M71" s="135">
        <f t="shared" si="105"/>
        <v>0</v>
      </c>
      <c r="N71" s="125">
        <f t="shared" si="106"/>
        <v>3.5000000000000001E-3</v>
      </c>
      <c r="O71" s="69">
        <f t="shared" si="107"/>
        <v>0</v>
      </c>
      <c r="P71" s="62"/>
      <c r="Q71" s="7"/>
      <c r="R71" s="7"/>
      <c r="S71" s="7"/>
    </row>
    <row r="72" spans="1:19" s="8" customFormat="1" ht="15.75">
      <c r="A72" s="39" t="s">
        <v>97</v>
      </c>
      <c r="B72" s="40">
        <v>0</v>
      </c>
      <c r="C72" s="69">
        <v>1</v>
      </c>
      <c r="D72" s="69">
        <v>29.99</v>
      </c>
      <c r="E72" s="69">
        <v>324</v>
      </c>
      <c r="F72" s="134">
        <f t="shared" si="98"/>
        <v>7.94</v>
      </c>
      <c r="G72" s="62">
        <f t="shared" si="99"/>
        <v>8.07</v>
      </c>
      <c r="H72" s="62">
        <f t="shared" si="100"/>
        <v>0.13</v>
      </c>
      <c r="I72" s="62">
        <f t="shared" si="101"/>
        <v>30.12</v>
      </c>
      <c r="J72" s="62">
        <f t="shared" si="102"/>
        <v>0</v>
      </c>
      <c r="K72" s="74">
        <f t="shared" si="103"/>
        <v>0</v>
      </c>
      <c r="L72" s="62">
        <f t="shared" si="104"/>
        <v>0</v>
      </c>
      <c r="M72" s="135">
        <f t="shared" si="105"/>
        <v>0</v>
      </c>
      <c r="N72" s="125">
        <f t="shared" si="106"/>
        <v>4.3E-3</v>
      </c>
      <c r="O72" s="69">
        <f t="shared" si="107"/>
        <v>0</v>
      </c>
      <c r="P72" s="62"/>
      <c r="Q72" s="7"/>
      <c r="R72" s="7"/>
      <c r="S72" s="7"/>
    </row>
    <row r="73" spans="1:19" s="8" customFormat="1" ht="15.75">
      <c r="A73" s="39" t="s">
        <v>98</v>
      </c>
      <c r="B73" s="40">
        <v>0</v>
      </c>
      <c r="C73" s="69">
        <v>1</v>
      </c>
      <c r="D73" s="69">
        <v>32.19</v>
      </c>
      <c r="E73" s="69">
        <v>324</v>
      </c>
      <c r="F73" s="134">
        <f t="shared" si="98"/>
        <v>7.94</v>
      </c>
      <c r="G73" s="62">
        <f t="shared" si="99"/>
        <v>8.07</v>
      </c>
      <c r="H73" s="62">
        <f t="shared" si="100"/>
        <v>0.13</v>
      </c>
      <c r="I73" s="62">
        <f t="shared" si="101"/>
        <v>32.32</v>
      </c>
      <c r="J73" s="62">
        <f t="shared" si="102"/>
        <v>0</v>
      </c>
      <c r="K73" s="74">
        <f t="shared" si="103"/>
        <v>0</v>
      </c>
      <c r="L73" s="62">
        <f t="shared" si="104"/>
        <v>0</v>
      </c>
      <c r="M73" s="135">
        <f t="shared" si="105"/>
        <v>0</v>
      </c>
      <c r="N73" s="125">
        <f t="shared" si="106"/>
        <v>4.0000000000000001E-3</v>
      </c>
      <c r="O73" s="69">
        <f t="shared" si="107"/>
        <v>0</v>
      </c>
      <c r="P73" s="62"/>
      <c r="Q73" s="7"/>
      <c r="R73" s="7"/>
      <c r="S73" s="7"/>
    </row>
    <row r="74" spans="1:19" s="8" customFormat="1" ht="15.75">
      <c r="A74" s="39" t="s">
        <v>99</v>
      </c>
      <c r="B74" s="40">
        <v>0</v>
      </c>
      <c r="C74" s="69">
        <v>1</v>
      </c>
      <c r="D74" s="69">
        <v>41.12</v>
      </c>
      <c r="E74" s="69">
        <v>473</v>
      </c>
      <c r="F74" s="134">
        <f t="shared" si="98"/>
        <v>11.59</v>
      </c>
      <c r="G74" s="62">
        <f t="shared" si="99"/>
        <v>11.77</v>
      </c>
      <c r="H74" s="62">
        <f t="shared" si="100"/>
        <v>0.18</v>
      </c>
      <c r="I74" s="62">
        <f t="shared" si="101"/>
        <v>41.3</v>
      </c>
      <c r="J74" s="62">
        <f t="shared" si="102"/>
        <v>0</v>
      </c>
      <c r="K74" s="74">
        <f t="shared" si="103"/>
        <v>0</v>
      </c>
      <c r="L74" s="62">
        <f t="shared" si="104"/>
        <v>0</v>
      </c>
      <c r="M74" s="135">
        <f t="shared" si="105"/>
        <v>0</v>
      </c>
      <c r="N74" s="125">
        <f t="shared" si="106"/>
        <v>4.4000000000000003E-3</v>
      </c>
      <c r="O74" s="69">
        <f t="shared" si="107"/>
        <v>0</v>
      </c>
      <c r="P74" s="62"/>
      <c r="Q74" s="7"/>
      <c r="R74" s="7"/>
      <c r="S74" s="7"/>
    </row>
    <row r="75" spans="1:19" s="8" customFormat="1" ht="15.75">
      <c r="A75" s="39" t="s">
        <v>100</v>
      </c>
      <c r="B75" s="40">
        <v>0</v>
      </c>
      <c r="C75" s="69">
        <v>1</v>
      </c>
      <c r="D75" s="69">
        <v>43.34</v>
      </c>
      <c r="E75" s="69">
        <v>473</v>
      </c>
      <c r="F75" s="134">
        <f t="shared" si="98"/>
        <v>11.59</v>
      </c>
      <c r="G75" s="62">
        <f t="shared" si="99"/>
        <v>11.77</v>
      </c>
      <c r="H75" s="62">
        <f t="shared" si="100"/>
        <v>0.18</v>
      </c>
      <c r="I75" s="62">
        <f t="shared" si="101"/>
        <v>43.52</v>
      </c>
      <c r="J75" s="62">
        <f t="shared" si="102"/>
        <v>0</v>
      </c>
      <c r="K75" s="74">
        <f t="shared" si="103"/>
        <v>0</v>
      </c>
      <c r="L75" s="62">
        <f t="shared" si="104"/>
        <v>0</v>
      </c>
      <c r="M75" s="135">
        <f t="shared" si="105"/>
        <v>0</v>
      </c>
      <c r="N75" s="125">
        <f t="shared" si="106"/>
        <v>4.1999999999999997E-3</v>
      </c>
      <c r="O75" s="69">
        <f t="shared" si="107"/>
        <v>0</v>
      </c>
      <c r="P75" s="62"/>
      <c r="Q75" s="7"/>
      <c r="R75" s="7"/>
      <c r="S75" s="7"/>
    </row>
    <row r="76" spans="1:19" s="8" customFormat="1" ht="15.75">
      <c r="A76" s="39" t="s">
        <v>101</v>
      </c>
      <c r="B76" s="40">
        <v>0</v>
      </c>
      <c r="C76" s="69">
        <v>1</v>
      </c>
      <c r="D76" s="69">
        <v>52.99</v>
      </c>
      <c r="E76" s="69">
        <v>613</v>
      </c>
      <c r="F76" s="134">
        <f t="shared" si="98"/>
        <v>15.02</v>
      </c>
      <c r="G76" s="62">
        <f t="shared" si="99"/>
        <v>15.26</v>
      </c>
      <c r="H76" s="62">
        <f t="shared" si="100"/>
        <v>0.24</v>
      </c>
      <c r="I76" s="62">
        <f t="shared" si="101"/>
        <v>53.23</v>
      </c>
      <c r="J76" s="62">
        <f t="shared" si="102"/>
        <v>0</v>
      </c>
      <c r="K76" s="74">
        <f t="shared" si="103"/>
        <v>0</v>
      </c>
      <c r="L76" s="62">
        <f t="shared" si="104"/>
        <v>0</v>
      </c>
      <c r="M76" s="135">
        <f t="shared" si="105"/>
        <v>0</v>
      </c>
      <c r="N76" s="125">
        <f t="shared" si="106"/>
        <v>4.4999999999999997E-3</v>
      </c>
      <c r="O76" s="69">
        <f t="shared" si="107"/>
        <v>0</v>
      </c>
      <c r="P76" s="62"/>
      <c r="Q76" s="7"/>
      <c r="R76" s="7"/>
      <c r="S76" s="7"/>
    </row>
    <row r="77" spans="1:19" s="8" customFormat="1" ht="15.75">
      <c r="A77" s="39" t="s">
        <v>102</v>
      </c>
      <c r="B77" s="40">
        <v>0</v>
      </c>
      <c r="C77" s="69">
        <v>1</v>
      </c>
      <c r="D77" s="69">
        <v>55.21</v>
      </c>
      <c r="E77" s="69">
        <v>613</v>
      </c>
      <c r="F77" s="134">
        <f t="shared" si="98"/>
        <v>15.02</v>
      </c>
      <c r="G77" s="62">
        <f t="shared" si="99"/>
        <v>15.26</v>
      </c>
      <c r="H77" s="62">
        <f t="shared" si="100"/>
        <v>0.24</v>
      </c>
      <c r="I77" s="62">
        <f t="shared" si="101"/>
        <v>55.45</v>
      </c>
      <c r="J77" s="62">
        <f t="shared" si="102"/>
        <v>0</v>
      </c>
      <c r="K77" s="74">
        <f t="shared" si="103"/>
        <v>0</v>
      </c>
      <c r="L77" s="62">
        <f t="shared" si="104"/>
        <v>0</v>
      </c>
      <c r="M77" s="135">
        <f t="shared" si="105"/>
        <v>0</v>
      </c>
      <c r="N77" s="125">
        <f t="shared" si="106"/>
        <v>4.3E-3</v>
      </c>
      <c r="O77" s="69">
        <f t="shared" si="107"/>
        <v>0</v>
      </c>
      <c r="P77" s="62"/>
      <c r="Q77" s="7"/>
      <c r="R77" s="7"/>
      <c r="S77" s="7"/>
    </row>
    <row r="78" spans="1:19" s="8" customFormat="1" ht="15.75">
      <c r="A78" s="39" t="s">
        <v>103</v>
      </c>
      <c r="B78" s="40">
        <v>0</v>
      </c>
      <c r="C78" s="69">
        <v>1</v>
      </c>
      <c r="D78" s="69">
        <v>63.04</v>
      </c>
      <c r="E78" s="69">
        <v>766</v>
      </c>
      <c r="F78" s="134">
        <f t="shared" si="98"/>
        <v>18.77</v>
      </c>
      <c r="G78" s="62">
        <f t="shared" si="99"/>
        <v>19.07</v>
      </c>
      <c r="H78" s="62">
        <f t="shared" si="100"/>
        <v>0.3</v>
      </c>
      <c r="I78" s="62">
        <f t="shared" si="101"/>
        <v>63.34</v>
      </c>
      <c r="J78" s="62">
        <f t="shared" si="102"/>
        <v>0</v>
      </c>
      <c r="K78" s="74">
        <f t="shared" si="103"/>
        <v>0</v>
      </c>
      <c r="L78" s="62">
        <f t="shared" si="104"/>
        <v>0</v>
      </c>
      <c r="M78" s="135">
        <f t="shared" si="105"/>
        <v>0</v>
      </c>
      <c r="N78" s="125">
        <f t="shared" si="106"/>
        <v>4.7999999999999996E-3</v>
      </c>
      <c r="O78" s="69">
        <f t="shared" si="107"/>
        <v>0</v>
      </c>
      <c r="P78" s="62"/>
      <c r="Q78" s="7"/>
      <c r="R78" s="7"/>
      <c r="S78" s="7"/>
    </row>
    <row r="79" spans="1:19" s="8" customFormat="1" ht="15.75">
      <c r="A79" s="39" t="s">
        <v>104</v>
      </c>
      <c r="B79" s="40">
        <v>0</v>
      </c>
      <c r="C79" s="69">
        <v>1</v>
      </c>
      <c r="D79" s="69">
        <v>65.260000000000005</v>
      </c>
      <c r="E79" s="69">
        <v>766</v>
      </c>
      <c r="F79" s="134">
        <f t="shared" si="98"/>
        <v>18.77</v>
      </c>
      <c r="G79" s="62">
        <f t="shared" si="99"/>
        <v>19.07</v>
      </c>
      <c r="H79" s="62">
        <f t="shared" si="100"/>
        <v>0.3</v>
      </c>
      <c r="I79" s="62">
        <f t="shared" si="101"/>
        <v>65.56</v>
      </c>
      <c r="J79" s="62">
        <f t="shared" si="102"/>
        <v>0</v>
      </c>
      <c r="K79" s="74">
        <f t="shared" si="103"/>
        <v>0</v>
      </c>
      <c r="L79" s="62">
        <f t="shared" si="104"/>
        <v>0</v>
      </c>
      <c r="M79" s="135">
        <f t="shared" si="105"/>
        <v>0</v>
      </c>
      <c r="N79" s="125">
        <f t="shared" si="106"/>
        <v>4.5999999999999999E-3</v>
      </c>
      <c r="O79" s="69">
        <f t="shared" si="107"/>
        <v>0</v>
      </c>
      <c r="P79" s="62"/>
      <c r="Q79" s="7"/>
      <c r="R79" s="7"/>
      <c r="S79" s="7"/>
    </row>
    <row r="80" spans="1:19" s="8" customFormat="1" ht="15.75">
      <c r="A80" s="39" t="s">
        <v>105</v>
      </c>
      <c r="B80" s="40">
        <v>0</v>
      </c>
      <c r="C80" s="69">
        <v>1</v>
      </c>
      <c r="D80" s="69">
        <v>70.62</v>
      </c>
      <c r="E80" s="69">
        <v>840</v>
      </c>
      <c r="F80" s="134">
        <f t="shared" si="98"/>
        <v>20.58</v>
      </c>
      <c r="G80" s="62">
        <f t="shared" si="99"/>
        <v>20.91</v>
      </c>
      <c r="H80" s="62">
        <f t="shared" si="100"/>
        <v>0.33</v>
      </c>
      <c r="I80" s="62">
        <f t="shared" si="101"/>
        <v>70.95</v>
      </c>
      <c r="J80" s="62">
        <f t="shared" si="102"/>
        <v>0</v>
      </c>
      <c r="K80" s="74">
        <f t="shared" si="103"/>
        <v>0</v>
      </c>
      <c r="L80" s="62">
        <f t="shared" si="104"/>
        <v>0</v>
      </c>
      <c r="M80" s="135">
        <f t="shared" si="105"/>
        <v>0</v>
      </c>
      <c r="N80" s="125">
        <f t="shared" si="106"/>
        <v>4.7000000000000002E-3</v>
      </c>
      <c r="O80" s="69">
        <f t="shared" si="107"/>
        <v>0</v>
      </c>
      <c r="P80" s="62"/>
      <c r="Q80" s="7"/>
      <c r="R80" s="7"/>
      <c r="S80" s="7"/>
    </row>
    <row r="81" spans="1:19 2001:2003" s="8" customFormat="1" ht="15.75">
      <c r="A81" s="39" t="s">
        <v>106</v>
      </c>
      <c r="B81" s="40">
        <v>0</v>
      </c>
      <c r="C81" s="69">
        <v>1</v>
      </c>
      <c r="D81" s="69">
        <v>72.819999999999993</v>
      </c>
      <c r="E81" s="69">
        <v>840</v>
      </c>
      <c r="F81" s="134">
        <f t="shared" si="98"/>
        <v>20.58</v>
      </c>
      <c r="G81" s="62">
        <f t="shared" si="99"/>
        <v>20.91</v>
      </c>
      <c r="H81" s="62">
        <f t="shared" si="100"/>
        <v>0.33</v>
      </c>
      <c r="I81" s="62">
        <f t="shared" si="101"/>
        <v>73.150000000000006</v>
      </c>
      <c r="J81" s="62">
        <f t="shared" si="102"/>
        <v>0</v>
      </c>
      <c r="K81" s="74">
        <f t="shared" si="103"/>
        <v>0</v>
      </c>
      <c r="L81" s="62">
        <f t="shared" si="104"/>
        <v>0</v>
      </c>
      <c r="M81" s="135">
        <f t="shared" si="105"/>
        <v>0</v>
      </c>
      <c r="N81" s="125">
        <f t="shared" si="106"/>
        <v>4.4999999999999997E-3</v>
      </c>
      <c r="O81" s="69">
        <f t="shared" si="107"/>
        <v>0</v>
      </c>
      <c r="P81" s="62"/>
      <c r="Q81" s="7"/>
      <c r="R81" s="7"/>
      <c r="S81" s="7"/>
    </row>
    <row r="82" spans="1:19 2001:2003" s="7" customFormat="1" ht="15.75">
      <c r="A82" s="39"/>
      <c r="B82" s="40"/>
      <c r="C82" s="69"/>
      <c r="D82" s="69"/>
      <c r="E82" s="69"/>
      <c r="F82" s="134"/>
      <c r="G82" s="62"/>
      <c r="H82" s="62"/>
      <c r="I82" s="62"/>
      <c r="J82" s="62"/>
      <c r="K82" s="74"/>
      <c r="L82" s="62"/>
      <c r="M82" s="135"/>
      <c r="N82" s="125"/>
      <c r="O82" s="69"/>
      <c r="P82" s="62"/>
    </row>
    <row r="83" spans="1:19 2001:2003" s="7" customFormat="1" ht="15.75">
      <c r="A83" s="30" t="s">
        <v>107</v>
      </c>
      <c r="B83" s="31"/>
      <c r="C83" s="68"/>
      <c r="D83" s="68"/>
      <c r="E83" s="68"/>
      <c r="F83" s="136"/>
      <c r="G83" s="35"/>
      <c r="H83" s="35"/>
      <c r="I83" s="35"/>
      <c r="J83" s="35"/>
      <c r="K83" s="137"/>
      <c r="L83" s="35"/>
      <c r="M83" s="138"/>
      <c r="N83" s="139"/>
      <c r="O83" s="69"/>
      <c r="P83" s="62"/>
    </row>
    <row r="84" spans="1:19 2001:2003" s="8" customFormat="1" ht="15.75">
      <c r="A84" s="39" t="s">
        <v>65</v>
      </c>
      <c r="B84" s="40">
        <v>0</v>
      </c>
      <c r="C84" s="69">
        <v>1</v>
      </c>
      <c r="D84" s="69">
        <v>28.27</v>
      </c>
      <c r="E84" s="69">
        <v>175</v>
      </c>
      <c r="F84" s="134">
        <f t="shared" ref="F84:F90" si="108">(49/2000*E84)*C84</f>
        <v>4.29</v>
      </c>
      <c r="G84" s="62">
        <f t="shared" ref="G84:G90" si="109">((49*1.016)/2000*E84)*C84</f>
        <v>4.3600000000000003</v>
      </c>
      <c r="H84" s="62">
        <f t="shared" ref="H84:H90" si="110">+G84-F84</f>
        <v>7.0000000000000007E-2</v>
      </c>
      <c r="I84" s="62">
        <f t="shared" ref="I84:I90" si="111">+D84+H84</f>
        <v>28.34</v>
      </c>
      <c r="J84" s="62">
        <f t="shared" ref="J84:J90" si="112">+B84*C84*I84*12*4.33</f>
        <v>0</v>
      </c>
      <c r="K84" s="74">
        <f t="shared" ref="K84:K90" si="113">B84*C84*D84*4.33</f>
        <v>0</v>
      </c>
      <c r="L84" s="62">
        <f t="shared" ref="L84:L90" si="114">K84*12</f>
        <v>0</v>
      </c>
      <c r="M84" s="135">
        <f t="shared" ref="M84:M90" si="115">+J84</f>
        <v>0</v>
      </c>
      <c r="N84" s="125">
        <f t="shared" ref="N84:N90" si="116">(I84-D84)/D84</f>
        <v>2.5000000000000001E-3</v>
      </c>
      <c r="O84" s="69">
        <f t="shared" ref="O84:O90" si="117">+M84-L84</f>
        <v>0</v>
      </c>
      <c r="P84" s="62"/>
      <c r="Q84" s="7"/>
      <c r="R84" s="7"/>
      <c r="S84" s="7"/>
    </row>
    <row r="85" spans="1:19 2001:2003" s="8" customFormat="1" ht="15.75">
      <c r="A85" s="39" t="s">
        <v>71</v>
      </c>
      <c r="B85" s="40">
        <v>0</v>
      </c>
      <c r="C85" s="69">
        <v>1</v>
      </c>
      <c r="D85" s="69">
        <v>36.270000000000003</v>
      </c>
      <c r="E85" s="69">
        <v>250</v>
      </c>
      <c r="F85" s="134">
        <f t="shared" si="108"/>
        <v>6.13</v>
      </c>
      <c r="G85" s="62">
        <f t="shared" si="109"/>
        <v>6.22</v>
      </c>
      <c r="H85" s="62">
        <f t="shared" si="110"/>
        <v>0.09</v>
      </c>
      <c r="I85" s="62">
        <f t="shared" si="111"/>
        <v>36.36</v>
      </c>
      <c r="J85" s="62">
        <f t="shared" si="112"/>
        <v>0</v>
      </c>
      <c r="K85" s="74">
        <f t="shared" si="113"/>
        <v>0</v>
      </c>
      <c r="L85" s="62">
        <f t="shared" si="114"/>
        <v>0</v>
      </c>
      <c r="M85" s="135">
        <f t="shared" si="115"/>
        <v>0</v>
      </c>
      <c r="N85" s="125">
        <f t="shared" si="116"/>
        <v>2.5000000000000001E-3</v>
      </c>
      <c r="O85" s="69">
        <f t="shared" si="117"/>
        <v>0</v>
      </c>
      <c r="P85" s="62"/>
      <c r="Q85" s="7"/>
      <c r="R85" s="7"/>
      <c r="S85" s="7"/>
    </row>
    <row r="86" spans="1:19 2001:2003" s="8" customFormat="1" ht="15.75">
      <c r="A86" s="39" t="s">
        <v>72</v>
      </c>
      <c r="B86" s="40">
        <v>0</v>
      </c>
      <c r="C86" s="69">
        <v>1</v>
      </c>
      <c r="D86" s="69">
        <v>40.299999999999997</v>
      </c>
      <c r="E86" s="69">
        <v>324</v>
      </c>
      <c r="F86" s="134">
        <f t="shared" si="108"/>
        <v>7.94</v>
      </c>
      <c r="G86" s="62">
        <f t="shared" si="109"/>
        <v>8.07</v>
      </c>
      <c r="H86" s="62">
        <f t="shared" si="110"/>
        <v>0.13</v>
      </c>
      <c r="I86" s="62">
        <f t="shared" si="111"/>
        <v>40.43</v>
      </c>
      <c r="J86" s="62">
        <f t="shared" si="112"/>
        <v>0</v>
      </c>
      <c r="K86" s="74">
        <f t="shared" si="113"/>
        <v>0</v>
      </c>
      <c r="L86" s="62">
        <f t="shared" si="114"/>
        <v>0</v>
      </c>
      <c r="M86" s="135">
        <f t="shared" si="115"/>
        <v>0</v>
      </c>
      <c r="N86" s="125">
        <f t="shared" si="116"/>
        <v>3.2000000000000002E-3</v>
      </c>
      <c r="O86" s="69">
        <f t="shared" si="117"/>
        <v>0</v>
      </c>
      <c r="P86" s="62"/>
      <c r="Q86" s="7"/>
      <c r="R86" s="7"/>
      <c r="S86" s="7"/>
    </row>
    <row r="87" spans="1:19 2001:2003" s="8" customFormat="1" ht="15.75">
      <c r="A87" s="39" t="s">
        <v>73</v>
      </c>
      <c r="B87" s="40">
        <v>0</v>
      </c>
      <c r="C87" s="69">
        <v>1</v>
      </c>
      <c r="D87" s="69">
        <v>50.52</v>
      </c>
      <c r="E87" s="69">
        <v>473</v>
      </c>
      <c r="F87" s="134">
        <f t="shared" si="108"/>
        <v>11.59</v>
      </c>
      <c r="G87" s="62">
        <f t="shared" si="109"/>
        <v>11.77</v>
      </c>
      <c r="H87" s="62">
        <f t="shared" si="110"/>
        <v>0.18</v>
      </c>
      <c r="I87" s="62">
        <f t="shared" si="111"/>
        <v>50.7</v>
      </c>
      <c r="J87" s="62">
        <f t="shared" si="112"/>
        <v>0</v>
      </c>
      <c r="K87" s="74">
        <f t="shared" si="113"/>
        <v>0</v>
      </c>
      <c r="L87" s="62">
        <f t="shared" si="114"/>
        <v>0</v>
      </c>
      <c r="M87" s="135">
        <f t="shared" si="115"/>
        <v>0</v>
      </c>
      <c r="N87" s="125">
        <f t="shared" si="116"/>
        <v>3.5999999999999999E-3</v>
      </c>
      <c r="O87" s="69">
        <f t="shared" si="117"/>
        <v>0</v>
      </c>
      <c r="P87" s="62"/>
      <c r="Q87" s="7"/>
      <c r="R87" s="7"/>
      <c r="S87" s="7"/>
    </row>
    <row r="88" spans="1:19 2001:2003" s="8" customFormat="1" ht="15.75">
      <c r="A88" s="39" t="s">
        <v>74</v>
      </c>
      <c r="B88" s="40">
        <v>0</v>
      </c>
      <c r="C88" s="69">
        <v>1</v>
      </c>
      <c r="D88" s="69">
        <v>62.61</v>
      </c>
      <c r="E88" s="69">
        <v>613</v>
      </c>
      <c r="F88" s="134">
        <f t="shared" si="108"/>
        <v>15.02</v>
      </c>
      <c r="G88" s="62">
        <f t="shared" si="109"/>
        <v>15.26</v>
      </c>
      <c r="H88" s="62">
        <f t="shared" si="110"/>
        <v>0.24</v>
      </c>
      <c r="I88" s="62">
        <f t="shared" si="111"/>
        <v>62.85</v>
      </c>
      <c r="J88" s="62">
        <f t="shared" si="112"/>
        <v>0</v>
      </c>
      <c r="K88" s="74">
        <f t="shared" si="113"/>
        <v>0</v>
      </c>
      <c r="L88" s="62">
        <f t="shared" si="114"/>
        <v>0</v>
      </c>
      <c r="M88" s="135">
        <f t="shared" si="115"/>
        <v>0</v>
      </c>
      <c r="N88" s="125">
        <f t="shared" si="116"/>
        <v>3.8E-3</v>
      </c>
      <c r="O88" s="69">
        <f t="shared" si="117"/>
        <v>0</v>
      </c>
      <c r="P88" s="62"/>
      <c r="Q88" s="7"/>
      <c r="R88" s="7"/>
      <c r="S88" s="7"/>
    </row>
    <row r="89" spans="1:19 2001:2003" s="8" customFormat="1" ht="15.75">
      <c r="A89" s="39" t="s">
        <v>75</v>
      </c>
      <c r="B89" s="40">
        <v>0</v>
      </c>
      <c r="C89" s="69">
        <v>1</v>
      </c>
      <c r="D89" s="69">
        <v>74.150000000000006</v>
      </c>
      <c r="E89" s="69">
        <v>766</v>
      </c>
      <c r="F89" s="134">
        <f t="shared" si="108"/>
        <v>18.77</v>
      </c>
      <c r="G89" s="62">
        <f t="shared" si="109"/>
        <v>19.07</v>
      </c>
      <c r="H89" s="62">
        <f t="shared" si="110"/>
        <v>0.3</v>
      </c>
      <c r="I89" s="62">
        <f t="shared" si="111"/>
        <v>74.45</v>
      </c>
      <c r="J89" s="62">
        <f t="shared" si="112"/>
        <v>0</v>
      </c>
      <c r="K89" s="74">
        <f t="shared" si="113"/>
        <v>0</v>
      </c>
      <c r="L89" s="62">
        <f t="shared" si="114"/>
        <v>0</v>
      </c>
      <c r="M89" s="135">
        <f t="shared" si="115"/>
        <v>0</v>
      </c>
      <c r="N89" s="125">
        <f t="shared" si="116"/>
        <v>4.0000000000000001E-3</v>
      </c>
      <c r="O89" s="69">
        <f t="shared" si="117"/>
        <v>0</v>
      </c>
      <c r="P89" s="62"/>
      <c r="Q89" s="7"/>
      <c r="R89" s="7"/>
      <c r="S89" s="7"/>
    </row>
    <row r="90" spans="1:19 2001:2003" s="8" customFormat="1" ht="15.75">
      <c r="A90" s="39" t="s">
        <v>76</v>
      </c>
      <c r="B90" s="40">
        <v>0</v>
      </c>
      <c r="C90" s="69">
        <v>1</v>
      </c>
      <c r="D90" s="69">
        <v>82.87</v>
      </c>
      <c r="E90" s="69">
        <v>840</v>
      </c>
      <c r="F90" s="134">
        <f t="shared" si="108"/>
        <v>20.58</v>
      </c>
      <c r="G90" s="62">
        <f t="shared" si="109"/>
        <v>20.91</v>
      </c>
      <c r="H90" s="62">
        <f t="shared" si="110"/>
        <v>0.33</v>
      </c>
      <c r="I90" s="62">
        <f t="shared" si="111"/>
        <v>83.2</v>
      </c>
      <c r="J90" s="62">
        <f t="shared" si="112"/>
        <v>0</v>
      </c>
      <c r="K90" s="74">
        <f t="shared" si="113"/>
        <v>0</v>
      </c>
      <c r="L90" s="62">
        <f t="shared" si="114"/>
        <v>0</v>
      </c>
      <c r="M90" s="135">
        <f t="shared" si="115"/>
        <v>0</v>
      </c>
      <c r="N90" s="125">
        <f t="shared" si="116"/>
        <v>4.0000000000000001E-3</v>
      </c>
      <c r="O90" s="69">
        <f t="shared" si="117"/>
        <v>0</v>
      </c>
      <c r="P90" s="62"/>
      <c r="Q90" s="7"/>
      <c r="R90" s="7"/>
      <c r="S90" s="7"/>
    </row>
    <row r="91" spans="1:19 2001:2003" s="8" customFormat="1" ht="15.75">
      <c r="A91" s="39"/>
      <c r="B91" s="40"/>
      <c r="C91" s="69"/>
      <c r="D91" s="69"/>
      <c r="E91" s="69"/>
      <c r="F91" s="134"/>
      <c r="G91" s="62"/>
      <c r="H91" s="62"/>
      <c r="I91" s="62"/>
      <c r="J91" s="62"/>
      <c r="K91" s="74"/>
      <c r="L91" s="62"/>
      <c r="M91" s="135"/>
      <c r="N91" s="125"/>
      <c r="O91" s="69"/>
      <c r="P91" s="62"/>
      <c r="Q91" s="7"/>
      <c r="R91" s="7"/>
      <c r="S91" s="7"/>
    </row>
    <row r="92" spans="1:19 2001:2003" ht="15.75">
      <c r="A92" s="30" t="s">
        <v>32</v>
      </c>
      <c r="B92" s="31"/>
      <c r="C92" s="68"/>
      <c r="D92" s="68"/>
      <c r="E92" s="68"/>
      <c r="F92" s="68"/>
      <c r="G92" s="35"/>
      <c r="H92" s="35"/>
      <c r="I92" s="35"/>
      <c r="J92" s="35"/>
      <c r="K92" s="137"/>
      <c r="L92" s="35"/>
      <c r="M92" s="138"/>
      <c r="N92" s="140"/>
      <c r="O92" s="69">
        <f t="shared" si="3"/>
        <v>0</v>
      </c>
      <c r="P92" s="73"/>
      <c r="BXY92" s="9"/>
      <c r="BXZ92" s="9"/>
      <c r="BYA92" s="9"/>
    </row>
    <row r="93" spans="1:19 2001:2003" ht="15.75">
      <c r="A93" s="39" t="s">
        <v>41</v>
      </c>
      <c r="B93" s="60">
        <v>5</v>
      </c>
      <c r="C93" s="61">
        <v>1</v>
      </c>
      <c r="D93" s="69">
        <v>16.68</v>
      </c>
      <c r="E93" s="69">
        <v>175</v>
      </c>
      <c r="F93" s="134">
        <f>(49/2000*E93)*C93</f>
        <v>4.29</v>
      </c>
      <c r="G93" s="62">
        <f>((49*1.016)/2000*E93)*C93</f>
        <v>4.3600000000000003</v>
      </c>
      <c r="H93" s="62">
        <f t="shared" si="31"/>
        <v>7.0000000000000007E-2</v>
      </c>
      <c r="I93" s="62">
        <f t="shared" si="32"/>
        <v>16.75</v>
      </c>
      <c r="J93" s="62">
        <f>+B93*C93*I93*12*4.33</f>
        <v>4351.6499999999996</v>
      </c>
      <c r="K93" s="74">
        <f>B93*C93*D93*4.33</f>
        <v>361.12</v>
      </c>
      <c r="L93" s="62">
        <f>K93*12</f>
        <v>4333.4399999999996</v>
      </c>
      <c r="M93" s="135">
        <f t="shared" si="30"/>
        <v>4351.6499999999996</v>
      </c>
      <c r="N93" s="125">
        <f t="shared" ref="N93:N113" si="118">(I93-D93)/D93</f>
        <v>4.1999999999999997E-3</v>
      </c>
      <c r="O93" s="69">
        <f t="shared" si="3"/>
        <v>18.21</v>
      </c>
      <c r="P93" s="73"/>
      <c r="BXY93" s="9"/>
      <c r="BXZ93" s="9"/>
      <c r="BYA93" s="9"/>
    </row>
    <row r="94" spans="1:19 2001:2003" ht="15.75">
      <c r="A94" s="39" t="s">
        <v>42</v>
      </c>
      <c r="B94" s="60">
        <v>5</v>
      </c>
      <c r="C94" s="61">
        <v>1</v>
      </c>
      <c r="D94" s="69">
        <v>12.58</v>
      </c>
      <c r="E94" s="69">
        <v>175</v>
      </c>
      <c r="F94" s="134">
        <f>(49/2000*E94)</f>
        <v>4.29</v>
      </c>
      <c r="G94" s="62">
        <f>+F94</f>
        <v>4.29</v>
      </c>
      <c r="H94" s="62">
        <f t="shared" si="31"/>
        <v>0</v>
      </c>
      <c r="I94" s="62">
        <f t="shared" si="32"/>
        <v>12.58</v>
      </c>
      <c r="J94" s="62">
        <f>+B94*C94*I94*12</f>
        <v>754.8</v>
      </c>
      <c r="K94" s="74">
        <f t="shared" ref="K94:K109" si="119">B94*C94*D94</f>
        <v>62.9</v>
      </c>
      <c r="L94" s="62">
        <f t="shared" ref="L94:L109" si="120">K94*12</f>
        <v>754.8</v>
      </c>
      <c r="M94" s="135">
        <f t="shared" si="30"/>
        <v>754.8</v>
      </c>
      <c r="N94" s="125">
        <f t="shared" si="118"/>
        <v>0</v>
      </c>
      <c r="O94" s="69">
        <f t="shared" si="3"/>
        <v>0</v>
      </c>
      <c r="P94" s="73"/>
      <c r="Q94" s="69"/>
      <c r="R94" s="69"/>
      <c r="BXY94" s="9"/>
      <c r="BXZ94" s="9"/>
      <c r="BYA94" s="9"/>
    </row>
    <row r="95" spans="1:19 2001:2003" ht="15.75">
      <c r="A95" s="39" t="s">
        <v>43</v>
      </c>
      <c r="B95" s="60">
        <v>4</v>
      </c>
      <c r="C95" s="61">
        <v>1</v>
      </c>
      <c r="D95" s="69">
        <v>17.73</v>
      </c>
      <c r="E95" s="69">
        <v>175</v>
      </c>
      <c r="F95" s="134">
        <f>(49/2000*E95)*C95</f>
        <v>4.29</v>
      </c>
      <c r="G95" s="62">
        <f>((49*1.016)/2000*E95)*C95</f>
        <v>4.3600000000000003</v>
      </c>
      <c r="H95" s="62">
        <f t="shared" si="31"/>
        <v>7.0000000000000007E-2</v>
      </c>
      <c r="I95" s="62">
        <f t="shared" si="32"/>
        <v>17.8</v>
      </c>
      <c r="J95" s="62">
        <f>+B95*C95*I95*12</f>
        <v>854.4</v>
      </c>
      <c r="K95" s="74">
        <f t="shared" si="119"/>
        <v>70.92</v>
      </c>
      <c r="L95" s="62">
        <f t="shared" si="120"/>
        <v>851.04</v>
      </c>
      <c r="M95" s="135">
        <f t="shared" si="30"/>
        <v>854.4</v>
      </c>
      <c r="N95" s="125">
        <f t="shared" si="118"/>
        <v>3.8999999999999998E-3</v>
      </c>
      <c r="O95" s="69">
        <f t="shared" si="3"/>
        <v>3.36</v>
      </c>
      <c r="P95" s="73"/>
      <c r="BXY95" s="9"/>
      <c r="BXZ95" s="9"/>
      <c r="BYA95" s="9"/>
    </row>
    <row r="96" spans="1:19 2001:2003" ht="15.75">
      <c r="A96" s="39" t="s">
        <v>59</v>
      </c>
      <c r="B96" s="60">
        <v>43</v>
      </c>
      <c r="C96" s="61">
        <v>1</v>
      </c>
      <c r="D96" s="69">
        <v>21.15</v>
      </c>
      <c r="E96" s="69">
        <v>250</v>
      </c>
      <c r="F96" s="134">
        <f>(49/2000*E96)*C96</f>
        <v>6.13</v>
      </c>
      <c r="G96" s="62">
        <f>((49*1.016)/2000*E96)*C96</f>
        <v>6.22</v>
      </c>
      <c r="H96" s="62">
        <f t="shared" si="31"/>
        <v>0.09</v>
      </c>
      <c r="I96" s="62">
        <f t="shared" si="32"/>
        <v>21.24</v>
      </c>
      <c r="J96" s="62">
        <f>+B96*C96*I96*12*4.33</f>
        <v>47456.11</v>
      </c>
      <c r="K96" s="74">
        <f>B96*C96*D96*4.33</f>
        <v>3937.92</v>
      </c>
      <c r="L96" s="62">
        <f t="shared" si="120"/>
        <v>47255.040000000001</v>
      </c>
      <c r="M96" s="135">
        <f t="shared" si="30"/>
        <v>47456.11</v>
      </c>
      <c r="N96" s="125">
        <f t="shared" si="118"/>
        <v>4.3E-3</v>
      </c>
      <c r="O96" s="69">
        <f t="shared" si="3"/>
        <v>201.07</v>
      </c>
      <c r="P96" s="73"/>
      <c r="BXY96" s="9"/>
      <c r="BXZ96" s="9"/>
      <c r="BYA96" s="9"/>
    </row>
    <row r="97" spans="1:19 2001:2003" ht="15.75">
      <c r="A97" s="39" t="s">
        <v>45</v>
      </c>
      <c r="B97" s="60">
        <v>43</v>
      </c>
      <c r="C97" s="61">
        <v>1</v>
      </c>
      <c r="D97" s="69">
        <v>15.09</v>
      </c>
      <c r="E97" s="69">
        <v>250</v>
      </c>
      <c r="F97" s="134">
        <f>(49/2000*E97)</f>
        <v>6.13</v>
      </c>
      <c r="G97" s="62">
        <f>+F97</f>
        <v>6.13</v>
      </c>
      <c r="H97" s="62">
        <f t="shared" si="31"/>
        <v>0</v>
      </c>
      <c r="I97" s="62">
        <f t="shared" si="32"/>
        <v>15.09</v>
      </c>
      <c r="J97" s="62">
        <f>+B97*C97*I97*12</f>
        <v>7786.44</v>
      </c>
      <c r="K97" s="74">
        <f t="shared" si="119"/>
        <v>648.87</v>
      </c>
      <c r="L97" s="62">
        <f t="shared" si="120"/>
        <v>7786.44</v>
      </c>
      <c r="M97" s="135">
        <f t="shared" si="30"/>
        <v>7786.44</v>
      </c>
      <c r="N97" s="125">
        <f t="shared" si="118"/>
        <v>0</v>
      </c>
      <c r="O97" s="69">
        <f t="shared" si="3"/>
        <v>0</v>
      </c>
      <c r="P97" s="73"/>
      <c r="Q97" s="69"/>
      <c r="R97" s="69"/>
      <c r="BXY97" s="9"/>
      <c r="BXZ97" s="9"/>
      <c r="BYA97" s="9"/>
    </row>
    <row r="98" spans="1:19 2001:2003" ht="15.75">
      <c r="A98" s="39"/>
      <c r="B98" s="60"/>
      <c r="C98" s="61"/>
      <c r="D98" s="69"/>
      <c r="E98" s="69"/>
      <c r="F98" s="69"/>
      <c r="G98" s="62"/>
      <c r="H98" s="62"/>
      <c r="I98" s="62"/>
      <c r="J98" s="62"/>
      <c r="K98" s="74">
        <f t="shared" si="119"/>
        <v>0</v>
      </c>
      <c r="L98" s="62"/>
      <c r="M98" s="135"/>
      <c r="N98" s="125"/>
      <c r="O98" s="69">
        <f t="shared" si="3"/>
        <v>0</v>
      </c>
      <c r="P98" s="73"/>
      <c r="BXY98" s="9"/>
      <c r="BXZ98" s="9"/>
      <c r="BYA98" s="9"/>
    </row>
    <row r="99" spans="1:19 2001:2003" ht="15.75">
      <c r="A99" s="39" t="s">
        <v>46</v>
      </c>
      <c r="B99" s="60">
        <v>3</v>
      </c>
      <c r="C99" s="61">
        <v>1</v>
      </c>
      <c r="D99" s="69">
        <v>28.04</v>
      </c>
      <c r="E99" s="69">
        <v>324</v>
      </c>
      <c r="F99" s="134">
        <f>(49/2000*E99)*C99</f>
        <v>7.94</v>
      </c>
      <c r="G99" s="62">
        <f>((49*1.016)/2000*E99)*C99</f>
        <v>8.07</v>
      </c>
      <c r="H99" s="62">
        <f t="shared" si="31"/>
        <v>0.13</v>
      </c>
      <c r="I99" s="62">
        <f t="shared" si="32"/>
        <v>28.17</v>
      </c>
      <c r="J99" s="62">
        <f>+B99*C99*I99*12*4.33</f>
        <v>4391.1400000000003</v>
      </c>
      <c r="K99" s="74">
        <f>B99*C99*D99*4.33</f>
        <v>364.24</v>
      </c>
      <c r="L99" s="62">
        <f t="shared" si="120"/>
        <v>4370.88</v>
      </c>
      <c r="M99" s="135">
        <f t="shared" si="30"/>
        <v>4391.1400000000003</v>
      </c>
      <c r="N99" s="125">
        <f t="shared" si="118"/>
        <v>4.5999999999999999E-3</v>
      </c>
      <c r="O99" s="69">
        <f t="shared" si="3"/>
        <v>20.260000000000002</v>
      </c>
      <c r="P99" s="73"/>
      <c r="BXY99" s="9"/>
      <c r="BXZ99" s="9"/>
      <c r="BYA99" s="9"/>
    </row>
    <row r="100" spans="1:19 2001:2003" ht="15.75">
      <c r="A100" s="39" t="s">
        <v>48</v>
      </c>
      <c r="B100" s="60">
        <v>3</v>
      </c>
      <c r="C100" s="61">
        <v>1</v>
      </c>
      <c r="D100" s="69">
        <v>15.7</v>
      </c>
      <c r="E100" s="69">
        <v>324</v>
      </c>
      <c r="F100" s="134">
        <f>(49/2000*E100)</f>
        <v>7.94</v>
      </c>
      <c r="G100" s="62">
        <f>+F100</f>
        <v>7.94</v>
      </c>
      <c r="H100" s="62">
        <f t="shared" si="31"/>
        <v>0</v>
      </c>
      <c r="I100" s="62">
        <f t="shared" si="32"/>
        <v>15.7</v>
      </c>
      <c r="J100" s="62">
        <f>+B100*C100*I100*12</f>
        <v>565.20000000000005</v>
      </c>
      <c r="K100" s="74">
        <f t="shared" si="119"/>
        <v>47.1</v>
      </c>
      <c r="L100" s="62">
        <f t="shared" si="120"/>
        <v>565.20000000000005</v>
      </c>
      <c r="M100" s="135">
        <f t="shared" si="30"/>
        <v>565.20000000000005</v>
      </c>
      <c r="N100" s="125">
        <f t="shared" si="118"/>
        <v>0</v>
      </c>
      <c r="O100" s="69">
        <f t="shared" si="3"/>
        <v>0</v>
      </c>
      <c r="P100" s="73"/>
      <c r="Q100" s="69"/>
      <c r="R100" s="69"/>
      <c r="BXY100" s="9"/>
      <c r="BXZ100" s="9"/>
      <c r="BYA100" s="9"/>
    </row>
    <row r="101" spans="1:19 2001:2003" ht="15.75">
      <c r="A101" s="39"/>
      <c r="B101" s="60"/>
      <c r="C101" s="61"/>
      <c r="D101" s="69"/>
      <c r="E101" s="69"/>
      <c r="F101" s="69"/>
      <c r="G101" s="62"/>
      <c r="H101" s="62"/>
      <c r="I101" s="62"/>
      <c r="J101" s="62"/>
      <c r="K101" s="74">
        <f t="shared" si="119"/>
        <v>0</v>
      </c>
      <c r="L101" s="62"/>
      <c r="M101" s="135"/>
      <c r="N101" s="125"/>
      <c r="O101" s="69">
        <f t="shared" si="3"/>
        <v>0</v>
      </c>
      <c r="P101" s="73"/>
      <c r="BXY101" s="9"/>
      <c r="BXZ101" s="9"/>
      <c r="BYA101" s="9"/>
    </row>
    <row r="102" spans="1:19 2001:2003" ht="15.75">
      <c r="A102" s="39" t="s">
        <v>49</v>
      </c>
      <c r="B102" s="60">
        <v>2</v>
      </c>
      <c r="C102" s="61">
        <v>1</v>
      </c>
      <c r="D102" s="69">
        <v>38.92</v>
      </c>
      <c r="E102" s="69">
        <v>473</v>
      </c>
      <c r="F102" s="134">
        <f>(49/2000*E102)*C102</f>
        <v>11.59</v>
      </c>
      <c r="G102" s="62">
        <f>((49*1.016)/2000*E102)*C102</f>
        <v>11.77</v>
      </c>
      <c r="H102" s="62">
        <f t="shared" si="31"/>
        <v>0.18</v>
      </c>
      <c r="I102" s="62">
        <f t="shared" si="32"/>
        <v>39.1</v>
      </c>
      <c r="J102" s="62">
        <f>+B102*C102*I102*12*4.33</f>
        <v>4063.27</v>
      </c>
      <c r="K102" s="74">
        <f>B102*C102*D102*4.33</f>
        <v>337.05</v>
      </c>
      <c r="L102" s="62">
        <f t="shared" si="120"/>
        <v>4044.6</v>
      </c>
      <c r="M102" s="135">
        <f t="shared" si="30"/>
        <v>4063.27</v>
      </c>
      <c r="N102" s="125">
        <f t="shared" si="118"/>
        <v>4.5999999999999999E-3</v>
      </c>
      <c r="O102" s="69">
        <f t="shared" si="3"/>
        <v>18.670000000000002</v>
      </c>
      <c r="P102" s="73"/>
      <c r="BXY102" s="9"/>
      <c r="BXZ102" s="9"/>
      <c r="BYA102" s="9"/>
    </row>
    <row r="103" spans="1:19 2001:2003" ht="15.75">
      <c r="A103" s="39" t="s">
        <v>60</v>
      </c>
      <c r="B103" s="60">
        <v>2</v>
      </c>
      <c r="C103" s="61">
        <v>1</v>
      </c>
      <c r="D103" s="69">
        <v>16.07</v>
      </c>
      <c r="E103" s="69">
        <v>473</v>
      </c>
      <c r="F103" s="134">
        <f>(49/2000*E103)</f>
        <v>11.59</v>
      </c>
      <c r="G103" s="62">
        <f>+F103</f>
        <v>11.59</v>
      </c>
      <c r="H103" s="62">
        <f t="shared" si="31"/>
        <v>0</v>
      </c>
      <c r="I103" s="62">
        <f t="shared" si="32"/>
        <v>16.07</v>
      </c>
      <c r="J103" s="62">
        <f>+B103*C103*I103*12</f>
        <v>385.68</v>
      </c>
      <c r="K103" s="74">
        <f t="shared" si="119"/>
        <v>32.14</v>
      </c>
      <c r="L103" s="62">
        <f t="shared" si="120"/>
        <v>385.68</v>
      </c>
      <c r="M103" s="135">
        <f t="shared" si="30"/>
        <v>385.68</v>
      </c>
      <c r="N103" s="125">
        <f t="shared" si="118"/>
        <v>0</v>
      </c>
      <c r="O103" s="69">
        <f t="shared" si="3"/>
        <v>0</v>
      </c>
      <c r="P103" s="73"/>
      <c r="Q103" s="69"/>
      <c r="R103" s="69"/>
      <c r="BXY103" s="9"/>
      <c r="BXZ103" s="9"/>
      <c r="BYA103" s="9"/>
    </row>
    <row r="104" spans="1:19 2001:2003" ht="15.75">
      <c r="A104" s="39"/>
      <c r="B104" s="60"/>
      <c r="C104" s="61"/>
      <c r="D104" s="69"/>
      <c r="E104" s="69"/>
      <c r="F104" s="69"/>
      <c r="G104" s="62"/>
      <c r="H104" s="62"/>
      <c r="I104" s="62"/>
      <c r="J104" s="62"/>
      <c r="K104" s="74">
        <f t="shared" si="119"/>
        <v>0</v>
      </c>
      <c r="L104" s="62"/>
      <c r="M104" s="135">
        <f t="shared" si="30"/>
        <v>0</v>
      </c>
      <c r="N104" s="125"/>
      <c r="O104" s="69">
        <f t="shared" si="3"/>
        <v>0</v>
      </c>
      <c r="P104" s="73"/>
      <c r="BXY104" s="9"/>
      <c r="BXZ104" s="9"/>
      <c r="BYA104" s="9"/>
    </row>
    <row r="105" spans="1:19 2001:2003" ht="15.75">
      <c r="A105" s="39" t="s">
        <v>51</v>
      </c>
      <c r="B105" s="60">
        <v>1</v>
      </c>
      <c r="C105" s="61">
        <v>1</v>
      </c>
      <c r="D105" s="69">
        <v>48.68</v>
      </c>
      <c r="E105" s="69">
        <v>613</v>
      </c>
      <c r="F105" s="134">
        <f>(49/2000*E105)*C105</f>
        <v>15.02</v>
      </c>
      <c r="G105" s="62">
        <f>((49*1.016)/2000*E105)*C105</f>
        <v>15.26</v>
      </c>
      <c r="H105" s="62">
        <f t="shared" si="31"/>
        <v>0.24</v>
      </c>
      <c r="I105" s="62">
        <f t="shared" si="32"/>
        <v>48.92</v>
      </c>
      <c r="J105" s="62">
        <f>+B105*C105*I105*12*4.33</f>
        <v>2541.88</v>
      </c>
      <c r="K105" s="74">
        <f>B105*C105*D105*4.33</f>
        <v>210.78</v>
      </c>
      <c r="L105" s="62">
        <f t="shared" si="120"/>
        <v>2529.36</v>
      </c>
      <c r="M105" s="135">
        <f t="shared" si="30"/>
        <v>2541.88</v>
      </c>
      <c r="N105" s="125">
        <f t="shared" si="118"/>
        <v>4.8999999999999998E-3</v>
      </c>
      <c r="O105" s="69">
        <f t="shared" si="3"/>
        <v>12.52</v>
      </c>
      <c r="P105" s="73"/>
      <c r="BXY105" s="9"/>
      <c r="BXZ105" s="9"/>
      <c r="BYA105" s="9"/>
    </row>
    <row r="106" spans="1:19 2001:2003" ht="15.75">
      <c r="A106" s="39" t="s">
        <v>54</v>
      </c>
      <c r="B106" s="60">
        <v>1</v>
      </c>
      <c r="C106" s="61">
        <v>1</v>
      </c>
      <c r="D106" s="69">
        <v>19.02</v>
      </c>
      <c r="E106" s="69">
        <v>613</v>
      </c>
      <c r="F106" s="134">
        <f>(49/2000*E106)</f>
        <v>15.02</v>
      </c>
      <c r="G106" s="62">
        <f>+F106</f>
        <v>15.02</v>
      </c>
      <c r="H106" s="62">
        <f t="shared" si="31"/>
        <v>0</v>
      </c>
      <c r="I106" s="62">
        <f t="shared" si="32"/>
        <v>19.02</v>
      </c>
      <c r="J106" s="62">
        <f>+B106*C106*I106*12</f>
        <v>228.24</v>
      </c>
      <c r="K106" s="74">
        <f t="shared" si="119"/>
        <v>19.02</v>
      </c>
      <c r="L106" s="62">
        <f t="shared" si="120"/>
        <v>228.24</v>
      </c>
      <c r="M106" s="135">
        <f t="shared" si="30"/>
        <v>228.24</v>
      </c>
      <c r="N106" s="125">
        <f t="shared" si="118"/>
        <v>0</v>
      </c>
      <c r="O106" s="69">
        <f t="shared" si="3"/>
        <v>0</v>
      </c>
      <c r="P106" s="73"/>
      <c r="Q106" s="69"/>
      <c r="R106" s="69"/>
      <c r="BXY106" s="9"/>
      <c r="BXZ106" s="9"/>
      <c r="BYA106" s="9"/>
    </row>
    <row r="107" spans="1:19 2001:2003" ht="15.75">
      <c r="A107" s="39"/>
      <c r="B107" s="60"/>
      <c r="C107" s="61"/>
      <c r="D107" s="69"/>
      <c r="E107" s="69"/>
      <c r="F107" s="69"/>
      <c r="G107" s="62"/>
      <c r="H107" s="62"/>
      <c r="I107" s="62"/>
      <c r="J107" s="62"/>
      <c r="K107" s="74">
        <f t="shared" si="119"/>
        <v>0</v>
      </c>
      <c r="L107" s="62"/>
      <c r="M107" s="135">
        <f t="shared" si="30"/>
        <v>0</v>
      </c>
      <c r="N107" s="125"/>
      <c r="O107" s="69">
        <f t="shared" si="3"/>
        <v>0</v>
      </c>
      <c r="P107" s="73"/>
      <c r="BXY107" s="9"/>
      <c r="BXZ107" s="9"/>
      <c r="BYA107" s="9"/>
    </row>
    <row r="108" spans="1:19 2001:2003" ht="15.75" customHeight="1">
      <c r="A108" s="39" t="s">
        <v>57</v>
      </c>
      <c r="B108" s="60">
        <v>1</v>
      </c>
      <c r="C108" s="61">
        <v>1</v>
      </c>
      <c r="D108" s="69">
        <v>65.989999999999995</v>
      </c>
      <c r="E108" s="69">
        <v>840</v>
      </c>
      <c r="F108" s="134">
        <f>(49/2000*E108)*C108</f>
        <v>20.58</v>
      </c>
      <c r="G108" s="62">
        <f>((49*1.016)/2000*E108)*C108</f>
        <v>20.91</v>
      </c>
      <c r="H108" s="62">
        <f t="shared" si="31"/>
        <v>0.33</v>
      </c>
      <c r="I108" s="62">
        <f t="shared" si="32"/>
        <v>66.319999999999993</v>
      </c>
      <c r="J108" s="62">
        <f>+B108*C108*I108*12*4.33</f>
        <v>3445.99</v>
      </c>
      <c r="K108" s="74">
        <f>B108*C108*D108*4.33</f>
        <v>285.74</v>
      </c>
      <c r="L108" s="62">
        <f t="shared" si="120"/>
        <v>3428.88</v>
      </c>
      <c r="M108" s="135">
        <f t="shared" si="30"/>
        <v>3445.99</v>
      </c>
      <c r="N108" s="125">
        <f t="shared" si="118"/>
        <v>5.0000000000000001E-3</v>
      </c>
      <c r="O108" s="69">
        <f t="shared" si="3"/>
        <v>17.11</v>
      </c>
      <c r="P108" s="73"/>
      <c r="BXY108" s="9"/>
      <c r="BXZ108" s="9"/>
      <c r="BYA108" s="9"/>
    </row>
    <row r="109" spans="1:19 2001:2003" ht="15.75" customHeight="1">
      <c r="A109" s="39" t="s">
        <v>58</v>
      </c>
      <c r="B109" s="60">
        <v>1</v>
      </c>
      <c r="C109" s="61">
        <v>1</v>
      </c>
      <c r="D109" s="69">
        <v>19.899999999999999</v>
      </c>
      <c r="E109" s="69">
        <v>840</v>
      </c>
      <c r="F109" s="134">
        <f>(49/2000*E109)</f>
        <v>20.58</v>
      </c>
      <c r="G109" s="62">
        <f>+F109</f>
        <v>20.58</v>
      </c>
      <c r="H109" s="62">
        <f t="shared" si="31"/>
        <v>0</v>
      </c>
      <c r="I109" s="62">
        <f t="shared" si="32"/>
        <v>19.899999999999999</v>
      </c>
      <c r="J109" s="62">
        <f>+B109*C109*I109*12</f>
        <v>238.8</v>
      </c>
      <c r="K109" s="74">
        <f t="shared" si="119"/>
        <v>19.899999999999999</v>
      </c>
      <c r="L109" s="62">
        <f t="shared" si="120"/>
        <v>238.8</v>
      </c>
      <c r="M109" s="135">
        <f t="shared" si="30"/>
        <v>238.8</v>
      </c>
      <c r="N109" s="125">
        <f t="shared" si="118"/>
        <v>0</v>
      </c>
      <c r="O109" s="69">
        <f t="shared" si="3"/>
        <v>0</v>
      </c>
      <c r="P109" s="73"/>
      <c r="Q109" s="69"/>
      <c r="R109" s="69"/>
      <c r="S109" s="75"/>
      <c r="BXY109" s="9"/>
      <c r="BXZ109" s="9"/>
      <c r="BYA109" s="9"/>
    </row>
    <row r="110" spans="1:19 2001:2003" s="77" customFormat="1" ht="15.75">
      <c r="A110" s="76" t="s">
        <v>33</v>
      </c>
      <c r="B110" s="31"/>
      <c r="C110" s="68"/>
      <c r="D110" s="68"/>
      <c r="E110" s="68"/>
      <c r="F110" s="68"/>
      <c r="G110" s="35"/>
      <c r="H110" s="35"/>
      <c r="I110" s="35"/>
      <c r="J110" s="35"/>
      <c r="K110" s="137"/>
      <c r="L110" s="35"/>
      <c r="M110" s="138"/>
      <c r="N110" s="140"/>
      <c r="O110" s="69">
        <f t="shared" si="3"/>
        <v>0</v>
      </c>
      <c r="P110" s="7"/>
      <c r="Q110" s="7"/>
      <c r="R110" s="7"/>
      <c r="S110" s="7"/>
    </row>
    <row r="111" spans="1:19 2001:2003" ht="15.75" customHeight="1">
      <c r="A111" s="39" t="s">
        <v>21</v>
      </c>
      <c r="B111" s="60">
        <v>7</v>
      </c>
      <c r="C111" s="61">
        <v>1</v>
      </c>
      <c r="D111" s="69">
        <v>4.58</v>
      </c>
      <c r="E111" s="69">
        <v>29</v>
      </c>
      <c r="F111" s="134">
        <f>(49/2000*E111)*C111</f>
        <v>0.71</v>
      </c>
      <c r="G111" s="62">
        <f>((49*1.016)/2000*E111)*C111</f>
        <v>0.72</v>
      </c>
      <c r="H111" s="62">
        <f t="shared" si="31"/>
        <v>0.01</v>
      </c>
      <c r="I111" s="62">
        <f t="shared" si="32"/>
        <v>4.59</v>
      </c>
      <c r="J111" s="62">
        <f>+B111*C111*I111*12*4.33</f>
        <v>1669.47</v>
      </c>
      <c r="K111" s="74">
        <f>B111*C111*D111*4.33</f>
        <v>138.82</v>
      </c>
      <c r="L111" s="62">
        <f>K111*12</f>
        <v>1665.84</v>
      </c>
      <c r="M111" s="135">
        <f>+J111</f>
        <v>1669.47</v>
      </c>
      <c r="N111" s="125">
        <f t="shared" si="118"/>
        <v>2.2000000000000001E-3</v>
      </c>
      <c r="O111" s="69">
        <f t="shared" si="3"/>
        <v>3.63</v>
      </c>
      <c r="BXY111" s="9"/>
      <c r="BXZ111" s="9"/>
      <c r="BYA111" s="9"/>
    </row>
    <row r="112" spans="1:19 2001:2003" ht="15.75">
      <c r="A112" s="39" t="s">
        <v>20</v>
      </c>
      <c r="B112" s="60">
        <v>19</v>
      </c>
      <c r="C112" s="61">
        <v>1</v>
      </c>
      <c r="D112" s="69">
        <v>5.92</v>
      </c>
      <c r="E112" s="69">
        <v>47</v>
      </c>
      <c r="F112" s="134">
        <f>(49/2000*E112)*C112</f>
        <v>1.1499999999999999</v>
      </c>
      <c r="G112" s="62">
        <f>((49*1.016)/2000*E112)*C112</f>
        <v>1.17</v>
      </c>
      <c r="H112" s="62">
        <f t="shared" si="31"/>
        <v>0.02</v>
      </c>
      <c r="I112" s="62">
        <f t="shared" si="32"/>
        <v>5.94</v>
      </c>
      <c r="J112" s="62">
        <f>+B112*C112*I112*12*4.33</f>
        <v>5864.21</v>
      </c>
      <c r="K112" s="74">
        <f>B112*C112*D112*4.33</f>
        <v>487.04</v>
      </c>
      <c r="L112" s="62">
        <f>K112*12</f>
        <v>5844.48</v>
      </c>
      <c r="M112" s="135">
        <f>+J112</f>
        <v>5864.21</v>
      </c>
      <c r="N112" s="125">
        <f t="shared" si="118"/>
        <v>3.3999999999999998E-3</v>
      </c>
      <c r="O112" s="69">
        <f t="shared" si="3"/>
        <v>19.73</v>
      </c>
      <c r="BXY112" s="9"/>
      <c r="BXZ112" s="9"/>
      <c r="BYA112" s="9"/>
    </row>
    <row r="113" spans="1:2003" ht="15.75">
      <c r="A113" s="39" t="s">
        <v>19</v>
      </c>
      <c r="B113" s="60">
        <v>71</v>
      </c>
      <c r="C113" s="61">
        <v>1</v>
      </c>
      <c r="D113" s="69">
        <v>7.8</v>
      </c>
      <c r="E113" s="69">
        <v>68</v>
      </c>
      <c r="F113" s="134">
        <f>(49/2000*E113)*C113</f>
        <v>1.67</v>
      </c>
      <c r="G113" s="62">
        <f>((49*1.016)/2000*E113)*C113</f>
        <v>1.69</v>
      </c>
      <c r="H113" s="62">
        <f t="shared" si="31"/>
        <v>0.02</v>
      </c>
      <c r="I113" s="62">
        <f t="shared" si="32"/>
        <v>7.82</v>
      </c>
      <c r="J113" s="62">
        <f>+B113*C113*I113*12*4.33</f>
        <v>28849.23</v>
      </c>
      <c r="K113" s="74">
        <f>B113*C113*D113*4.33</f>
        <v>2397.9499999999998</v>
      </c>
      <c r="L113" s="62">
        <f>K113*12</f>
        <v>28775.4</v>
      </c>
      <c r="M113" s="135">
        <f>+J113</f>
        <v>28849.23</v>
      </c>
      <c r="N113" s="125">
        <f t="shared" si="118"/>
        <v>2.5999999999999999E-3</v>
      </c>
      <c r="O113" s="69">
        <f t="shared" si="3"/>
        <v>73.83</v>
      </c>
      <c r="BXY113" s="9"/>
      <c r="BXZ113" s="9"/>
      <c r="BYA113" s="9"/>
    </row>
    <row r="114" spans="1:2003" ht="15.75">
      <c r="A114" s="39"/>
      <c r="B114" s="60"/>
      <c r="C114" s="61"/>
      <c r="D114" s="69"/>
      <c r="E114" s="69"/>
      <c r="F114" s="69"/>
      <c r="G114" s="62"/>
      <c r="H114" s="62"/>
      <c r="I114" s="62"/>
      <c r="J114" s="62"/>
      <c r="K114" s="74"/>
      <c r="L114" s="62"/>
      <c r="M114" s="135"/>
      <c r="N114" s="125"/>
      <c r="O114" s="69">
        <f t="shared" si="3"/>
        <v>0</v>
      </c>
      <c r="BXY114" s="9"/>
      <c r="BXZ114" s="9"/>
      <c r="BYA114" s="9"/>
    </row>
    <row r="115" spans="1:2003" ht="15.75">
      <c r="A115" s="58" t="s">
        <v>34</v>
      </c>
      <c r="B115" s="60"/>
      <c r="C115" s="61"/>
      <c r="D115" s="69"/>
      <c r="E115" s="69"/>
      <c r="F115" s="69"/>
      <c r="G115" s="62"/>
      <c r="H115" s="62"/>
      <c r="I115" s="62"/>
      <c r="J115" s="62"/>
      <c r="K115" s="74"/>
      <c r="L115" s="62"/>
      <c r="M115" s="135"/>
      <c r="N115" s="125"/>
      <c r="O115" s="69">
        <f t="shared" si="3"/>
        <v>0</v>
      </c>
      <c r="BXY115" s="9"/>
      <c r="BXZ115" s="9"/>
      <c r="BYA115" s="9"/>
    </row>
    <row r="116" spans="1:2003" ht="15.75">
      <c r="A116" s="39" t="s">
        <v>21</v>
      </c>
      <c r="B116" s="60">
        <v>2</v>
      </c>
      <c r="C116" s="61">
        <v>1</v>
      </c>
      <c r="D116" s="69">
        <v>4.58</v>
      </c>
      <c r="E116" s="69">
        <v>29</v>
      </c>
      <c r="F116" s="134">
        <f>(49/2000*E116)*C116</f>
        <v>0.71</v>
      </c>
      <c r="G116" s="62">
        <f>((49*1.016)/2000*E116)*C116</f>
        <v>0.72</v>
      </c>
      <c r="H116" s="62">
        <f t="shared" ref="H116:H118" si="121">+G116-F116</f>
        <v>0.01</v>
      </c>
      <c r="I116" s="62">
        <f t="shared" ref="I116:I118" si="122">+D116+H116</f>
        <v>4.59</v>
      </c>
      <c r="J116" s="62">
        <f>+B116*C116*I116*12*4.33</f>
        <v>476.99</v>
      </c>
      <c r="K116" s="74">
        <f>B116*C116*D116*4.33</f>
        <v>39.659999999999997</v>
      </c>
      <c r="L116" s="62">
        <f>K116*12</f>
        <v>475.92</v>
      </c>
      <c r="M116" s="135">
        <f>B116*C116*I116*12*4.33</f>
        <v>476.99</v>
      </c>
      <c r="N116" s="125">
        <f t="shared" ref="N116:N118" si="123">(I116-D116)/D116</f>
        <v>2.2000000000000001E-3</v>
      </c>
      <c r="O116" s="69">
        <f t="shared" si="3"/>
        <v>1.07</v>
      </c>
      <c r="BXY116" s="9"/>
      <c r="BXZ116" s="9"/>
      <c r="BYA116" s="9"/>
    </row>
    <row r="117" spans="1:2003" ht="15.75">
      <c r="A117" s="39" t="s">
        <v>20</v>
      </c>
      <c r="B117" s="60">
        <v>5</v>
      </c>
      <c r="C117" s="61">
        <v>1</v>
      </c>
      <c r="D117" s="69">
        <v>5.92</v>
      </c>
      <c r="E117" s="69">
        <v>47</v>
      </c>
      <c r="F117" s="134">
        <f>(49/2000*E117)*C117</f>
        <v>1.1499999999999999</v>
      </c>
      <c r="G117" s="62">
        <f>((49*1.016)/2000*E117)*C117</f>
        <v>1.17</v>
      </c>
      <c r="H117" s="62">
        <f t="shared" si="121"/>
        <v>0.02</v>
      </c>
      <c r="I117" s="62">
        <f t="shared" si="122"/>
        <v>5.94</v>
      </c>
      <c r="J117" s="62">
        <f>+B117*C117*I117*12*4.33</f>
        <v>1543.21</v>
      </c>
      <c r="K117" s="74">
        <f>B117*C117*D117*4.33</f>
        <v>128.16999999999999</v>
      </c>
      <c r="L117" s="62">
        <f>K117*12</f>
        <v>1538.04</v>
      </c>
      <c r="M117" s="135">
        <f>+J117</f>
        <v>1543.21</v>
      </c>
      <c r="N117" s="125">
        <f t="shared" si="123"/>
        <v>3.3999999999999998E-3</v>
      </c>
      <c r="O117" s="69">
        <f t="shared" si="3"/>
        <v>5.17</v>
      </c>
      <c r="BXY117" s="9"/>
      <c r="BXZ117" s="9"/>
      <c r="BYA117" s="9"/>
    </row>
    <row r="118" spans="1:2003" ht="15.75">
      <c r="A118" s="39" t="s">
        <v>19</v>
      </c>
      <c r="B118" s="60">
        <v>7</v>
      </c>
      <c r="C118" s="61">
        <v>1</v>
      </c>
      <c r="D118" s="69">
        <v>7.8</v>
      </c>
      <c r="E118" s="69">
        <v>68</v>
      </c>
      <c r="F118" s="134">
        <f>(49/2000*E118)*C118</f>
        <v>1.67</v>
      </c>
      <c r="G118" s="62">
        <f>((49*1.016)/2000*E118)*C118</f>
        <v>1.69</v>
      </c>
      <c r="H118" s="62">
        <f t="shared" si="121"/>
        <v>0.02</v>
      </c>
      <c r="I118" s="62">
        <f t="shared" si="122"/>
        <v>7.82</v>
      </c>
      <c r="J118" s="62">
        <f>+B118*C118*I118*12*4.33</f>
        <v>2844.29</v>
      </c>
      <c r="K118" s="74">
        <f>B118*C118*D118*4.33</f>
        <v>236.42</v>
      </c>
      <c r="L118" s="62">
        <f>K118*12</f>
        <v>2837.04</v>
      </c>
      <c r="M118" s="135">
        <f>B118*C118*I118*12*4.33</f>
        <v>2844.29</v>
      </c>
      <c r="N118" s="125">
        <f t="shared" si="123"/>
        <v>2.5999999999999999E-3</v>
      </c>
      <c r="O118" s="69">
        <f t="shared" ref="O118:O142" si="124">+M118-L118</f>
        <v>7.25</v>
      </c>
      <c r="BXY118" s="9"/>
      <c r="BXZ118" s="9"/>
      <c r="BYA118" s="9"/>
    </row>
    <row r="119" spans="1:2003" s="57" customFormat="1" ht="15.75">
      <c r="A119" s="48"/>
      <c r="B119" s="49"/>
      <c r="C119" s="65"/>
      <c r="D119" s="65"/>
      <c r="E119" s="65"/>
      <c r="F119" s="65"/>
      <c r="G119" s="66"/>
      <c r="H119" s="66"/>
      <c r="I119" s="66"/>
      <c r="J119" s="66"/>
      <c r="K119" s="141"/>
      <c r="L119" s="66"/>
      <c r="M119" s="142"/>
      <c r="N119" s="143"/>
      <c r="O119" s="69">
        <f t="shared" si="124"/>
        <v>0</v>
      </c>
      <c r="P119" s="7"/>
      <c r="Q119" s="7"/>
      <c r="R119" s="7"/>
      <c r="S119" s="7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  <c r="IV119" s="8"/>
      <c r="IW119" s="8"/>
      <c r="IX119" s="8"/>
      <c r="IY119" s="8"/>
      <c r="IZ119" s="8"/>
      <c r="JA119" s="8"/>
      <c r="JB119" s="8"/>
      <c r="JC119" s="8"/>
      <c r="JD119" s="8"/>
      <c r="JE119" s="8"/>
      <c r="JF119" s="8"/>
      <c r="JG119" s="8"/>
      <c r="JH119" s="8"/>
      <c r="JI119" s="8"/>
      <c r="JJ119" s="8"/>
      <c r="JK119" s="8"/>
      <c r="JL119" s="8"/>
      <c r="JM119" s="8"/>
      <c r="JN119" s="8"/>
      <c r="JO119" s="8"/>
      <c r="JP119" s="8"/>
      <c r="JQ119" s="8"/>
      <c r="JR119" s="8"/>
      <c r="JS119" s="8"/>
      <c r="JT119" s="8"/>
      <c r="JU119" s="8"/>
      <c r="JV119" s="8"/>
      <c r="JW119" s="8"/>
      <c r="JX119" s="8"/>
      <c r="JY119" s="8"/>
      <c r="JZ119" s="8"/>
      <c r="KA119" s="8"/>
      <c r="KB119" s="8"/>
      <c r="KC119" s="8"/>
      <c r="KD119" s="8"/>
      <c r="KE119" s="8"/>
      <c r="KF119" s="8"/>
      <c r="KG119" s="8"/>
      <c r="KH119" s="8"/>
      <c r="KI119" s="8"/>
      <c r="KJ119" s="8"/>
      <c r="KK119" s="8"/>
      <c r="KL119" s="8"/>
      <c r="KM119" s="8"/>
      <c r="KN119" s="8"/>
      <c r="KO119" s="8"/>
      <c r="KP119" s="8"/>
      <c r="KQ119" s="8"/>
      <c r="KR119" s="8"/>
      <c r="KS119" s="8"/>
      <c r="KT119" s="8"/>
      <c r="KU119" s="8"/>
      <c r="KV119" s="8"/>
      <c r="KW119" s="8"/>
      <c r="KX119" s="8"/>
      <c r="KY119" s="8"/>
      <c r="KZ119" s="8"/>
      <c r="LA119" s="8"/>
      <c r="LB119" s="8"/>
      <c r="LC119" s="8"/>
      <c r="LD119" s="8"/>
      <c r="LE119" s="8"/>
      <c r="LF119" s="8"/>
      <c r="LG119" s="8"/>
      <c r="LH119" s="8"/>
      <c r="LI119" s="8"/>
      <c r="LJ119" s="8"/>
      <c r="LK119" s="8"/>
      <c r="LL119" s="8"/>
      <c r="LM119" s="8"/>
      <c r="LN119" s="8"/>
      <c r="LO119" s="8"/>
      <c r="LP119" s="8"/>
      <c r="LQ119" s="8"/>
      <c r="LR119" s="8"/>
      <c r="LS119" s="8"/>
      <c r="LT119" s="8"/>
      <c r="LU119" s="8"/>
      <c r="LV119" s="8"/>
      <c r="LW119" s="8"/>
      <c r="LX119" s="8"/>
      <c r="LY119" s="8"/>
      <c r="LZ119" s="8"/>
      <c r="MA119" s="8"/>
      <c r="MB119" s="8"/>
      <c r="MC119" s="8"/>
      <c r="MD119" s="8"/>
      <c r="ME119" s="8"/>
      <c r="MF119" s="8"/>
      <c r="MG119" s="8"/>
      <c r="MH119" s="8"/>
      <c r="MI119" s="8"/>
      <c r="MJ119" s="8"/>
      <c r="MK119" s="8"/>
      <c r="ML119" s="8"/>
      <c r="MM119" s="8"/>
      <c r="MN119" s="8"/>
      <c r="MO119" s="8"/>
      <c r="MP119" s="8"/>
      <c r="MQ119" s="8"/>
      <c r="MR119" s="8"/>
      <c r="MS119" s="8"/>
      <c r="MT119" s="8"/>
      <c r="MU119" s="8"/>
      <c r="MV119" s="8"/>
      <c r="MW119" s="8"/>
      <c r="MX119" s="8"/>
      <c r="MY119" s="8"/>
      <c r="MZ119" s="8"/>
      <c r="NA119" s="8"/>
      <c r="NB119" s="8"/>
      <c r="NC119" s="8"/>
      <c r="ND119" s="8"/>
      <c r="NE119" s="8"/>
      <c r="NF119" s="8"/>
      <c r="NG119" s="8"/>
      <c r="NH119" s="8"/>
      <c r="NI119" s="8"/>
      <c r="NJ119" s="8"/>
      <c r="NK119" s="8"/>
      <c r="NL119" s="8"/>
      <c r="NM119" s="8"/>
      <c r="NN119" s="8"/>
      <c r="NO119" s="8"/>
      <c r="NP119" s="8"/>
      <c r="NQ119" s="8"/>
      <c r="NR119" s="8"/>
      <c r="NS119" s="8"/>
      <c r="NT119" s="8"/>
      <c r="NU119" s="8"/>
      <c r="NV119" s="8"/>
      <c r="NW119" s="8"/>
      <c r="NX119" s="8"/>
      <c r="NY119" s="8"/>
      <c r="NZ119" s="8"/>
      <c r="OA119" s="8"/>
      <c r="OB119" s="8"/>
      <c r="OC119" s="8"/>
      <c r="OD119" s="8"/>
      <c r="OE119" s="8"/>
      <c r="OF119" s="8"/>
      <c r="OG119" s="8"/>
      <c r="OH119" s="8"/>
      <c r="OI119" s="8"/>
      <c r="OJ119" s="8"/>
      <c r="OK119" s="8"/>
      <c r="OL119" s="8"/>
      <c r="OM119" s="8"/>
      <c r="ON119" s="8"/>
      <c r="OO119" s="8"/>
      <c r="OP119" s="8"/>
      <c r="OQ119" s="8"/>
      <c r="OR119" s="8"/>
      <c r="OS119" s="8"/>
      <c r="OT119" s="8"/>
      <c r="OU119" s="8"/>
      <c r="OV119" s="8"/>
      <c r="OW119" s="8"/>
      <c r="OX119" s="8"/>
      <c r="OY119" s="8"/>
      <c r="OZ119" s="8"/>
      <c r="PA119" s="8"/>
      <c r="PB119" s="8"/>
      <c r="PC119" s="8"/>
      <c r="PD119" s="8"/>
      <c r="PE119" s="8"/>
      <c r="PF119" s="8"/>
      <c r="PG119" s="8"/>
      <c r="PH119" s="8"/>
      <c r="PI119" s="8"/>
      <c r="PJ119" s="8"/>
      <c r="PK119" s="8"/>
      <c r="PL119" s="8"/>
      <c r="PM119" s="8"/>
      <c r="PN119" s="8"/>
      <c r="PO119" s="8"/>
      <c r="PP119" s="8"/>
      <c r="PQ119" s="8"/>
      <c r="PR119" s="8"/>
      <c r="PS119" s="8"/>
      <c r="PT119" s="8"/>
      <c r="PU119" s="8"/>
      <c r="PV119" s="8"/>
      <c r="PW119" s="8"/>
      <c r="PX119" s="8"/>
      <c r="PY119" s="8"/>
      <c r="PZ119" s="8"/>
      <c r="QA119" s="8"/>
      <c r="QB119" s="8"/>
      <c r="QC119" s="8"/>
      <c r="QD119" s="8"/>
      <c r="QE119" s="8"/>
      <c r="QF119" s="8"/>
      <c r="QG119" s="8"/>
      <c r="QH119" s="8"/>
      <c r="QI119" s="8"/>
      <c r="QJ119" s="8"/>
      <c r="QK119" s="8"/>
      <c r="QL119" s="8"/>
      <c r="QM119" s="8"/>
      <c r="QN119" s="8"/>
      <c r="QO119" s="8"/>
      <c r="QP119" s="8"/>
      <c r="QQ119" s="8"/>
      <c r="QR119" s="8"/>
      <c r="QS119" s="8"/>
      <c r="QT119" s="8"/>
      <c r="QU119" s="8"/>
      <c r="QV119" s="8"/>
      <c r="QW119" s="8"/>
      <c r="QX119" s="8"/>
      <c r="QY119" s="8"/>
      <c r="QZ119" s="8"/>
      <c r="RA119" s="8"/>
      <c r="RB119" s="8"/>
      <c r="RC119" s="8"/>
      <c r="RD119" s="8"/>
      <c r="RE119" s="8"/>
      <c r="RF119" s="8"/>
      <c r="RG119" s="8"/>
      <c r="RH119" s="8"/>
      <c r="RI119" s="8"/>
      <c r="RJ119" s="8"/>
      <c r="RK119" s="8"/>
      <c r="RL119" s="8"/>
      <c r="RM119" s="8"/>
      <c r="RN119" s="8"/>
      <c r="RO119" s="8"/>
      <c r="RP119" s="8"/>
      <c r="RQ119" s="8"/>
      <c r="RR119" s="8"/>
      <c r="RS119" s="8"/>
      <c r="RT119" s="8"/>
      <c r="RU119" s="8"/>
      <c r="RV119" s="8"/>
      <c r="RW119" s="8"/>
      <c r="RX119" s="8"/>
      <c r="RY119" s="8"/>
      <c r="RZ119" s="8"/>
      <c r="SA119" s="8"/>
      <c r="SB119" s="8"/>
      <c r="SC119" s="8"/>
      <c r="SD119" s="8"/>
      <c r="SE119" s="8"/>
      <c r="SF119" s="8"/>
      <c r="SG119" s="8"/>
      <c r="SH119" s="8"/>
      <c r="SI119" s="8"/>
      <c r="SJ119" s="8"/>
      <c r="SK119" s="8"/>
      <c r="SL119" s="8"/>
      <c r="SM119" s="8"/>
      <c r="SN119" s="8"/>
      <c r="SO119" s="8"/>
      <c r="SP119" s="8"/>
      <c r="SQ119" s="8"/>
      <c r="SR119" s="8"/>
      <c r="SS119" s="8"/>
      <c r="ST119" s="8"/>
      <c r="SU119" s="8"/>
      <c r="SV119" s="8"/>
      <c r="SW119" s="8"/>
      <c r="SX119" s="8"/>
      <c r="SY119" s="8"/>
      <c r="SZ119" s="8"/>
      <c r="TA119" s="8"/>
      <c r="TB119" s="8"/>
      <c r="TC119" s="8"/>
      <c r="TD119" s="8"/>
      <c r="TE119" s="8"/>
      <c r="TF119" s="8"/>
      <c r="TG119" s="8"/>
      <c r="TH119" s="8"/>
      <c r="TI119" s="8"/>
      <c r="TJ119" s="8"/>
      <c r="TK119" s="8"/>
      <c r="TL119" s="8"/>
      <c r="TM119" s="8"/>
      <c r="TN119" s="8"/>
      <c r="TO119" s="8"/>
      <c r="TP119" s="8"/>
      <c r="TQ119" s="8"/>
      <c r="TR119" s="8"/>
      <c r="TS119" s="8"/>
      <c r="TT119" s="8"/>
      <c r="TU119" s="8"/>
      <c r="TV119" s="8"/>
      <c r="TW119" s="8"/>
      <c r="TX119" s="8"/>
      <c r="TY119" s="8"/>
      <c r="TZ119" s="8"/>
      <c r="UA119" s="8"/>
      <c r="UB119" s="8"/>
      <c r="UC119" s="8"/>
      <c r="UD119" s="8"/>
      <c r="UE119" s="8"/>
      <c r="UF119" s="8"/>
      <c r="UG119" s="8"/>
      <c r="UH119" s="8"/>
      <c r="UI119" s="8"/>
      <c r="UJ119" s="8"/>
      <c r="UK119" s="8"/>
      <c r="UL119" s="8"/>
      <c r="UM119" s="8"/>
      <c r="UN119" s="8"/>
      <c r="UO119" s="8"/>
      <c r="UP119" s="8"/>
      <c r="UQ119" s="8"/>
      <c r="UR119" s="8"/>
      <c r="US119" s="8"/>
      <c r="UT119" s="8"/>
      <c r="UU119" s="8"/>
      <c r="UV119" s="8"/>
      <c r="UW119" s="8"/>
      <c r="UX119" s="8"/>
      <c r="UY119" s="8"/>
      <c r="UZ119" s="8"/>
      <c r="VA119" s="8"/>
      <c r="VB119" s="8"/>
      <c r="VC119" s="8"/>
      <c r="VD119" s="8"/>
      <c r="VE119" s="8"/>
      <c r="VF119" s="8"/>
      <c r="VG119" s="8"/>
      <c r="VH119" s="8"/>
      <c r="VI119" s="8"/>
      <c r="VJ119" s="8"/>
      <c r="VK119" s="8"/>
      <c r="VL119" s="8"/>
      <c r="VM119" s="8"/>
      <c r="VN119" s="8"/>
      <c r="VO119" s="8"/>
      <c r="VP119" s="8"/>
      <c r="VQ119" s="8"/>
      <c r="VR119" s="8"/>
      <c r="VS119" s="8"/>
      <c r="VT119" s="8"/>
      <c r="VU119" s="8"/>
      <c r="VV119" s="8"/>
      <c r="VW119" s="8"/>
      <c r="VX119" s="8"/>
      <c r="VY119" s="8"/>
      <c r="VZ119" s="8"/>
      <c r="WA119" s="8"/>
      <c r="WB119" s="8"/>
      <c r="WC119" s="8"/>
      <c r="WD119" s="8"/>
      <c r="WE119" s="8"/>
      <c r="WF119" s="8"/>
      <c r="WG119" s="8"/>
      <c r="WH119" s="8"/>
      <c r="WI119" s="8"/>
      <c r="WJ119" s="8"/>
      <c r="WK119" s="8"/>
      <c r="WL119" s="8"/>
      <c r="WM119" s="8"/>
      <c r="WN119" s="8"/>
      <c r="WO119" s="8"/>
      <c r="WP119" s="8"/>
      <c r="WQ119" s="8"/>
      <c r="WR119" s="8"/>
      <c r="WS119" s="8"/>
      <c r="WT119" s="8"/>
      <c r="WU119" s="8"/>
      <c r="WV119" s="8"/>
      <c r="WW119" s="8"/>
      <c r="WX119" s="8"/>
      <c r="WY119" s="8"/>
      <c r="WZ119" s="8"/>
      <c r="XA119" s="8"/>
      <c r="XB119" s="8"/>
      <c r="XC119" s="8"/>
      <c r="XD119" s="8"/>
      <c r="XE119" s="8"/>
      <c r="XF119" s="8"/>
      <c r="XG119" s="8"/>
      <c r="XH119" s="8"/>
      <c r="XI119" s="8"/>
      <c r="XJ119" s="8"/>
      <c r="XK119" s="8"/>
      <c r="XL119" s="8"/>
      <c r="XM119" s="8"/>
      <c r="XN119" s="8"/>
      <c r="XO119" s="8"/>
      <c r="XP119" s="8"/>
      <c r="XQ119" s="8"/>
      <c r="XR119" s="8"/>
      <c r="XS119" s="8"/>
      <c r="XT119" s="8"/>
      <c r="XU119" s="8"/>
      <c r="XV119" s="8"/>
      <c r="XW119" s="8"/>
      <c r="XX119" s="8"/>
      <c r="XY119" s="8"/>
      <c r="XZ119" s="8"/>
      <c r="YA119" s="8"/>
      <c r="YB119" s="8"/>
      <c r="YC119" s="8"/>
      <c r="YD119" s="8"/>
      <c r="YE119" s="8"/>
      <c r="YF119" s="8"/>
      <c r="YG119" s="8"/>
      <c r="YH119" s="8"/>
      <c r="YI119" s="8"/>
      <c r="YJ119" s="8"/>
      <c r="YK119" s="8"/>
      <c r="YL119" s="8"/>
      <c r="YM119" s="8"/>
      <c r="YN119" s="8"/>
      <c r="YO119" s="8"/>
      <c r="YP119" s="8"/>
      <c r="YQ119" s="8"/>
      <c r="YR119" s="8"/>
      <c r="YS119" s="8"/>
      <c r="YT119" s="8"/>
      <c r="YU119" s="8"/>
      <c r="YV119" s="8"/>
      <c r="YW119" s="8"/>
      <c r="YX119" s="8"/>
      <c r="YY119" s="8"/>
      <c r="YZ119" s="8"/>
      <c r="ZA119" s="8"/>
      <c r="ZB119" s="8"/>
      <c r="ZC119" s="8"/>
      <c r="ZD119" s="8"/>
      <c r="ZE119" s="8"/>
      <c r="ZF119" s="8"/>
      <c r="ZG119" s="8"/>
      <c r="ZH119" s="8"/>
      <c r="ZI119" s="8"/>
      <c r="ZJ119" s="8"/>
      <c r="ZK119" s="8"/>
      <c r="ZL119" s="8"/>
      <c r="ZM119" s="8"/>
      <c r="ZN119" s="8"/>
      <c r="ZO119" s="8"/>
      <c r="ZP119" s="8"/>
      <c r="ZQ119" s="8"/>
      <c r="ZR119" s="8"/>
      <c r="ZS119" s="8"/>
      <c r="ZT119" s="8"/>
      <c r="ZU119" s="8"/>
      <c r="ZV119" s="8"/>
      <c r="ZW119" s="8"/>
      <c r="ZX119" s="8"/>
      <c r="ZY119" s="8"/>
      <c r="ZZ119" s="8"/>
      <c r="AAA119" s="8"/>
      <c r="AAB119" s="8"/>
      <c r="AAC119" s="8"/>
      <c r="AAD119" s="8"/>
      <c r="AAE119" s="8"/>
      <c r="AAF119" s="8"/>
      <c r="AAG119" s="8"/>
      <c r="AAH119" s="8"/>
      <c r="AAI119" s="8"/>
      <c r="AAJ119" s="8"/>
      <c r="AAK119" s="8"/>
      <c r="AAL119" s="8"/>
      <c r="AAM119" s="8"/>
      <c r="AAN119" s="8"/>
      <c r="AAO119" s="8"/>
      <c r="AAP119" s="8"/>
      <c r="AAQ119" s="8"/>
      <c r="AAR119" s="8"/>
      <c r="AAS119" s="8"/>
      <c r="AAT119" s="8"/>
      <c r="AAU119" s="8"/>
      <c r="AAV119" s="8"/>
      <c r="AAW119" s="8"/>
      <c r="AAX119" s="8"/>
      <c r="AAY119" s="8"/>
      <c r="AAZ119" s="8"/>
      <c r="ABA119" s="8"/>
      <c r="ABB119" s="8"/>
      <c r="ABC119" s="8"/>
      <c r="ABD119" s="8"/>
      <c r="ABE119" s="8"/>
      <c r="ABF119" s="8"/>
      <c r="ABG119" s="8"/>
      <c r="ABH119" s="8"/>
      <c r="ABI119" s="8"/>
      <c r="ABJ119" s="8"/>
      <c r="ABK119" s="8"/>
      <c r="ABL119" s="8"/>
      <c r="ABM119" s="8"/>
      <c r="ABN119" s="8"/>
      <c r="ABO119" s="8"/>
      <c r="ABP119" s="8"/>
      <c r="ABQ119" s="8"/>
      <c r="ABR119" s="8"/>
      <c r="ABS119" s="8"/>
      <c r="ABT119" s="8"/>
      <c r="ABU119" s="8"/>
      <c r="ABV119" s="8"/>
      <c r="ABW119" s="8"/>
      <c r="ABX119" s="8"/>
      <c r="ABY119" s="8"/>
      <c r="ABZ119" s="8"/>
      <c r="ACA119" s="8"/>
      <c r="ACB119" s="8"/>
      <c r="ACC119" s="8"/>
      <c r="ACD119" s="8"/>
      <c r="ACE119" s="8"/>
      <c r="ACF119" s="8"/>
      <c r="ACG119" s="8"/>
      <c r="ACH119" s="8"/>
      <c r="ACI119" s="8"/>
      <c r="ACJ119" s="8"/>
      <c r="ACK119" s="8"/>
      <c r="ACL119" s="8"/>
      <c r="ACM119" s="8"/>
      <c r="ACN119" s="8"/>
      <c r="ACO119" s="8"/>
      <c r="ACP119" s="8"/>
      <c r="ACQ119" s="8"/>
      <c r="ACR119" s="8"/>
      <c r="ACS119" s="8"/>
      <c r="ACT119" s="8"/>
      <c r="ACU119" s="8"/>
      <c r="ACV119" s="8"/>
      <c r="ACW119" s="8"/>
      <c r="ACX119" s="8"/>
      <c r="ACY119" s="8"/>
      <c r="ACZ119" s="8"/>
      <c r="ADA119" s="8"/>
      <c r="ADB119" s="8"/>
      <c r="ADC119" s="8"/>
      <c r="ADD119" s="8"/>
      <c r="ADE119" s="8"/>
      <c r="ADF119" s="8"/>
      <c r="ADG119" s="8"/>
      <c r="ADH119" s="8"/>
      <c r="ADI119" s="8"/>
      <c r="ADJ119" s="8"/>
      <c r="ADK119" s="8"/>
      <c r="ADL119" s="8"/>
      <c r="ADM119" s="8"/>
      <c r="ADN119" s="8"/>
      <c r="ADO119" s="8"/>
      <c r="ADP119" s="8"/>
      <c r="ADQ119" s="8"/>
      <c r="ADR119" s="8"/>
      <c r="ADS119" s="8"/>
      <c r="ADT119" s="8"/>
      <c r="ADU119" s="8"/>
      <c r="ADV119" s="8"/>
      <c r="ADW119" s="8"/>
      <c r="ADX119" s="8"/>
      <c r="ADY119" s="8"/>
      <c r="ADZ119" s="8"/>
      <c r="AEA119" s="8"/>
      <c r="AEB119" s="8"/>
      <c r="AEC119" s="8"/>
      <c r="AED119" s="8"/>
      <c r="AEE119" s="8"/>
      <c r="AEF119" s="8"/>
      <c r="AEG119" s="8"/>
      <c r="AEH119" s="8"/>
      <c r="AEI119" s="8"/>
      <c r="AEJ119" s="8"/>
      <c r="AEK119" s="8"/>
      <c r="AEL119" s="8"/>
      <c r="AEM119" s="8"/>
      <c r="AEN119" s="8"/>
      <c r="AEO119" s="8"/>
      <c r="AEP119" s="8"/>
      <c r="AEQ119" s="8"/>
      <c r="AER119" s="8"/>
      <c r="AES119" s="8"/>
      <c r="AET119" s="8"/>
      <c r="AEU119" s="8"/>
      <c r="AEV119" s="8"/>
      <c r="AEW119" s="8"/>
      <c r="AEX119" s="8"/>
      <c r="AEY119" s="8"/>
      <c r="AEZ119" s="8"/>
      <c r="AFA119" s="8"/>
      <c r="AFB119" s="8"/>
      <c r="AFC119" s="8"/>
      <c r="AFD119" s="8"/>
      <c r="AFE119" s="8"/>
      <c r="AFF119" s="8"/>
      <c r="AFG119" s="8"/>
      <c r="AFH119" s="8"/>
      <c r="AFI119" s="8"/>
      <c r="AFJ119" s="8"/>
      <c r="AFK119" s="8"/>
      <c r="AFL119" s="8"/>
      <c r="AFM119" s="8"/>
      <c r="AFN119" s="8"/>
      <c r="AFO119" s="8"/>
      <c r="AFP119" s="8"/>
      <c r="AFQ119" s="8"/>
      <c r="AFR119" s="8"/>
      <c r="AFS119" s="8"/>
      <c r="AFT119" s="8"/>
      <c r="AFU119" s="8"/>
      <c r="AFV119" s="8"/>
      <c r="AFW119" s="8"/>
      <c r="AFX119" s="8"/>
      <c r="AFY119" s="8"/>
      <c r="AFZ119" s="8"/>
      <c r="AGA119" s="8"/>
      <c r="AGB119" s="8"/>
      <c r="AGC119" s="8"/>
      <c r="AGD119" s="8"/>
      <c r="AGE119" s="8"/>
      <c r="AGF119" s="8"/>
      <c r="AGG119" s="8"/>
      <c r="AGH119" s="8"/>
      <c r="AGI119" s="8"/>
      <c r="AGJ119" s="8"/>
      <c r="AGK119" s="8"/>
      <c r="AGL119" s="8"/>
      <c r="AGM119" s="8"/>
      <c r="AGN119" s="8"/>
      <c r="AGO119" s="8"/>
      <c r="AGP119" s="8"/>
      <c r="AGQ119" s="8"/>
      <c r="AGR119" s="8"/>
      <c r="AGS119" s="8"/>
      <c r="AGT119" s="8"/>
      <c r="AGU119" s="8"/>
      <c r="AGV119" s="8"/>
      <c r="AGW119" s="8"/>
      <c r="AGX119" s="8"/>
      <c r="AGY119" s="8"/>
      <c r="AGZ119" s="8"/>
      <c r="AHA119" s="8"/>
      <c r="AHB119" s="8"/>
      <c r="AHC119" s="8"/>
      <c r="AHD119" s="8"/>
      <c r="AHE119" s="8"/>
      <c r="AHF119" s="8"/>
      <c r="AHG119" s="8"/>
      <c r="AHH119" s="8"/>
      <c r="AHI119" s="8"/>
      <c r="AHJ119" s="8"/>
      <c r="AHK119" s="8"/>
      <c r="AHL119" s="8"/>
      <c r="AHM119" s="8"/>
      <c r="AHN119" s="8"/>
      <c r="AHO119" s="8"/>
      <c r="AHP119" s="8"/>
      <c r="AHQ119" s="8"/>
      <c r="AHR119" s="8"/>
      <c r="AHS119" s="8"/>
      <c r="AHT119" s="8"/>
      <c r="AHU119" s="8"/>
      <c r="AHV119" s="8"/>
      <c r="AHW119" s="8"/>
      <c r="AHX119" s="8"/>
      <c r="AHY119" s="8"/>
      <c r="AHZ119" s="8"/>
      <c r="AIA119" s="8"/>
      <c r="AIB119" s="8"/>
      <c r="AIC119" s="8"/>
      <c r="AID119" s="8"/>
      <c r="AIE119" s="8"/>
      <c r="AIF119" s="8"/>
      <c r="AIG119" s="8"/>
      <c r="AIH119" s="8"/>
      <c r="AII119" s="8"/>
      <c r="AIJ119" s="8"/>
      <c r="AIK119" s="8"/>
      <c r="AIL119" s="8"/>
      <c r="AIM119" s="8"/>
      <c r="AIN119" s="8"/>
      <c r="AIO119" s="8"/>
      <c r="AIP119" s="8"/>
      <c r="AIQ119" s="8"/>
      <c r="AIR119" s="8"/>
      <c r="AIS119" s="8"/>
      <c r="AIT119" s="8"/>
      <c r="AIU119" s="8"/>
      <c r="AIV119" s="8"/>
      <c r="AIW119" s="8"/>
      <c r="AIX119" s="8"/>
      <c r="AIY119" s="8"/>
      <c r="AIZ119" s="8"/>
      <c r="AJA119" s="8"/>
      <c r="AJB119" s="8"/>
      <c r="AJC119" s="8"/>
      <c r="AJD119" s="8"/>
      <c r="AJE119" s="8"/>
      <c r="AJF119" s="8"/>
      <c r="AJG119" s="8"/>
      <c r="AJH119" s="8"/>
      <c r="AJI119" s="8"/>
      <c r="AJJ119" s="8"/>
      <c r="AJK119" s="8"/>
      <c r="AJL119" s="8"/>
      <c r="AJM119" s="8"/>
      <c r="AJN119" s="8"/>
      <c r="AJO119" s="8"/>
      <c r="AJP119" s="8"/>
      <c r="AJQ119" s="8"/>
      <c r="AJR119" s="8"/>
      <c r="AJS119" s="8"/>
      <c r="AJT119" s="8"/>
      <c r="AJU119" s="8"/>
      <c r="AJV119" s="8"/>
      <c r="AJW119" s="8"/>
      <c r="AJX119" s="8"/>
      <c r="AJY119" s="8"/>
      <c r="AJZ119" s="8"/>
      <c r="AKA119" s="8"/>
      <c r="AKB119" s="8"/>
      <c r="AKC119" s="8"/>
      <c r="AKD119" s="8"/>
      <c r="AKE119" s="8"/>
      <c r="AKF119" s="8"/>
      <c r="AKG119" s="8"/>
      <c r="AKH119" s="8"/>
      <c r="AKI119" s="8"/>
      <c r="AKJ119" s="8"/>
      <c r="AKK119" s="8"/>
      <c r="AKL119" s="8"/>
      <c r="AKM119" s="8"/>
      <c r="AKN119" s="8"/>
      <c r="AKO119" s="8"/>
      <c r="AKP119" s="8"/>
      <c r="AKQ119" s="8"/>
      <c r="AKR119" s="8"/>
      <c r="AKS119" s="8"/>
      <c r="AKT119" s="8"/>
      <c r="AKU119" s="8"/>
      <c r="AKV119" s="8"/>
      <c r="AKW119" s="8"/>
      <c r="AKX119" s="8"/>
      <c r="AKY119" s="8"/>
      <c r="AKZ119" s="8"/>
      <c r="ALA119" s="8"/>
      <c r="ALB119" s="8"/>
      <c r="ALC119" s="8"/>
      <c r="ALD119" s="8"/>
      <c r="ALE119" s="8"/>
      <c r="ALF119" s="8"/>
      <c r="ALG119" s="8"/>
      <c r="ALH119" s="8"/>
      <c r="ALI119" s="8"/>
      <c r="ALJ119" s="8"/>
      <c r="ALK119" s="8"/>
      <c r="ALL119" s="8"/>
      <c r="ALM119" s="8"/>
      <c r="ALN119" s="8"/>
      <c r="ALO119" s="8"/>
      <c r="ALP119" s="8"/>
      <c r="ALQ119" s="8"/>
      <c r="ALR119" s="8"/>
      <c r="ALS119" s="8"/>
      <c r="ALT119" s="8"/>
      <c r="ALU119" s="8"/>
      <c r="ALV119" s="8"/>
      <c r="ALW119" s="8"/>
      <c r="ALX119" s="8"/>
      <c r="ALY119" s="8"/>
      <c r="ALZ119" s="8"/>
      <c r="AMA119" s="8"/>
      <c r="AMB119" s="8"/>
      <c r="AMC119" s="8"/>
      <c r="AMD119" s="8"/>
      <c r="AME119" s="8"/>
      <c r="AMF119" s="8"/>
      <c r="AMG119" s="8"/>
      <c r="AMH119" s="8"/>
      <c r="AMI119" s="8"/>
      <c r="AMJ119" s="8"/>
      <c r="AMK119" s="8"/>
      <c r="AML119" s="8"/>
      <c r="AMM119" s="8"/>
      <c r="AMN119" s="8"/>
      <c r="AMO119" s="8"/>
      <c r="AMP119" s="8"/>
      <c r="AMQ119" s="8"/>
      <c r="AMR119" s="8"/>
      <c r="AMS119" s="8"/>
      <c r="AMT119" s="8"/>
      <c r="AMU119" s="8"/>
      <c r="AMV119" s="8"/>
      <c r="AMW119" s="8"/>
      <c r="AMX119" s="8"/>
      <c r="AMY119" s="8"/>
      <c r="AMZ119" s="8"/>
      <c r="ANA119" s="8"/>
      <c r="ANB119" s="8"/>
      <c r="ANC119" s="8"/>
      <c r="AND119" s="8"/>
      <c r="ANE119" s="8"/>
      <c r="ANF119" s="8"/>
      <c r="ANG119" s="8"/>
      <c r="ANH119" s="8"/>
      <c r="ANI119" s="8"/>
      <c r="ANJ119" s="8"/>
      <c r="ANK119" s="8"/>
      <c r="ANL119" s="8"/>
      <c r="ANM119" s="8"/>
      <c r="ANN119" s="8"/>
      <c r="ANO119" s="8"/>
      <c r="ANP119" s="8"/>
      <c r="ANQ119" s="8"/>
      <c r="ANR119" s="8"/>
      <c r="ANS119" s="8"/>
      <c r="ANT119" s="8"/>
      <c r="ANU119" s="8"/>
      <c r="ANV119" s="8"/>
      <c r="ANW119" s="8"/>
      <c r="ANX119" s="8"/>
      <c r="ANY119" s="8"/>
      <c r="ANZ119" s="8"/>
      <c r="AOA119" s="8"/>
      <c r="AOB119" s="8"/>
      <c r="AOC119" s="8"/>
      <c r="AOD119" s="8"/>
      <c r="AOE119" s="8"/>
      <c r="AOF119" s="8"/>
      <c r="AOG119" s="8"/>
      <c r="AOH119" s="8"/>
      <c r="AOI119" s="8"/>
      <c r="AOJ119" s="8"/>
      <c r="AOK119" s="8"/>
      <c r="AOL119" s="8"/>
      <c r="AOM119" s="8"/>
      <c r="AON119" s="8"/>
      <c r="AOO119" s="8"/>
      <c r="AOP119" s="8"/>
      <c r="AOQ119" s="8"/>
      <c r="AOR119" s="8"/>
      <c r="AOS119" s="8"/>
      <c r="AOT119" s="8"/>
      <c r="AOU119" s="8"/>
      <c r="AOV119" s="8"/>
      <c r="AOW119" s="8"/>
      <c r="AOX119" s="8"/>
      <c r="AOY119" s="8"/>
      <c r="AOZ119" s="8"/>
      <c r="APA119" s="8"/>
      <c r="APB119" s="8"/>
      <c r="APC119" s="8"/>
      <c r="APD119" s="8"/>
      <c r="APE119" s="8"/>
      <c r="APF119" s="8"/>
      <c r="APG119" s="8"/>
      <c r="APH119" s="8"/>
      <c r="API119" s="8"/>
      <c r="APJ119" s="8"/>
      <c r="APK119" s="8"/>
      <c r="APL119" s="8"/>
      <c r="APM119" s="8"/>
      <c r="APN119" s="8"/>
      <c r="APO119" s="8"/>
      <c r="APP119" s="8"/>
      <c r="APQ119" s="8"/>
      <c r="APR119" s="8"/>
      <c r="APS119" s="8"/>
      <c r="APT119" s="8"/>
      <c r="APU119" s="8"/>
      <c r="APV119" s="8"/>
      <c r="APW119" s="8"/>
      <c r="APX119" s="8"/>
      <c r="APY119" s="8"/>
      <c r="APZ119" s="8"/>
      <c r="AQA119" s="8"/>
      <c r="AQB119" s="8"/>
      <c r="AQC119" s="8"/>
      <c r="AQD119" s="8"/>
      <c r="AQE119" s="8"/>
      <c r="AQF119" s="8"/>
      <c r="AQG119" s="8"/>
      <c r="AQH119" s="8"/>
      <c r="AQI119" s="8"/>
      <c r="AQJ119" s="8"/>
      <c r="AQK119" s="8"/>
      <c r="AQL119" s="8"/>
      <c r="AQM119" s="8"/>
      <c r="AQN119" s="8"/>
      <c r="AQO119" s="8"/>
      <c r="AQP119" s="8"/>
      <c r="AQQ119" s="8"/>
      <c r="AQR119" s="8"/>
      <c r="AQS119" s="8"/>
      <c r="AQT119" s="8"/>
      <c r="AQU119" s="8"/>
      <c r="AQV119" s="8"/>
      <c r="AQW119" s="8"/>
      <c r="AQX119" s="8"/>
      <c r="AQY119" s="8"/>
      <c r="AQZ119" s="8"/>
      <c r="ARA119" s="8"/>
      <c r="ARB119" s="8"/>
      <c r="ARC119" s="8"/>
      <c r="ARD119" s="8"/>
      <c r="ARE119" s="8"/>
      <c r="ARF119" s="8"/>
      <c r="ARG119" s="8"/>
      <c r="ARH119" s="8"/>
      <c r="ARI119" s="8"/>
      <c r="ARJ119" s="8"/>
      <c r="ARK119" s="8"/>
      <c r="ARL119" s="8"/>
      <c r="ARM119" s="8"/>
      <c r="ARN119" s="8"/>
      <c r="ARO119" s="8"/>
      <c r="ARP119" s="8"/>
      <c r="ARQ119" s="8"/>
      <c r="ARR119" s="8"/>
      <c r="ARS119" s="8"/>
      <c r="ART119" s="8"/>
      <c r="ARU119" s="8"/>
      <c r="ARV119" s="8"/>
      <c r="ARW119" s="8"/>
      <c r="ARX119" s="8"/>
      <c r="ARY119" s="8"/>
      <c r="ARZ119" s="8"/>
      <c r="ASA119" s="8"/>
      <c r="ASB119" s="8"/>
      <c r="ASC119" s="8"/>
      <c r="ASD119" s="8"/>
      <c r="ASE119" s="8"/>
      <c r="ASF119" s="8"/>
      <c r="ASG119" s="8"/>
      <c r="ASH119" s="8"/>
      <c r="ASI119" s="8"/>
      <c r="ASJ119" s="8"/>
      <c r="ASK119" s="8"/>
      <c r="ASL119" s="8"/>
      <c r="ASM119" s="8"/>
      <c r="ASN119" s="8"/>
      <c r="ASO119" s="8"/>
      <c r="ASP119" s="8"/>
      <c r="ASQ119" s="8"/>
      <c r="ASR119" s="8"/>
      <c r="ASS119" s="8"/>
      <c r="AST119" s="8"/>
      <c r="ASU119" s="8"/>
      <c r="ASV119" s="8"/>
      <c r="ASW119" s="8"/>
      <c r="ASX119" s="8"/>
      <c r="ASY119" s="8"/>
      <c r="ASZ119" s="8"/>
      <c r="ATA119" s="8"/>
      <c r="ATB119" s="8"/>
      <c r="ATC119" s="8"/>
      <c r="ATD119" s="8"/>
      <c r="ATE119" s="8"/>
      <c r="ATF119" s="8"/>
      <c r="ATG119" s="8"/>
      <c r="ATH119" s="8"/>
      <c r="ATI119" s="8"/>
      <c r="ATJ119" s="8"/>
      <c r="ATK119" s="8"/>
      <c r="ATL119" s="8"/>
      <c r="ATM119" s="8"/>
      <c r="ATN119" s="8"/>
      <c r="ATO119" s="8"/>
      <c r="ATP119" s="8"/>
      <c r="ATQ119" s="8"/>
      <c r="ATR119" s="8"/>
      <c r="ATS119" s="8"/>
      <c r="ATT119" s="8"/>
      <c r="ATU119" s="8"/>
      <c r="ATV119" s="8"/>
      <c r="ATW119" s="8"/>
      <c r="ATX119" s="8"/>
      <c r="ATY119" s="8"/>
      <c r="ATZ119" s="8"/>
      <c r="AUA119" s="8"/>
      <c r="AUB119" s="8"/>
      <c r="AUC119" s="8"/>
      <c r="AUD119" s="8"/>
      <c r="AUE119" s="8"/>
      <c r="AUF119" s="8"/>
      <c r="AUG119" s="8"/>
      <c r="AUH119" s="8"/>
      <c r="AUI119" s="8"/>
      <c r="AUJ119" s="8"/>
      <c r="AUK119" s="8"/>
      <c r="AUL119" s="8"/>
      <c r="AUM119" s="8"/>
      <c r="AUN119" s="8"/>
      <c r="AUO119" s="8"/>
      <c r="AUP119" s="8"/>
      <c r="AUQ119" s="8"/>
      <c r="AUR119" s="8"/>
      <c r="AUS119" s="8"/>
      <c r="AUT119" s="8"/>
      <c r="AUU119" s="8"/>
      <c r="AUV119" s="8"/>
      <c r="AUW119" s="8"/>
      <c r="AUX119" s="8"/>
      <c r="AUY119" s="8"/>
      <c r="AUZ119" s="8"/>
      <c r="AVA119" s="8"/>
      <c r="AVB119" s="8"/>
      <c r="AVC119" s="8"/>
      <c r="AVD119" s="8"/>
      <c r="AVE119" s="8"/>
      <c r="AVF119" s="8"/>
      <c r="AVG119" s="8"/>
      <c r="AVH119" s="8"/>
      <c r="AVI119" s="8"/>
      <c r="AVJ119" s="8"/>
      <c r="AVK119" s="8"/>
      <c r="AVL119" s="8"/>
      <c r="AVM119" s="8"/>
      <c r="AVN119" s="8"/>
      <c r="AVO119" s="8"/>
      <c r="AVP119" s="8"/>
      <c r="AVQ119" s="8"/>
      <c r="AVR119" s="8"/>
      <c r="AVS119" s="8"/>
      <c r="AVT119" s="8"/>
      <c r="AVU119" s="8"/>
      <c r="AVV119" s="8"/>
      <c r="AVW119" s="8"/>
      <c r="AVX119" s="8"/>
      <c r="AVY119" s="8"/>
      <c r="AVZ119" s="8"/>
      <c r="AWA119" s="8"/>
      <c r="AWB119" s="8"/>
      <c r="AWC119" s="8"/>
      <c r="AWD119" s="8"/>
      <c r="AWE119" s="8"/>
      <c r="AWF119" s="8"/>
      <c r="AWG119" s="8"/>
      <c r="AWH119" s="8"/>
      <c r="AWI119" s="8"/>
      <c r="AWJ119" s="8"/>
      <c r="AWK119" s="8"/>
      <c r="AWL119" s="8"/>
      <c r="AWM119" s="8"/>
      <c r="AWN119" s="8"/>
      <c r="AWO119" s="8"/>
      <c r="AWP119" s="8"/>
      <c r="AWQ119" s="8"/>
      <c r="AWR119" s="8"/>
      <c r="AWS119" s="8"/>
      <c r="AWT119" s="8"/>
      <c r="AWU119" s="8"/>
      <c r="AWV119" s="8"/>
      <c r="AWW119" s="8"/>
      <c r="AWX119" s="8"/>
      <c r="AWY119" s="8"/>
      <c r="AWZ119" s="8"/>
      <c r="AXA119" s="8"/>
      <c r="AXB119" s="8"/>
      <c r="AXC119" s="8"/>
      <c r="AXD119" s="8"/>
      <c r="AXE119" s="8"/>
      <c r="AXF119" s="8"/>
      <c r="AXG119" s="8"/>
      <c r="AXH119" s="8"/>
      <c r="AXI119" s="8"/>
      <c r="AXJ119" s="8"/>
      <c r="AXK119" s="8"/>
      <c r="AXL119" s="8"/>
      <c r="AXM119" s="8"/>
      <c r="AXN119" s="8"/>
      <c r="AXO119" s="8"/>
      <c r="AXP119" s="8"/>
      <c r="AXQ119" s="8"/>
      <c r="AXR119" s="8"/>
      <c r="AXS119" s="8"/>
      <c r="AXT119" s="8"/>
      <c r="AXU119" s="8"/>
      <c r="AXV119" s="8"/>
      <c r="AXW119" s="8"/>
      <c r="AXX119" s="8"/>
      <c r="AXY119" s="8"/>
      <c r="AXZ119" s="8"/>
      <c r="AYA119" s="8"/>
      <c r="AYB119" s="8"/>
      <c r="AYC119" s="8"/>
      <c r="AYD119" s="8"/>
      <c r="AYE119" s="8"/>
      <c r="AYF119" s="8"/>
      <c r="AYG119" s="8"/>
      <c r="AYH119" s="8"/>
      <c r="AYI119" s="8"/>
      <c r="AYJ119" s="8"/>
      <c r="AYK119" s="8"/>
      <c r="AYL119" s="8"/>
      <c r="AYM119" s="8"/>
      <c r="AYN119" s="8"/>
      <c r="AYO119" s="8"/>
      <c r="AYP119" s="8"/>
      <c r="AYQ119" s="8"/>
      <c r="AYR119" s="8"/>
      <c r="AYS119" s="8"/>
      <c r="AYT119" s="8"/>
      <c r="AYU119" s="8"/>
      <c r="AYV119" s="8"/>
      <c r="AYW119" s="8"/>
      <c r="AYX119" s="8"/>
      <c r="AYY119" s="8"/>
      <c r="AYZ119" s="8"/>
      <c r="AZA119" s="8"/>
      <c r="AZB119" s="8"/>
      <c r="AZC119" s="8"/>
      <c r="AZD119" s="8"/>
      <c r="AZE119" s="8"/>
      <c r="AZF119" s="8"/>
      <c r="AZG119" s="8"/>
      <c r="AZH119" s="8"/>
      <c r="AZI119" s="8"/>
      <c r="AZJ119" s="8"/>
      <c r="AZK119" s="8"/>
      <c r="AZL119" s="8"/>
      <c r="AZM119" s="8"/>
      <c r="AZN119" s="8"/>
      <c r="AZO119" s="8"/>
      <c r="AZP119" s="8"/>
      <c r="AZQ119" s="8"/>
      <c r="AZR119" s="8"/>
      <c r="AZS119" s="8"/>
      <c r="AZT119" s="8"/>
      <c r="AZU119" s="8"/>
      <c r="AZV119" s="8"/>
      <c r="AZW119" s="8"/>
      <c r="AZX119" s="8"/>
      <c r="AZY119" s="8"/>
      <c r="AZZ119" s="8"/>
      <c r="BAA119" s="8"/>
      <c r="BAB119" s="8"/>
      <c r="BAC119" s="8"/>
      <c r="BAD119" s="8"/>
      <c r="BAE119" s="8"/>
      <c r="BAF119" s="8"/>
      <c r="BAG119" s="8"/>
      <c r="BAH119" s="8"/>
      <c r="BAI119" s="8"/>
      <c r="BAJ119" s="8"/>
      <c r="BAK119" s="8"/>
      <c r="BAL119" s="8"/>
      <c r="BAM119" s="8"/>
      <c r="BAN119" s="8"/>
      <c r="BAO119" s="8"/>
      <c r="BAP119" s="8"/>
      <c r="BAQ119" s="8"/>
      <c r="BAR119" s="8"/>
      <c r="BAS119" s="8"/>
      <c r="BAT119" s="8"/>
      <c r="BAU119" s="8"/>
      <c r="BAV119" s="8"/>
      <c r="BAW119" s="8"/>
      <c r="BAX119" s="8"/>
      <c r="BAY119" s="8"/>
      <c r="BAZ119" s="8"/>
      <c r="BBA119" s="8"/>
      <c r="BBB119" s="8"/>
      <c r="BBC119" s="8"/>
      <c r="BBD119" s="8"/>
      <c r="BBE119" s="8"/>
      <c r="BBF119" s="8"/>
      <c r="BBG119" s="8"/>
      <c r="BBH119" s="8"/>
      <c r="BBI119" s="8"/>
      <c r="BBJ119" s="8"/>
      <c r="BBK119" s="8"/>
      <c r="BBL119" s="8"/>
      <c r="BBM119" s="8"/>
      <c r="BBN119" s="8"/>
      <c r="BBO119" s="8"/>
      <c r="BBP119" s="8"/>
      <c r="BBQ119" s="8"/>
      <c r="BBR119" s="8"/>
      <c r="BBS119" s="8"/>
      <c r="BBT119" s="8"/>
      <c r="BBU119" s="8"/>
      <c r="BBV119" s="8"/>
      <c r="BBW119" s="8"/>
      <c r="BBX119" s="8"/>
      <c r="BBY119" s="8"/>
      <c r="BBZ119" s="8"/>
      <c r="BCA119" s="8"/>
      <c r="BCB119" s="8"/>
      <c r="BCC119" s="8"/>
      <c r="BCD119" s="8"/>
      <c r="BCE119" s="8"/>
      <c r="BCF119" s="8"/>
      <c r="BCG119" s="8"/>
      <c r="BCH119" s="8"/>
      <c r="BCI119" s="8"/>
      <c r="BCJ119" s="8"/>
      <c r="BCK119" s="8"/>
      <c r="BCL119" s="8"/>
      <c r="BCM119" s="8"/>
      <c r="BCN119" s="8"/>
      <c r="BCO119" s="8"/>
      <c r="BCP119" s="8"/>
      <c r="BCQ119" s="8"/>
      <c r="BCR119" s="8"/>
      <c r="BCS119" s="8"/>
      <c r="BCT119" s="8"/>
      <c r="BCU119" s="8"/>
      <c r="BCV119" s="8"/>
      <c r="BCW119" s="8"/>
      <c r="BCX119" s="8"/>
      <c r="BCY119" s="8"/>
      <c r="BCZ119" s="8"/>
      <c r="BDA119" s="8"/>
      <c r="BDB119" s="8"/>
      <c r="BDC119" s="8"/>
      <c r="BDD119" s="8"/>
      <c r="BDE119" s="8"/>
      <c r="BDF119" s="8"/>
      <c r="BDG119" s="8"/>
      <c r="BDH119" s="8"/>
      <c r="BDI119" s="8"/>
      <c r="BDJ119" s="8"/>
      <c r="BDK119" s="8"/>
      <c r="BDL119" s="8"/>
      <c r="BDM119" s="8"/>
      <c r="BDN119" s="8"/>
      <c r="BDO119" s="8"/>
      <c r="BDP119" s="8"/>
      <c r="BDQ119" s="8"/>
      <c r="BDR119" s="8"/>
      <c r="BDS119" s="8"/>
      <c r="BDT119" s="8"/>
      <c r="BDU119" s="8"/>
      <c r="BDV119" s="8"/>
      <c r="BDW119" s="8"/>
      <c r="BDX119" s="8"/>
      <c r="BDY119" s="8"/>
      <c r="BDZ119" s="8"/>
      <c r="BEA119" s="8"/>
      <c r="BEB119" s="8"/>
      <c r="BEC119" s="8"/>
      <c r="BED119" s="8"/>
      <c r="BEE119" s="8"/>
      <c r="BEF119" s="8"/>
      <c r="BEG119" s="8"/>
      <c r="BEH119" s="8"/>
      <c r="BEI119" s="8"/>
      <c r="BEJ119" s="8"/>
      <c r="BEK119" s="8"/>
      <c r="BEL119" s="8"/>
      <c r="BEM119" s="8"/>
      <c r="BEN119" s="8"/>
      <c r="BEO119" s="8"/>
      <c r="BEP119" s="8"/>
      <c r="BEQ119" s="8"/>
      <c r="BER119" s="8"/>
      <c r="BES119" s="8"/>
      <c r="BET119" s="8"/>
      <c r="BEU119" s="8"/>
      <c r="BEV119" s="8"/>
      <c r="BEW119" s="8"/>
      <c r="BEX119" s="8"/>
      <c r="BEY119" s="8"/>
      <c r="BEZ119" s="8"/>
      <c r="BFA119" s="8"/>
      <c r="BFB119" s="8"/>
      <c r="BFC119" s="8"/>
      <c r="BFD119" s="8"/>
      <c r="BFE119" s="8"/>
      <c r="BFF119" s="8"/>
      <c r="BFG119" s="8"/>
      <c r="BFH119" s="8"/>
      <c r="BFI119" s="8"/>
      <c r="BFJ119" s="8"/>
      <c r="BFK119" s="8"/>
      <c r="BFL119" s="8"/>
      <c r="BFM119" s="8"/>
      <c r="BFN119" s="8"/>
      <c r="BFO119" s="8"/>
      <c r="BFP119" s="8"/>
      <c r="BFQ119" s="8"/>
      <c r="BFR119" s="8"/>
      <c r="BFS119" s="8"/>
      <c r="BFT119" s="8"/>
      <c r="BFU119" s="8"/>
      <c r="BFV119" s="8"/>
      <c r="BFW119" s="8"/>
      <c r="BFX119" s="8"/>
      <c r="BFY119" s="8"/>
      <c r="BFZ119" s="8"/>
      <c r="BGA119" s="8"/>
      <c r="BGB119" s="8"/>
      <c r="BGC119" s="8"/>
      <c r="BGD119" s="8"/>
      <c r="BGE119" s="8"/>
      <c r="BGF119" s="8"/>
      <c r="BGG119" s="8"/>
      <c r="BGH119" s="8"/>
      <c r="BGI119" s="8"/>
      <c r="BGJ119" s="8"/>
      <c r="BGK119" s="8"/>
      <c r="BGL119" s="8"/>
      <c r="BGM119" s="8"/>
      <c r="BGN119" s="8"/>
      <c r="BGO119" s="8"/>
      <c r="BGP119" s="8"/>
      <c r="BGQ119" s="8"/>
      <c r="BGR119" s="8"/>
      <c r="BGS119" s="8"/>
      <c r="BGT119" s="8"/>
      <c r="BGU119" s="8"/>
      <c r="BGV119" s="8"/>
      <c r="BGW119" s="8"/>
      <c r="BGX119" s="8"/>
      <c r="BGY119" s="8"/>
      <c r="BGZ119" s="8"/>
      <c r="BHA119" s="8"/>
      <c r="BHB119" s="8"/>
      <c r="BHC119" s="8"/>
      <c r="BHD119" s="8"/>
      <c r="BHE119" s="8"/>
      <c r="BHF119" s="8"/>
      <c r="BHG119" s="8"/>
      <c r="BHH119" s="8"/>
      <c r="BHI119" s="8"/>
      <c r="BHJ119" s="8"/>
      <c r="BHK119" s="8"/>
      <c r="BHL119" s="8"/>
      <c r="BHM119" s="8"/>
      <c r="BHN119" s="8"/>
      <c r="BHO119" s="8"/>
      <c r="BHP119" s="8"/>
      <c r="BHQ119" s="8"/>
      <c r="BHR119" s="8"/>
      <c r="BHS119" s="8"/>
      <c r="BHT119" s="8"/>
      <c r="BHU119" s="8"/>
      <c r="BHV119" s="8"/>
      <c r="BHW119" s="8"/>
      <c r="BHX119" s="8"/>
      <c r="BHY119" s="8"/>
      <c r="BHZ119" s="8"/>
      <c r="BIA119" s="8"/>
      <c r="BIB119" s="8"/>
      <c r="BIC119" s="8"/>
      <c r="BID119" s="8"/>
      <c r="BIE119" s="8"/>
      <c r="BIF119" s="8"/>
      <c r="BIG119" s="8"/>
      <c r="BIH119" s="8"/>
      <c r="BII119" s="8"/>
      <c r="BIJ119" s="8"/>
      <c r="BIK119" s="8"/>
      <c r="BIL119" s="8"/>
      <c r="BIM119" s="8"/>
      <c r="BIN119" s="8"/>
      <c r="BIO119" s="8"/>
      <c r="BIP119" s="8"/>
      <c r="BIQ119" s="8"/>
      <c r="BIR119" s="8"/>
      <c r="BIS119" s="8"/>
      <c r="BIT119" s="8"/>
      <c r="BIU119" s="8"/>
      <c r="BIV119" s="8"/>
      <c r="BIW119" s="8"/>
      <c r="BIX119" s="8"/>
      <c r="BIY119" s="8"/>
      <c r="BIZ119" s="8"/>
      <c r="BJA119" s="8"/>
      <c r="BJB119" s="8"/>
      <c r="BJC119" s="8"/>
      <c r="BJD119" s="8"/>
      <c r="BJE119" s="8"/>
      <c r="BJF119" s="8"/>
      <c r="BJG119" s="8"/>
      <c r="BJH119" s="8"/>
      <c r="BJI119" s="8"/>
      <c r="BJJ119" s="8"/>
      <c r="BJK119" s="8"/>
      <c r="BJL119" s="8"/>
      <c r="BJM119" s="8"/>
      <c r="BJN119" s="8"/>
      <c r="BJO119" s="8"/>
      <c r="BJP119" s="8"/>
      <c r="BJQ119" s="8"/>
      <c r="BJR119" s="8"/>
      <c r="BJS119" s="8"/>
      <c r="BJT119" s="8"/>
      <c r="BJU119" s="8"/>
      <c r="BJV119" s="8"/>
      <c r="BJW119" s="8"/>
      <c r="BJX119" s="8"/>
      <c r="BJY119" s="8"/>
      <c r="BJZ119" s="8"/>
      <c r="BKA119" s="8"/>
      <c r="BKB119" s="8"/>
      <c r="BKC119" s="8"/>
      <c r="BKD119" s="8"/>
      <c r="BKE119" s="8"/>
      <c r="BKF119" s="8"/>
      <c r="BKG119" s="8"/>
      <c r="BKH119" s="8"/>
      <c r="BKI119" s="8"/>
      <c r="BKJ119" s="8"/>
      <c r="BKK119" s="8"/>
      <c r="BKL119" s="8"/>
      <c r="BKM119" s="8"/>
      <c r="BKN119" s="8"/>
      <c r="BKO119" s="8"/>
      <c r="BKP119" s="8"/>
      <c r="BKQ119" s="8"/>
      <c r="BKR119" s="8"/>
      <c r="BKS119" s="8"/>
      <c r="BKT119" s="8"/>
      <c r="BKU119" s="8"/>
      <c r="BKV119" s="8"/>
      <c r="BKW119" s="8"/>
      <c r="BKX119" s="8"/>
      <c r="BKY119" s="8"/>
      <c r="BKZ119" s="8"/>
      <c r="BLA119" s="8"/>
      <c r="BLB119" s="8"/>
      <c r="BLC119" s="8"/>
      <c r="BLD119" s="8"/>
      <c r="BLE119" s="8"/>
      <c r="BLF119" s="8"/>
      <c r="BLG119" s="8"/>
      <c r="BLH119" s="8"/>
      <c r="BLI119" s="8"/>
      <c r="BLJ119" s="8"/>
      <c r="BLK119" s="8"/>
      <c r="BLL119" s="8"/>
      <c r="BLM119" s="8"/>
      <c r="BLN119" s="8"/>
      <c r="BLO119" s="8"/>
      <c r="BLP119" s="8"/>
      <c r="BLQ119" s="8"/>
      <c r="BLR119" s="8"/>
      <c r="BLS119" s="8"/>
      <c r="BLT119" s="8"/>
      <c r="BLU119" s="8"/>
      <c r="BLV119" s="8"/>
      <c r="BLW119" s="8"/>
      <c r="BLX119" s="8"/>
      <c r="BLY119" s="8"/>
      <c r="BLZ119" s="8"/>
      <c r="BMA119" s="8"/>
      <c r="BMB119" s="8"/>
      <c r="BMC119" s="8"/>
      <c r="BMD119" s="8"/>
      <c r="BME119" s="8"/>
      <c r="BMF119" s="8"/>
      <c r="BMG119" s="8"/>
      <c r="BMH119" s="8"/>
      <c r="BMI119" s="8"/>
      <c r="BMJ119" s="8"/>
      <c r="BMK119" s="8"/>
      <c r="BML119" s="8"/>
      <c r="BMM119" s="8"/>
      <c r="BMN119" s="8"/>
      <c r="BMO119" s="8"/>
      <c r="BMP119" s="8"/>
      <c r="BMQ119" s="8"/>
      <c r="BMR119" s="8"/>
      <c r="BMS119" s="8"/>
      <c r="BMT119" s="8"/>
      <c r="BMU119" s="8"/>
      <c r="BMV119" s="8"/>
      <c r="BMW119" s="8"/>
      <c r="BMX119" s="8"/>
      <c r="BMY119" s="8"/>
      <c r="BMZ119" s="8"/>
      <c r="BNA119" s="8"/>
      <c r="BNB119" s="8"/>
      <c r="BNC119" s="8"/>
      <c r="BND119" s="8"/>
      <c r="BNE119" s="8"/>
      <c r="BNF119" s="8"/>
      <c r="BNG119" s="8"/>
      <c r="BNH119" s="8"/>
      <c r="BNI119" s="8"/>
      <c r="BNJ119" s="8"/>
      <c r="BNK119" s="8"/>
      <c r="BNL119" s="8"/>
      <c r="BNM119" s="8"/>
      <c r="BNN119" s="8"/>
      <c r="BNO119" s="8"/>
      <c r="BNP119" s="8"/>
      <c r="BNQ119" s="8"/>
      <c r="BNR119" s="8"/>
      <c r="BNS119" s="8"/>
      <c r="BNT119" s="8"/>
      <c r="BNU119" s="8"/>
      <c r="BNV119" s="8"/>
      <c r="BNW119" s="8"/>
      <c r="BNX119" s="8"/>
      <c r="BNY119" s="8"/>
      <c r="BNZ119" s="8"/>
      <c r="BOA119" s="8"/>
      <c r="BOB119" s="8"/>
      <c r="BOC119" s="8"/>
      <c r="BOD119" s="8"/>
      <c r="BOE119" s="8"/>
      <c r="BOF119" s="8"/>
      <c r="BOG119" s="8"/>
      <c r="BOH119" s="8"/>
      <c r="BOI119" s="8"/>
      <c r="BOJ119" s="8"/>
      <c r="BOK119" s="8"/>
      <c r="BOL119" s="8"/>
      <c r="BOM119" s="8"/>
      <c r="BON119" s="8"/>
      <c r="BOO119" s="8"/>
      <c r="BOP119" s="8"/>
      <c r="BOQ119" s="8"/>
      <c r="BOR119" s="8"/>
      <c r="BOS119" s="8"/>
      <c r="BOT119" s="8"/>
      <c r="BOU119" s="8"/>
      <c r="BOV119" s="8"/>
      <c r="BOW119" s="8"/>
      <c r="BOX119" s="8"/>
      <c r="BOY119" s="8"/>
      <c r="BOZ119" s="8"/>
      <c r="BPA119" s="8"/>
      <c r="BPB119" s="8"/>
      <c r="BPC119" s="8"/>
      <c r="BPD119" s="8"/>
      <c r="BPE119" s="8"/>
      <c r="BPF119" s="8"/>
      <c r="BPG119" s="8"/>
      <c r="BPH119" s="8"/>
      <c r="BPI119" s="8"/>
      <c r="BPJ119" s="8"/>
      <c r="BPK119" s="8"/>
      <c r="BPL119" s="8"/>
      <c r="BPM119" s="8"/>
      <c r="BPN119" s="8"/>
      <c r="BPO119" s="8"/>
      <c r="BPP119" s="8"/>
      <c r="BPQ119" s="8"/>
      <c r="BPR119" s="8"/>
      <c r="BPS119" s="8"/>
      <c r="BPT119" s="8"/>
      <c r="BPU119" s="8"/>
      <c r="BPV119" s="8"/>
      <c r="BPW119" s="8"/>
      <c r="BPX119" s="8"/>
      <c r="BPY119" s="8"/>
      <c r="BPZ119" s="8"/>
      <c r="BQA119" s="8"/>
      <c r="BQB119" s="8"/>
      <c r="BQC119" s="8"/>
      <c r="BQD119" s="8"/>
      <c r="BQE119" s="8"/>
      <c r="BQF119" s="8"/>
      <c r="BQG119" s="8"/>
      <c r="BQH119" s="8"/>
      <c r="BQI119" s="8"/>
      <c r="BQJ119" s="8"/>
      <c r="BQK119" s="8"/>
      <c r="BQL119" s="8"/>
      <c r="BQM119" s="8"/>
      <c r="BQN119" s="8"/>
      <c r="BQO119" s="8"/>
      <c r="BQP119" s="8"/>
      <c r="BQQ119" s="8"/>
      <c r="BQR119" s="8"/>
      <c r="BQS119" s="8"/>
      <c r="BQT119" s="8"/>
      <c r="BQU119" s="8"/>
      <c r="BQV119" s="8"/>
      <c r="BQW119" s="8"/>
      <c r="BQX119" s="8"/>
      <c r="BQY119" s="8"/>
      <c r="BQZ119" s="8"/>
      <c r="BRA119" s="8"/>
      <c r="BRB119" s="8"/>
      <c r="BRC119" s="8"/>
      <c r="BRD119" s="8"/>
      <c r="BRE119" s="8"/>
      <c r="BRF119" s="8"/>
      <c r="BRG119" s="8"/>
      <c r="BRH119" s="8"/>
      <c r="BRI119" s="8"/>
      <c r="BRJ119" s="8"/>
      <c r="BRK119" s="8"/>
      <c r="BRL119" s="8"/>
      <c r="BRM119" s="8"/>
      <c r="BRN119" s="8"/>
      <c r="BRO119" s="8"/>
      <c r="BRP119" s="8"/>
      <c r="BRQ119" s="8"/>
      <c r="BRR119" s="8"/>
      <c r="BRS119" s="8"/>
      <c r="BRT119" s="8"/>
      <c r="BRU119" s="8"/>
      <c r="BRV119" s="8"/>
      <c r="BRW119" s="8"/>
      <c r="BRX119" s="8"/>
      <c r="BRY119" s="8"/>
      <c r="BRZ119" s="8"/>
      <c r="BSA119" s="8"/>
      <c r="BSB119" s="8"/>
      <c r="BSC119" s="8"/>
      <c r="BSD119" s="8"/>
      <c r="BSE119" s="8"/>
      <c r="BSF119" s="8"/>
      <c r="BSG119" s="8"/>
      <c r="BSH119" s="8"/>
      <c r="BSI119" s="8"/>
      <c r="BSJ119" s="8"/>
      <c r="BSK119" s="8"/>
      <c r="BSL119" s="8"/>
      <c r="BSM119" s="8"/>
      <c r="BSN119" s="8"/>
      <c r="BSO119" s="8"/>
      <c r="BSP119" s="8"/>
      <c r="BSQ119" s="8"/>
      <c r="BSR119" s="8"/>
      <c r="BSS119" s="8"/>
      <c r="BST119" s="8"/>
      <c r="BSU119" s="8"/>
      <c r="BSV119" s="8"/>
      <c r="BSW119" s="8"/>
      <c r="BSX119" s="8"/>
      <c r="BSY119" s="8"/>
      <c r="BSZ119" s="8"/>
      <c r="BTA119" s="8"/>
      <c r="BTB119" s="8"/>
      <c r="BTC119" s="8"/>
      <c r="BTD119" s="8"/>
      <c r="BTE119" s="8"/>
      <c r="BTF119" s="8"/>
      <c r="BTG119" s="8"/>
      <c r="BTH119" s="8"/>
      <c r="BTI119" s="8"/>
      <c r="BTJ119" s="8"/>
      <c r="BTK119" s="8"/>
      <c r="BTL119" s="8"/>
      <c r="BTM119" s="8"/>
      <c r="BTN119" s="8"/>
      <c r="BTO119" s="8"/>
      <c r="BTP119" s="8"/>
      <c r="BTQ119" s="8"/>
      <c r="BTR119" s="8"/>
      <c r="BTS119" s="8"/>
      <c r="BTT119" s="8"/>
      <c r="BTU119" s="8"/>
      <c r="BTV119" s="8"/>
      <c r="BTW119" s="8"/>
      <c r="BTX119" s="8"/>
      <c r="BTY119" s="8"/>
      <c r="BTZ119" s="8"/>
      <c r="BUA119" s="8"/>
      <c r="BUB119" s="8"/>
      <c r="BUC119" s="8"/>
      <c r="BUD119" s="8"/>
      <c r="BUE119" s="8"/>
      <c r="BUF119" s="8"/>
      <c r="BUG119" s="8"/>
      <c r="BUH119" s="8"/>
      <c r="BUI119" s="8"/>
      <c r="BUJ119" s="8"/>
      <c r="BUK119" s="8"/>
      <c r="BUL119" s="8"/>
      <c r="BUM119" s="8"/>
      <c r="BUN119" s="8"/>
      <c r="BUO119" s="8"/>
      <c r="BUP119" s="8"/>
      <c r="BUQ119" s="8"/>
      <c r="BUR119" s="8"/>
      <c r="BUS119" s="8"/>
      <c r="BUT119" s="8"/>
      <c r="BUU119" s="8"/>
      <c r="BUV119" s="8"/>
      <c r="BUW119" s="8"/>
      <c r="BUX119" s="8"/>
      <c r="BUY119" s="8"/>
      <c r="BUZ119" s="8"/>
      <c r="BVA119" s="8"/>
      <c r="BVB119" s="8"/>
      <c r="BVC119" s="8"/>
      <c r="BVD119" s="8"/>
      <c r="BVE119" s="8"/>
      <c r="BVF119" s="8"/>
      <c r="BVG119" s="8"/>
      <c r="BVH119" s="8"/>
      <c r="BVI119" s="8"/>
      <c r="BVJ119" s="8"/>
      <c r="BVK119" s="8"/>
      <c r="BVL119" s="8"/>
      <c r="BVM119" s="8"/>
      <c r="BVN119" s="8"/>
      <c r="BVO119" s="8"/>
      <c r="BVP119" s="8"/>
      <c r="BVQ119" s="8"/>
      <c r="BVR119" s="8"/>
      <c r="BVS119" s="8"/>
      <c r="BVT119" s="8"/>
      <c r="BVU119" s="8"/>
      <c r="BVV119" s="8"/>
      <c r="BVW119" s="8"/>
      <c r="BVX119" s="8"/>
      <c r="BVY119" s="8"/>
      <c r="BVZ119" s="8"/>
      <c r="BWA119" s="8"/>
      <c r="BWB119" s="8"/>
      <c r="BWC119" s="8"/>
      <c r="BWD119" s="8"/>
      <c r="BWE119" s="8"/>
      <c r="BWF119" s="8"/>
      <c r="BWG119" s="8"/>
      <c r="BWH119" s="8"/>
      <c r="BWI119" s="8"/>
      <c r="BWJ119" s="8"/>
      <c r="BWK119" s="8"/>
      <c r="BWL119" s="8"/>
      <c r="BWM119" s="8"/>
      <c r="BWN119" s="8"/>
      <c r="BWO119" s="8"/>
      <c r="BWP119" s="8"/>
      <c r="BWQ119" s="8"/>
      <c r="BWR119" s="8"/>
      <c r="BWS119" s="8"/>
      <c r="BWT119" s="8"/>
      <c r="BWU119" s="8"/>
      <c r="BWV119" s="8"/>
      <c r="BWW119" s="8"/>
      <c r="BWX119" s="8"/>
      <c r="BWY119" s="8"/>
      <c r="BWZ119" s="8"/>
      <c r="BXA119" s="8"/>
      <c r="BXB119" s="8"/>
      <c r="BXC119" s="8"/>
      <c r="BXD119" s="8"/>
      <c r="BXE119" s="8"/>
      <c r="BXF119" s="8"/>
      <c r="BXG119" s="8"/>
      <c r="BXH119" s="8"/>
      <c r="BXI119" s="8"/>
      <c r="BXJ119" s="8"/>
      <c r="BXK119" s="8"/>
      <c r="BXL119" s="8"/>
      <c r="BXM119" s="8"/>
      <c r="BXN119" s="8"/>
      <c r="BXO119" s="8"/>
      <c r="BXP119" s="8"/>
      <c r="BXQ119" s="8"/>
      <c r="BXR119" s="8"/>
      <c r="BXS119" s="8"/>
      <c r="BXT119" s="8"/>
      <c r="BXU119" s="8"/>
      <c r="BXV119" s="8"/>
      <c r="BXW119" s="8"/>
      <c r="BXX119" s="8"/>
    </row>
    <row r="120" spans="1:2003" ht="15.75">
      <c r="A120" s="30" t="s">
        <v>35</v>
      </c>
      <c r="B120" s="31"/>
      <c r="C120" s="68"/>
      <c r="D120" s="69"/>
      <c r="E120" s="69"/>
      <c r="F120" s="69"/>
      <c r="G120" s="62"/>
      <c r="H120" s="62"/>
      <c r="I120" s="62"/>
      <c r="J120" s="62"/>
      <c r="K120" s="137"/>
      <c r="L120" s="35"/>
      <c r="M120" s="138"/>
      <c r="N120" s="144"/>
      <c r="O120" s="69">
        <f t="shared" si="124"/>
        <v>0</v>
      </c>
      <c r="BXY120" s="9"/>
      <c r="BXZ120" s="9"/>
      <c r="BYA120" s="9"/>
    </row>
    <row r="121" spans="1:2003" ht="15.75">
      <c r="A121" s="39" t="s">
        <v>83</v>
      </c>
      <c r="B121" s="40">
        <v>0</v>
      </c>
      <c r="C121" s="69">
        <v>1</v>
      </c>
      <c r="D121" s="69">
        <v>7.45</v>
      </c>
      <c r="E121" s="69">
        <v>29</v>
      </c>
      <c r="F121" s="134">
        <f>(49/2000*E121)*C121</f>
        <v>0.71</v>
      </c>
      <c r="G121" s="62">
        <f>((49*1.016)/2000*E121)*C121</f>
        <v>0.72</v>
      </c>
      <c r="H121" s="62">
        <f t="shared" ref="H121:H122" si="125">+G121-F121</f>
        <v>0.01</v>
      </c>
      <c r="I121" s="62">
        <f t="shared" ref="I121:I122" si="126">+D121+H121</f>
        <v>7.46</v>
      </c>
      <c r="J121" s="62">
        <f>+B121*C121*I121*12</f>
        <v>0</v>
      </c>
      <c r="K121" s="74">
        <f>B121*C121*D121</f>
        <v>0</v>
      </c>
      <c r="L121" s="62">
        <f>K121*12</f>
        <v>0</v>
      </c>
      <c r="M121" s="135">
        <f>B121*C121*I121*12</f>
        <v>0</v>
      </c>
      <c r="N121" s="125">
        <f t="shared" ref="N121:N122" si="127">(I121-D121)/D121</f>
        <v>1.2999999999999999E-3</v>
      </c>
      <c r="O121" s="69">
        <f t="shared" ref="O121:O122" si="128">+M121-L121</f>
        <v>0</v>
      </c>
      <c r="BXY121" s="9"/>
      <c r="BXZ121" s="9"/>
      <c r="BYA121" s="9"/>
    </row>
    <row r="122" spans="1:2003" ht="15.75">
      <c r="A122" s="39" t="s">
        <v>85</v>
      </c>
      <c r="B122" s="40">
        <v>0</v>
      </c>
      <c r="C122" s="69">
        <v>1</v>
      </c>
      <c r="D122" s="69">
        <v>8.2799999999999994</v>
      </c>
      <c r="E122" s="69">
        <v>47</v>
      </c>
      <c r="F122" s="134">
        <f>(49/2000*E122)*C122</f>
        <v>1.1499999999999999</v>
      </c>
      <c r="G122" s="62">
        <f>((49*1.016)/2000*E122)*C122</f>
        <v>1.17</v>
      </c>
      <c r="H122" s="62">
        <f t="shared" si="125"/>
        <v>0.02</v>
      </c>
      <c r="I122" s="62">
        <f t="shared" si="126"/>
        <v>8.3000000000000007</v>
      </c>
      <c r="J122" s="62">
        <f>+B122*C122*I122*12</f>
        <v>0</v>
      </c>
      <c r="K122" s="74">
        <f>B122*C122*D122</f>
        <v>0</v>
      </c>
      <c r="L122" s="62">
        <f>K122*12</f>
        <v>0</v>
      </c>
      <c r="M122" s="135">
        <f>B122*C122*I122*12</f>
        <v>0</v>
      </c>
      <c r="N122" s="125">
        <f t="shared" si="127"/>
        <v>2.3999999999999998E-3</v>
      </c>
      <c r="O122" s="69">
        <f t="shared" si="128"/>
        <v>0</v>
      </c>
      <c r="BXY122" s="9"/>
      <c r="BXZ122" s="9"/>
      <c r="BYA122" s="9"/>
    </row>
    <row r="123" spans="1:2003" ht="15.75">
      <c r="A123" s="157" t="s">
        <v>84</v>
      </c>
      <c r="B123" s="40">
        <v>3</v>
      </c>
      <c r="C123" s="69">
        <v>1</v>
      </c>
      <c r="D123" s="69">
        <v>9.94</v>
      </c>
      <c r="E123" s="69">
        <v>68</v>
      </c>
      <c r="F123" s="134">
        <f>(49/2000*E123)*C123</f>
        <v>1.67</v>
      </c>
      <c r="G123" s="62">
        <f>((49*1.016)/2000*E123)*C123</f>
        <v>1.69</v>
      </c>
      <c r="H123" s="62">
        <f t="shared" ref="H123:H131" si="129">+G123-F123</f>
        <v>0.02</v>
      </c>
      <c r="I123" s="62">
        <f t="shared" ref="I123:I131" si="130">+D123+H123</f>
        <v>9.9600000000000009</v>
      </c>
      <c r="J123" s="62">
        <f>+B123*C123*I123*12</f>
        <v>358.56</v>
      </c>
      <c r="K123" s="74">
        <f>B123*C123*D123</f>
        <v>29.82</v>
      </c>
      <c r="L123" s="62">
        <f>K123*12</f>
        <v>357.84</v>
      </c>
      <c r="M123" s="135">
        <f>B123*C123*I123*12</f>
        <v>358.56</v>
      </c>
      <c r="N123" s="125">
        <f t="shared" ref="N123:N131" si="131">(I123-D123)/D123</f>
        <v>2E-3</v>
      </c>
      <c r="O123" s="69">
        <f t="shared" si="124"/>
        <v>0.72</v>
      </c>
      <c r="BXY123" s="9"/>
      <c r="BXZ123" s="9"/>
      <c r="BYA123" s="9"/>
    </row>
    <row r="124" spans="1:2003" ht="15.75">
      <c r="A124" s="39"/>
      <c r="B124" s="40"/>
      <c r="C124" s="69"/>
      <c r="D124" s="69"/>
      <c r="E124" s="69"/>
      <c r="F124" s="134"/>
      <c r="G124" s="62"/>
      <c r="H124" s="62"/>
      <c r="I124" s="62"/>
      <c r="J124" s="62"/>
      <c r="K124" s="74"/>
      <c r="L124" s="62"/>
      <c r="M124" s="135"/>
      <c r="N124" s="125"/>
      <c r="O124" s="69"/>
      <c r="BXY124" s="9"/>
      <c r="BXZ124" s="9"/>
      <c r="BYA124" s="9"/>
    </row>
    <row r="125" spans="1:2003" ht="15.75">
      <c r="A125" s="39" t="s">
        <v>86</v>
      </c>
      <c r="B125" s="40">
        <v>0</v>
      </c>
      <c r="C125" s="69">
        <v>1</v>
      </c>
      <c r="D125" s="69">
        <v>6.35</v>
      </c>
      <c r="E125" s="69">
        <v>29</v>
      </c>
      <c r="F125" s="134">
        <f>(49/2000*E125)*C125</f>
        <v>0.71</v>
      </c>
      <c r="G125" s="62">
        <f>((49*1.016)/2000*E125)*C125</f>
        <v>0.72</v>
      </c>
      <c r="H125" s="62">
        <f t="shared" ref="H125:H127" si="132">+G125-F125</f>
        <v>0.01</v>
      </c>
      <c r="I125" s="62">
        <f t="shared" ref="I125:I127" si="133">+D125+H125</f>
        <v>6.36</v>
      </c>
      <c r="J125" s="62">
        <f>+B125*C125*I125*12</f>
        <v>0</v>
      </c>
      <c r="K125" s="74">
        <f>B125*C125*D125</f>
        <v>0</v>
      </c>
      <c r="L125" s="62">
        <f>K125*12</f>
        <v>0</v>
      </c>
      <c r="M125" s="135">
        <f>B125*C125*I125*12</f>
        <v>0</v>
      </c>
      <c r="N125" s="125">
        <f t="shared" ref="N125:N127" si="134">(I125-D125)/D125</f>
        <v>1.6000000000000001E-3</v>
      </c>
      <c r="O125" s="69">
        <f t="shared" ref="O125:O127" si="135">+M125-L125</f>
        <v>0</v>
      </c>
      <c r="BXY125" s="9"/>
      <c r="BXZ125" s="9"/>
      <c r="BYA125" s="9"/>
    </row>
    <row r="126" spans="1:2003" ht="15.75">
      <c r="A126" s="39" t="s">
        <v>87</v>
      </c>
      <c r="B126" s="40">
        <v>0</v>
      </c>
      <c r="C126" s="69">
        <v>1</v>
      </c>
      <c r="D126" s="69">
        <v>7.18</v>
      </c>
      <c r="E126" s="69">
        <v>47</v>
      </c>
      <c r="F126" s="134">
        <f>(49/2000*E126)*C126</f>
        <v>1.1499999999999999</v>
      </c>
      <c r="G126" s="62">
        <f>((49*1.016)/2000*E126)*C126</f>
        <v>1.17</v>
      </c>
      <c r="H126" s="62">
        <f t="shared" si="132"/>
        <v>0.02</v>
      </c>
      <c r="I126" s="62">
        <f t="shared" si="133"/>
        <v>7.2</v>
      </c>
      <c r="J126" s="62">
        <f>+B126*C126*I126*12</f>
        <v>0</v>
      </c>
      <c r="K126" s="74">
        <f>B126*C126*D126</f>
        <v>0</v>
      </c>
      <c r="L126" s="62">
        <f>K126*12</f>
        <v>0</v>
      </c>
      <c r="M126" s="135">
        <f>B126*C126*I126*12</f>
        <v>0</v>
      </c>
      <c r="N126" s="125">
        <f t="shared" si="134"/>
        <v>2.8E-3</v>
      </c>
      <c r="O126" s="69">
        <f t="shared" si="135"/>
        <v>0</v>
      </c>
      <c r="BXY126" s="9"/>
      <c r="BXZ126" s="9"/>
      <c r="BYA126" s="9"/>
    </row>
    <row r="127" spans="1:2003" ht="15.75">
      <c r="A127" s="39" t="s">
        <v>88</v>
      </c>
      <c r="B127" s="40">
        <v>0</v>
      </c>
      <c r="C127" s="69">
        <v>1</v>
      </c>
      <c r="D127" s="69">
        <v>8.83</v>
      </c>
      <c r="E127" s="69">
        <v>68</v>
      </c>
      <c r="F127" s="134">
        <f>(49/2000*E127)*C127</f>
        <v>1.67</v>
      </c>
      <c r="G127" s="62">
        <f>((49*1.016)/2000*E127)*C127</f>
        <v>1.69</v>
      </c>
      <c r="H127" s="62">
        <f t="shared" si="132"/>
        <v>0.02</v>
      </c>
      <c r="I127" s="62">
        <f t="shared" si="133"/>
        <v>8.85</v>
      </c>
      <c r="J127" s="62">
        <f>+B127*C127*I127*12</f>
        <v>0</v>
      </c>
      <c r="K127" s="74">
        <f>B127*C127*D127</f>
        <v>0</v>
      </c>
      <c r="L127" s="62">
        <f>K127*12</f>
        <v>0</v>
      </c>
      <c r="M127" s="135">
        <f>B127*C127*I127*12</f>
        <v>0</v>
      </c>
      <c r="N127" s="125">
        <f t="shared" si="134"/>
        <v>2.3E-3</v>
      </c>
      <c r="O127" s="69">
        <f t="shared" si="135"/>
        <v>0</v>
      </c>
      <c r="BXY127" s="9"/>
      <c r="BXZ127" s="9"/>
      <c r="BYA127" s="9"/>
    </row>
    <row r="128" spans="1:2003" s="2" customFormat="1" ht="15.75">
      <c r="A128" s="39"/>
      <c r="B128" s="40"/>
      <c r="C128" s="69"/>
      <c r="D128" s="69"/>
      <c r="E128" s="69"/>
      <c r="F128" s="134"/>
      <c r="G128" s="62"/>
      <c r="H128" s="62"/>
      <c r="I128" s="62"/>
      <c r="J128" s="62"/>
      <c r="K128" s="74"/>
      <c r="L128" s="62"/>
      <c r="M128" s="135"/>
      <c r="N128" s="125"/>
      <c r="O128" s="69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  <c r="BF128" s="7"/>
      <c r="BG128" s="7"/>
      <c r="BH128" s="7"/>
      <c r="BI128" s="7"/>
      <c r="BJ128" s="7"/>
      <c r="BK128" s="7"/>
      <c r="BL128" s="7"/>
      <c r="BM128" s="7"/>
      <c r="BN128" s="7"/>
      <c r="BO128" s="7"/>
      <c r="BP128" s="7"/>
      <c r="BQ128" s="7"/>
      <c r="BR128" s="7"/>
      <c r="BS128" s="7"/>
      <c r="BT128" s="7"/>
      <c r="BU128" s="7"/>
      <c r="BV128" s="7"/>
      <c r="BW128" s="7"/>
      <c r="BX128" s="7"/>
      <c r="BY128" s="7"/>
      <c r="BZ128" s="7"/>
      <c r="CA128" s="7"/>
      <c r="CB128" s="7"/>
      <c r="CC128" s="7"/>
      <c r="CD128" s="7"/>
      <c r="CE128" s="7"/>
      <c r="CF128" s="7"/>
      <c r="CG128" s="7"/>
      <c r="CH128" s="7"/>
      <c r="CI128" s="7"/>
      <c r="CJ128" s="7"/>
      <c r="CK128" s="7"/>
      <c r="CL128" s="7"/>
      <c r="CM128" s="7"/>
      <c r="CN128" s="7"/>
      <c r="CO128" s="7"/>
      <c r="CP128" s="7"/>
      <c r="CQ128" s="7"/>
      <c r="CR128" s="7"/>
      <c r="CS128" s="7"/>
      <c r="CT128" s="7"/>
      <c r="CU128" s="7"/>
      <c r="CV128" s="7"/>
      <c r="CW128" s="7"/>
      <c r="CX128" s="7"/>
      <c r="CY128" s="7"/>
      <c r="CZ128" s="7"/>
      <c r="DA128" s="7"/>
      <c r="DB128" s="7"/>
      <c r="DC128" s="7"/>
      <c r="DD128" s="7"/>
      <c r="DE128" s="7"/>
      <c r="DF128" s="7"/>
      <c r="DG128" s="7"/>
      <c r="DH128" s="7"/>
      <c r="DI128" s="7"/>
      <c r="DJ128" s="7"/>
      <c r="DK128" s="7"/>
      <c r="DL128" s="7"/>
      <c r="DM128" s="7"/>
      <c r="DN128" s="7"/>
      <c r="DO128" s="7"/>
      <c r="DP128" s="7"/>
      <c r="DQ128" s="7"/>
      <c r="DR128" s="7"/>
      <c r="DS128" s="7"/>
      <c r="DT128" s="7"/>
      <c r="DU128" s="7"/>
      <c r="DV128" s="7"/>
      <c r="DW128" s="7"/>
      <c r="DX128" s="7"/>
      <c r="DY128" s="7"/>
      <c r="DZ128" s="7"/>
      <c r="EA128" s="7"/>
      <c r="EB128" s="7"/>
      <c r="EC128" s="7"/>
      <c r="ED128" s="7"/>
      <c r="EE128" s="7"/>
      <c r="EF128" s="7"/>
      <c r="EG128" s="7"/>
      <c r="EH128" s="7"/>
      <c r="EI128" s="7"/>
      <c r="EJ128" s="7"/>
      <c r="EK128" s="7"/>
      <c r="EL128" s="7"/>
      <c r="EM128" s="7"/>
      <c r="EN128" s="7"/>
      <c r="EO128" s="7"/>
      <c r="EP128" s="7"/>
      <c r="EQ128" s="7"/>
      <c r="ER128" s="7"/>
      <c r="ES128" s="7"/>
      <c r="ET128" s="7"/>
      <c r="EU128" s="7"/>
      <c r="EV128" s="7"/>
      <c r="EW128" s="7"/>
      <c r="EX128" s="7"/>
      <c r="EY128" s="7"/>
      <c r="EZ128" s="7"/>
      <c r="FA128" s="7"/>
      <c r="FB128" s="7"/>
      <c r="FC128" s="7"/>
      <c r="FD128" s="7"/>
      <c r="FE128" s="7"/>
      <c r="FF128" s="7"/>
      <c r="FG128" s="7"/>
      <c r="FH128" s="7"/>
      <c r="FI128" s="7"/>
      <c r="FJ128" s="7"/>
      <c r="FK128" s="7"/>
      <c r="FL128" s="7"/>
      <c r="FM128" s="7"/>
      <c r="FN128" s="7"/>
      <c r="FO128" s="7"/>
      <c r="FP128" s="7"/>
      <c r="FQ128" s="7"/>
      <c r="FR128" s="7"/>
      <c r="FS128" s="7"/>
      <c r="FT128" s="7"/>
      <c r="FU128" s="7"/>
      <c r="FV128" s="7"/>
      <c r="FW128" s="7"/>
      <c r="FX128" s="7"/>
      <c r="FY128" s="7"/>
      <c r="FZ128" s="7"/>
      <c r="GA128" s="7"/>
      <c r="GB128" s="7"/>
      <c r="GC128" s="7"/>
      <c r="GD128" s="7"/>
      <c r="GE128" s="7"/>
      <c r="GF128" s="7"/>
      <c r="GG128" s="7"/>
      <c r="GH128" s="7"/>
      <c r="GI128" s="7"/>
      <c r="GJ128" s="7"/>
      <c r="GK128" s="7"/>
      <c r="GL128" s="7"/>
      <c r="GM128" s="7"/>
      <c r="GN128" s="7"/>
      <c r="GO128" s="7"/>
      <c r="GP128" s="7"/>
      <c r="GQ128" s="7"/>
      <c r="GR128" s="7"/>
      <c r="GS128" s="7"/>
      <c r="GT128" s="7"/>
      <c r="GU128" s="7"/>
      <c r="GV128" s="7"/>
      <c r="GW128" s="7"/>
      <c r="GX128" s="7"/>
      <c r="GY128" s="7"/>
      <c r="GZ128" s="7"/>
      <c r="HA128" s="7"/>
      <c r="HB128" s="7"/>
      <c r="HC128" s="7"/>
      <c r="HD128" s="7"/>
      <c r="HE128" s="7"/>
      <c r="HF128" s="7"/>
      <c r="HG128" s="7"/>
      <c r="HH128" s="7"/>
      <c r="HI128" s="7"/>
      <c r="HJ128" s="7"/>
      <c r="HK128" s="7"/>
      <c r="HL128" s="7"/>
      <c r="HM128" s="7"/>
      <c r="HN128" s="7"/>
      <c r="HO128" s="7"/>
      <c r="HP128" s="7"/>
      <c r="HQ128" s="7"/>
      <c r="HR128" s="7"/>
      <c r="HS128" s="7"/>
      <c r="HT128" s="7"/>
      <c r="HU128" s="7"/>
      <c r="HV128" s="7"/>
      <c r="HW128" s="7"/>
      <c r="HX128" s="7"/>
      <c r="HY128" s="7"/>
      <c r="HZ128" s="7"/>
      <c r="IA128" s="7"/>
      <c r="IB128" s="7"/>
      <c r="IC128" s="7"/>
      <c r="ID128" s="7"/>
      <c r="IE128" s="7"/>
      <c r="IF128" s="7"/>
      <c r="IG128" s="7"/>
      <c r="IH128" s="7"/>
      <c r="II128" s="7"/>
      <c r="IJ128" s="7"/>
      <c r="IK128" s="7"/>
      <c r="IL128" s="7"/>
      <c r="IM128" s="7"/>
      <c r="IN128" s="7"/>
      <c r="IO128" s="7"/>
      <c r="IP128" s="7"/>
      <c r="IQ128" s="7"/>
      <c r="IR128" s="7"/>
      <c r="IS128" s="7"/>
      <c r="IT128" s="7"/>
      <c r="IU128" s="7"/>
      <c r="IV128" s="7"/>
      <c r="IW128" s="7"/>
      <c r="IX128" s="7"/>
      <c r="IY128" s="7"/>
      <c r="IZ128" s="7"/>
      <c r="JA128" s="7"/>
      <c r="JB128" s="7"/>
      <c r="JC128" s="7"/>
      <c r="JD128" s="7"/>
      <c r="JE128" s="7"/>
      <c r="JF128" s="7"/>
      <c r="JG128" s="7"/>
      <c r="JH128" s="7"/>
      <c r="JI128" s="7"/>
      <c r="JJ128" s="7"/>
      <c r="JK128" s="7"/>
      <c r="JL128" s="7"/>
      <c r="JM128" s="7"/>
      <c r="JN128" s="7"/>
      <c r="JO128" s="7"/>
      <c r="JP128" s="7"/>
      <c r="JQ128" s="7"/>
      <c r="JR128" s="7"/>
      <c r="JS128" s="7"/>
      <c r="JT128" s="7"/>
      <c r="JU128" s="7"/>
      <c r="JV128" s="7"/>
      <c r="JW128" s="7"/>
      <c r="JX128" s="7"/>
      <c r="JY128" s="7"/>
      <c r="JZ128" s="7"/>
      <c r="KA128" s="7"/>
      <c r="KB128" s="7"/>
      <c r="KC128" s="7"/>
      <c r="KD128" s="7"/>
      <c r="KE128" s="7"/>
      <c r="KF128" s="7"/>
      <c r="KG128" s="7"/>
      <c r="KH128" s="7"/>
      <c r="KI128" s="7"/>
      <c r="KJ128" s="7"/>
      <c r="KK128" s="7"/>
      <c r="KL128" s="7"/>
      <c r="KM128" s="7"/>
      <c r="KN128" s="7"/>
      <c r="KO128" s="7"/>
      <c r="KP128" s="7"/>
      <c r="KQ128" s="7"/>
      <c r="KR128" s="7"/>
      <c r="KS128" s="7"/>
      <c r="KT128" s="7"/>
      <c r="KU128" s="7"/>
      <c r="KV128" s="7"/>
      <c r="KW128" s="7"/>
      <c r="KX128" s="7"/>
      <c r="KY128" s="7"/>
      <c r="KZ128" s="7"/>
      <c r="LA128" s="7"/>
      <c r="LB128" s="7"/>
      <c r="LC128" s="7"/>
      <c r="LD128" s="7"/>
      <c r="LE128" s="7"/>
      <c r="LF128" s="7"/>
      <c r="LG128" s="7"/>
      <c r="LH128" s="7"/>
      <c r="LI128" s="7"/>
      <c r="LJ128" s="7"/>
      <c r="LK128" s="7"/>
      <c r="LL128" s="7"/>
      <c r="LM128" s="7"/>
      <c r="LN128" s="7"/>
      <c r="LO128" s="7"/>
      <c r="LP128" s="7"/>
      <c r="LQ128" s="7"/>
      <c r="LR128" s="7"/>
      <c r="LS128" s="7"/>
      <c r="LT128" s="7"/>
      <c r="LU128" s="7"/>
      <c r="LV128" s="7"/>
      <c r="LW128" s="7"/>
      <c r="LX128" s="7"/>
      <c r="LY128" s="7"/>
      <c r="LZ128" s="7"/>
      <c r="MA128" s="7"/>
      <c r="MB128" s="7"/>
      <c r="MC128" s="7"/>
      <c r="MD128" s="7"/>
      <c r="ME128" s="7"/>
      <c r="MF128" s="7"/>
      <c r="MG128" s="7"/>
      <c r="MH128" s="7"/>
      <c r="MI128" s="7"/>
      <c r="MJ128" s="7"/>
      <c r="MK128" s="7"/>
      <c r="ML128" s="7"/>
      <c r="MM128" s="7"/>
      <c r="MN128" s="7"/>
      <c r="MO128" s="7"/>
      <c r="MP128" s="7"/>
      <c r="MQ128" s="7"/>
      <c r="MR128" s="7"/>
      <c r="MS128" s="7"/>
      <c r="MT128" s="7"/>
      <c r="MU128" s="7"/>
      <c r="MV128" s="7"/>
      <c r="MW128" s="7"/>
      <c r="MX128" s="7"/>
      <c r="MY128" s="7"/>
      <c r="MZ128" s="7"/>
      <c r="NA128" s="7"/>
      <c r="NB128" s="7"/>
      <c r="NC128" s="7"/>
      <c r="ND128" s="7"/>
      <c r="NE128" s="7"/>
      <c r="NF128" s="7"/>
      <c r="NG128" s="7"/>
      <c r="NH128" s="7"/>
      <c r="NI128" s="7"/>
      <c r="NJ128" s="7"/>
      <c r="NK128" s="7"/>
      <c r="NL128" s="7"/>
      <c r="NM128" s="7"/>
      <c r="NN128" s="7"/>
      <c r="NO128" s="7"/>
      <c r="NP128" s="7"/>
      <c r="NQ128" s="7"/>
      <c r="NR128" s="7"/>
      <c r="NS128" s="7"/>
      <c r="NT128" s="7"/>
      <c r="NU128" s="7"/>
      <c r="NV128" s="7"/>
      <c r="NW128" s="7"/>
      <c r="NX128" s="7"/>
      <c r="NY128" s="7"/>
      <c r="NZ128" s="7"/>
      <c r="OA128" s="7"/>
      <c r="OB128" s="7"/>
      <c r="OC128" s="7"/>
      <c r="OD128" s="7"/>
      <c r="OE128" s="7"/>
      <c r="OF128" s="7"/>
      <c r="OG128" s="7"/>
      <c r="OH128" s="7"/>
      <c r="OI128" s="7"/>
      <c r="OJ128" s="7"/>
      <c r="OK128" s="7"/>
      <c r="OL128" s="7"/>
      <c r="OM128" s="7"/>
      <c r="ON128" s="7"/>
      <c r="OO128" s="7"/>
      <c r="OP128" s="7"/>
      <c r="OQ128" s="7"/>
      <c r="OR128" s="7"/>
      <c r="OS128" s="7"/>
      <c r="OT128" s="7"/>
      <c r="OU128" s="7"/>
      <c r="OV128" s="7"/>
      <c r="OW128" s="7"/>
      <c r="OX128" s="7"/>
      <c r="OY128" s="7"/>
      <c r="OZ128" s="7"/>
      <c r="PA128" s="7"/>
      <c r="PB128" s="7"/>
      <c r="PC128" s="7"/>
      <c r="PD128" s="7"/>
      <c r="PE128" s="7"/>
      <c r="PF128" s="7"/>
      <c r="PG128" s="7"/>
      <c r="PH128" s="7"/>
      <c r="PI128" s="7"/>
      <c r="PJ128" s="7"/>
      <c r="PK128" s="7"/>
      <c r="PL128" s="7"/>
      <c r="PM128" s="7"/>
      <c r="PN128" s="7"/>
      <c r="PO128" s="7"/>
      <c r="PP128" s="7"/>
      <c r="PQ128" s="7"/>
      <c r="PR128" s="7"/>
      <c r="PS128" s="7"/>
      <c r="PT128" s="7"/>
      <c r="PU128" s="7"/>
      <c r="PV128" s="7"/>
      <c r="PW128" s="7"/>
      <c r="PX128" s="7"/>
      <c r="PY128" s="7"/>
      <c r="PZ128" s="7"/>
      <c r="QA128" s="7"/>
      <c r="QB128" s="7"/>
      <c r="QC128" s="7"/>
      <c r="QD128" s="7"/>
      <c r="QE128" s="7"/>
      <c r="QF128" s="7"/>
      <c r="QG128" s="7"/>
      <c r="QH128" s="7"/>
      <c r="QI128" s="7"/>
      <c r="QJ128" s="7"/>
      <c r="QK128" s="7"/>
      <c r="QL128" s="7"/>
      <c r="QM128" s="7"/>
      <c r="QN128" s="7"/>
      <c r="QO128" s="7"/>
      <c r="QP128" s="7"/>
      <c r="QQ128" s="7"/>
      <c r="QR128" s="7"/>
      <c r="QS128" s="7"/>
      <c r="QT128" s="7"/>
      <c r="QU128" s="7"/>
      <c r="QV128" s="7"/>
      <c r="QW128" s="7"/>
      <c r="QX128" s="7"/>
      <c r="QY128" s="7"/>
      <c r="QZ128" s="7"/>
      <c r="RA128" s="7"/>
      <c r="RB128" s="7"/>
      <c r="RC128" s="7"/>
      <c r="RD128" s="7"/>
      <c r="RE128" s="7"/>
      <c r="RF128" s="7"/>
      <c r="RG128" s="7"/>
      <c r="RH128" s="7"/>
      <c r="RI128" s="7"/>
      <c r="RJ128" s="7"/>
      <c r="RK128" s="7"/>
      <c r="RL128" s="7"/>
      <c r="RM128" s="7"/>
      <c r="RN128" s="7"/>
      <c r="RO128" s="7"/>
      <c r="RP128" s="7"/>
      <c r="RQ128" s="7"/>
      <c r="RR128" s="7"/>
      <c r="RS128" s="7"/>
      <c r="RT128" s="7"/>
      <c r="RU128" s="7"/>
      <c r="RV128" s="7"/>
      <c r="RW128" s="7"/>
      <c r="RX128" s="7"/>
      <c r="RY128" s="7"/>
      <c r="RZ128" s="7"/>
      <c r="SA128" s="7"/>
      <c r="SB128" s="7"/>
      <c r="SC128" s="7"/>
      <c r="SD128" s="7"/>
      <c r="SE128" s="7"/>
      <c r="SF128" s="7"/>
      <c r="SG128" s="7"/>
      <c r="SH128" s="7"/>
      <c r="SI128" s="7"/>
      <c r="SJ128" s="7"/>
      <c r="SK128" s="7"/>
      <c r="SL128" s="7"/>
      <c r="SM128" s="7"/>
      <c r="SN128" s="7"/>
      <c r="SO128" s="7"/>
      <c r="SP128" s="7"/>
      <c r="SQ128" s="7"/>
      <c r="SR128" s="7"/>
      <c r="SS128" s="7"/>
      <c r="ST128" s="7"/>
      <c r="SU128" s="7"/>
      <c r="SV128" s="7"/>
      <c r="SW128" s="7"/>
      <c r="SX128" s="7"/>
      <c r="SY128" s="7"/>
      <c r="SZ128" s="7"/>
      <c r="TA128" s="7"/>
      <c r="TB128" s="7"/>
      <c r="TC128" s="7"/>
      <c r="TD128" s="7"/>
      <c r="TE128" s="7"/>
      <c r="TF128" s="7"/>
      <c r="TG128" s="7"/>
      <c r="TH128" s="7"/>
      <c r="TI128" s="7"/>
      <c r="TJ128" s="7"/>
      <c r="TK128" s="7"/>
      <c r="TL128" s="7"/>
      <c r="TM128" s="7"/>
      <c r="TN128" s="7"/>
      <c r="TO128" s="7"/>
      <c r="TP128" s="7"/>
      <c r="TQ128" s="7"/>
      <c r="TR128" s="7"/>
      <c r="TS128" s="7"/>
      <c r="TT128" s="7"/>
      <c r="TU128" s="7"/>
      <c r="TV128" s="7"/>
      <c r="TW128" s="7"/>
      <c r="TX128" s="7"/>
      <c r="TY128" s="7"/>
      <c r="TZ128" s="7"/>
      <c r="UA128" s="7"/>
      <c r="UB128" s="7"/>
      <c r="UC128" s="7"/>
      <c r="UD128" s="7"/>
      <c r="UE128" s="7"/>
      <c r="UF128" s="7"/>
      <c r="UG128" s="7"/>
      <c r="UH128" s="7"/>
      <c r="UI128" s="7"/>
      <c r="UJ128" s="7"/>
      <c r="UK128" s="7"/>
      <c r="UL128" s="7"/>
      <c r="UM128" s="7"/>
      <c r="UN128" s="7"/>
      <c r="UO128" s="7"/>
      <c r="UP128" s="7"/>
      <c r="UQ128" s="7"/>
      <c r="UR128" s="7"/>
      <c r="US128" s="7"/>
      <c r="UT128" s="7"/>
      <c r="UU128" s="7"/>
      <c r="UV128" s="7"/>
      <c r="UW128" s="7"/>
      <c r="UX128" s="7"/>
      <c r="UY128" s="7"/>
      <c r="UZ128" s="7"/>
      <c r="VA128" s="7"/>
      <c r="VB128" s="7"/>
      <c r="VC128" s="7"/>
      <c r="VD128" s="7"/>
      <c r="VE128" s="7"/>
      <c r="VF128" s="7"/>
      <c r="VG128" s="7"/>
      <c r="VH128" s="7"/>
      <c r="VI128" s="7"/>
      <c r="VJ128" s="7"/>
      <c r="VK128" s="7"/>
      <c r="VL128" s="7"/>
      <c r="VM128" s="7"/>
      <c r="VN128" s="7"/>
      <c r="VO128" s="7"/>
      <c r="VP128" s="7"/>
      <c r="VQ128" s="7"/>
      <c r="VR128" s="7"/>
      <c r="VS128" s="7"/>
      <c r="VT128" s="7"/>
      <c r="VU128" s="7"/>
      <c r="VV128" s="7"/>
      <c r="VW128" s="7"/>
      <c r="VX128" s="7"/>
      <c r="VY128" s="7"/>
      <c r="VZ128" s="7"/>
      <c r="WA128" s="7"/>
      <c r="WB128" s="7"/>
      <c r="WC128" s="7"/>
      <c r="WD128" s="7"/>
      <c r="WE128" s="7"/>
      <c r="WF128" s="7"/>
      <c r="WG128" s="7"/>
      <c r="WH128" s="7"/>
      <c r="WI128" s="7"/>
      <c r="WJ128" s="7"/>
      <c r="WK128" s="7"/>
      <c r="WL128" s="7"/>
      <c r="WM128" s="7"/>
      <c r="WN128" s="7"/>
      <c r="WO128" s="7"/>
      <c r="WP128" s="7"/>
      <c r="WQ128" s="7"/>
      <c r="WR128" s="7"/>
      <c r="WS128" s="7"/>
      <c r="WT128" s="7"/>
      <c r="WU128" s="7"/>
      <c r="WV128" s="7"/>
      <c r="WW128" s="7"/>
      <c r="WX128" s="7"/>
      <c r="WY128" s="7"/>
      <c r="WZ128" s="7"/>
      <c r="XA128" s="7"/>
      <c r="XB128" s="7"/>
      <c r="XC128" s="7"/>
      <c r="XD128" s="7"/>
      <c r="XE128" s="7"/>
      <c r="XF128" s="7"/>
      <c r="XG128" s="7"/>
      <c r="XH128" s="7"/>
      <c r="XI128" s="7"/>
      <c r="XJ128" s="7"/>
      <c r="XK128" s="7"/>
      <c r="XL128" s="7"/>
      <c r="XM128" s="7"/>
      <c r="XN128" s="7"/>
      <c r="XO128" s="7"/>
      <c r="XP128" s="7"/>
      <c r="XQ128" s="7"/>
      <c r="XR128" s="7"/>
      <c r="XS128" s="7"/>
      <c r="XT128" s="7"/>
      <c r="XU128" s="7"/>
      <c r="XV128" s="7"/>
      <c r="XW128" s="7"/>
      <c r="XX128" s="7"/>
      <c r="XY128" s="7"/>
      <c r="XZ128" s="7"/>
      <c r="YA128" s="7"/>
      <c r="YB128" s="7"/>
      <c r="YC128" s="7"/>
      <c r="YD128" s="7"/>
      <c r="YE128" s="7"/>
      <c r="YF128" s="7"/>
      <c r="YG128" s="7"/>
      <c r="YH128" s="7"/>
      <c r="YI128" s="7"/>
      <c r="YJ128" s="7"/>
      <c r="YK128" s="7"/>
      <c r="YL128" s="7"/>
      <c r="YM128" s="7"/>
      <c r="YN128" s="7"/>
      <c r="YO128" s="7"/>
      <c r="YP128" s="7"/>
      <c r="YQ128" s="7"/>
      <c r="YR128" s="7"/>
      <c r="YS128" s="7"/>
      <c r="YT128" s="7"/>
      <c r="YU128" s="7"/>
      <c r="YV128" s="7"/>
      <c r="YW128" s="7"/>
      <c r="YX128" s="7"/>
      <c r="YY128" s="7"/>
      <c r="YZ128" s="7"/>
      <c r="ZA128" s="7"/>
      <c r="ZB128" s="7"/>
      <c r="ZC128" s="7"/>
      <c r="ZD128" s="7"/>
      <c r="ZE128" s="7"/>
      <c r="ZF128" s="7"/>
      <c r="ZG128" s="7"/>
      <c r="ZH128" s="7"/>
      <c r="ZI128" s="7"/>
      <c r="ZJ128" s="7"/>
      <c r="ZK128" s="7"/>
      <c r="ZL128" s="7"/>
      <c r="ZM128" s="7"/>
      <c r="ZN128" s="7"/>
      <c r="ZO128" s="7"/>
      <c r="ZP128" s="7"/>
      <c r="ZQ128" s="7"/>
      <c r="ZR128" s="7"/>
      <c r="ZS128" s="7"/>
      <c r="ZT128" s="7"/>
      <c r="ZU128" s="7"/>
      <c r="ZV128" s="7"/>
      <c r="ZW128" s="7"/>
      <c r="ZX128" s="7"/>
      <c r="ZY128" s="7"/>
      <c r="ZZ128" s="7"/>
      <c r="AAA128" s="7"/>
      <c r="AAB128" s="7"/>
      <c r="AAC128" s="7"/>
      <c r="AAD128" s="7"/>
      <c r="AAE128" s="7"/>
      <c r="AAF128" s="7"/>
      <c r="AAG128" s="7"/>
      <c r="AAH128" s="7"/>
      <c r="AAI128" s="7"/>
      <c r="AAJ128" s="7"/>
      <c r="AAK128" s="7"/>
      <c r="AAL128" s="7"/>
      <c r="AAM128" s="7"/>
      <c r="AAN128" s="7"/>
      <c r="AAO128" s="7"/>
      <c r="AAP128" s="7"/>
      <c r="AAQ128" s="7"/>
      <c r="AAR128" s="7"/>
      <c r="AAS128" s="7"/>
      <c r="AAT128" s="7"/>
      <c r="AAU128" s="7"/>
      <c r="AAV128" s="7"/>
      <c r="AAW128" s="7"/>
      <c r="AAX128" s="7"/>
      <c r="AAY128" s="7"/>
      <c r="AAZ128" s="7"/>
      <c r="ABA128" s="7"/>
      <c r="ABB128" s="7"/>
      <c r="ABC128" s="7"/>
      <c r="ABD128" s="7"/>
      <c r="ABE128" s="7"/>
      <c r="ABF128" s="7"/>
      <c r="ABG128" s="7"/>
      <c r="ABH128" s="7"/>
      <c r="ABI128" s="7"/>
      <c r="ABJ128" s="7"/>
      <c r="ABK128" s="7"/>
      <c r="ABL128" s="7"/>
      <c r="ABM128" s="7"/>
      <c r="ABN128" s="7"/>
      <c r="ABO128" s="7"/>
      <c r="ABP128" s="7"/>
      <c r="ABQ128" s="7"/>
      <c r="ABR128" s="7"/>
      <c r="ABS128" s="7"/>
      <c r="ABT128" s="7"/>
      <c r="ABU128" s="7"/>
      <c r="ABV128" s="7"/>
      <c r="ABW128" s="7"/>
      <c r="ABX128" s="7"/>
      <c r="ABY128" s="7"/>
      <c r="ABZ128" s="7"/>
      <c r="ACA128" s="7"/>
      <c r="ACB128" s="7"/>
      <c r="ACC128" s="7"/>
      <c r="ACD128" s="7"/>
      <c r="ACE128" s="7"/>
      <c r="ACF128" s="7"/>
      <c r="ACG128" s="7"/>
      <c r="ACH128" s="7"/>
      <c r="ACI128" s="7"/>
      <c r="ACJ128" s="7"/>
      <c r="ACK128" s="7"/>
      <c r="ACL128" s="7"/>
      <c r="ACM128" s="7"/>
      <c r="ACN128" s="7"/>
      <c r="ACO128" s="7"/>
      <c r="ACP128" s="7"/>
      <c r="ACQ128" s="7"/>
      <c r="ACR128" s="7"/>
      <c r="ACS128" s="7"/>
      <c r="ACT128" s="7"/>
      <c r="ACU128" s="7"/>
      <c r="ACV128" s="7"/>
      <c r="ACW128" s="7"/>
      <c r="ACX128" s="7"/>
      <c r="ACY128" s="7"/>
      <c r="ACZ128" s="7"/>
      <c r="ADA128" s="7"/>
      <c r="ADB128" s="7"/>
      <c r="ADC128" s="7"/>
      <c r="ADD128" s="7"/>
      <c r="ADE128" s="7"/>
      <c r="ADF128" s="7"/>
      <c r="ADG128" s="7"/>
      <c r="ADH128" s="7"/>
      <c r="ADI128" s="7"/>
      <c r="ADJ128" s="7"/>
      <c r="ADK128" s="7"/>
      <c r="ADL128" s="7"/>
      <c r="ADM128" s="7"/>
      <c r="ADN128" s="7"/>
      <c r="ADO128" s="7"/>
      <c r="ADP128" s="7"/>
      <c r="ADQ128" s="7"/>
      <c r="ADR128" s="7"/>
      <c r="ADS128" s="7"/>
      <c r="ADT128" s="7"/>
      <c r="ADU128" s="7"/>
      <c r="ADV128" s="7"/>
      <c r="ADW128" s="7"/>
      <c r="ADX128" s="7"/>
      <c r="ADY128" s="7"/>
      <c r="ADZ128" s="7"/>
      <c r="AEA128" s="7"/>
      <c r="AEB128" s="7"/>
      <c r="AEC128" s="7"/>
      <c r="AED128" s="7"/>
      <c r="AEE128" s="7"/>
      <c r="AEF128" s="7"/>
      <c r="AEG128" s="7"/>
      <c r="AEH128" s="7"/>
      <c r="AEI128" s="7"/>
      <c r="AEJ128" s="7"/>
      <c r="AEK128" s="7"/>
      <c r="AEL128" s="7"/>
      <c r="AEM128" s="7"/>
      <c r="AEN128" s="7"/>
      <c r="AEO128" s="7"/>
      <c r="AEP128" s="7"/>
      <c r="AEQ128" s="7"/>
      <c r="AER128" s="7"/>
      <c r="AES128" s="7"/>
      <c r="AET128" s="7"/>
      <c r="AEU128" s="7"/>
      <c r="AEV128" s="7"/>
      <c r="AEW128" s="7"/>
      <c r="AEX128" s="7"/>
      <c r="AEY128" s="7"/>
      <c r="AEZ128" s="7"/>
      <c r="AFA128" s="7"/>
      <c r="AFB128" s="7"/>
      <c r="AFC128" s="7"/>
      <c r="AFD128" s="7"/>
      <c r="AFE128" s="7"/>
      <c r="AFF128" s="7"/>
      <c r="AFG128" s="7"/>
      <c r="AFH128" s="7"/>
      <c r="AFI128" s="7"/>
      <c r="AFJ128" s="7"/>
      <c r="AFK128" s="7"/>
      <c r="AFL128" s="7"/>
      <c r="AFM128" s="7"/>
      <c r="AFN128" s="7"/>
      <c r="AFO128" s="7"/>
      <c r="AFP128" s="7"/>
      <c r="AFQ128" s="7"/>
      <c r="AFR128" s="7"/>
      <c r="AFS128" s="7"/>
      <c r="AFT128" s="7"/>
      <c r="AFU128" s="7"/>
      <c r="AFV128" s="7"/>
      <c r="AFW128" s="7"/>
      <c r="AFX128" s="7"/>
      <c r="AFY128" s="7"/>
      <c r="AFZ128" s="7"/>
      <c r="AGA128" s="7"/>
      <c r="AGB128" s="7"/>
      <c r="AGC128" s="7"/>
      <c r="AGD128" s="7"/>
      <c r="AGE128" s="7"/>
      <c r="AGF128" s="7"/>
      <c r="AGG128" s="7"/>
      <c r="AGH128" s="7"/>
      <c r="AGI128" s="7"/>
      <c r="AGJ128" s="7"/>
      <c r="AGK128" s="7"/>
      <c r="AGL128" s="7"/>
      <c r="AGM128" s="7"/>
      <c r="AGN128" s="7"/>
      <c r="AGO128" s="7"/>
      <c r="AGP128" s="7"/>
      <c r="AGQ128" s="7"/>
      <c r="AGR128" s="7"/>
      <c r="AGS128" s="7"/>
      <c r="AGT128" s="7"/>
      <c r="AGU128" s="7"/>
      <c r="AGV128" s="7"/>
      <c r="AGW128" s="7"/>
      <c r="AGX128" s="7"/>
      <c r="AGY128" s="7"/>
      <c r="AGZ128" s="7"/>
      <c r="AHA128" s="7"/>
      <c r="AHB128" s="7"/>
      <c r="AHC128" s="7"/>
      <c r="AHD128" s="7"/>
      <c r="AHE128" s="7"/>
      <c r="AHF128" s="7"/>
      <c r="AHG128" s="7"/>
      <c r="AHH128" s="7"/>
      <c r="AHI128" s="7"/>
      <c r="AHJ128" s="7"/>
      <c r="AHK128" s="7"/>
      <c r="AHL128" s="7"/>
      <c r="AHM128" s="7"/>
      <c r="AHN128" s="7"/>
      <c r="AHO128" s="7"/>
      <c r="AHP128" s="7"/>
      <c r="AHQ128" s="7"/>
      <c r="AHR128" s="7"/>
      <c r="AHS128" s="7"/>
      <c r="AHT128" s="7"/>
      <c r="AHU128" s="7"/>
      <c r="AHV128" s="7"/>
      <c r="AHW128" s="7"/>
      <c r="AHX128" s="7"/>
      <c r="AHY128" s="7"/>
      <c r="AHZ128" s="7"/>
      <c r="AIA128" s="7"/>
      <c r="AIB128" s="7"/>
      <c r="AIC128" s="7"/>
      <c r="AID128" s="7"/>
      <c r="AIE128" s="7"/>
      <c r="AIF128" s="7"/>
      <c r="AIG128" s="7"/>
      <c r="AIH128" s="7"/>
      <c r="AII128" s="7"/>
      <c r="AIJ128" s="7"/>
      <c r="AIK128" s="7"/>
      <c r="AIL128" s="7"/>
      <c r="AIM128" s="7"/>
      <c r="AIN128" s="7"/>
      <c r="AIO128" s="7"/>
      <c r="AIP128" s="7"/>
      <c r="AIQ128" s="7"/>
      <c r="AIR128" s="7"/>
      <c r="AIS128" s="7"/>
      <c r="AIT128" s="7"/>
      <c r="AIU128" s="7"/>
      <c r="AIV128" s="7"/>
      <c r="AIW128" s="7"/>
      <c r="AIX128" s="7"/>
      <c r="AIY128" s="7"/>
      <c r="AIZ128" s="7"/>
      <c r="AJA128" s="7"/>
      <c r="AJB128" s="7"/>
      <c r="AJC128" s="7"/>
      <c r="AJD128" s="7"/>
      <c r="AJE128" s="7"/>
      <c r="AJF128" s="7"/>
      <c r="AJG128" s="7"/>
      <c r="AJH128" s="7"/>
      <c r="AJI128" s="7"/>
      <c r="AJJ128" s="7"/>
      <c r="AJK128" s="7"/>
      <c r="AJL128" s="7"/>
      <c r="AJM128" s="7"/>
      <c r="AJN128" s="7"/>
      <c r="AJO128" s="7"/>
      <c r="AJP128" s="7"/>
      <c r="AJQ128" s="7"/>
      <c r="AJR128" s="7"/>
      <c r="AJS128" s="7"/>
      <c r="AJT128" s="7"/>
      <c r="AJU128" s="7"/>
      <c r="AJV128" s="7"/>
      <c r="AJW128" s="7"/>
      <c r="AJX128" s="7"/>
      <c r="AJY128" s="7"/>
      <c r="AJZ128" s="7"/>
      <c r="AKA128" s="7"/>
      <c r="AKB128" s="7"/>
      <c r="AKC128" s="7"/>
      <c r="AKD128" s="7"/>
      <c r="AKE128" s="7"/>
      <c r="AKF128" s="7"/>
      <c r="AKG128" s="7"/>
      <c r="AKH128" s="7"/>
      <c r="AKI128" s="7"/>
      <c r="AKJ128" s="7"/>
      <c r="AKK128" s="7"/>
      <c r="AKL128" s="7"/>
      <c r="AKM128" s="7"/>
      <c r="AKN128" s="7"/>
      <c r="AKO128" s="7"/>
      <c r="AKP128" s="7"/>
      <c r="AKQ128" s="7"/>
      <c r="AKR128" s="7"/>
      <c r="AKS128" s="7"/>
      <c r="AKT128" s="7"/>
      <c r="AKU128" s="7"/>
      <c r="AKV128" s="7"/>
      <c r="AKW128" s="7"/>
      <c r="AKX128" s="7"/>
      <c r="AKY128" s="7"/>
      <c r="AKZ128" s="7"/>
      <c r="ALA128" s="7"/>
      <c r="ALB128" s="7"/>
      <c r="ALC128" s="7"/>
      <c r="ALD128" s="7"/>
      <c r="ALE128" s="7"/>
      <c r="ALF128" s="7"/>
      <c r="ALG128" s="7"/>
      <c r="ALH128" s="7"/>
      <c r="ALI128" s="7"/>
      <c r="ALJ128" s="7"/>
      <c r="ALK128" s="7"/>
      <c r="ALL128" s="7"/>
      <c r="ALM128" s="7"/>
      <c r="ALN128" s="7"/>
      <c r="ALO128" s="7"/>
      <c r="ALP128" s="7"/>
      <c r="ALQ128" s="7"/>
      <c r="ALR128" s="7"/>
      <c r="ALS128" s="7"/>
      <c r="ALT128" s="7"/>
      <c r="ALU128" s="7"/>
      <c r="ALV128" s="7"/>
      <c r="ALW128" s="7"/>
      <c r="ALX128" s="7"/>
      <c r="ALY128" s="7"/>
      <c r="ALZ128" s="7"/>
      <c r="AMA128" s="7"/>
      <c r="AMB128" s="7"/>
      <c r="AMC128" s="7"/>
      <c r="AMD128" s="7"/>
      <c r="AME128" s="7"/>
      <c r="AMF128" s="7"/>
      <c r="AMG128" s="7"/>
      <c r="AMH128" s="7"/>
      <c r="AMI128" s="7"/>
      <c r="AMJ128" s="7"/>
      <c r="AMK128" s="7"/>
      <c r="AML128" s="7"/>
      <c r="AMM128" s="7"/>
      <c r="AMN128" s="7"/>
      <c r="AMO128" s="7"/>
      <c r="AMP128" s="7"/>
      <c r="AMQ128" s="7"/>
      <c r="AMR128" s="7"/>
      <c r="AMS128" s="7"/>
      <c r="AMT128" s="7"/>
      <c r="AMU128" s="7"/>
      <c r="AMV128" s="7"/>
      <c r="AMW128" s="7"/>
      <c r="AMX128" s="7"/>
      <c r="AMY128" s="7"/>
      <c r="AMZ128" s="7"/>
      <c r="ANA128" s="7"/>
      <c r="ANB128" s="7"/>
      <c r="ANC128" s="7"/>
      <c r="AND128" s="7"/>
      <c r="ANE128" s="7"/>
      <c r="ANF128" s="7"/>
      <c r="ANG128" s="7"/>
      <c r="ANH128" s="7"/>
      <c r="ANI128" s="7"/>
      <c r="ANJ128" s="7"/>
      <c r="ANK128" s="7"/>
      <c r="ANL128" s="7"/>
      <c r="ANM128" s="7"/>
      <c r="ANN128" s="7"/>
      <c r="ANO128" s="7"/>
      <c r="ANP128" s="7"/>
      <c r="ANQ128" s="7"/>
      <c r="ANR128" s="7"/>
      <c r="ANS128" s="7"/>
      <c r="ANT128" s="7"/>
      <c r="ANU128" s="7"/>
      <c r="ANV128" s="7"/>
      <c r="ANW128" s="7"/>
      <c r="ANX128" s="7"/>
      <c r="ANY128" s="7"/>
      <c r="ANZ128" s="7"/>
      <c r="AOA128" s="7"/>
      <c r="AOB128" s="7"/>
      <c r="AOC128" s="7"/>
      <c r="AOD128" s="7"/>
      <c r="AOE128" s="7"/>
      <c r="AOF128" s="7"/>
      <c r="AOG128" s="7"/>
      <c r="AOH128" s="7"/>
      <c r="AOI128" s="7"/>
      <c r="AOJ128" s="7"/>
      <c r="AOK128" s="7"/>
      <c r="AOL128" s="7"/>
      <c r="AOM128" s="7"/>
      <c r="AON128" s="7"/>
      <c r="AOO128" s="7"/>
      <c r="AOP128" s="7"/>
      <c r="AOQ128" s="7"/>
      <c r="AOR128" s="7"/>
      <c r="AOS128" s="7"/>
      <c r="AOT128" s="7"/>
      <c r="AOU128" s="7"/>
      <c r="AOV128" s="7"/>
      <c r="AOW128" s="7"/>
      <c r="AOX128" s="7"/>
      <c r="AOY128" s="7"/>
      <c r="AOZ128" s="7"/>
      <c r="APA128" s="7"/>
      <c r="APB128" s="7"/>
      <c r="APC128" s="7"/>
      <c r="APD128" s="7"/>
      <c r="APE128" s="7"/>
      <c r="APF128" s="7"/>
      <c r="APG128" s="7"/>
      <c r="APH128" s="7"/>
      <c r="API128" s="7"/>
      <c r="APJ128" s="7"/>
      <c r="APK128" s="7"/>
      <c r="APL128" s="7"/>
      <c r="APM128" s="7"/>
      <c r="APN128" s="7"/>
      <c r="APO128" s="7"/>
      <c r="APP128" s="7"/>
      <c r="APQ128" s="7"/>
      <c r="APR128" s="7"/>
      <c r="APS128" s="7"/>
      <c r="APT128" s="7"/>
      <c r="APU128" s="7"/>
      <c r="APV128" s="7"/>
      <c r="APW128" s="7"/>
      <c r="APX128" s="7"/>
      <c r="APY128" s="7"/>
      <c r="APZ128" s="7"/>
      <c r="AQA128" s="7"/>
      <c r="AQB128" s="7"/>
      <c r="AQC128" s="7"/>
      <c r="AQD128" s="7"/>
      <c r="AQE128" s="7"/>
      <c r="AQF128" s="7"/>
      <c r="AQG128" s="7"/>
      <c r="AQH128" s="7"/>
      <c r="AQI128" s="7"/>
      <c r="AQJ128" s="7"/>
      <c r="AQK128" s="7"/>
      <c r="AQL128" s="7"/>
      <c r="AQM128" s="7"/>
      <c r="AQN128" s="7"/>
      <c r="AQO128" s="7"/>
      <c r="AQP128" s="7"/>
      <c r="AQQ128" s="7"/>
      <c r="AQR128" s="7"/>
      <c r="AQS128" s="7"/>
      <c r="AQT128" s="7"/>
      <c r="AQU128" s="7"/>
      <c r="AQV128" s="7"/>
      <c r="AQW128" s="7"/>
      <c r="AQX128" s="7"/>
      <c r="AQY128" s="7"/>
      <c r="AQZ128" s="7"/>
      <c r="ARA128" s="7"/>
      <c r="ARB128" s="7"/>
      <c r="ARC128" s="7"/>
      <c r="ARD128" s="7"/>
      <c r="ARE128" s="7"/>
      <c r="ARF128" s="7"/>
      <c r="ARG128" s="7"/>
      <c r="ARH128" s="7"/>
      <c r="ARI128" s="7"/>
      <c r="ARJ128" s="7"/>
      <c r="ARK128" s="7"/>
      <c r="ARL128" s="7"/>
      <c r="ARM128" s="7"/>
      <c r="ARN128" s="7"/>
      <c r="ARO128" s="7"/>
      <c r="ARP128" s="7"/>
      <c r="ARQ128" s="7"/>
      <c r="ARR128" s="7"/>
      <c r="ARS128" s="7"/>
      <c r="ART128" s="7"/>
      <c r="ARU128" s="7"/>
      <c r="ARV128" s="7"/>
      <c r="ARW128" s="7"/>
      <c r="ARX128" s="7"/>
      <c r="ARY128" s="7"/>
      <c r="ARZ128" s="7"/>
      <c r="ASA128" s="7"/>
      <c r="ASB128" s="7"/>
      <c r="ASC128" s="7"/>
      <c r="ASD128" s="7"/>
      <c r="ASE128" s="7"/>
      <c r="ASF128" s="7"/>
      <c r="ASG128" s="7"/>
      <c r="ASH128" s="7"/>
      <c r="ASI128" s="7"/>
      <c r="ASJ128" s="7"/>
      <c r="ASK128" s="7"/>
      <c r="ASL128" s="7"/>
      <c r="ASM128" s="7"/>
      <c r="ASN128" s="7"/>
      <c r="ASO128" s="7"/>
      <c r="ASP128" s="7"/>
      <c r="ASQ128" s="7"/>
      <c r="ASR128" s="7"/>
      <c r="ASS128" s="7"/>
      <c r="AST128" s="7"/>
      <c r="ASU128" s="7"/>
      <c r="ASV128" s="7"/>
      <c r="ASW128" s="7"/>
      <c r="ASX128" s="7"/>
      <c r="ASY128" s="7"/>
      <c r="ASZ128" s="7"/>
      <c r="ATA128" s="7"/>
      <c r="ATB128" s="7"/>
      <c r="ATC128" s="7"/>
      <c r="ATD128" s="7"/>
      <c r="ATE128" s="7"/>
      <c r="ATF128" s="7"/>
      <c r="ATG128" s="7"/>
      <c r="ATH128" s="7"/>
      <c r="ATI128" s="7"/>
      <c r="ATJ128" s="7"/>
      <c r="ATK128" s="7"/>
      <c r="ATL128" s="7"/>
      <c r="ATM128" s="7"/>
      <c r="ATN128" s="7"/>
      <c r="ATO128" s="7"/>
      <c r="ATP128" s="7"/>
      <c r="ATQ128" s="7"/>
      <c r="ATR128" s="7"/>
      <c r="ATS128" s="7"/>
      <c r="ATT128" s="7"/>
      <c r="ATU128" s="7"/>
      <c r="ATV128" s="7"/>
      <c r="ATW128" s="7"/>
      <c r="ATX128" s="7"/>
      <c r="ATY128" s="7"/>
      <c r="ATZ128" s="7"/>
      <c r="AUA128" s="7"/>
      <c r="AUB128" s="7"/>
      <c r="AUC128" s="7"/>
      <c r="AUD128" s="7"/>
      <c r="AUE128" s="7"/>
      <c r="AUF128" s="7"/>
      <c r="AUG128" s="7"/>
      <c r="AUH128" s="7"/>
      <c r="AUI128" s="7"/>
      <c r="AUJ128" s="7"/>
      <c r="AUK128" s="7"/>
      <c r="AUL128" s="7"/>
      <c r="AUM128" s="7"/>
      <c r="AUN128" s="7"/>
      <c r="AUO128" s="7"/>
      <c r="AUP128" s="7"/>
      <c r="AUQ128" s="7"/>
      <c r="AUR128" s="7"/>
      <c r="AUS128" s="7"/>
      <c r="AUT128" s="7"/>
      <c r="AUU128" s="7"/>
      <c r="AUV128" s="7"/>
      <c r="AUW128" s="7"/>
      <c r="AUX128" s="7"/>
      <c r="AUY128" s="7"/>
      <c r="AUZ128" s="7"/>
      <c r="AVA128" s="7"/>
      <c r="AVB128" s="7"/>
      <c r="AVC128" s="7"/>
      <c r="AVD128" s="7"/>
      <c r="AVE128" s="7"/>
      <c r="AVF128" s="7"/>
      <c r="AVG128" s="7"/>
      <c r="AVH128" s="7"/>
      <c r="AVI128" s="7"/>
      <c r="AVJ128" s="7"/>
      <c r="AVK128" s="7"/>
      <c r="AVL128" s="7"/>
      <c r="AVM128" s="7"/>
      <c r="AVN128" s="7"/>
      <c r="AVO128" s="7"/>
      <c r="AVP128" s="7"/>
      <c r="AVQ128" s="7"/>
      <c r="AVR128" s="7"/>
      <c r="AVS128" s="7"/>
      <c r="AVT128" s="7"/>
      <c r="AVU128" s="7"/>
      <c r="AVV128" s="7"/>
      <c r="AVW128" s="7"/>
      <c r="AVX128" s="7"/>
      <c r="AVY128" s="7"/>
      <c r="AVZ128" s="7"/>
      <c r="AWA128" s="7"/>
      <c r="AWB128" s="7"/>
      <c r="AWC128" s="7"/>
      <c r="AWD128" s="7"/>
      <c r="AWE128" s="7"/>
      <c r="AWF128" s="7"/>
      <c r="AWG128" s="7"/>
      <c r="AWH128" s="7"/>
      <c r="AWI128" s="7"/>
      <c r="AWJ128" s="7"/>
      <c r="AWK128" s="7"/>
      <c r="AWL128" s="7"/>
      <c r="AWM128" s="7"/>
      <c r="AWN128" s="7"/>
      <c r="AWO128" s="7"/>
      <c r="AWP128" s="7"/>
      <c r="AWQ128" s="7"/>
      <c r="AWR128" s="7"/>
      <c r="AWS128" s="7"/>
      <c r="AWT128" s="7"/>
      <c r="AWU128" s="7"/>
      <c r="AWV128" s="7"/>
      <c r="AWW128" s="7"/>
      <c r="AWX128" s="7"/>
      <c r="AWY128" s="7"/>
      <c r="AWZ128" s="7"/>
      <c r="AXA128" s="7"/>
      <c r="AXB128" s="7"/>
      <c r="AXC128" s="7"/>
      <c r="AXD128" s="7"/>
      <c r="AXE128" s="7"/>
      <c r="AXF128" s="7"/>
      <c r="AXG128" s="7"/>
      <c r="AXH128" s="7"/>
      <c r="AXI128" s="7"/>
      <c r="AXJ128" s="7"/>
      <c r="AXK128" s="7"/>
      <c r="AXL128" s="7"/>
      <c r="AXM128" s="7"/>
      <c r="AXN128" s="7"/>
      <c r="AXO128" s="7"/>
      <c r="AXP128" s="7"/>
      <c r="AXQ128" s="7"/>
      <c r="AXR128" s="7"/>
      <c r="AXS128" s="7"/>
      <c r="AXT128" s="7"/>
      <c r="AXU128" s="7"/>
      <c r="AXV128" s="7"/>
      <c r="AXW128" s="7"/>
      <c r="AXX128" s="7"/>
      <c r="AXY128" s="7"/>
      <c r="AXZ128" s="7"/>
      <c r="AYA128" s="7"/>
      <c r="AYB128" s="7"/>
      <c r="AYC128" s="7"/>
      <c r="AYD128" s="7"/>
      <c r="AYE128" s="7"/>
      <c r="AYF128" s="7"/>
      <c r="AYG128" s="7"/>
      <c r="AYH128" s="7"/>
      <c r="AYI128" s="7"/>
      <c r="AYJ128" s="7"/>
      <c r="AYK128" s="7"/>
      <c r="AYL128" s="7"/>
      <c r="AYM128" s="7"/>
      <c r="AYN128" s="7"/>
      <c r="AYO128" s="7"/>
      <c r="AYP128" s="7"/>
      <c r="AYQ128" s="7"/>
      <c r="AYR128" s="7"/>
      <c r="AYS128" s="7"/>
      <c r="AYT128" s="7"/>
      <c r="AYU128" s="7"/>
      <c r="AYV128" s="7"/>
      <c r="AYW128" s="7"/>
      <c r="AYX128" s="7"/>
      <c r="AYY128" s="7"/>
      <c r="AYZ128" s="7"/>
      <c r="AZA128" s="7"/>
      <c r="AZB128" s="7"/>
      <c r="AZC128" s="7"/>
      <c r="AZD128" s="7"/>
      <c r="AZE128" s="7"/>
      <c r="AZF128" s="7"/>
      <c r="AZG128" s="7"/>
      <c r="AZH128" s="7"/>
      <c r="AZI128" s="7"/>
      <c r="AZJ128" s="7"/>
      <c r="AZK128" s="7"/>
      <c r="AZL128" s="7"/>
      <c r="AZM128" s="7"/>
      <c r="AZN128" s="7"/>
      <c r="AZO128" s="7"/>
      <c r="AZP128" s="7"/>
      <c r="AZQ128" s="7"/>
      <c r="AZR128" s="7"/>
      <c r="AZS128" s="7"/>
      <c r="AZT128" s="7"/>
      <c r="AZU128" s="7"/>
      <c r="AZV128" s="7"/>
      <c r="AZW128" s="7"/>
      <c r="AZX128" s="7"/>
      <c r="AZY128" s="7"/>
      <c r="AZZ128" s="7"/>
      <c r="BAA128" s="7"/>
      <c r="BAB128" s="7"/>
      <c r="BAC128" s="7"/>
      <c r="BAD128" s="7"/>
      <c r="BAE128" s="7"/>
      <c r="BAF128" s="7"/>
      <c r="BAG128" s="7"/>
      <c r="BAH128" s="7"/>
      <c r="BAI128" s="7"/>
      <c r="BAJ128" s="7"/>
      <c r="BAK128" s="7"/>
      <c r="BAL128" s="7"/>
      <c r="BAM128" s="7"/>
      <c r="BAN128" s="7"/>
      <c r="BAO128" s="7"/>
      <c r="BAP128" s="7"/>
      <c r="BAQ128" s="7"/>
      <c r="BAR128" s="7"/>
      <c r="BAS128" s="7"/>
      <c r="BAT128" s="7"/>
      <c r="BAU128" s="7"/>
      <c r="BAV128" s="7"/>
      <c r="BAW128" s="7"/>
      <c r="BAX128" s="7"/>
      <c r="BAY128" s="7"/>
      <c r="BAZ128" s="7"/>
      <c r="BBA128" s="7"/>
      <c r="BBB128" s="7"/>
      <c r="BBC128" s="7"/>
      <c r="BBD128" s="7"/>
      <c r="BBE128" s="7"/>
      <c r="BBF128" s="7"/>
      <c r="BBG128" s="7"/>
      <c r="BBH128" s="7"/>
      <c r="BBI128" s="7"/>
      <c r="BBJ128" s="7"/>
      <c r="BBK128" s="7"/>
      <c r="BBL128" s="7"/>
      <c r="BBM128" s="7"/>
      <c r="BBN128" s="7"/>
      <c r="BBO128" s="7"/>
      <c r="BBP128" s="7"/>
      <c r="BBQ128" s="7"/>
      <c r="BBR128" s="7"/>
      <c r="BBS128" s="7"/>
      <c r="BBT128" s="7"/>
      <c r="BBU128" s="7"/>
      <c r="BBV128" s="7"/>
      <c r="BBW128" s="7"/>
      <c r="BBX128" s="7"/>
      <c r="BBY128" s="7"/>
      <c r="BBZ128" s="7"/>
      <c r="BCA128" s="7"/>
      <c r="BCB128" s="7"/>
      <c r="BCC128" s="7"/>
      <c r="BCD128" s="7"/>
      <c r="BCE128" s="7"/>
      <c r="BCF128" s="7"/>
      <c r="BCG128" s="7"/>
      <c r="BCH128" s="7"/>
      <c r="BCI128" s="7"/>
      <c r="BCJ128" s="7"/>
      <c r="BCK128" s="7"/>
      <c r="BCL128" s="7"/>
      <c r="BCM128" s="7"/>
      <c r="BCN128" s="7"/>
      <c r="BCO128" s="7"/>
      <c r="BCP128" s="7"/>
      <c r="BCQ128" s="7"/>
      <c r="BCR128" s="7"/>
      <c r="BCS128" s="7"/>
      <c r="BCT128" s="7"/>
      <c r="BCU128" s="7"/>
      <c r="BCV128" s="7"/>
      <c r="BCW128" s="7"/>
      <c r="BCX128" s="7"/>
      <c r="BCY128" s="7"/>
      <c r="BCZ128" s="7"/>
      <c r="BDA128" s="7"/>
      <c r="BDB128" s="7"/>
      <c r="BDC128" s="7"/>
      <c r="BDD128" s="7"/>
      <c r="BDE128" s="7"/>
      <c r="BDF128" s="7"/>
      <c r="BDG128" s="7"/>
      <c r="BDH128" s="7"/>
      <c r="BDI128" s="7"/>
      <c r="BDJ128" s="7"/>
      <c r="BDK128" s="7"/>
      <c r="BDL128" s="7"/>
      <c r="BDM128" s="7"/>
      <c r="BDN128" s="7"/>
      <c r="BDO128" s="7"/>
      <c r="BDP128" s="7"/>
      <c r="BDQ128" s="7"/>
      <c r="BDR128" s="7"/>
      <c r="BDS128" s="7"/>
      <c r="BDT128" s="7"/>
      <c r="BDU128" s="7"/>
      <c r="BDV128" s="7"/>
      <c r="BDW128" s="7"/>
      <c r="BDX128" s="7"/>
      <c r="BDY128" s="7"/>
      <c r="BDZ128" s="7"/>
      <c r="BEA128" s="7"/>
      <c r="BEB128" s="7"/>
      <c r="BEC128" s="7"/>
      <c r="BED128" s="7"/>
      <c r="BEE128" s="7"/>
      <c r="BEF128" s="7"/>
      <c r="BEG128" s="7"/>
      <c r="BEH128" s="7"/>
      <c r="BEI128" s="7"/>
      <c r="BEJ128" s="7"/>
      <c r="BEK128" s="7"/>
      <c r="BEL128" s="7"/>
      <c r="BEM128" s="7"/>
      <c r="BEN128" s="7"/>
      <c r="BEO128" s="7"/>
      <c r="BEP128" s="7"/>
      <c r="BEQ128" s="7"/>
      <c r="BER128" s="7"/>
      <c r="BES128" s="7"/>
      <c r="BET128" s="7"/>
      <c r="BEU128" s="7"/>
      <c r="BEV128" s="7"/>
      <c r="BEW128" s="7"/>
      <c r="BEX128" s="7"/>
      <c r="BEY128" s="7"/>
      <c r="BEZ128" s="7"/>
      <c r="BFA128" s="7"/>
      <c r="BFB128" s="7"/>
      <c r="BFC128" s="7"/>
      <c r="BFD128" s="7"/>
      <c r="BFE128" s="7"/>
      <c r="BFF128" s="7"/>
      <c r="BFG128" s="7"/>
      <c r="BFH128" s="7"/>
      <c r="BFI128" s="7"/>
      <c r="BFJ128" s="7"/>
      <c r="BFK128" s="7"/>
      <c r="BFL128" s="7"/>
      <c r="BFM128" s="7"/>
      <c r="BFN128" s="7"/>
      <c r="BFO128" s="7"/>
      <c r="BFP128" s="7"/>
      <c r="BFQ128" s="7"/>
      <c r="BFR128" s="7"/>
      <c r="BFS128" s="7"/>
      <c r="BFT128" s="7"/>
      <c r="BFU128" s="7"/>
      <c r="BFV128" s="7"/>
      <c r="BFW128" s="7"/>
      <c r="BFX128" s="7"/>
      <c r="BFY128" s="7"/>
      <c r="BFZ128" s="7"/>
      <c r="BGA128" s="7"/>
      <c r="BGB128" s="7"/>
      <c r="BGC128" s="7"/>
      <c r="BGD128" s="7"/>
      <c r="BGE128" s="7"/>
      <c r="BGF128" s="7"/>
      <c r="BGG128" s="7"/>
      <c r="BGH128" s="7"/>
      <c r="BGI128" s="7"/>
      <c r="BGJ128" s="7"/>
      <c r="BGK128" s="7"/>
      <c r="BGL128" s="7"/>
      <c r="BGM128" s="7"/>
      <c r="BGN128" s="7"/>
      <c r="BGO128" s="7"/>
      <c r="BGP128" s="7"/>
      <c r="BGQ128" s="7"/>
      <c r="BGR128" s="7"/>
      <c r="BGS128" s="7"/>
      <c r="BGT128" s="7"/>
      <c r="BGU128" s="7"/>
      <c r="BGV128" s="7"/>
      <c r="BGW128" s="7"/>
      <c r="BGX128" s="7"/>
      <c r="BGY128" s="7"/>
      <c r="BGZ128" s="7"/>
      <c r="BHA128" s="7"/>
      <c r="BHB128" s="7"/>
      <c r="BHC128" s="7"/>
      <c r="BHD128" s="7"/>
      <c r="BHE128" s="7"/>
      <c r="BHF128" s="7"/>
      <c r="BHG128" s="7"/>
      <c r="BHH128" s="7"/>
      <c r="BHI128" s="7"/>
      <c r="BHJ128" s="7"/>
      <c r="BHK128" s="7"/>
      <c r="BHL128" s="7"/>
      <c r="BHM128" s="7"/>
      <c r="BHN128" s="7"/>
      <c r="BHO128" s="7"/>
      <c r="BHP128" s="7"/>
      <c r="BHQ128" s="7"/>
      <c r="BHR128" s="7"/>
      <c r="BHS128" s="7"/>
      <c r="BHT128" s="7"/>
      <c r="BHU128" s="7"/>
      <c r="BHV128" s="7"/>
      <c r="BHW128" s="7"/>
      <c r="BHX128" s="7"/>
      <c r="BHY128" s="7"/>
      <c r="BHZ128" s="7"/>
      <c r="BIA128" s="7"/>
      <c r="BIB128" s="7"/>
      <c r="BIC128" s="7"/>
      <c r="BID128" s="7"/>
      <c r="BIE128" s="7"/>
      <c r="BIF128" s="7"/>
      <c r="BIG128" s="7"/>
      <c r="BIH128" s="7"/>
      <c r="BII128" s="7"/>
      <c r="BIJ128" s="7"/>
      <c r="BIK128" s="7"/>
      <c r="BIL128" s="7"/>
      <c r="BIM128" s="7"/>
      <c r="BIN128" s="7"/>
      <c r="BIO128" s="7"/>
      <c r="BIP128" s="7"/>
      <c r="BIQ128" s="7"/>
      <c r="BIR128" s="7"/>
      <c r="BIS128" s="7"/>
      <c r="BIT128" s="7"/>
      <c r="BIU128" s="7"/>
      <c r="BIV128" s="7"/>
      <c r="BIW128" s="7"/>
      <c r="BIX128" s="7"/>
      <c r="BIY128" s="7"/>
      <c r="BIZ128" s="7"/>
      <c r="BJA128" s="7"/>
      <c r="BJB128" s="7"/>
      <c r="BJC128" s="7"/>
      <c r="BJD128" s="7"/>
      <c r="BJE128" s="7"/>
      <c r="BJF128" s="7"/>
      <c r="BJG128" s="7"/>
      <c r="BJH128" s="7"/>
      <c r="BJI128" s="7"/>
      <c r="BJJ128" s="7"/>
      <c r="BJK128" s="7"/>
      <c r="BJL128" s="7"/>
      <c r="BJM128" s="7"/>
      <c r="BJN128" s="7"/>
      <c r="BJO128" s="7"/>
      <c r="BJP128" s="7"/>
      <c r="BJQ128" s="7"/>
      <c r="BJR128" s="7"/>
      <c r="BJS128" s="7"/>
      <c r="BJT128" s="7"/>
      <c r="BJU128" s="7"/>
      <c r="BJV128" s="7"/>
      <c r="BJW128" s="7"/>
      <c r="BJX128" s="7"/>
      <c r="BJY128" s="7"/>
      <c r="BJZ128" s="7"/>
      <c r="BKA128" s="7"/>
      <c r="BKB128" s="7"/>
      <c r="BKC128" s="7"/>
      <c r="BKD128" s="7"/>
      <c r="BKE128" s="7"/>
      <c r="BKF128" s="7"/>
      <c r="BKG128" s="7"/>
      <c r="BKH128" s="7"/>
      <c r="BKI128" s="7"/>
      <c r="BKJ128" s="7"/>
      <c r="BKK128" s="7"/>
      <c r="BKL128" s="7"/>
      <c r="BKM128" s="7"/>
      <c r="BKN128" s="7"/>
      <c r="BKO128" s="7"/>
      <c r="BKP128" s="7"/>
      <c r="BKQ128" s="7"/>
      <c r="BKR128" s="7"/>
      <c r="BKS128" s="7"/>
      <c r="BKT128" s="7"/>
      <c r="BKU128" s="7"/>
      <c r="BKV128" s="7"/>
      <c r="BKW128" s="7"/>
      <c r="BKX128" s="7"/>
      <c r="BKY128" s="7"/>
      <c r="BKZ128" s="7"/>
      <c r="BLA128" s="7"/>
      <c r="BLB128" s="7"/>
      <c r="BLC128" s="7"/>
      <c r="BLD128" s="7"/>
      <c r="BLE128" s="7"/>
      <c r="BLF128" s="7"/>
      <c r="BLG128" s="7"/>
      <c r="BLH128" s="7"/>
      <c r="BLI128" s="7"/>
      <c r="BLJ128" s="7"/>
      <c r="BLK128" s="7"/>
      <c r="BLL128" s="7"/>
      <c r="BLM128" s="7"/>
      <c r="BLN128" s="7"/>
      <c r="BLO128" s="7"/>
      <c r="BLP128" s="7"/>
      <c r="BLQ128" s="7"/>
      <c r="BLR128" s="7"/>
      <c r="BLS128" s="7"/>
      <c r="BLT128" s="7"/>
      <c r="BLU128" s="7"/>
      <c r="BLV128" s="7"/>
      <c r="BLW128" s="7"/>
      <c r="BLX128" s="7"/>
      <c r="BLY128" s="7"/>
      <c r="BLZ128" s="7"/>
      <c r="BMA128" s="7"/>
      <c r="BMB128" s="7"/>
      <c r="BMC128" s="7"/>
      <c r="BMD128" s="7"/>
      <c r="BME128" s="7"/>
      <c r="BMF128" s="7"/>
      <c r="BMG128" s="7"/>
      <c r="BMH128" s="7"/>
      <c r="BMI128" s="7"/>
      <c r="BMJ128" s="7"/>
      <c r="BMK128" s="7"/>
      <c r="BML128" s="7"/>
      <c r="BMM128" s="7"/>
      <c r="BMN128" s="7"/>
      <c r="BMO128" s="7"/>
      <c r="BMP128" s="7"/>
      <c r="BMQ128" s="7"/>
      <c r="BMR128" s="7"/>
      <c r="BMS128" s="7"/>
      <c r="BMT128" s="7"/>
      <c r="BMU128" s="7"/>
      <c r="BMV128" s="7"/>
      <c r="BMW128" s="7"/>
      <c r="BMX128" s="7"/>
      <c r="BMY128" s="7"/>
      <c r="BMZ128" s="7"/>
      <c r="BNA128" s="7"/>
      <c r="BNB128" s="7"/>
      <c r="BNC128" s="7"/>
      <c r="BND128" s="7"/>
      <c r="BNE128" s="7"/>
      <c r="BNF128" s="7"/>
      <c r="BNG128" s="7"/>
      <c r="BNH128" s="7"/>
      <c r="BNI128" s="7"/>
      <c r="BNJ128" s="7"/>
      <c r="BNK128" s="7"/>
      <c r="BNL128" s="7"/>
      <c r="BNM128" s="7"/>
      <c r="BNN128" s="7"/>
      <c r="BNO128" s="7"/>
      <c r="BNP128" s="7"/>
      <c r="BNQ128" s="7"/>
      <c r="BNR128" s="7"/>
      <c r="BNS128" s="7"/>
      <c r="BNT128" s="7"/>
      <c r="BNU128" s="7"/>
      <c r="BNV128" s="7"/>
      <c r="BNW128" s="7"/>
      <c r="BNX128" s="7"/>
      <c r="BNY128" s="7"/>
      <c r="BNZ128" s="7"/>
      <c r="BOA128" s="7"/>
      <c r="BOB128" s="7"/>
      <c r="BOC128" s="7"/>
      <c r="BOD128" s="7"/>
      <c r="BOE128" s="7"/>
      <c r="BOF128" s="7"/>
      <c r="BOG128" s="7"/>
      <c r="BOH128" s="7"/>
      <c r="BOI128" s="7"/>
      <c r="BOJ128" s="7"/>
      <c r="BOK128" s="7"/>
      <c r="BOL128" s="7"/>
      <c r="BOM128" s="7"/>
      <c r="BON128" s="7"/>
      <c r="BOO128" s="7"/>
      <c r="BOP128" s="7"/>
      <c r="BOQ128" s="7"/>
      <c r="BOR128" s="7"/>
      <c r="BOS128" s="7"/>
      <c r="BOT128" s="7"/>
      <c r="BOU128" s="7"/>
      <c r="BOV128" s="7"/>
      <c r="BOW128" s="7"/>
      <c r="BOX128" s="7"/>
      <c r="BOY128" s="7"/>
      <c r="BOZ128" s="7"/>
      <c r="BPA128" s="7"/>
      <c r="BPB128" s="7"/>
      <c r="BPC128" s="7"/>
      <c r="BPD128" s="7"/>
      <c r="BPE128" s="7"/>
      <c r="BPF128" s="7"/>
      <c r="BPG128" s="7"/>
      <c r="BPH128" s="7"/>
      <c r="BPI128" s="7"/>
      <c r="BPJ128" s="7"/>
      <c r="BPK128" s="7"/>
      <c r="BPL128" s="7"/>
      <c r="BPM128" s="7"/>
      <c r="BPN128" s="7"/>
      <c r="BPO128" s="7"/>
      <c r="BPP128" s="7"/>
      <c r="BPQ128" s="7"/>
      <c r="BPR128" s="7"/>
      <c r="BPS128" s="7"/>
      <c r="BPT128" s="7"/>
      <c r="BPU128" s="7"/>
      <c r="BPV128" s="7"/>
      <c r="BPW128" s="7"/>
      <c r="BPX128" s="7"/>
      <c r="BPY128" s="7"/>
      <c r="BPZ128" s="7"/>
      <c r="BQA128" s="7"/>
      <c r="BQB128" s="7"/>
      <c r="BQC128" s="7"/>
      <c r="BQD128" s="7"/>
      <c r="BQE128" s="7"/>
      <c r="BQF128" s="7"/>
      <c r="BQG128" s="7"/>
      <c r="BQH128" s="7"/>
      <c r="BQI128" s="7"/>
      <c r="BQJ128" s="7"/>
      <c r="BQK128" s="7"/>
      <c r="BQL128" s="7"/>
      <c r="BQM128" s="7"/>
      <c r="BQN128" s="7"/>
      <c r="BQO128" s="7"/>
      <c r="BQP128" s="7"/>
      <c r="BQQ128" s="7"/>
      <c r="BQR128" s="7"/>
      <c r="BQS128" s="7"/>
      <c r="BQT128" s="7"/>
      <c r="BQU128" s="7"/>
      <c r="BQV128" s="7"/>
      <c r="BQW128" s="7"/>
      <c r="BQX128" s="7"/>
      <c r="BQY128" s="7"/>
      <c r="BQZ128" s="7"/>
      <c r="BRA128" s="7"/>
      <c r="BRB128" s="7"/>
      <c r="BRC128" s="7"/>
      <c r="BRD128" s="7"/>
      <c r="BRE128" s="7"/>
      <c r="BRF128" s="7"/>
      <c r="BRG128" s="7"/>
      <c r="BRH128" s="7"/>
      <c r="BRI128" s="7"/>
      <c r="BRJ128" s="7"/>
      <c r="BRK128" s="7"/>
      <c r="BRL128" s="7"/>
      <c r="BRM128" s="7"/>
      <c r="BRN128" s="7"/>
      <c r="BRO128" s="7"/>
      <c r="BRP128" s="7"/>
      <c r="BRQ128" s="7"/>
      <c r="BRR128" s="7"/>
      <c r="BRS128" s="7"/>
      <c r="BRT128" s="7"/>
      <c r="BRU128" s="7"/>
      <c r="BRV128" s="7"/>
      <c r="BRW128" s="7"/>
      <c r="BRX128" s="7"/>
      <c r="BRY128" s="7"/>
      <c r="BRZ128" s="7"/>
      <c r="BSA128" s="7"/>
      <c r="BSB128" s="7"/>
      <c r="BSC128" s="7"/>
      <c r="BSD128" s="7"/>
      <c r="BSE128" s="7"/>
      <c r="BSF128" s="7"/>
      <c r="BSG128" s="7"/>
      <c r="BSH128" s="7"/>
      <c r="BSI128" s="7"/>
      <c r="BSJ128" s="7"/>
      <c r="BSK128" s="7"/>
      <c r="BSL128" s="7"/>
      <c r="BSM128" s="7"/>
      <c r="BSN128" s="7"/>
      <c r="BSO128" s="7"/>
      <c r="BSP128" s="7"/>
      <c r="BSQ128" s="7"/>
      <c r="BSR128" s="7"/>
      <c r="BSS128" s="7"/>
      <c r="BST128" s="7"/>
      <c r="BSU128" s="7"/>
      <c r="BSV128" s="7"/>
      <c r="BSW128" s="7"/>
      <c r="BSX128" s="7"/>
      <c r="BSY128" s="7"/>
      <c r="BSZ128" s="7"/>
      <c r="BTA128" s="7"/>
      <c r="BTB128" s="7"/>
      <c r="BTC128" s="7"/>
      <c r="BTD128" s="7"/>
      <c r="BTE128" s="7"/>
      <c r="BTF128" s="7"/>
      <c r="BTG128" s="7"/>
      <c r="BTH128" s="7"/>
      <c r="BTI128" s="7"/>
      <c r="BTJ128" s="7"/>
      <c r="BTK128" s="7"/>
      <c r="BTL128" s="7"/>
      <c r="BTM128" s="7"/>
      <c r="BTN128" s="7"/>
      <c r="BTO128" s="7"/>
      <c r="BTP128" s="7"/>
      <c r="BTQ128" s="7"/>
      <c r="BTR128" s="7"/>
      <c r="BTS128" s="7"/>
      <c r="BTT128" s="7"/>
      <c r="BTU128" s="7"/>
      <c r="BTV128" s="7"/>
      <c r="BTW128" s="7"/>
      <c r="BTX128" s="7"/>
      <c r="BTY128" s="7"/>
      <c r="BTZ128" s="7"/>
      <c r="BUA128" s="7"/>
      <c r="BUB128" s="7"/>
      <c r="BUC128" s="7"/>
      <c r="BUD128" s="7"/>
      <c r="BUE128" s="7"/>
      <c r="BUF128" s="7"/>
      <c r="BUG128" s="7"/>
      <c r="BUH128" s="7"/>
      <c r="BUI128" s="7"/>
      <c r="BUJ128" s="7"/>
      <c r="BUK128" s="7"/>
      <c r="BUL128" s="7"/>
      <c r="BUM128" s="7"/>
      <c r="BUN128" s="7"/>
      <c r="BUO128" s="7"/>
      <c r="BUP128" s="7"/>
      <c r="BUQ128" s="7"/>
      <c r="BUR128" s="7"/>
      <c r="BUS128" s="7"/>
      <c r="BUT128" s="7"/>
      <c r="BUU128" s="7"/>
      <c r="BUV128" s="7"/>
      <c r="BUW128" s="7"/>
      <c r="BUX128" s="7"/>
      <c r="BUY128" s="7"/>
      <c r="BUZ128" s="7"/>
      <c r="BVA128" s="7"/>
      <c r="BVB128" s="7"/>
      <c r="BVC128" s="7"/>
      <c r="BVD128" s="7"/>
      <c r="BVE128" s="7"/>
      <c r="BVF128" s="7"/>
      <c r="BVG128" s="7"/>
      <c r="BVH128" s="7"/>
      <c r="BVI128" s="7"/>
      <c r="BVJ128" s="7"/>
      <c r="BVK128" s="7"/>
      <c r="BVL128" s="7"/>
      <c r="BVM128" s="7"/>
      <c r="BVN128" s="7"/>
      <c r="BVO128" s="7"/>
      <c r="BVP128" s="7"/>
      <c r="BVQ128" s="7"/>
      <c r="BVR128" s="7"/>
      <c r="BVS128" s="7"/>
      <c r="BVT128" s="7"/>
      <c r="BVU128" s="7"/>
      <c r="BVV128" s="7"/>
      <c r="BVW128" s="7"/>
      <c r="BVX128" s="7"/>
      <c r="BVY128" s="7"/>
      <c r="BVZ128" s="7"/>
      <c r="BWA128" s="7"/>
      <c r="BWB128" s="7"/>
      <c r="BWC128" s="7"/>
      <c r="BWD128" s="7"/>
      <c r="BWE128" s="7"/>
      <c r="BWF128" s="7"/>
      <c r="BWG128" s="7"/>
      <c r="BWH128" s="7"/>
      <c r="BWI128" s="7"/>
      <c r="BWJ128" s="7"/>
      <c r="BWK128" s="7"/>
      <c r="BWL128" s="7"/>
      <c r="BWM128" s="7"/>
      <c r="BWN128" s="7"/>
      <c r="BWO128" s="7"/>
      <c r="BWP128" s="7"/>
      <c r="BWQ128" s="7"/>
      <c r="BWR128" s="7"/>
      <c r="BWS128" s="7"/>
      <c r="BWT128" s="7"/>
      <c r="BWU128" s="7"/>
      <c r="BWV128" s="7"/>
      <c r="BWW128" s="7"/>
      <c r="BWX128" s="7"/>
      <c r="BWY128" s="7"/>
      <c r="BWZ128" s="7"/>
      <c r="BXA128" s="7"/>
      <c r="BXB128" s="7"/>
      <c r="BXC128" s="7"/>
      <c r="BXD128" s="7"/>
      <c r="BXE128" s="7"/>
      <c r="BXF128" s="7"/>
      <c r="BXG128" s="7"/>
      <c r="BXH128" s="7"/>
      <c r="BXI128" s="7"/>
      <c r="BXJ128" s="7"/>
      <c r="BXK128" s="7"/>
      <c r="BXL128" s="7"/>
      <c r="BXM128" s="7"/>
      <c r="BXN128" s="7"/>
      <c r="BXO128" s="7"/>
      <c r="BXP128" s="7"/>
      <c r="BXQ128" s="7"/>
      <c r="BXR128" s="7"/>
      <c r="BXS128" s="7"/>
      <c r="BXT128" s="7"/>
      <c r="BXU128" s="7"/>
      <c r="BXV128" s="7"/>
      <c r="BXW128" s="7"/>
      <c r="BXX128" s="7"/>
    </row>
    <row r="129" spans="1:2003" ht="15.75">
      <c r="A129" s="39" t="s">
        <v>89</v>
      </c>
      <c r="B129" s="40">
        <v>0</v>
      </c>
      <c r="C129" s="69">
        <v>1</v>
      </c>
      <c r="D129" s="69">
        <v>6.35</v>
      </c>
      <c r="E129" s="69">
        <v>29</v>
      </c>
      <c r="F129" s="134">
        <f>(49/2000*E129)*C129</f>
        <v>0.71</v>
      </c>
      <c r="G129" s="62">
        <f>((49*1.016)/2000*E129)*C129</f>
        <v>0.72</v>
      </c>
      <c r="H129" s="62">
        <f t="shared" ref="H129" si="136">+G129-F129</f>
        <v>0.01</v>
      </c>
      <c r="I129" s="62">
        <f t="shared" ref="I129" si="137">+D129+H129</f>
        <v>6.36</v>
      </c>
      <c r="J129" s="62">
        <f>+B129*C129*I129*12</f>
        <v>0</v>
      </c>
      <c r="K129" s="74">
        <f>B129*C129*D129</f>
        <v>0</v>
      </c>
      <c r="L129" s="62">
        <f>K129*12</f>
        <v>0</v>
      </c>
      <c r="M129" s="135">
        <f>B129*C129*I129*12</f>
        <v>0</v>
      </c>
      <c r="N129" s="125">
        <f t="shared" ref="N129" si="138">(I129-D129)/D129</f>
        <v>1.6000000000000001E-3</v>
      </c>
      <c r="O129" s="69">
        <f t="shared" ref="O129" si="139">+M129-L129</f>
        <v>0</v>
      </c>
      <c r="BXY129" s="9"/>
      <c r="BXZ129" s="9"/>
      <c r="BYA129" s="9"/>
    </row>
    <row r="130" spans="1:2003" ht="15.75">
      <c r="A130" s="39"/>
      <c r="B130" s="40"/>
      <c r="C130" s="69"/>
      <c r="D130" s="69"/>
      <c r="E130" s="69"/>
      <c r="F130" s="134"/>
      <c r="G130" s="62"/>
      <c r="H130" s="62"/>
      <c r="I130" s="62"/>
      <c r="J130" s="62"/>
      <c r="K130" s="74"/>
      <c r="L130" s="62"/>
      <c r="M130" s="135"/>
      <c r="N130" s="125"/>
      <c r="O130" s="69"/>
      <c r="BXY130" s="9"/>
      <c r="BXZ130" s="9"/>
      <c r="BYA130" s="9"/>
    </row>
    <row r="131" spans="1:2003" s="57" customFormat="1" ht="15.75">
      <c r="A131" s="48" t="s">
        <v>36</v>
      </c>
      <c r="B131" s="49">
        <v>1</v>
      </c>
      <c r="C131" s="65">
        <v>1</v>
      </c>
      <c r="D131" s="65">
        <v>8.83</v>
      </c>
      <c r="E131" s="65">
        <v>68</v>
      </c>
      <c r="F131" s="145">
        <f>(49/2000*E131)*C131</f>
        <v>1.67</v>
      </c>
      <c r="G131" s="66">
        <f>((49*1.016)/2000*E131)*C131</f>
        <v>1.69</v>
      </c>
      <c r="H131" s="66">
        <f t="shared" si="129"/>
        <v>0.02</v>
      </c>
      <c r="I131" s="66">
        <f t="shared" si="130"/>
        <v>8.85</v>
      </c>
      <c r="J131" s="66">
        <f>+B131*C131*I131*12</f>
        <v>106.2</v>
      </c>
      <c r="K131" s="141">
        <f>B131*C131*D131</f>
        <v>8.83</v>
      </c>
      <c r="L131" s="66">
        <f>K131*12</f>
        <v>105.96</v>
      </c>
      <c r="M131" s="142">
        <f>B131*C131*I131*12</f>
        <v>106.2</v>
      </c>
      <c r="N131" s="146">
        <f t="shared" si="131"/>
        <v>2.3E-3</v>
      </c>
      <c r="O131" s="69">
        <f t="shared" si="124"/>
        <v>0.24</v>
      </c>
      <c r="P131" s="7"/>
      <c r="Q131" s="7"/>
      <c r="R131" s="7"/>
      <c r="S131" s="7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/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/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/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  <c r="IW131" s="8"/>
      <c r="IX131" s="8"/>
      <c r="IY131" s="8"/>
      <c r="IZ131" s="8"/>
      <c r="JA131" s="8"/>
      <c r="JB131" s="8"/>
      <c r="JC131" s="8"/>
      <c r="JD131" s="8"/>
      <c r="JE131" s="8"/>
      <c r="JF131" s="8"/>
      <c r="JG131" s="8"/>
      <c r="JH131" s="8"/>
      <c r="JI131" s="8"/>
      <c r="JJ131" s="8"/>
      <c r="JK131" s="8"/>
      <c r="JL131" s="8"/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JW131" s="8"/>
      <c r="JX131" s="8"/>
      <c r="JY131" s="8"/>
      <c r="JZ131" s="8"/>
      <c r="KA131" s="8"/>
      <c r="KB131" s="8"/>
      <c r="KC131" s="8"/>
      <c r="KD131" s="8"/>
      <c r="KE131" s="8"/>
      <c r="KF131" s="8"/>
      <c r="KG131" s="8"/>
      <c r="KH131" s="8"/>
      <c r="KI131" s="8"/>
      <c r="KJ131" s="8"/>
      <c r="KK131" s="8"/>
      <c r="KL131" s="8"/>
      <c r="KM131" s="8"/>
      <c r="KN131" s="8"/>
      <c r="KO131" s="8"/>
      <c r="KP131" s="8"/>
      <c r="KQ131" s="8"/>
      <c r="KR131" s="8"/>
      <c r="KS131" s="8"/>
      <c r="KT131" s="8"/>
      <c r="KU131" s="8"/>
      <c r="KV131" s="8"/>
      <c r="KW131" s="8"/>
      <c r="KX131" s="8"/>
      <c r="KY131" s="8"/>
      <c r="KZ131" s="8"/>
      <c r="LA131" s="8"/>
      <c r="LB131" s="8"/>
      <c r="LC131" s="8"/>
      <c r="LD131" s="8"/>
      <c r="LE131" s="8"/>
      <c r="LF131" s="8"/>
      <c r="LG131" s="8"/>
      <c r="LH131" s="8"/>
      <c r="LI131" s="8"/>
      <c r="LJ131" s="8"/>
      <c r="LK131" s="8"/>
      <c r="LL131" s="8"/>
      <c r="LM131" s="8"/>
      <c r="LN131" s="8"/>
      <c r="LO131" s="8"/>
      <c r="LP131" s="8"/>
      <c r="LQ131" s="8"/>
      <c r="LR131" s="8"/>
      <c r="LS131" s="8"/>
      <c r="LT131" s="8"/>
      <c r="LU131" s="8"/>
      <c r="LV131" s="8"/>
      <c r="LW131" s="8"/>
      <c r="LX131" s="8"/>
      <c r="LY131" s="8"/>
      <c r="LZ131" s="8"/>
      <c r="MA131" s="8"/>
      <c r="MB131" s="8"/>
      <c r="MC131" s="8"/>
      <c r="MD131" s="8"/>
      <c r="ME131" s="8"/>
      <c r="MF131" s="8"/>
      <c r="MG131" s="8"/>
      <c r="MH131" s="8"/>
      <c r="MI131" s="8"/>
      <c r="MJ131" s="8"/>
      <c r="MK131" s="8"/>
      <c r="ML131" s="8"/>
      <c r="MM131" s="8"/>
      <c r="MN131" s="8"/>
      <c r="MO131" s="8"/>
      <c r="MP131" s="8"/>
      <c r="MQ131" s="8"/>
      <c r="MR131" s="8"/>
      <c r="MS131" s="8"/>
      <c r="MT131" s="8"/>
      <c r="MU131" s="8"/>
      <c r="MV131" s="8"/>
      <c r="MW131" s="8"/>
      <c r="MX131" s="8"/>
      <c r="MY131" s="8"/>
      <c r="MZ131" s="8"/>
      <c r="NA131" s="8"/>
      <c r="NB131" s="8"/>
      <c r="NC131" s="8"/>
      <c r="ND131" s="8"/>
      <c r="NE131" s="8"/>
      <c r="NF131" s="8"/>
      <c r="NG131" s="8"/>
      <c r="NH131" s="8"/>
      <c r="NI131" s="8"/>
      <c r="NJ131" s="8"/>
      <c r="NK131" s="8"/>
      <c r="NL131" s="8"/>
      <c r="NM131" s="8"/>
      <c r="NN131" s="8"/>
      <c r="NO131" s="8"/>
      <c r="NP131" s="8"/>
      <c r="NQ131" s="8"/>
      <c r="NR131" s="8"/>
      <c r="NS131" s="8"/>
      <c r="NT131" s="8"/>
      <c r="NU131" s="8"/>
      <c r="NV131" s="8"/>
      <c r="NW131" s="8"/>
      <c r="NX131" s="8"/>
      <c r="NY131" s="8"/>
      <c r="NZ131" s="8"/>
      <c r="OA131" s="8"/>
      <c r="OB131" s="8"/>
      <c r="OC131" s="8"/>
      <c r="OD131" s="8"/>
      <c r="OE131" s="8"/>
      <c r="OF131" s="8"/>
      <c r="OG131" s="8"/>
      <c r="OH131" s="8"/>
      <c r="OI131" s="8"/>
      <c r="OJ131" s="8"/>
      <c r="OK131" s="8"/>
      <c r="OL131" s="8"/>
      <c r="OM131" s="8"/>
      <c r="ON131" s="8"/>
      <c r="OO131" s="8"/>
      <c r="OP131" s="8"/>
      <c r="OQ131" s="8"/>
      <c r="OR131" s="8"/>
      <c r="OS131" s="8"/>
      <c r="OT131" s="8"/>
      <c r="OU131" s="8"/>
      <c r="OV131" s="8"/>
      <c r="OW131" s="8"/>
      <c r="OX131" s="8"/>
      <c r="OY131" s="8"/>
      <c r="OZ131" s="8"/>
      <c r="PA131" s="8"/>
      <c r="PB131" s="8"/>
      <c r="PC131" s="8"/>
      <c r="PD131" s="8"/>
      <c r="PE131" s="8"/>
      <c r="PF131" s="8"/>
      <c r="PG131" s="8"/>
      <c r="PH131" s="8"/>
      <c r="PI131" s="8"/>
      <c r="PJ131" s="8"/>
      <c r="PK131" s="8"/>
      <c r="PL131" s="8"/>
      <c r="PM131" s="8"/>
      <c r="PN131" s="8"/>
      <c r="PO131" s="8"/>
      <c r="PP131" s="8"/>
      <c r="PQ131" s="8"/>
      <c r="PR131" s="8"/>
      <c r="PS131" s="8"/>
      <c r="PT131" s="8"/>
      <c r="PU131" s="8"/>
      <c r="PV131" s="8"/>
      <c r="PW131" s="8"/>
      <c r="PX131" s="8"/>
      <c r="PY131" s="8"/>
      <c r="PZ131" s="8"/>
      <c r="QA131" s="8"/>
      <c r="QB131" s="8"/>
      <c r="QC131" s="8"/>
      <c r="QD131" s="8"/>
      <c r="QE131" s="8"/>
      <c r="QF131" s="8"/>
      <c r="QG131" s="8"/>
      <c r="QH131" s="8"/>
      <c r="QI131" s="8"/>
      <c r="QJ131" s="8"/>
      <c r="QK131" s="8"/>
      <c r="QL131" s="8"/>
      <c r="QM131" s="8"/>
      <c r="QN131" s="8"/>
      <c r="QO131" s="8"/>
      <c r="QP131" s="8"/>
      <c r="QQ131" s="8"/>
      <c r="QR131" s="8"/>
      <c r="QS131" s="8"/>
      <c r="QT131" s="8"/>
      <c r="QU131" s="8"/>
      <c r="QV131" s="8"/>
      <c r="QW131" s="8"/>
      <c r="QX131" s="8"/>
      <c r="QY131" s="8"/>
      <c r="QZ131" s="8"/>
      <c r="RA131" s="8"/>
      <c r="RB131" s="8"/>
      <c r="RC131" s="8"/>
      <c r="RD131" s="8"/>
      <c r="RE131" s="8"/>
      <c r="RF131" s="8"/>
      <c r="RG131" s="8"/>
      <c r="RH131" s="8"/>
      <c r="RI131" s="8"/>
      <c r="RJ131" s="8"/>
      <c r="RK131" s="8"/>
      <c r="RL131" s="8"/>
      <c r="RM131" s="8"/>
      <c r="RN131" s="8"/>
      <c r="RO131" s="8"/>
      <c r="RP131" s="8"/>
      <c r="RQ131" s="8"/>
      <c r="RR131" s="8"/>
      <c r="RS131" s="8"/>
      <c r="RT131" s="8"/>
      <c r="RU131" s="8"/>
      <c r="RV131" s="8"/>
      <c r="RW131" s="8"/>
      <c r="RX131" s="8"/>
      <c r="RY131" s="8"/>
      <c r="RZ131" s="8"/>
      <c r="SA131" s="8"/>
      <c r="SB131" s="8"/>
      <c r="SC131" s="8"/>
      <c r="SD131" s="8"/>
      <c r="SE131" s="8"/>
      <c r="SF131" s="8"/>
      <c r="SG131" s="8"/>
      <c r="SH131" s="8"/>
      <c r="SI131" s="8"/>
      <c r="SJ131" s="8"/>
      <c r="SK131" s="8"/>
      <c r="SL131" s="8"/>
      <c r="SM131" s="8"/>
      <c r="SN131" s="8"/>
      <c r="SO131" s="8"/>
      <c r="SP131" s="8"/>
      <c r="SQ131" s="8"/>
      <c r="SR131" s="8"/>
      <c r="SS131" s="8"/>
      <c r="ST131" s="8"/>
      <c r="SU131" s="8"/>
      <c r="SV131" s="8"/>
      <c r="SW131" s="8"/>
      <c r="SX131" s="8"/>
      <c r="SY131" s="8"/>
      <c r="SZ131" s="8"/>
      <c r="TA131" s="8"/>
      <c r="TB131" s="8"/>
      <c r="TC131" s="8"/>
      <c r="TD131" s="8"/>
      <c r="TE131" s="8"/>
      <c r="TF131" s="8"/>
      <c r="TG131" s="8"/>
      <c r="TH131" s="8"/>
      <c r="TI131" s="8"/>
      <c r="TJ131" s="8"/>
      <c r="TK131" s="8"/>
      <c r="TL131" s="8"/>
      <c r="TM131" s="8"/>
      <c r="TN131" s="8"/>
      <c r="TO131" s="8"/>
      <c r="TP131" s="8"/>
      <c r="TQ131" s="8"/>
      <c r="TR131" s="8"/>
      <c r="TS131" s="8"/>
      <c r="TT131" s="8"/>
      <c r="TU131" s="8"/>
      <c r="TV131" s="8"/>
      <c r="TW131" s="8"/>
      <c r="TX131" s="8"/>
      <c r="TY131" s="8"/>
      <c r="TZ131" s="8"/>
      <c r="UA131" s="8"/>
      <c r="UB131" s="8"/>
      <c r="UC131" s="8"/>
      <c r="UD131" s="8"/>
      <c r="UE131" s="8"/>
      <c r="UF131" s="8"/>
      <c r="UG131" s="8"/>
      <c r="UH131" s="8"/>
      <c r="UI131" s="8"/>
      <c r="UJ131" s="8"/>
      <c r="UK131" s="8"/>
      <c r="UL131" s="8"/>
      <c r="UM131" s="8"/>
      <c r="UN131" s="8"/>
      <c r="UO131" s="8"/>
      <c r="UP131" s="8"/>
      <c r="UQ131" s="8"/>
      <c r="UR131" s="8"/>
      <c r="US131" s="8"/>
      <c r="UT131" s="8"/>
      <c r="UU131" s="8"/>
      <c r="UV131" s="8"/>
      <c r="UW131" s="8"/>
      <c r="UX131" s="8"/>
      <c r="UY131" s="8"/>
      <c r="UZ131" s="8"/>
      <c r="VA131" s="8"/>
      <c r="VB131" s="8"/>
      <c r="VC131" s="8"/>
      <c r="VD131" s="8"/>
      <c r="VE131" s="8"/>
      <c r="VF131" s="8"/>
      <c r="VG131" s="8"/>
      <c r="VH131" s="8"/>
      <c r="VI131" s="8"/>
      <c r="VJ131" s="8"/>
      <c r="VK131" s="8"/>
      <c r="VL131" s="8"/>
      <c r="VM131" s="8"/>
      <c r="VN131" s="8"/>
      <c r="VO131" s="8"/>
      <c r="VP131" s="8"/>
      <c r="VQ131" s="8"/>
      <c r="VR131" s="8"/>
      <c r="VS131" s="8"/>
      <c r="VT131" s="8"/>
      <c r="VU131" s="8"/>
      <c r="VV131" s="8"/>
      <c r="VW131" s="8"/>
      <c r="VX131" s="8"/>
      <c r="VY131" s="8"/>
      <c r="VZ131" s="8"/>
      <c r="WA131" s="8"/>
      <c r="WB131" s="8"/>
      <c r="WC131" s="8"/>
      <c r="WD131" s="8"/>
      <c r="WE131" s="8"/>
      <c r="WF131" s="8"/>
      <c r="WG131" s="8"/>
      <c r="WH131" s="8"/>
      <c r="WI131" s="8"/>
      <c r="WJ131" s="8"/>
      <c r="WK131" s="8"/>
      <c r="WL131" s="8"/>
      <c r="WM131" s="8"/>
      <c r="WN131" s="8"/>
      <c r="WO131" s="8"/>
      <c r="WP131" s="8"/>
      <c r="WQ131" s="8"/>
      <c r="WR131" s="8"/>
      <c r="WS131" s="8"/>
      <c r="WT131" s="8"/>
      <c r="WU131" s="8"/>
      <c r="WV131" s="8"/>
      <c r="WW131" s="8"/>
      <c r="WX131" s="8"/>
      <c r="WY131" s="8"/>
      <c r="WZ131" s="8"/>
      <c r="XA131" s="8"/>
      <c r="XB131" s="8"/>
      <c r="XC131" s="8"/>
      <c r="XD131" s="8"/>
      <c r="XE131" s="8"/>
      <c r="XF131" s="8"/>
      <c r="XG131" s="8"/>
      <c r="XH131" s="8"/>
      <c r="XI131" s="8"/>
      <c r="XJ131" s="8"/>
      <c r="XK131" s="8"/>
      <c r="XL131" s="8"/>
      <c r="XM131" s="8"/>
      <c r="XN131" s="8"/>
      <c r="XO131" s="8"/>
      <c r="XP131" s="8"/>
      <c r="XQ131" s="8"/>
      <c r="XR131" s="8"/>
      <c r="XS131" s="8"/>
      <c r="XT131" s="8"/>
      <c r="XU131" s="8"/>
      <c r="XV131" s="8"/>
      <c r="XW131" s="8"/>
      <c r="XX131" s="8"/>
      <c r="XY131" s="8"/>
      <c r="XZ131" s="8"/>
      <c r="YA131" s="8"/>
      <c r="YB131" s="8"/>
      <c r="YC131" s="8"/>
      <c r="YD131" s="8"/>
      <c r="YE131" s="8"/>
      <c r="YF131" s="8"/>
      <c r="YG131" s="8"/>
      <c r="YH131" s="8"/>
      <c r="YI131" s="8"/>
      <c r="YJ131" s="8"/>
      <c r="YK131" s="8"/>
      <c r="YL131" s="8"/>
      <c r="YM131" s="8"/>
      <c r="YN131" s="8"/>
      <c r="YO131" s="8"/>
      <c r="YP131" s="8"/>
      <c r="YQ131" s="8"/>
      <c r="YR131" s="8"/>
      <c r="YS131" s="8"/>
      <c r="YT131" s="8"/>
      <c r="YU131" s="8"/>
      <c r="YV131" s="8"/>
      <c r="YW131" s="8"/>
      <c r="YX131" s="8"/>
      <c r="YY131" s="8"/>
      <c r="YZ131" s="8"/>
      <c r="ZA131" s="8"/>
      <c r="ZB131" s="8"/>
      <c r="ZC131" s="8"/>
      <c r="ZD131" s="8"/>
      <c r="ZE131" s="8"/>
      <c r="ZF131" s="8"/>
      <c r="ZG131" s="8"/>
      <c r="ZH131" s="8"/>
      <c r="ZI131" s="8"/>
      <c r="ZJ131" s="8"/>
      <c r="ZK131" s="8"/>
      <c r="ZL131" s="8"/>
      <c r="ZM131" s="8"/>
      <c r="ZN131" s="8"/>
      <c r="ZO131" s="8"/>
      <c r="ZP131" s="8"/>
      <c r="ZQ131" s="8"/>
      <c r="ZR131" s="8"/>
      <c r="ZS131" s="8"/>
      <c r="ZT131" s="8"/>
      <c r="ZU131" s="8"/>
      <c r="ZV131" s="8"/>
      <c r="ZW131" s="8"/>
      <c r="ZX131" s="8"/>
      <c r="ZY131" s="8"/>
      <c r="ZZ131" s="8"/>
      <c r="AAA131" s="8"/>
      <c r="AAB131" s="8"/>
      <c r="AAC131" s="8"/>
      <c r="AAD131" s="8"/>
      <c r="AAE131" s="8"/>
      <c r="AAF131" s="8"/>
      <c r="AAG131" s="8"/>
      <c r="AAH131" s="8"/>
      <c r="AAI131" s="8"/>
      <c r="AAJ131" s="8"/>
      <c r="AAK131" s="8"/>
      <c r="AAL131" s="8"/>
      <c r="AAM131" s="8"/>
      <c r="AAN131" s="8"/>
      <c r="AAO131" s="8"/>
      <c r="AAP131" s="8"/>
      <c r="AAQ131" s="8"/>
      <c r="AAR131" s="8"/>
      <c r="AAS131" s="8"/>
      <c r="AAT131" s="8"/>
      <c r="AAU131" s="8"/>
      <c r="AAV131" s="8"/>
      <c r="AAW131" s="8"/>
      <c r="AAX131" s="8"/>
      <c r="AAY131" s="8"/>
      <c r="AAZ131" s="8"/>
      <c r="ABA131" s="8"/>
      <c r="ABB131" s="8"/>
      <c r="ABC131" s="8"/>
      <c r="ABD131" s="8"/>
      <c r="ABE131" s="8"/>
      <c r="ABF131" s="8"/>
      <c r="ABG131" s="8"/>
      <c r="ABH131" s="8"/>
      <c r="ABI131" s="8"/>
      <c r="ABJ131" s="8"/>
      <c r="ABK131" s="8"/>
      <c r="ABL131" s="8"/>
      <c r="ABM131" s="8"/>
      <c r="ABN131" s="8"/>
      <c r="ABO131" s="8"/>
      <c r="ABP131" s="8"/>
      <c r="ABQ131" s="8"/>
      <c r="ABR131" s="8"/>
      <c r="ABS131" s="8"/>
      <c r="ABT131" s="8"/>
      <c r="ABU131" s="8"/>
      <c r="ABV131" s="8"/>
      <c r="ABW131" s="8"/>
      <c r="ABX131" s="8"/>
      <c r="ABY131" s="8"/>
      <c r="ABZ131" s="8"/>
      <c r="ACA131" s="8"/>
      <c r="ACB131" s="8"/>
      <c r="ACC131" s="8"/>
      <c r="ACD131" s="8"/>
      <c r="ACE131" s="8"/>
      <c r="ACF131" s="8"/>
      <c r="ACG131" s="8"/>
      <c r="ACH131" s="8"/>
      <c r="ACI131" s="8"/>
      <c r="ACJ131" s="8"/>
      <c r="ACK131" s="8"/>
      <c r="ACL131" s="8"/>
      <c r="ACM131" s="8"/>
      <c r="ACN131" s="8"/>
      <c r="ACO131" s="8"/>
      <c r="ACP131" s="8"/>
      <c r="ACQ131" s="8"/>
      <c r="ACR131" s="8"/>
      <c r="ACS131" s="8"/>
      <c r="ACT131" s="8"/>
      <c r="ACU131" s="8"/>
      <c r="ACV131" s="8"/>
      <c r="ACW131" s="8"/>
      <c r="ACX131" s="8"/>
      <c r="ACY131" s="8"/>
      <c r="ACZ131" s="8"/>
      <c r="ADA131" s="8"/>
      <c r="ADB131" s="8"/>
      <c r="ADC131" s="8"/>
      <c r="ADD131" s="8"/>
      <c r="ADE131" s="8"/>
      <c r="ADF131" s="8"/>
      <c r="ADG131" s="8"/>
      <c r="ADH131" s="8"/>
      <c r="ADI131" s="8"/>
      <c r="ADJ131" s="8"/>
      <c r="ADK131" s="8"/>
      <c r="ADL131" s="8"/>
      <c r="ADM131" s="8"/>
      <c r="ADN131" s="8"/>
      <c r="ADO131" s="8"/>
      <c r="ADP131" s="8"/>
      <c r="ADQ131" s="8"/>
      <c r="ADR131" s="8"/>
      <c r="ADS131" s="8"/>
      <c r="ADT131" s="8"/>
      <c r="ADU131" s="8"/>
      <c r="ADV131" s="8"/>
      <c r="ADW131" s="8"/>
      <c r="ADX131" s="8"/>
      <c r="ADY131" s="8"/>
      <c r="ADZ131" s="8"/>
      <c r="AEA131" s="8"/>
      <c r="AEB131" s="8"/>
      <c r="AEC131" s="8"/>
      <c r="AED131" s="8"/>
      <c r="AEE131" s="8"/>
      <c r="AEF131" s="8"/>
      <c r="AEG131" s="8"/>
      <c r="AEH131" s="8"/>
      <c r="AEI131" s="8"/>
      <c r="AEJ131" s="8"/>
      <c r="AEK131" s="8"/>
      <c r="AEL131" s="8"/>
      <c r="AEM131" s="8"/>
      <c r="AEN131" s="8"/>
      <c r="AEO131" s="8"/>
      <c r="AEP131" s="8"/>
      <c r="AEQ131" s="8"/>
      <c r="AER131" s="8"/>
      <c r="AES131" s="8"/>
      <c r="AET131" s="8"/>
      <c r="AEU131" s="8"/>
      <c r="AEV131" s="8"/>
      <c r="AEW131" s="8"/>
      <c r="AEX131" s="8"/>
      <c r="AEY131" s="8"/>
      <c r="AEZ131" s="8"/>
      <c r="AFA131" s="8"/>
      <c r="AFB131" s="8"/>
      <c r="AFC131" s="8"/>
      <c r="AFD131" s="8"/>
      <c r="AFE131" s="8"/>
      <c r="AFF131" s="8"/>
      <c r="AFG131" s="8"/>
      <c r="AFH131" s="8"/>
      <c r="AFI131" s="8"/>
      <c r="AFJ131" s="8"/>
      <c r="AFK131" s="8"/>
      <c r="AFL131" s="8"/>
      <c r="AFM131" s="8"/>
      <c r="AFN131" s="8"/>
      <c r="AFO131" s="8"/>
      <c r="AFP131" s="8"/>
      <c r="AFQ131" s="8"/>
      <c r="AFR131" s="8"/>
      <c r="AFS131" s="8"/>
      <c r="AFT131" s="8"/>
      <c r="AFU131" s="8"/>
      <c r="AFV131" s="8"/>
      <c r="AFW131" s="8"/>
      <c r="AFX131" s="8"/>
      <c r="AFY131" s="8"/>
      <c r="AFZ131" s="8"/>
      <c r="AGA131" s="8"/>
      <c r="AGB131" s="8"/>
      <c r="AGC131" s="8"/>
      <c r="AGD131" s="8"/>
      <c r="AGE131" s="8"/>
      <c r="AGF131" s="8"/>
      <c r="AGG131" s="8"/>
      <c r="AGH131" s="8"/>
      <c r="AGI131" s="8"/>
      <c r="AGJ131" s="8"/>
      <c r="AGK131" s="8"/>
      <c r="AGL131" s="8"/>
      <c r="AGM131" s="8"/>
      <c r="AGN131" s="8"/>
      <c r="AGO131" s="8"/>
      <c r="AGP131" s="8"/>
      <c r="AGQ131" s="8"/>
      <c r="AGR131" s="8"/>
      <c r="AGS131" s="8"/>
      <c r="AGT131" s="8"/>
      <c r="AGU131" s="8"/>
      <c r="AGV131" s="8"/>
      <c r="AGW131" s="8"/>
      <c r="AGX131" s="8"/>
      <c r="AGY131" s="8"/>
      <c r="AGZ131" s="8"/>
      <c r="AHA131" s="8"/>
      <c r="AHB131" s="8"/>
      <c r="AHC131" s="8"/>
      <c r="AHD131" s="8"/>
      <c r="AHE131" s="8"/>
      <c r="AHF131" s="8"/>
      <c r="AHG131" s="8"/>
      <c r="AHH131" s="8"/>
      <c r="AHI131" s="8"/>
      <c r="AHJ131" s="8"/>
      <c r="AHK131" s="8"/>
      <c r="AHL131" s="8"/>
      <c r="AHM131" s="8"/>
      <c r="AHN131" s="8"/>
      <c r="AHO131" s="8"/>
      <c r="AHP131" s="8"/>
      <c r="AHQ131" s="8"/>
      <c r="AHR131" s="8"/>
      <c r="AHS131" s="8"/>
      <c r="AHT131" s="8"/>
      <c r="AHU131" s="8"/>
      <c r="AHV131" s="8"/>
      <c r="AHW131" s="8"/>
      <c r="AHX131" s="8"/>
      <c r="AHY131" s="8"/>
      <c r="AHZ131" s="8"/>
      <c r="AIA131" s="8"/>
      <c r="AIB131" s="8"/>
      <c r="AIC131" s="8"/>
      <c r="AID131" s="8"/>
      <c r="AIE131" s="8"/>
      <c r="AIF131" s="8"/>
      <c r="AIG131" s="8"/>
      <c r="AIH131" s="8"/>
      <c r="AII131" s="8"/>
      <c r="AIJ131" s="8"/>
      <c r="AIK131" s="8"/>
      <c r="AIL131" s="8"/>
      <c r="AIM131" s="8"/>
      <c r="AIN131" s="8"/>
      <c r="AIO131" s="8"/>
      <c r="AIP131" s="8"/>
      <c r="AIQ131" s="8"/>
      <c r="AIR131" s="8"/>
      <c r="AIS131" s="8"/>
      <c r="AIT131" s="8"/>
      <c r="AIU131" s="8"/>
      <c r="AIV131" s="8"/>
      <c r="AIW131" s="8"/>
      <c r="AIX131" s="8"/>
      <c r="AIY131" s="8"/>
      <c r="AIZ131" s="8"/>
      <c r="AJA131" s="8"/>
      <c r="AJB131" s="8"/>
      <c r="AJC131" s="8"/>
      <c r="AJD131" s="8"/>
      <c r="AJE131" s="8"/>
      <c r="AJF131" s="8"/>
      <c r="AJG131" s="8"/>
      <c r="AJH131" s="8"/>
      <c r="AJI131" s="8"/>
      <c r="AJJ131" s="8"/>
      <c r="AJK131" s="8"/>
      <c r="AJL131" s="8"/>
      <c r="AJM131" s="8"/>
      <c r="AJN131" s="8"/>
      <c r="AJO131" s="8"/>
      <c r="AJP131" s="8"/>
      <c r="AJQ131" s="8"/>
      <c r="AJR131" s="8"/>
      <c r="AJS131" s="8"/>
      <c r="AJT131" s="8"/>
      <c r="AJU131" s="8"/>
      <c r="AJV131" s="8"/>
      <c r="AJW131" s="8"/>
      <c r="AJX131" s="8"/>
      <c r="AJY131" s="8"/>
      <c r="AJZ131" s="8"/>
      <c r="AKA131" s="8"/>
      <c r="AKB131" s="8"/>
      <c r="AKC131" s="8"/>
      <c r="AKD131" s="8"/>
      <c r="AKE131" s="8"/>
      <c r="AKF131" s="8"/>
      <c r="AKG131" s="8"/>
      <c r="AKH131" s="8"/>
      <c r="AKI131" s="8"/>
      <c r="AKJ131" s="8"/>
      <c r="AKK131" s="8"/>
      <c r="AKL131" s="8"/>
      <c r="AKM131" s="8"/>
      <c r="AKN131" s="8"/>
      <c r="AKO131" s="8"/>
      <c r="AKP131" s="8"/>
      <c r="AKQ131" s="8"/>
      <c r="AKR131" s="8"/>
      <c r="AKS131" s="8"/>
      <c r="AKT131" s="8"/>
      <c r="AKU131" s="8"/>
      <c r="AKV131" s="8"/>
      <c r="AKW131" s="8"/>
      <c r="AKX131" s="8"/>
      <c r="AKY131" s="8"/>
      <c r="AKZ131" s="8"/>
      <c r="ALA131" s="8"/>
      <c r="ALB131" s="8"/>
      <c r="ALC131" s="8"/>
      <c r="ALD131" s="8"/>
      <c r="ALE131" s="8"/>
      <c r="ALF131" s="8"/>
      <c r="ALG131" s="8"/>
      <c r="ALH131" s="8"/>
      <c r="ALI131" s="8"/>
      <c r="ALJ131" s="8"/>
      <c r="ALK131" s="8"/>
      <c r="ALL131" s="8"/>
      <c r="ALM131" s="8"/>
      <c r="ALN131" s="8"/>
      <c r="ALO131" s="8"/>
      <c r="ALP131" s="8"/>
      <c r="ALQ131" s="8"/>
      <c r="ALR131" s="8"/>
      <c r="ALS131" s="8"/>
      <c r="ALT131" s="8"/>
      <c r="ALU131" s="8"/>
      <c r="ALV131" s="8"/>
      <c r="ALW131" s="8"/>
      <c r="ALX131" s="8"/>
      <c r="ALY131" s="8"/>
      <c r="ALZ131" s="8"/>
      <c r="AMA131" s="8"/>
      <c r="AMB131" s="8"/>
      <c r="AMC131" s="8"/>
      <c r="AMD131" s="8"/>
      <c r="AME131" s="8"/>
      <c r="AMF131" s="8"/>
      <c r="AMG131" s="8"/>
      <c r="AMH131" s="8"/>
      <c r="AMI131" s="8"/>
      <c r="AMJ131" s="8"/>
      <c r="AMK131" s="8"/>
      <c r="AML131" s="8"/>
      <c r="AMM131" s="8"/>
      <c r="AMN131" s="8"/>
      <c r="AMO131" s="8"/>
      <c r="AMP131" s="8"/>
      <c r="AMQ131" s="8"/>
      <c r="AMR131" s="8"/>
      <c r="AMS131" s="8"/>
      <c r="AMT131" s="8"/>
      <c r="AMU131" s="8"/>
      <c r="AMV131" s="8"/>
      <c r="AMW131" s="8"/>
      <c r="AMX131" s="8"/>
      <c r="AMY131" s="8"/>
      <c r="AMZ131" s="8"/>
      <c r="ANA131" s="8"/>
      <c r="ANB131" s="8"/>
      <c r="ANC131" s="8"/>
      <c r="AND131" s="8"/>
      <c r="ANE131" s="8"/>
      <c r="ANF131" s="8"/>
      <c r="ANG131" s="8"/>
      <c r="ANH131" s="8"/>
      <c r="ANI131" s="8"/>
      <c r="ANJ131" s="8"/>
      <c r="ANK131" s="8"/>
      <c r="ANL131" s="8"/>
      <c r="ANM131" s="8"/>
      <c r="ANN131" s="8"/>
      <c r="ANO131" s="8"/>
      <c r="ANP131" s="8"/>
      <c r="ANQ131" s="8"/>
      <c r="ANR131" s="8"/>
      <c r="ANS131" s="8"/>
      <c r="ANT131" s="8"/>
      <c r="ANU131" s="8"/>
      <c r="ANV131" s="8"/>
      <c r="ANW131" s="8"/>
      <c r="ANX131" s="8"/>
      <c r="ANY131" s="8"/>
      <c r="ANZ131" s="8"/>
      <c r="AOA131" s="8"/>
      <c r="AOB131" s="8"/>
      <c r="AOC131" s="8"/>
      <c r="AOD131" s="8"/>
      <c r="AOE131" s="8"/>
      <c r="AOF131" s="8"/>
      <c r="AOG131" s="8"/>
      <c r="AOH131" s="8"/>
      <c r="AOI131" s="8"/>
      <c r="AOJ131" s="8"/>
      <c r="AOK131" s="8"/>
      <c r="AOL131" s="8"/>
      <c r="AOM131" s="8"/>
      <c r="AON131" s="8"/>
      <c r="AOO131" s="8"/>
      <c r="AOP131" s="8"/>
      <c r="AOQ131" s="8"/>
      <c r="AOR131" s="8"/>
      <c r="AOS131" s="8"/>
      <c r="AOT131" s="8"/>
      <c r="AOU131" s="8"/>
      <c r="AOV131" s="8"/>
      <c r="AOW131" s="8"/>
      <c r="AOX131" s="8"/>
      <c r="AOY131" s="8"/>
      <c r="AOZ131" s="8"/>
      <c r="APA131" s="8"/>
      <c r="APB131" s="8"/>
      <c r="APC131" s="8"/>
      <c r="APD131" s="8"/>
      <c r="APE131" s="8"/>
      <c r="APF131" s="8"/>
      <c r="APG131" s="8"/>
      <c r="APH131" s="8"/>
      <c r="API131" s="8"/>
      <c r="APJ131" s="8"/>
      <c r="APK131" s="8"/>
      <c r="APL131" s="8"/>
      <c r="APM131" s="8"/>
      <c r="APN131" s="8"/>
      <c r="APO131" s="8"/>
      <c r="APP131" s="8"/>
      <c r="APQ131" s="8"/>
      <c r="APR131" s="8"/>
      <c r="APS131" s="8"/>
      <c r="APT131" s="8"/>
      <c r="APU131" s="8"/>
      <c r="APV131" s="8"/>
      <c r="APW131" s="8"/>
      <c r="APX131" s="8"/>
      <c r="APY131" s="8"/>
      <c r="APZ131" s="8"/>
      <c r="AQA131" s="8"/>
      <c r="AQB131" s="8"/>
      <c r="AQC131" s="8"/>
      <c r="AQD131" s="8"/>
      <c r="AQE131" s="8"/>
      <c r="AQF131" s="8"/>
      <c r="AQG131" s="8"/>
      <c r="AQH131" s="8"/>
      <c r="AQI131" s="8"/>
      <c r="AQJ131" s="8"/>
      <c r="AQK131" s="8"/>
      <c r="AQL131" s="8"/>
      <c r="AQM131" s="8"/>
      <c r="AQN131" s="8"/>
      <c r="AQO131" s="8"/>
      <c r="AQP131" s="8"/>
      <c r="AQQ131" s="8"/>
      <c r="AQR131" s="8"/>
      <c r="AQS131" s="8"/>
      <c r="AQT131" s="8"/>
      <c r="AQU131" s="8"/>
      <c r="AQV131" s="8"/>
      <c r="AQW131" s="8"/>
      <c r="AQX131" s="8"/>
      <c r="AQY131" s="8"/>
      <c r="AQZ131" s="8"/>
      <c r="ARA131" s="8"/>
      <c r="ARB131" s="8"/>
      <c r="ARC131" s="8"/>
      <c r="ARD131" s="8"/>
      <c r="ARE131" s="8"/>
      <c r="ARF131" s="8"/>
      <c r="ARG131" s="8"/>
      <c r="ARH131" s="8"/>
      <c r="ARI131" s="8"/>
      <c r="ARJ131" s="8"/>
      <c r="ARK131" s="8"/>
      <c r="ARL131" s="8"/>
      <c r="ARM131" s="8"/>
      <c r="ARN131" s="8"/>
      <c r="ARO131" s="8"/>
      <c r="ARP131" s="8"/>
      <c r="ARQ131" s="8"/>
      <c r="ARR131" s="8"/>
      <c r="ARS131" s="8"/>
      <c r="ART131" s="8"/>
      <c r="ARU131" s="8"/>
      <c r="ARV131" s="8"/>
      <c r="ARW131" s="8"/>
      <c r="ARX131" s="8"/>
      <c r="ARY131" s="8"/>
      <c r="ARZ131" s="8"/>
      <c r="ASA131" s="8"/>
      <c r="ASB131" s="8"/>
      <c r="ASC131" s="8"/>
      <c r="ASD131" s="8"/>
      <c r="ASE131" s="8"/>
      <c r="ASF131" s="8"/>
      <c r="ASG131" s="8"/>
      <c r="ASH131" s="8"/>
      <c r="ASI131" s="8"/>
      <c r="ASJ131" s="8"/>
      <c r="ASK131" s="8"/>
      <c r="ASL131" s="8"/>
      <c r="ASM131" s="8"/>
      <c r="ASN131" s="8"/>
      <c r="ASO131" s="8"/>
      <c r="ASP131" s="8"/>
      <c r="ASQ131" s="8"/>
      <c r="ASR131" s="8"/>
      <c r="ASS131" s="8"/>
      <c r="AST131" s="8"/>
      <c r="ASU131" s="8"/>
      <c r="ASV131" s="8"/>
      <c r="ASW131" s="8"/>
      <c r="ASX131" s="8"/>
      <c r="ASY131" s="8"/>
      <c r="ASZ131" s="8"/>
      <c r="ATA131" s="8"/>
      <c r="ATB131" s="8"/>
      <c r="ATC131" s="8"/>
      <c r="ATD131" s="8"/>
      <c r="ATE131" s="8"/>
      <c r="ATF131" s="8"/>
      <c r="ATG131" s="8"/>
      <c r="ATH131" s="8"/>
      <c r="ATI131" s="8"/>
      <c r="ATJ131" s="8"/>
      <c r="ATK131" s="8"/>
      <c r="ATL131" s="8"/>
      <c r="ATM131" s="8"/>
      <c r="ATN131" s="8"/>
      <c r="ATO131" s="8"/>
      <c r="ATP131" s="8"/>
      <c r="ATQ131" s="8"/>
      <c r="ATR131" s="8"/>
      <c r="ATS131" s="8"/>
      <c r="ATT131" s="8"/>
      <c r="ATU131" s="8"/>
      <c r="ATV131" s="8"/>
      <c r="ATW131" s="8"/>
      <c r="ATX131" s="8"/>
      <c r="ATY131" s="8"/>
      <c r="ATZ131" s="8"/>
      <c r="AUA131" s="8"/>
      <c r="AUB131" s="8"/>
      <c r="AUC131" s="8"/>
      <c r="AUD131" s="8"/>
      <c r="AUE131" s="8"/>
      <c r="AUF131" s="8"/>
      <c r="AUG131" s="8"/>
      <c r="AUH131" s="8"/>
      <c r="AUI131" s="8"/>
      <c r="AUJ131" s="8"/>
      <c r="AUK131" s="8"/>
      <c r="AUL131" s="8"/>
      <c r="AUM131" s="8"/>
      <c r="AUN131" s="8"/>
      <c r="AUO131" s="8"/>
      <c r="AUP131" s="8"/>
      <c r="AUQ131" s="8"/>
      <c r="AUR131" s="8"/>
      <c r="AUS131" s="8"/>
      <c r="AUT131" s="8"/>
      <c r="AUU131" s="8"/>
      <c r="AUV131" s="8"/>
      <c r="AUW131" s="8"/>
      <c r="AUX131" s="8"/>
      <c r="AUY131" s="8"/>
      <c r="AUZ131" s="8"/>
      <c r="AVA131" s="8"/>
      <c r="AVB131" s="8"/>
      <c r="AVC131" s="8"/>
      <c r="AVD131" s="8"/>
      <c r="AVE131" s="8"/>
      <c r="AVF131" s="8"/>
      <c r="AVG131" s="8"/>
      <c r="AVH131" s="8"/>
      <c r="AVI131" s="8"/>
      <c r="AVJ131" s="8"/>
      <c r="AVK131" s="8"/>
      <c r="AVL131" s="8"/>
      <c r="AVM131" s="8"/>
      <c r="AVN131" s="8"/>
      <c r="AVO131" s="8"/>
      <c r="AVP131" s="8"/>
      <c r="AVQ131" s="8"/>
      <c r="AVR131" s="8"/>
      <c r="AVS131" s="8"/>
      <c r="AVT131" s="8"/>
      <c r="AVU131" s="8"/>
      <c r="AVV131" s="8"/>
      <c r="AVW131" s="8"/>
      <c r="AVX131" s="8"/>
      <c r="AVY131" s="8"/>
      <c r="AVZ131" s="8"/>
      <c r="AWA131" s="8"/>
      <c r="AWB131" s="8"/>
      <c r="AWC131" s="8"/>
      <c r="AWD131" s="8"/>
      <c r="AWE131" s="8"/>
      <c r="AWF131" s="8"/>
      <c r="AWG131" s="8"/>
      <c r="AWH131" s="8"/>
      <c r="AWI131" s="8"/>
      <c r="AWJ131" s="8"/>
      <c r="AWK131" s="8"/>
      <c r="AWL131" s="8"/>
      <c r="AWM131" s="8"/>
      <c r="AWN131" s="8"/>
      <c r="AWO131" s="8"/>
      <c r="AWP131" s="8"/>
      <c r="AWQ131" s="8"/>
      <c r="AWR131" s="8"/>
      <c r="AWS131" s="8"/>
      <c r="AWT131" s="8"/>
      <c r="AWU131" s="8"/>
      <c r="AWV131" s="8"/>
      <c r="AWW131" s="8"/>
      <c r="AWX131" s="8"/>
      <c r="AWY131" s="8"/>
      <c r="AWZ131" s="8"/>
      <c r="AXA131" s="8"/>
      <c r="AXB131" s="8"/>
      <c r="AXC131" s="8"/>
      <c r="AXD131" s="8"/>
      <c r="AXE131" s="8"/>
      <c r="AXF131" s="8"/>
      <c r="AXG131" s="8"/>
      <c r="AXH131" s="8"/>
      <c r="AXI131" s="8"/>
      <c r="AXJ131" s="8"/>
      <c r="AXK131" s="8"/>
      <c r="AXL131" s="8"/>
      <c r="AXM131" s="8"/>
      <c r="AXN131" s="8"/>
      <c r="AXO131" s="8"/>
      <c r="AXP131" s="8"/>
      <c r="AXQ131" s="8"/>
      <c r="AXR131" s="8"/>
      <c r="AXS131" s="8"/>
      <c r="AXT131" s="8"/>
      <c r="AXU131" s="8"/>
      <c r="AXV131" s="8"/>
      <c r="AXW131" s="8"/>
      <c r="AXX131" s="8"/>
      <c r="AXY131" s="8"/>
      <c r="AXZ131" s="8"/>
      <c r="AYA131" s="8"/>
      <c r="AYB131" s="8"/>
      <c r="AYC131" s="8"/>
      <c r="AYD131" s="8"/>
      <c r="AYE131" s="8"/>
      <c r="AYF131" s="8"/>
      <c r="AYG131" s="8"/>
      <c r="AYH131" s="8"/>
      <c r="AYI131" s="8"/>
      <c r="AYJ131" s="8"/>
      <c r="AYK131" s="8"/>
      <c r="AYL131" s="8"/>
      <c r="AYM131" s="8"/>
      <c r="AYN131" s="8"/>
      <c r="AYO131" s="8"/>
      <c r="AYP131" s="8"/>
      <c r="AYQ131" s="8"/>
      <c r="AYR131" s="8"/>
      <c r="AYS131" s="8"/>
      <c r="AYT131" s="8"/>
      <c r="AYU131" s="8"/>
      <c r="AYV131" s="8"/>
      <c r="AYW131" s="8"/>
      <c r="AYX131" s="8"/>
      <c r="AYY131" s="8"/>
      <c r="AYZ131" s="8"/>
      <c r="AZA131" s="8"/>
      <c r="AZB131" s="8"/>
      <c r="AZC131" s="8"/>
      <c r="AZD131" s="8"/>
      <c r="AZE131" s="8"/>
      <c r="AZF131" s="8"/>
      <c r="AZG131" s="8"/>
      <c r="AZH131" s="8"/>
      <c r="AZI131" s="8"/>
      <c r="AZJ131" s="8"/>
      <c r="AZK131" s="8"/>
      <c r="AZL131" s="8"/>
      <c r="AZM131" s="8"/>
      <c r="AZN131" s="8"/>
      <c r="AZO131" s="8"/>
      <c r="AZP131" s="8"/>
      <c r="AZQ131" s="8"/>
      <c r="AZR131" s="8"/>
      <c r="AZS131" s="8"/>
      <c r="AZT131" s="8"/>
      <c r="AZU131" s="8"/>
      <c r="AZV131" s="8"/>
      <c r="AZW131" s="8"/>
      <c r="AZX131" s="8"/>
      <c r="AZY131" s="8"/>
      <c r="AZZ131" s="8"/>
      <c r="BAA131" s="8"/>
      <c r="BAB131" s="8"/>
      <c r="BAC131" s="8"/>
      <c r="BAD131" s="8"/>
      <c r="BAE131" s="8"/>
      <c r="BAF131" s="8"/>
      <c r="BAG131" s="8"/>
      <c r="BAH131" s="8"/>
      <c r="BAI131" s="8"/>
      <c r="BAJ131" s="8"/>
      <c r="BAK131" s="8"/>
      <c r="BAL131" s="8"/>
      <c r="BAM131" s="8"/>
      <c r="BAN131" s="8"/>
      <c r="BAO131" s="8"/>
      <c r="BAP131" s="8"/>
      <c r="BAQ131" s="8"/>
      <c r="BAR131" s="8"/>
      <c r="BAS131" s="8"/>
      <c r="BAT131" s="8"/>
      <c r="BAU131" s="8"/>
      <c r="BAV131" s="8"/>
      <c r="BAW131" s="8"/>
      <c r="BAX131" s="8"/>
      <c r="BAY131" s="8"/>
      <c r="BAZ131" s="8"/>
      <c r="BBA131" s="8"/>
      <c r="BBB131" s="8"/>
      <c r="BBC131" s="8"/>
      <c r="BBD131" s="8"/>
      <c r="BBE131" s="8"/>
      <c r="BBF131" s="8"/>
      <c r="BBG131" s="8"/>
      <c r="BBH131" s="8"/>
      <c r="BBI131" s="8"/>
      <c r="BBJ131" s="8"/>
      <c r="BBK131" s="8"/>
      <c r="BBL131" s="8"/>
      <c r="BBM131" s="8"/>
      <c r="BBN131" s="8"/>
      <c r="BBO131" s="8"/>
      <c r="BBP131" s="8"/>
      <c r="BBQ131" s="8"/>
      <c r="BBR131" s="8"/>
      <c r="BBS131" s="8"/>
      <c r="BBT131" s="8"/>
      <c r="BBU131" s="8"/>
      <c r="BBV131" s="8"/>
      <c r="BBW131" s="8"/>
      <c r="BBX131" s="8"/>
      <c r="BBY131" s="8"/>
      <c r="BBZ131" s="8"/>
      <c r="BCA131" s="8"/>
      <c r="BCB131" s="8"/>
      <c r="BCC131" s="8"/>
      <c r="BCD131" s="8"/>
      <c r="BCE131" s="8"/>
      <c r="BCF131" s="8"/>
      <c r="BCG131" s="8"/>
      <c r="BCH131" s="8"/>
      <c r="BCI131" s="8"/>
      <c r="BCJ131" s="8"/>
      <c r="BCK131" s="8"/>
      <c r="BCL131" s="8"/>
      <c r="BCM131" s="8"/>
      <c r="BCN131" s="8"/>
      <c r="BCO131" s="8"/>
      <c r="BCP131" s="8"/>
      <c r="BCQ131" s="8"/>
      <c r="BCR131" s="8"/>
      <c r="BCS131" s="8"/>
      <c r="BCT131" s="8"/>
      <c r="BCU131" s="8"/>
      <c r="BCV131" s="8"/>
      <c r="BCW131" s="8"/>
      <c r="BCX131" s="8"/>
      <c r="BCY131" s="8"/>
      <c r="BCZ131" s="8"/>
      <c r="BDA131" s="8"/>
      <c r="BDB131" s="8"/>
      <c r="BDC131" s="8"/>
      <c r="BDD131" s="8"/>
      <c r="BDE131" s="8"/>
      <c r="BDF131" s="8"/>
      <c r="BDG131" s="8"/>
      <c r="BDH131" s="8"/>
      <c r="BDI131" s="8"/>
      <c r="BDJ131" s="8"/>
      <c r="BDK131" s="8"/>
      <c r="BDL131" s="8"/>
      <c r="BDM131" s="8"/>
      <c r="BDN131" s="8"/>
      <c r="BDO131" s="8"/>
      <c r="BDP131" s="8"/>
      <c r="BDQ131" s="8"/>
      <c r="BDR131" s="8"/>
      <c r="BDS131" s="8"/>
      <c r="BDT131" s="8"/>
      <c r="BDU131" s="8"/>
      <c r="BDV131" s="8"/>
      <c r="BDW131" s="8"/>
      <c r="BDX131" s="8"/>
      <c r="BDY131" s="8"/>
      <c r="BDZ131" s="8"/>
      <c r="BEA131" s="8"/>
      <c r="BEB131" s="8"/>
      <c r="BEC131" s="8"/>
      <c r="BED131" s="8"/>
      <c r="BEE131" s="8"/>
      <c r="BEF131" s="8"/>
      <c r="BEG131" s="8"/>
      <c r="BEH131" s="8"/>
      <c r="BEI131" s="8"/>
      <c r="BEJ131" s="8"/>
      <c r="BEK131" s="8"/>
      <c r="BEL131" s="8"/>
      <c r="BEM131" s="8"/>
      <c r="BEN131" s="8"/>
      <c r="BEO131" s="8"/>
      <c r="BEP131" s="8"/>
      <c r="BEQ131" s="8"/>
      <c r="BER131" s="8"/>
      <c r="BES131" s="8"/>
      <c r="BET131" s="8"/>
      <c r="BEU131" s="8"/>
      <c r="BEV131" s="8"/>
      <c r="BEW131" s="8"/>
      <c r="BEX131" s="8"/>
      <c r="BEY131" s="8"/>
      <c r="BEZ131" s="8"/>
      <c r="BFA131" s="8"/>
      <c r="BFB131" s="8"/>
      <c r="BFC131" s="8"/>
      <c r="BFD131" s="8"/>
      <c r="BFE131" s="8"/>
      <c r="BFF131" s="8"/>
      <c r="BFG131" s="8"/>
      <c r="BFH131" s="8"/>
      <c r="BFI131" s="8"/>
      <c r="BFJ131" s="8"/>
      <c r="BFK131" s="8"/>
      <c r="BFL131" s="8"/>
      <c r="BFM131" s="8"/>
      <c r="BFN131" s="8"/>
      <c r="BFO131" s="8"/>
      <c r="BFP131" s="8"/>
      <c r="BFQ131" s="8"/>
      <c r="BFR131" s="8"/>
      <c r="BFS131" s="8"/>
      <c r="BFT131" s="8"/>
      <c r="BFU131" s="8"/>
      <c r="BFV131" s="8"/>
      <c r="BFW131" s="8"/>
      <c r="BFX131" s="8"/>
      <c r="BFY131" s="8"/>
      <c r="BFZ131" s="8"/>
      <c r="BGA131" s="8"/>
      <c r="BGB131" s="8"/>
      <c r="BGC131" s="8"/>
      <c r="BGD131" s="8"/>
      <c r="BGE131" s="8"/>
      <c r="BGF131" s="8"/>
      <c r="BGG131" s="8"/>
      <c r="BGH131" s="8"/>
      <c r="BGI131" s="8"/>
      <c r="BGJ131" s="8"/>
      <c r="BGK131" s="8"/>
      <c r="BGL131" s="8"/>
      <c r="BGM131" s="8"/>
      <c r="BGN131" s="8"/>
      <c r="BGO131" s="8"/>
      <c r="BGP131" s="8"/>
      <c r="BGQ131" s="8"/>
      <c r="BGR131" s="8"/>
      <c r="BGS131" s="8"/>
      <c r="BGT131" s="8"/>
      <c r="BGU131" s="8"/>
      <c r="BGV131" s="8"/>
      <c r="BGW131" s="8"/>
      <c r="BGX131" s="8"/>
      <c r="BGY131" s="8"/>
      <c r="BGZ131" s="8"/>
      <c r="BHA131" s="8"/>
      <c r="BHB131" s="8"/>
      <c r="BHC131" s="8"/>
      <c r="BHD131" s="8"/>
      <c r="BHE131" s="8"/>
      <c r="BHF131" s="8"/>
      <c r="BHG131" s="8"/>
      <c r="BHH131" s="8"/>
      <c r="BHI131" s="8"/>
      <c r="BHJ131" s="8"/>
      <c r="BHK131" s="8"/>
      <c r="BHL131" s="8"/>
      <c r="BHM131" s="8"/>
      <c r="BHN131" s="8"/>
      <c r="BHO131" s="8"/>
      <c r="BHP131" s="8"/>
      <c r="BHQ131" s="8"/>
      <c r="BHR131" s="8"/>
      <c r="BHS131" s="8"/>
      <c r="BHT131" s="8"/>
      <c r="BHU131" s="8"/>
      <c r="BHV131" s="8"/>
      <c r="BHW131" s="8"/>
      <c r="BHX131" s="8"/>
      <c r="BHY131" s="8"/>
      <c r="BHZ131" s="8"/>
      <c r="BIA131" s="8"/>
      <c r="BIB131" s="8"/>
      <c r="BIC131" s="8"/>
      <c r="BID131" s="8"/>
      <c r="BIE131" s="8"/>
      <c r="BIF131" s="8"/>
      <c r="BIG131" s="8"/>
      <c r="BIH131" s="8"/>
      <c r="BII131" s="8"/>
      <c r="BIJ131" s="8"/>
      <c r="BIK131" s="8"/>
      <c r="BIL131" s="8"/>
      <c r="BIM131" s="8"/>
      <c r="BIN131" s="8"/>
      <c r="BIO131" s="8"/>
      <c r="BIP131" s="8"/>
      <c r="BIQ131" s="8"/>
      <c r="BIR131" s="8"/>
      <c r="BIS131" s="8"/>
      <c r="BIT131" s="8"/>
      <c r="BIU131" s="8"/>
      <c r="BIV131" s="8"/>
      <c r="BIW131" s="8"/>
      <c r="BIX131" s="8"/>
      <c r="BIY131" s="8"/>
      <c r="BIZ131" s="8"/>
      <c r="BJA131" s="8"/>
      <c r="BJB131" s="8"/>
      <c r="BJC131" s="8"/>
      <c r="BJD131" s="8"/>
      <c r="BJE131" s="8"/>
      <c r="BJF131" s="8"/>
      <c r="BJG131" s="8"/>
      <c r="BJH131" s="8"/>
      <c r="BJI131" s="8"/>
      <c r="BJJ131" s="8"/>
      <c r="BJK131" s="8"/>
      <c r="BJL131" s="8"/>
      <c r="BJM131" s="8"/>
      <c r="BJN131" s="8"/>
      <c r="BJO131" s="8"/>
      <c r="BJP131" s="8"/>
      <c r="BJQ131" s="8"/>
      <c r="BJR131" s="8"/>
      <c r="BJS131" s="8"/>
      <c r="BJT131" s="8"/>
      <c r="BJU131" s="8"/>
      <c r="BJV131" s="8"/>
      <c r="BJW131" s="8"/>
      <c r="BJX131" s="8"/>
      <c r="BJY131" s="8"/>
      <c r="BJZ131" s="8"/>
      <c r="BKA131" s="8"/>
      <c r="BKB131" s="8"/>
      <c r="BKC131" s="8"/>
      <c r="BKD131" s="8"/>
      <c r="BKE131" s="8"/>
      <c r="BKF131" s="8"/>
      <c r="BKG131" s="8"/>
      <c r="BKH131" s="8"/>
      <c r="BKI131" s="8"/>
      <c r="BKJ131" s="8"/>
      <c r="BKK131" s="8"/>
      <c r="BKL131" s="8"/>
      <c r="BKM131" s="8"/>
      <c r="BKN131" s="8"/>
      <c r="BKO131" s="8"/>
      <c r="BKP131" s="8"/>
      <c r="BKQ131" s="8"/>
      <c r="BKR131" s="8"/>
      <c r="BKS131" s="8"/>
      <c r="BKT131" s="8"/>
      <c r="BKU131" s="8"/>
      <c r="BKV131" s="8"/>
      <c r="BKW131" s="8"/>
      <c r="BKX131" s="8"/>
      <c r="BKY131" s="8"/>
      <c r="BKZ131" s="8"/>
      <c r="BLA131" s="8"/>
      <c r="BLB131" s="8"/>
      <c r="BLC131" s="8"/>
      <c r="BLD131" s="8"/>
      <c r="BLE131" s="8"/>
      <c r="BLF131" s="8"/>
      <c r="BLG131" s="8"/>
      <c r="BLH131" s="8"/>
      <c r="BLI131" s="8"/>
      <c r="BLJ131" s="8"/>
      <c r="BLK131" s="8"/>
      <c r="BLL131" s="8"/>
      <c r="BLM131" s="8"/>
      <c r="BLN131" s="8"/>
      <c r="BLO131" s="8"/>
      <c r="BLP131" s="8"/>
      <c r="BLQ131" s="8"/>
      <c r="BLR131" s="8"/>
      <c r="BLS131" s="8"/>
      <c r="BLT131" s="8"/>
      <c r="BLU131" s="8"/>
      <c r="BLV131" s="8"/>
      <c r="BLW131" s="8"/>
      <c r="BLX131" s="8"/>
      <c r="BLY131" s="8"/>
      <c r="BLZ131" s="8"/>
      <c r="BMA131" s="8"/>
      <c r="BMB131" s="8"/>
      <c r="BMC131" s="8"/>
      <c r="BMD131" s="8"/>
      <c r="BME131" s="8"/>
      <c r="BMF131" s="8"/>
      <c r="BMG131" s="8"/>
      <c r="BMH131" s="8"/>
      <c r="BMI131" s="8"/>
      <c r="BMJ131" s="8"/>
      <c r="BMK131" s="8"/>
      <c r="BML131" s="8"/>
      <c r="BMM131" s="8"/>
      <c r="BMN131" s="8"/>
      <c r="BMO131" s="8"/>
      <c r="BMP131" s="8"/>
      <c r="BMQ131" s="8"/>
      <c r="BMR131" s="8"/>
      <c r="BMS131" s="8"/>
      <c r="BMT131" s="8"/>
      <c r="BMU131" s="8"/>
      <c r="BMV131" s="8"/>
      <c r="BMW131" s="8"/>
      <c r="BMX131" s="8"/>
      <c r="BMY131" s="8"/>
      <c r="BMZ131" s="8"/>
      <c r="BNA131" s="8"/>
      <c r="BNB131" s="8"/>
      <c r="BNC131" s="8"/>
      <c r="BND131" s="8"/>
      <c r="BNE131" s="8"/>
      <c r="BNF131" s="8"/>
      <c r="BNG131" s="8"/>
      <c r="BNH131" s="8"/>
      <c r="BNI131" s="8"/>
      <c r="BNJ131" s="8"/>
      <c r="BNK131" s="8"/>
      <c r="BNL131" s="8"/>
      <c r="BNM131" s="8"/>
      <c r="BNN131" s="8"/>
      <c r="BNO131" s="8"/>
      <c r="BNP131" s="8"/>
      <c r="BNQ131" s="8"/>
      <c r="BNR131" s="8"/>
      <c r="BNS131" s="8"/>
      <c r="BNT131" s="8"/>
      <c r="BNU131" s="8"/>
      <c r="BNV131" s="8"/>
      <c r="BNW131" s="8"/>
      <c r="BNX131" s="8"/>
      <c r="BNY131" s="8"/>
      <c r="BNZ131" s="8"/>
      <c r="BOA131" s="8"/>
      <c r="BOB131" s="8"/>
      <c r="BOC131" s="8"/>
      <c r="BOD131" s="8"/>
      <c r="BOE131" s="8"/>
      <c r="BOF131" s="8"/>
      <c r="BOG131" s="8"/>
      <c r="BOH131" s="8"/>
      <c r="BOI131" s="8"/>
      <c r="BOJ131" s="8"/>
      <c r="BOK131" s="8"/>
      <c r="BOL131" s="8"/>
      <c r="BOM131" s="8"/>
      <c r="BON131" s="8"/>
      <c r="BOO131" s="8"/>
      <c r="BOP131" s="8"/>
      <c r="BOQ131" s="8"/>
      <c r="BOR131" s="8"/>
      <c r="BOS131" s="8"/>
      <c r="BOT131" s="8"/>
      <c r="BOU131" s="8"/>
      <c r="BOV131" s="8"/>
      <c r="BOW131" s="8"/>
      <c r="BOX131" s="8"/>
      <c r="BOY131" s="8"/>
      <c r="BOZ131" s="8"/>
      <c r="BPA131" s="8"/>
      <c r="BPB131" s="8"/>
      <c r="BPC131" s="8"/>
      <c r="BPD131" s="8"/>
      <c r="BPE131" s="8"/>
      <c r="BPF131" s="8"/>
      <c r="BPG131" s="8"/>
      <c r="BPH131" s="8"/>
      <c r="BPI131" s="8"/>
      <c r="BPJ131" s="8"/>
      <c r="BPK131" s="8"/>
      <c r="BPL131" s="8"/>
      <c r="BPM131" s="8"/>
      <c r="BPN131" s="8"/>
      <c r="BPO131" s="8"/>
      <c r="BPP131" s="8"/>
      <c r="BPQ131" s="8"/>
      <c r="BPR131" s="8"/>
      <c r="BPS131" s="8"/>
      <c r="BPT131" s="8"/>
      <c r="BPU131" s="8"/>
      <c r="BPV131" s="8"/>
      <c r="BPW131" s="8"/>
      <c r="BPX131" s="8"/>
      <c r="BPY131" s="8"/>
      <c r="BPZ131" s="8"/>
      <c r="BQA131" s="8"/>
      <c r="BQB131" s="8"/>
      <c r="BQC131" s="8"/>
      <c r="BQD131" s="8"/>
      <c r="BQE131" s="8"/>
      <c r="BQF131" s="8"/>
      <c r="BQG131" s="8"/>
      <c r="BQH131" s="8"/>
      <c r="BQI131" s="8"/>
      <c r="BQJ131" s="8"/>
      <c r="BQK131" s="8"/>
      <c r="BQL131" s="8"/>
      <c r="BQM131" s="8"/>
      <c r="BQN131" s="8"/>
      <c r="BQO131" s="8"/>
      <c r="BQP131" s="8"/>
      <c r="BQQ131" s="8"/>
      <c r="BQR131" s="8"/>
      <c r="BQS131" s="8"/>
      <c r="BQT131" s="8"/>
      <c r="BQU131" s="8"/>
      <c r="BQV131" s="8"/>
      <c r="BQW131" s="8"/>
      <c r="BQX131" s="8"/>
      <c r="BQY131" s="8"/>
      <c r="BQZ131" s="8"/>
      <c r="BRA131" s="8"/>
      <c r="BRB131" s="8"/>
      <c r="BRC131" s="8"/>
      <c r="BRD131" s="8"/>
      <c r="BRE131" s="8"/>
      <c r="BRF131" s="8"/>
      <c r="BRG131" s="8"/>
      <c r="BRH131" s="8"/>
      <c r="BRI131" s="8"/>
      <c r="BRJ131" s="8"/>
      <c r="BRK131" s="8"/>
      <c r="BRL131" s="8"/>
      <c r="BRM131" s="8"/>
      <c r="BRN131" s="8"/>
      <c r="BRO131" s="8"/>
      <c r="BRP131" s="8"/>
      <c r="BRQ131" s="8"/>
      <c r="BRR131" s="8"/>
      <c r="BRS131" s="8"/>
      <c r="BRT131" s="8"/>
      <c r="BRU131" s="8"/>
      <c r="BRV131" s="8"/>
      <c r="BRW131" s="8"/>
      <c r="BRX131" s="8"/>
      <c r="BRY131" s="8"/>
      <c r="BRZ131" s="8"/>
      <c r="BSA131" s="8"/>
      <c r="BSB131" s="8"/>
      <c r="BSC131" s="8"/>
      <c r="BSD131" s="8"/>
      <c r="BSE131" s="8"/>
      <c r="BSF131" s="8"/>
      <c r="BSG131" s="8"/>
      <c r="BSH131" s="8"/>
      <c r="BSI131" s="8"/>
      <c r="BSJ131" s="8"/>
      <c r="BSK131" s="8"/>
      <c r="BSL131" s="8"/>
      <c r="BSM131" s="8"/>
      <c r="BSN131" s="8"/>
      <c r="BSO131" s="8"/>
      <c r="BSP131" s="8"/>
      <c r="BSQ131" s="8"/>
      <c r="BSR131" s="8"/>
      <c r="BSS131" s="8"/>
      <c r="BST131" s="8"/>
      <c r="BSU131" s="8"/>
      <c r="BSV131" s="8"/>
      <c r="BSW131" s="8"/>
      <c r="BSX131" s="8"/>
      <c r="BSY131" s="8"/>
      <c r="BSZ131" s="8"/>
      <c r="BTA131" s="8"/>
      <c r="BTB131" s="8"/>
      <c r="BTC131" s="8"/>
      <c r="BTD131" s="8"/>
      <c r="BTE131" s="8"/>
      <c r="BTF131" s="8"/>
      <c r="BTG131" s="8"/>
      <c r="BTH131" s="8"/>
      <c r="BTI131" s="8"/>
      <c r="BTJ131" s="8"/>
      <c r="BTK131" s="8"/>
      <c r="BTL131" s="8"/>
      <c r="BTM131" s="8"/>
      <c r="BTN131" s="8"/>
      <c r="BTO131" s="8"/>
      <c r="BTP131" s="8"/>
      <c r="BTQ131" s="8"/>
      <c r="BTR131" s="8"/>
      <c r="BTS131" s="8"/>
      <c r="BTT131" s="8"/>
      <c r="BTU131" s="8"/>
      <c r="BTV131" s="8"/>
      <c r="BTW131" s="8"/>
      <c r="BTX131" s="8"/>
      <c r="BTY131" s="8"/>
      <c r="BTZ131" s="8"/>
      <c r="BUA131" s="8"/>
      <c r="BUB131" s="8"/>
      <c r="BUC131" s="8"/>
      <c r="BUD131" s="8"/>
      <c r="BUE131" s="8"/>
      <c r="BUF131" s="8"/>
      <c r="BUG131" s="8"/>
      <c r="BUH131" s="8"/>
      <c r="BUI131" s="8"/>
      <c r="BUJ131" s="8"/>
      <c r="BUK131" s="8"/>
      <c r="BUL131" s="8"/>
      <c r="BUM131" s="8"/>
      <c r="BUN131" s="8"/>
      <c r="BUO131" s="8"/>
      <c r="BUP131" s="8"/>
      <c r="BUQ131" s="8"/>
      <c r="BUR131" s="8"/>
      <c r="BUS131" s="8"/>
      <c r="BUT131" s="8"/>
      <c r="BUU131" s="8"/>
      <c r="BUV131" s="8"/>
      <c r="BUW131" s="8"/>
      <c r="BUX131" s="8"/>
      <c r="BUY131" s="8"/>
      <c r="BUZ131" s="8"/>
      <c r="BVA131" s="8"/>
      <c r="BVB131" s="8"/>
      <c r="BVC131" s="8"/>
      <c r="BVD131" s="8"/>
      <c r="BVE131" s="8"/>
      <c r="BVF131" s="8"/>
      <c r="BVG131" s="8"/>
      <c r="BVH131" s="8"/>
      <c r="BVI131" s="8"/>
      <c r="BVJ131" s="8"/>
      <c r="BVK131" s="8"/>
      <c r="BVL131" s="8"/>
      <c r="BVM131" s="8"/>
      <c r="BVN131" s="8"/>
      <c r="BVO131" s="8"/>
      <c r="BVP131" s="8"/>
      <c r="BVQ131" s="8"/>
      <c r="BVR131" s="8"/>
      <c r="BVS131" s="8"/>
      <c r="BVT131" s="8"/>
      <c r="BVU131" s="8"/>
      <c r="BVV131" s="8"/>
      <c r="BVW131" s="8"/>
      <c r="BVX131" s="8"/>
      <c r="BVY131" s="8"/>
      <c r="BVZ131" s="8"/>
      <c r="BWA131" s="8"/>
      <c r="BWB131" s="8"/>
      <c r="BWC131" s="8"/>
      <c r="BWD131" s="8"/>
      <c r="BWE131" s="8"/>
      <c r="BWF131" s="8"/>
      <c r="BWG131" s="8"/>
      <c r="BWH131" s="8"/>
      <c r="BWI131" s="8"/>
      <c r="BWJ131" s="8"/>
      <c r="BWK131" s="8"/>
      <c r="BWL131" s="8"/>
      <c r="BWM131" s="8"/>
      <c r="BWN131" s="8"/>
      <c r="BWO131" s="8"/>
      <c r="BWP131" s="8"/>
      <c r="BWQ131" s="8"/>
      <c r="BWR131" s="8"/>
      <c r="BWS131" s="8"/>
      <c r="BWT131" s="8"/>
      <c r="BWU131" s="8"/>
      <c r="BWV131" s="8"/>
      <c r="BWW131" s="8"/>
      <c r="BWX131" s="8"/>
      <c r="BWY131" s="8"/>
      <c r="BWZ131" s="8"/>
      <c r="BXA131" s="8"/>
      <c r="BXB131" s="8"/>
      <c r="BXC131" s="8"/>
      <c r="BXD131" s="8"/>
      <c r="BXE131" s="8"/>
      <c r="BXF131" s="8"/>
      <c r="BXG131" s="8"/>
      <c r="BXH131" s="8"/>
      <c r="BXI131" s="8"/>
      <c r="BXJ131" s="8"/>
      <c r="BXK131" s="8"/>
      <c r="BXL131" s="8"/>
      <c r="BXM131" s="8"/>
      <c r="BXN131" s="8"/>
      <c r="BXO131" s="8"/>
      <c r="BXP131" s="8"/>
      <c r="BXQ131" s="8"/>
      <c r="BXR131" s="8"/>
      <c r="BXS131" s="8"/>
      <c r="BXT131" s="8"/>
      <c r="BXU131" s="8"/>
      <c r="BXV131" s="8"/>
      <c r="BXW131" s="8"/>
      <c r="BXX131" s="8"/>
    </row>
    <row r="132" spans="1:2003" ht="47.25" customHeight="1">
      <c r="A132" s="78" t="s">
        <v>37</v>
      </c>
      <c r="B132" s="40"/>
      <c r="C132" s="69"/>
      <c r="D132" s="69"/>
      <c r="E132" s="69"/>
      <c r="F132" s="69"/>
      <c r="G132" s="62"/>
      <c r="H132" s="62"/>
      <c r="I132" s="62"/>
      <c r="J132" s="62"/>
      <c r="K132" s="74"/>
      <c r="L132" s="62"/>
      <c r="M132" s="135"/>
      <c r="N132" s="144"/>
      <c r="O132" s="69">
        <f t="shared" si="124"/>
        <v>0</v>
      </c>
      <c r="BXY132" s="9"/>
      <c r="BXZ132" s="9"/>
      <c r="BYA132" s="9"/>
    </row>
    <row r="133" spans="1:2003" ht="15.75" customHeight="1">
      <c r="A133" s="157" t="s">
        <v>66</v>
      </c>
      <c r="B133" s="60">
        <v>16</v>
      </c>
      <c r="C133" s="61">
        <v>4.33</v>
      </c>
      <c r="D133" s="69">
        <v>16.399999999999999</v>
      </c>
      <c r="E133" s="69">
        <v>34</v>
      </c>
      <c r="F133" s="134">
        <f>(49/2000*E133)*C133</f>
        <v>3.61</v>
      </c>
      <c r="G133" s="62">
        <f>((49*1.016)/2000*E133)*C133</f>
        <v>3.66</v>
      </c>
      <c r="H133" s="62">
        <f t="shared" ref="H133:H135" si="140">+G133-F133</f>
        <v>0.05</v>
      </c>
      <c r="I133" s="62">
        <f t="shared" ref="I133:I135" si="141">+D133+H133</f>
        <v>16.45</v>
      </c>
      <c r="J133" s="62">
        <f>+B133*I133*12</f>
        <v>3158.4</v>
      </c>
      <c r="K133" s="74">
        <f>B133*D133</f>
        <v>262.39999999999998</v>
      </c>
      <c r="L133" s="62">
        <f>K133*12</f>
        <v>3148.8</v>
      </c>
      <c r="M133" s="135">
        <f>B133*I133*12</f>
        <v>3158.4</v>
      </c>
      <c r="N133" s="125">
        <f t="shared" ref="N133:N135" si="142">(I133-D133)/D133</f>
        <v>3.0000000000000001E-3</v>
      </c>
      <c r="O133" s="69">
        <f t="shared" si="124"/>
        <v>9.6</v>
      </c>
      <c r="BXY133" s="9"/>
      <c r="BXZ133" s="9"/>
      <c r="BYA133" s="9"/>
    </row>
    <row r="134" spans="1:2003" ht="15.75" customHeight="1">
      <c r="A134" s="157" t="s">
        <v>67</v>
      </c>
      <c r="B134" s="60">
        <v>178</v>
      </c>
      <c r="C134" s="61">
        <v>4.33</v>
      </c>
      <c r="D134" s="69">
        <v>20.260000000000002</v>
      </c>
      <c r="E134" s="69">
        <v>47</v>
      </c>
      <c r="F134" s="134">
        <f>(49/2000*E134)*C134</f>
        <v>4.99</v>
      </c>
      <c r="G134" s="62">
        <f>((49*1.016)/2000*E134)*C134</f>
        <v>5.07</v>
      </c>
      <c r="H134" s="62">
        <f t="shared" si="140"/>
        <v>0.08</v>
      </c>
      <c r="I134" s="62">
        <f t="shared" si="141"/>
        <v>20.34</v>
      </c>
      <c r="J134" s="62">
        <f>+B134*I134*12</f>
        <v>43446.239999999998</v>
      </c>
      <c r="K134" s="74">
        <f>B134*D134</f>
        <v>3606.28</v>
      </c>
      <c r="L134" s="62">
        <f>K134*12</f>
        <v>43275.360000000001</v>
      </c>
      <c r="M134" s="135">
        <f>B134*I134*12</f>
        <v>43446.239999999998</v>
      </c>
      <c r="N134" s="125">
        <f t="shared" si="142"/>
        <v>3.8999999999999998E-3</v>
      </c>
      <c r="O134" s="69">
        <f t="shared" si="124"/>
        <v>170.88</v>
      </c>
      <c r="BXY134" s="9"/>
      <c r="BXZ134" s="9"/>
      <c r="BYA134" s="9"/>
    </row>
    <row r="135" spans="1:2003" ht="15.75">
      <c r="A135" s="157" t="s">
        <v>68</v>
      </c>
      <c r="B135" s="60">
        <v>1</v>
      </c>
      <c r="C135" s="61">
        <v>4.33</v>
      </c>
      <c r="D135" s="69">
        <v>23.69</v>
      </c>
      <c r="E135" s="69">
        <v>68</v>
      </c>
      <c r="F135" s="134">
        <f>(49/2000*E135)*C135</f>
        <v>7.21</v>
      </c>
      <c r="G135" s="62">
        <f>((49*1.016)/2000*E135)*C135</f>
        <v>7.33</v>
      </c>
      <c r="H135" s="62">
        <f t="shared" si="140"/>
        <v>0.12</v>
      </c>
      <c r="I135" s="62">
        <f t="shared" si="141"/>
        <v>23.81</v>
      </c>
      <c r="J135" s="62">
        <f>+B135*I135*12</f>
        <v>285.72000000000003</v>
      </c>
      <c r="K135" s="74">
        <f>B135*D135</f>
        <v>23.69</v>
      </c>
      <c r="L135" s="62">
        <f>K135*12</f>
        <v>284.27999999999997</v>
      </c>
      <c r="M135" s="135">
        <f>B135*I135*12</f>
        <v>285.72000000000003</v>
      </c>
      <c r="N135" s="125">
        <f t="shared" si="142"/>
        <v>5.1000000000000004E-3</v>
      </c>
      <c r="O135" s="69">
        <f t="shared" si="124"/>
        <v>1.44</v>
      </c>
      <c r="BXY135" s="9"/>
      <c r="BXZ135" s="9"/>
      <c r="BYA135" s="9"/>
    </row>
    <row r="136" spans="1:2003" ht="15.75">
      <c r="A136" s="39"/>
      <c r="B136" s="60"/>
      <c r="C136" s="61"/>
      <c r="D136" s="69"/>
      <c r="E136" s="69"/>
      <c r="F136" s="134"/>
      <c r="G136" s="62"/>
      <c r="H136" s="62"/>
      <c r="I136" s="62"/>
      <c r="J136" s="62"/>
      <c r="K136" s="74"/>
      <c r="L136" s="62"/>
      <c r="M136" s="135"/>
      <c r="N136" s="125"/>
      <c r="O136" s="69"/>
      <c r="BXY136" s="9"/>
      <c r="BXZ136" s="9"/>
      <c r="BYA136" s="9"/>
    </row>
    <row r="137" spans="1:2003" ht="15.75">
      <c r="A137" s="39" t="s">
        <v>64</v>
      </c>
      <c r="B137" s="60"/>
      <c r="C137" s="61"/>
      <c r="D137" s="69"/>
      <c r="E137" s="69"/>
      <c r="F137" s="134"/>
      <c r="G137" s="62"/>
      <c r="H137" s="62"/>
      <c r="I137" s="62"/>
      <c r="J137" s="62"/>
      <c r="K137" s="74"/>
      <c r="L137" s="62"/>
      <c r="M137" s="135"/>
      <c r="N137" s="125"/>
      <c r="O137" s="69"/>
      <c r="BXY137" s="9"/>
      <c r="BXZ137" s="9"/>
      <c r="BYA137" s="9"/>
    </row>
    <row r="138" spans="1:2003" ht="15.75">
      <c r="A138" s="39" t="s">
        <v>38</v>
      </c>
      <c r="B138" s="60">
        <v>0</v>
      </c>
      <c r="C138" s="61">
        <v>4.33</v>
      </c>
      <c r="D138" s="69">
        <v>15.29</v>
      </c>
      <c r="E138" s="69">
        <v>34</v>
      </c>
      <c r="F138" s="134">
        <f>(49/2000*E138)*C138</f>
        <v>3.61</v>
      </c>
      <c r="G138" s="62">
        <f>((49*1.016)/2000*E138)*C138</f>
        <v>3.66</v>
      </c>
      <c r="H138" s="62">
        <f t="shared" ref="H138:H139" si="143">+G138-F138</f>
        <v>0.05</v>
      </c>
      <c r="I138" s="62">
        <f>+D138+H138</f>
        <v>15.34</v>
      </c>
      <c r="J138" s="62">
        <f>+B138*I138*12</f>
        <v>0</v>
      </c>
      <c r="K138" s="74">
        <f>B138*D138</f>
        <v>0</v>
      </c>
      <c r="L138" s="62">
        <f>K138*12</f>
        <v>0</v>
      </c>
      <c r="M138" s="135">
        <f>B138*I138*12</f>
        <v>0</v>
      </c>
      <c r="N138" s="125">
        <f>(I138-D138)/D138</f>
        <v>3.3E-3</v>
      </c>
      <c r="O138" s="69">
        <f t="shared" ref="O138:O139" si="144">+M138-L138</f>
        <v>0</v>
      </c>
      <c r="BXY138" s="9"/>
      <c r="BXZ138" s="9"/>
      <c r="BYA138" s="9"/>
    </row>
    <row r="139" spans="1:2003" ht="15.75">
      <c r="A139" s="39" t="s">
        <v>20</v>
      </c>
      <c r="B139" s="60">
        <v>0</v>
      </c>
      <c r="C139" s="61">
        <v>4.33</v>
      </c>
      <c r="D139" s="69">
        <v>19.100000000000001</v>
      </c>
      <c r="E139" s="69">
        <v>47</v>
      </c>
      <c r="F139" s="134">
        <f>(49/2000*E139)*C139</f>
        <v>4.99</v>
      </c>
      <c r="G139" s="62">
        <f>((49*1.016)/2000*E139)*C139</f>
        <v>5.07</v>
      </c>
      <c r="H139" s="62">
        <f t="shared" si="143"/>
        <v>0.08</v>
      </c>
      <c r="I139" s="62">
        <f t="shared" ref="I139" si="145">+D139+H139</f>
        <v>19.18</v>
      </c>
      <c r="J139" s="62">
        <f>+B139*I139*12</f>
        <v>0</v>
      </c>
      <c r="K139" s="74">
        <f>B139*D139</f>
        <v>0</v>
      </c>
      <c r="L139" s="62">
        <f>K139*12</f>
        <v>0</v>
      </c>
      <c r="M139" s="135">
        <f>B139*I139*12</f>
        <v>0</v>
      </c>
      <c r="N139" s="125">
        <f t="shared" ref="N139" si="146">(I139-D139)/D139</f>
        <v>4.1999999999999997E-3</v>
      </c>
      <c r="O139" s="69">
        <f t="shared" si="144"/>
        <v>0</v>
      </c>
      <c r="BXY139" s="9"/>
      <c r="BXZ139" s="9"/>
      <c r="BYA139" s="9"/>
    </row>
    <row r="140" spans="1:2003" ht="15.75">
      <c r="A140" s="39"/>
      <c r="B140" s="60"/>
      <c r="C140" s="61"/>
      <c r="D140" s="69"/>
      <c r="E140" s="69"/>
      <c r="F140" s="134"/>
      <c r="G140" s="62"/>
      <c r="H140" s="62"/>
      <c r="I140" s="62"/>
      <c r="J140" s="62"/>
      <c r="K140" s="74"/>
      <c r="L140" s="62"/>
      <c r="M140" s="135"/>
      <c r="N140" s="125"/>
      <c r="O140" s="69"/>
      <c r="BXY140" s="9"/>
      <c r="BXZ140" s="9"/>
      <c r="BYA140" s="9"/>
    </row>
    <row r="141" spans="1:2003" ht="15.75">
      <c r="A141" s="39"/>
      <c r="B141" s="60"/>
      <c r="C141" s="61"/>
      <c r="D141" s="69"/>
      <c r="E141" s="69"/>
      <c r="F141" s="69"/>
      <c r="G141" s="62"/>
      <c r="H141" s="62"/>
      <c r="I141" s="62"/>
      <c r="J141" s="62"/>
      <c r="K141" s="74">
        <f>B141*D141</f>
        <v>0</v>
      </c>
      <c r="L141" s="62"/>
      <c r="M141" s="135">
        <f>B141*I141*12</f>
        <v>0</v>
      </c>
      <c r="N141" s="125"/>
      <c r="O141" s="69">
        <f t="shared" si="124"/>
        <v>0</v>
      </c>
      <c r="BXY141" s="9"/>
      <c r="BXZ141" s="9"/>
      <c r="BYA141" s="9"/>
    </row>
    <row r="142" spans="1:2003" s="57" customFormat="1">
      <c r="A142" s="147" t="s">
        <v>39</v>
      </c>
      <c r="B142" s="79">
        <v>1</v>
      </c>
      <c r="C142" s="79">
        <v>4.33</v>
      </c>
      <c r="D142" s="65">
        <v>2.04</v>
      </c>
      <c r="E142" s="65"/>
      <c r="F142" s="145">
        <f>(49/2000*E142)</f>
        <v>0</v>
      </c>
      <c r="G142" s="66">
        <f>((49*1.016)/2000*E142)</f>
        <v>0</v>
      </c>
      <c r="H142" s="66">
        <f t="shared" ref="H142" si="147">+G142-F142</f>
        <v>0</v>
      </c>
      <c r="I142" s="66">
        <f t="shared" ref="I142" si="148">+D142+H142</f>
        <v>2.04</v>
      </c>
      <c r="J142" s="66">
        <f>+B142*I142*12</f>
        <v>24.48</v>
      </c>
      <c r="K142" s="141">
        <f>B142*D142</f>
        <v>2.04</v>
      </c>
      <c r="L142" s="66">
        <f>K142*12</f>
        <v>24.48</v>
      </c>
      <c r="M142" s="142">
        <f>B142*I142*12</f>
        <v>24.48</v>
      </c>
      <c r="N142" s="146">
        <f>(I142-D142)/D142</f>
        <v>0</v>
      </c>
      <c r="O142" s="69">
        <f t="shared" si="124"/>
        <v>0</v>
      </c>
      <c r="P142" s="7"/>
      <c r="Q142" s="7"/>
      <c r="R142" s="7"/>
      <c r="S142" s="7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  <c r="IW142" s="8"/>
      <c r="IX142" s="8"/>
      <c r="IY142" s="8"/>
      <c r="IZ142" s="8"/>
      <c r="JA142" s="8"/>
      <c r="JB142" s="8"/>
      <c r="JC142" s="8"/>
      <c r="JD142" s="8"/>
      <c r="JE142" s="8"/>
      <c r="JF142" s="8"/>
      <c r="JG142" s="8"/>
      <c r="JH142" s="8"/>
      <c r="JI142" s="8"/>
      <c r="JJ142" s="8"/>
      <c r="JK142" s="8"/>
      <c r="JL142" s="8"/>
      <c r="JM142" s="8"/>
      <c r="JN142" s="8"/>
      <c r="JO142" s="8"/>
      <c r="JP142" s="8"/>
      <c r="JQ142" s="8"/>
      <c r="JR142" s="8"/>
      <c r="JS142" s="8"/>
      <c r="JT142" s="8"/>
      <c r="JU142" s="8"/>
      <c r="JV142" s="8"/>
      <c r="JW142" s="8"/>
      <c r="JX142" s="8"/>
      <c r="JY142" s="8"/>
      <c r="JZ142" s="8"/>
      <c r="KA142" s="8"/>
      <c r="KB142" s="8"/>
      <c r="KC142" s="8"/>
      <c r="KD142" s="8"/>
      <c r="KE142" s="8"/>
      <c r="KF142" s="8"/>
      <c r="KG142" s="8"/>
      <c r="KH142" s="8"/>
      <c r="KI142" s="8"/>
      <c r="KJ142" s="8"/>
      <c r="KK142" s="8"/>
      <c r="KL142" s="8"/>
      <c r="KM142" s="8"/>
      <c r="KN142" s="8"/>
      <c r="KO142" s="8"/>
      <c r="KP142" s="8"/>
      <c r="KQ142" s="8"/>
      <c r="KR142" s="8"/>
      <c r="KS142" s="8"/>
      <c r="KT142" s="8"/>
      <c r="KU142" s="8"/>
      <c r="KV142" s="8"/>
      <c r="KW142" s="8"/>
      <c r="KX142" s="8"/>
      <c r="KY142" s="8"/>
      <c r="KZ142" s="8"/>
      <c r="LA142" s="8"/>
      <c r="LB142" s="8"/>
      <c r="LC142" s="8"/>
      <c r="LD142" s="8"/>
      <c r="LE142" s="8"/>
      <c r="LF142" s="8"/>
      <c r="LG142" s="8"/>
      <c r="LH142" s="8"/>
      <c r="LI142" s="8"/>
      <c r="LJ142" s="8"/>
      <c r="LK142" s="8"/>
      <c r="LL142" s="8"/>
      <c r="LM142" s="8"/>
      <c r="LN142" s="8"/>
      <c r="LO142" s="8"/>
      <c r="LP142" s="8"/>
      <c r="LQ142" s="8"/>
      <c r="LR142" s="8"/>
      <c r="LS142" s="8"/>
      <c r="LT142" s="8"/>
      <c r="LU142" s="8"/>
      <c r="LV142" s="8"/>
      <c r="LW142" s="8"/>
      <c r="LX142" s="8"/>
      <c r="LY142" s="8"/>
      <c r="LZ142" s="8"/>
      <c r="MA142" s="8"/>
      <c r="MB142" s="8"/>
      <c r="MC142" s="8"/>
      <c r="MD142" s="8"/>
      <c r="ME142" s="8"/>
      <c r="MF142" s="8"/>
      <c r="MG142" s="8"/>
      <c r="MH142" s="8"/>
      <c r="MI142" s="8"/>
      <c r="MJ142" s="8"/>
      <c r="MK142" s="8"/>
      <c r="ML142" s="8"/>
      <c r="MM142" s="8"/>
      <c r="MN142" s="8"/>
      <c r="MO142" s="8"/>
      <c r="MP142" s="8"/>
      <c r="MQ142" s="8"/>
      <c r="MR142" s="8"/>
      <c r="MS142" s="8"/>
      <c r="MT142" s="8"/>
      <c r="MU142" s="8"/>
      <c r="MV142" s="8"/>
      <c r="MW142" s="8"/>
      <c r="MX142" s="8"/>
      <c r="MY142" s="8"/>
      <c r="MZ142" s="8"/>
      <c r="NA142" s="8"/>
      <c r="NB142" s="8"/>
      <c r="NC142" s="8"/>
      <c r="ND142" s="8"/>
      <c r="NE142" s="8"/>
      <c r="NF142" s="8"/>
      <c r="NG142" s="8"/>
      <c r="NH142" s="8"/>
      <c r="NI142" s="8"/>
      <c r="NJ142" s="8"/>
      <c r="NK142" s="8"/>
      <c r="NL142" s="8"/>
      <c r="NM142" s="8"/>
      <c r="NN142" s="8"/>
      <c r="NO142" s="8"/>
      <c r="NP142" s="8"/>
      <c r="NQ142" s="8"/>
      <c r="NR142" s="8"/>
      <c r="NS142" s="8"/>
      <c r="NT142" s="8"/>
      <c r="NU142" s="8"/>
      <c r="NV142" s="8"/>
      <c r="NW142" s="8"/>
      <c r="NX142" s="8"/>
      <c r="NY142" s="8"/>
      <c r="NZ142" s="8"/>
      <c r="OA142" s="8"/>
      <c r="OB142" s="8"/>
      <c r="OC142" s="8"/>
      <c r="OD142" s="8"/>
      <c r="OE142" s="8"/>
      <c r="OF142" s="8"/>
      <c r="OG142" s="8"/>
      <c r="OH142" s="8"/>
      <c r="OI142" s="8"/>
      <c r="OJ142" s="8"/>
      <c r="OK142" s="8"/>
      <c r="OL142" s="8"/>
      <c r="OM142" s="8"/>
      <c r="ON142" s="8"/>
      <c r="OO142" s="8"/>
      <c r="OP142" s="8"/>
      <c r="OQ142" s="8"/>
      <c r="OR142" s="8"/>
      <c r="OS142" s="8"/>
      <c r="OT142" s="8"/>
      <c r="OU142" s="8"/>
      <c r="OV142" s="8"/>
      <c r="OW142" s="8"/>
      <c r="OX142" s="8"/>
      <c r="OY142" s="8"/>
      <c r="OZ142" s="8"/>
      <c r="PA142" s="8"/>
      <c r="PB142" s="8"/>
      <c r="PC142" s="8"/>
      <c r="PD142" s="8"/>
      <c r="PE142" s="8"/>
      <c r="PF142" s="8"/>
      <c r="PG142" s="8"/>
      <c r="PH142" s="8"/>
      <c r="PI142" s="8"/>
      <c r="PJ142" s="8"/>
      <c r="PK142" s="8"/>
      <c r="PL142" s="8"/>
      <c r="PM142" s="8"/>
      <c r="PN142" s="8"/>
      <c r="PO142" s="8"/>
      <c r="PP142" s="8"/>
      <c r="PQ142" s="8"/>
      <c r="PR142" s="8"/>
      <c r="PS142" s="8"/>
      <c r="PT142" s="8"/>
      <c r="PU142" s="8"/>
      <c r="PV142" s="8"/>
      <c r="PW142" s="8"/>
      <c r="PX142" s="8"/>
      <c r="PY142" s="8"/>
      <c r="PZ142" s="8"/>
      <c r="QA142" s="8"/>
      <c r="QB142" s="8"/>
      <c r="QC142" s="8"/>
      <c r="QD142" s="8"/>
      <c r="QE142" s="8"/>
      <c r="QF142" s="8"/>
      <c r="QG142" s="8"/>
      <c r="QH142" s="8"/>
      <c r="QI142" s="8"/>
      <c r="QJ142" s="8"/>
      <c r="QK142" s="8"/>
      <c r="QL142" s="8"/>
      <c r="QM142" s="8"/>
      <c r="QN142" s="8"/>
      <c r="QO142" s="8"/>
      <c r="QP142" s="8"/>
      <c r="QQ142" s="8"/>
      <c r="QR142" s="8"/>
      <c r="QS142" s="8"/>
      <c r="QT142" s="8"/>
      <c r="QU142" s="8"/>
      <c r="QV142" s="8"/>
      <c r="QW142" s="8"/>
      <c r="QX142" s="8"/>
      <c r="QY142" s="8"/>
      <c r="QZ142" s="8"/>
      <c r="RA142" s="8"/>
      <c r="RB142" s="8"/>
      <c r="RC142" s="8"/>
      <c r="RD142" s="8"/>
      <c r="RE142" s="8"/>
      <c r="RF142" s="8"/>
      <c r="RG142" s="8"/>
      <c r="RH142" s="8"/>
      <c r="RI142" s="8"/>
      <c r="RJ142" s="8"/>
      <c r="RK142" s="8"/>
      <c r="RL142" s="8"/>
      <c r="RM142" s="8"/>
      <c r="RN142" s="8"/>
      <c r="RO142" s="8"/>
      <c r="RP142" s="8"/>
      <c r="RQ142" s="8"/>
      <c r="RR142" s="8"/>
      <c r="RS142" s="8"/>
      <c r="RT142" s="8"/>
      <c r="RU142" s="8"/>
      <c r="RV142" s="8"/>
      <c r="RW142" s="8"/>
      <c r="RX142" s="8"/>
      <c r="RY142" s="8"/>
      <c r="RZ142" s="8"/>
      <c r="SA142" s="8"/>
      <c r="SB142" s="8"/>
      <c r="SC142" s="8"/>
      <c r="SD142" s="8"/>
      <c r="SE142" s="8"/>
      <c r="SF142" s="8"/>
      <c r="SG142" s="8"/>
      <c r="SH142" s="8"/>
      <c r="SI142" s="8"/>
      <c r="SJ142" s="8"/>
      <c r="SK142" s="8"/>
      <c r="SL142" s="8"/>
      <c r="SM142" s="8"/>
      <c r="SN142" s="8"/>
      <c r="SO142" s="8"/>
      <c r="SP142" s="8"/>
      <c r="SQ142" s="8"/>
      <c r="SR142" s="8"/>
      <c r="SS142" s="8"/>
      <c r="ST142" s="8"/>
      <c r="SU142" s="8"/>
      <c r="SV142" s="8"/>
      <c r="SW142" s="8"/>
      <c r="SX142" s="8"/>
      <c r="SY142" s="8"/>
      <c r="SZ142" s="8"/>
      <c r="TA142" s="8"/>
      <c r="TB142" s="8"/>
      <c r="TC142" s="8"/>
      <c r="TD142" s="8"/>
      <c r="TE142" s="8"/>
      <c r="TF142" s="8"/>
      <c r="TG142" s="8"/>
      <c r="TH142" s="8"/>
      <c r="TI142" s="8"/>
      <c r="TJ142" s="8"/>
      <c r="TK142" s="8"/>
      <c r="TL142" s="8"/>
      <c r="TM142" s="8"/>
      <c r="TN142" s="8"/>
      <c r="TO142" s="8"/>
      <c r="TP142" s="8"/>
      <c r="TQ142" s="8"/>
      <c r="TR142" s="8"/>
      <c r="TS142" s="8"/>
      <c r="TT142" s="8"/>
      <c r="TU142" s="8"/>
      <c r="TV142" s="8"/>
      <c r="TW142" s="8"/>
      <c r="TX142" s="8"/>
      <c r="TY142" s="8"/>
      <c r="TZ142" s="8"/>
      <c r="UA142" s="8"/>
      <c r="UB142" s="8"/>
      <c r="UC142" s="8"/>
      <c r="UD142" s="8"/>
      <c r="UE142" s="8"/>
      <c r="UF142" s="8"/>
      <c r="UG142" s="8"/>
      <c r="UH142" s="8"/>
      <c r="UI142" s="8"/>
      <c r="UJ142" s="8"/>
      <c r="UK142" s="8"/>
      <c r="UL142" s="8"/>
      <c r="UM142" s="8"/>
      <c r="UN142" s="8"/>
      <c r="UO142" s="8"/>
      <c r="UP142" s="8"/>
      <c r="UQ142" s="8"/>
      <c r="UR142" s="8"/>
      <c r="US142" s="8"/>
      <c r="UT142" s="8"/>
      <c r="UU142" s="8"/>
      <c r="UV142" s="8"/>
      <c r="UW142" s="8"/>
      <c r="UX142" s="8"/>
      <c r="UY142" s="8"/>
      <c r="UZ142" s="8"/>
      <c r="VA142" s="8"/>
      <c r="VB142" s="8"/>
      <c r="VC142" s="8"/>
      <c r="VD142" s="8"/>
      <c r="VE142" s="8"/>
      <c r="VF142" s="8"/>
      <c r="VG142" s="8"/>
      <c r="VH142" s="8"/>
      <c r="VI142" s="8"/>
      <c r="VJ142" s="8"/>
      <c r="VK142" s="8"/>
      <c r="VL142" s="8"/>
      <c r="VM142" s="8"/>
      <c r="VN142" s="8"/>
      <c r="VO142" s="8"/>
      <c r="VP142" s="8"/>
      <c r="VQ142" s="8"/>
      <c r="VR142" s="8"/>
      <c r="VS142" s="8"/>
      <c r="VT142" s="8"/>
      <c r="VU142" s="8"/>
      <c r="VV142" s="8"/>
      <c r="VW142" s="8"/>
      <c r="VX142" s="8"/>
      <c r="VY142" s="8"/>
      <c r="VZ142" s="8"/>
      <c r="WA142" s="8"/>
      <c r="WB142" s="8"/>
      <c r="WC142" s="8"/>
      <c r="WD142" s="8"/>
      <c r="WE142" s="8"/>
      <c r="WF142" s="8"/>
      <c r="WG142" s="8"/>
      <c r="WH142" s="8"/>
      <c r="WI142" s="8"/>
      <c r="WJ142" s="8"/>
      <c r="WK142" s="8"/>
      <c r="WL142" s="8"/>
      <c r="WM142" s="8"/>
      <c r="WN142" s="8"/>
      <c r="WO142" s="8"/>
      <c r="WP142" s="8"/>
      <c r="WQ142" s="8"/>
      <c r="WR142" s="8"/>
      <c r="WS142" s="8"/>
      <c r="WT142" s="8"/>
      <c r="WU142" s="8"/>
      <c r="WV142" s="8"/>
      <c r="WW142" s="8"/>
      <c r="WX142" s="8"/>
      <c r="WY142" s="8"/>
      <c r="WZ142" s="8"/>
      <c r="XA142" s="8"/>
      <c r="XB142" s="8"/>
      <c r="XC142" s="8"/>
      <c r="XD142" s="8"/>
      <c r="XE142" s="8"/>
      <c r="XF142" s="8"/>
      <c r="XG142" s="8"/>
      <c r="XH142" s="8"/>
      <c r="XI142" s="8"/>
      <c r="XJ142" s="8"/>
      <c r="XK142" s="8"/>
      <c r="XL142" s="8"/>
      <c r="XM142" s="8"/>
      <c r="XN142" s="8"/>
      <c r="XO142" s="8"/>
      <c r="XP142" s="8"/>
      <c r="XQ142" s="8"/>
      <c r="XR142" s="8"/>
      <c r="XS142" s="8"/>
      <c r="XT142" s="8"/>
      <c r="XU142" s="8"/>
      <c r="XV142" s="8"/>
      <c r="XW142" s="8"/>
      <c r="XX142" s="8"/>
      <c r="XY142" s="8"/>
      <c r="XZ142" s="8"/>
      <c r="YA142" s="8"/>
      <c r="YB142" s="8"/>
      <c r="YC142" s="8"/>
      <c r="YD142" s="8"/>
      <c r="YE142" s="8"/>
      <c r="YF142" s="8"/>
      <c r="YG142" s="8"/>
      <c r="YH142" s="8"/>
      <c r="YI142" s="8"/>
      <c r="YJ142" s="8"/>
      <c r="YK142" s="8"/>
      <c r="YL142" s="8"/>
      <c r="YM142" s="8"/>
      <c r="YN142" s="8"/>
      <c r="YO142" s="8"/>
      <c r="YP142" s="8"/>
      <c r="YQ142" s="8"/>
      <c r="YR142" s="8"/>
      <c r="YS142" s="8"/>
      <c r="YT142" s="8"/>
      <c r="YU142" s="8"/>
      <c r="YV142" s="8"/>
      <c r="YW142" s="8"/>
      <c r="YX142" s="8"/>
      <c r="YY142" s="8"/>
      <c r="YZ142" s="8"/>
      <c r="ZA142" s="8"/>
      <c r="ZB142" s="8"/>
      <c r="ZC142" s="8"/>
      <c r="ZD142" s="8"/>
      <c r="ZE142" s="8"/>
      <c r="ZF142" s="8"/>
      <c r="ZG142" s="8"/>
      <c r="ZH142" s="8"/>
      <c r="ZI142" s="8"/>
      <c r="ZJ142" s="8"/>
      <c r="ZK142" s="8"/>
      <c r="ZL142" s="8"/>
      <c r="ZM142" s="8"/>
      <c r="ZN142" s="8"/>
      <c r="ZO142" s="8"/>
      <c r="ZP142" s="8"/>
      <c r="ZQ142" s="8"/>
      <c r="ZR142" s="8"/>
      <c r="ZS142" s="8"/>
      <c r="ZT142" s="8"/>
      <c r="ZU142" s="8"/>
      <c r="ZV142" s="8"/>
      <c r="ZW142" s="8"/>
      <c r="ZX142" s="8"/>
      <c r="ZY142" s="8"/>
      <c r="ZZ142" s="8"/>
      <c r="AAA142" s="8"/>
      <c r="AAB142" s="8"/>
      <c r="AAC142" s="8"/>
      <c r="AAD142" s="8"/>
      <c r="AAE142" s="8"/>
      <c r="AAF142" s="8"/>
      <c r="AAG142" s="8"/>
      <c r="AAH142" s="8"/>
      <c r="AAI142" s="8"/>
      <c r="AAJ142" s="8"/>
      <c r="AAK142" s="8"/>
      <c r="AAL142" s="8"/>
      <c r="AAM142" s="8"/>
      <c r="AAN142" s="8"/>
      <c r="AAO142" s="8"/>
      <c r="AAP142" s="8"/>
      <c r="AAQ142" s="8"/>
      <c r="AAR142" s="8"/>
      <c r="AAS142" s="8"/>
      <c r="AAT142" s="8"/>
      <c r="AAU142" s="8"/>
      <c r="AAV142" s="8"/>
      <c r="AAW142" s="8"/>
      <c r="AAX142" s="8"/>
      <c r="AAY142" s="8"/>
      <c r="AAZ142" s="8"/>
      <c r="ABA142" s="8"/>
      <c r="ABB142" s="8"/>
      <c r="ABC142" s="8"/>
      <c r="ABD142" s="8"/>
      <c r="ABE142" s="8"/>
      <c r="ABF142" s="8"/>
      <c r="ABG142" s="8"/>
      <c r="ABH142" s="8"/>
      <c r="ABI142" s="8"/>
      <c r="ABJ142" s="8"/>
      <c r="ABK142" s="8"/>
      <c r="ABL142" s="8"/>
      <c r="ABM142" s="8"/>
      <c r="ABN142" s="8"/>
      <c r="ABO142" s="8"/>
      <c r="ABP142" s="8"/>
      <c r="ABQ142" s="8"/>
      <c r="ABR142" s="8"/>
      <c r="ABS142" s="8"/>
      <c r="ABT142" s="8"/>
      <c r="ABU142" s="8"/>
      <c r="ABV142" s="8"/>
      <c r="ABW142" s="8"/>
      <c r="ABX142" s="8"/>
      <c r="ABY142" s="8"/>
      <c r="ABZ142" s="8"/>
      <c r="ACA142" s="8"/>
      <c r="ACB142" s="8"/>
      <c r="ACC142" s="8"/>
      <c r="ACD142" s="8"/>
      <c r="ACE142" s="8"/>
      <c r="ACF142" s="8"/>
      <c r="ACG142" s="8"/>
      <c r="ACH142" s="8"/>
      <c r="ACI142" s="8"/>
      <c r="ACJ142" s="8"/>
      <c r="ACK142" s="8"/>
      <c r="ACL142" s="8"/>
      <c r="ACM142" s="8"/>
      <c r="ACN142" s="8"/>
      <c r="ACO142" s="8"/>
      <c r="ACP142" s="8"/>
      <c r="ACQ142" s="8"/>
      <c r="ACR142" s="8"/>
      <c r="ACS142" s="8"/>
      <c r="ACT142" s="8"/>
      <c r="ACU142" s="8"/>
      <c r="ACV142" s="8"/>
      <c r="ACW142" s="8"/>
      <c r="ACX142" s="8"/>
      <c r="ACY142" s="8"/>
      <c r="ACZ142" s="8"/>
      <c r="ADA142" s="8"/>
      <c r="ADB142" s="8"/>
      <c r="ADC142" s="8"/>
      <c r="ADD142" s="8"/>
      <c r="ADE142" s="8"/>
      <c r="ADF142" s="8"/>
      <c r="ADG142" s="8"/>
      <c r="ADH142" s="8"/>
      <c r="ADI142" s="8"/>
      <c r="ADJ142" s="8"/>
      <c r="ADK142" s="8"/>
      <c r="ADL142" s="8"/>
      <c r="ADM142" s="8"/>
      <c r="ADN142" s="8"/>
      <c r="ADO142" s="8"/>
      <c r="ADP142" s="8"/>
      <c r="ADQ142" s="8"/>
      <c r="ADR142" s="8"/>
      <c r="ADS142" s="8"/>
      <c r="ADT142" s="8"/>
      <c r="ADU142" s="8"/>
      <c r="ADV142" s="8"/>
      <c r="ADW142" s="8"/>
      <c r="ADX142" s="8"/>
      <c r="ADY142" s="8"/>
      <c r="ADZ142" s="8"/>
      <c r="AEA142" s="8"/>
      <c r="AEB142" s="8"/>
      <c r="AEC142" s="8"/>
      <c r="AED142" s="8"/>
      <c r="AEE142" s="8"/>
      <c r="AEF142" s="8"/>
      <c r="AEG142" s="8"/>
      <c r="AEH142" s="8"/>
      <c r="AEI142" s="8"/>
      <c r="AEJ142" s="8"/>
      <c r="AEK142" s="8"/>
      <c r="AEL142" s="8"/>
      <c r="AEM142" s="8"/>
      <c r="AEN142" s="8"/>
      <c r="AEO142" s="8"/>
      <c r="AEP142" s="8"/>
      <c r="AEQ142" s="8"/>
      <c r="AER142" s="8"/>
      <c r="AES142" s="8"/>
      <c r="AET142" s="8"/>
      <c r="AEU142" s="8"/>
      <c r="AEV142" s="8"/>
      <c r="AEW142" s="8"/>
      <c r="AEX142" s="8"/>
      <c r="AEY142" s="8"/>
      <c r="AEZ142" s="8"/>
      <c r="AFA142" s="8"/>
      <c r="AFB142" s="8"/>
      <c r="AFC142" s="8"/>
      <c r="AFD142" s="8"/>
      <c r="AFE142" s="8"/>
      <c r="AFF142" s="8"/>
      <c r="AFG142" s="8"/>
      <c r="AFH142" s="8"/>
      <c r="AFI142" s="8"/>
      <c r="AFJ142" s="8"/>
      <c r="AFK142" s="8"/>
      <c r="AFL142" s="8"/>
      <c r="AFM142" s="8"/>
      <c r="AFN142" s="8"/>
      <c r="AFO142" s="8"/>
      <c r="AFP142" s="8"/>
      <c r="AFQ142" s="8"/>
      <c r="AFR142" s="8"/>
      <c r="AFS142" s="8"/>
      <c r="AFT142" s="8"/>
      <c r="AFU142" s="8"/>
      <c r="AFV142" s="8"/>
      <c r="AFW142" s="8"/>
      <c r="AFX142" s="8"/>
      <c r="AFY142" s="8"/>
      <c r="AFZ142" s="8"/>
      <c r="AGA142" s="8"/>
      <c r="AGB142" s="8"/>
      <c r="AGC142" s="8"/>
      <c r="AGD142" s="8"/>
      <c r="AGE142" s="8"/>
      <c r="AGF142" s="8"/>
      <c r="AGG142" s="8"/>
      <c r="AGH142" s="8"/>
      <c r="AGI142" s="8"/>
      <c r="AGJ142" s="8"/>
      <c r="AGK142" s="8"/>
      <c r="AGL142" s="8"/>
      <c r="AGM142" s="8"/>
      <c r="AGN142" s="8"/>
      <c r="AGO142" s="8"/>
      <c r="AGP142" s="8"/>
      <c r="AGQ142" s="8"/>
      <c r="AGR142" s="8"/>
      <c r="AGS142" s="8"/>
      <c r="AGT142" s="8"/>
      <c r="AGU142" s="8"/>
      <c r="AGV142" s="8"/>
      <c r="AGW142" s="8"/>
      <c r="AGX142" s="8"/>
      <c r="AGY142" s="8"/>
      <c r="AGZ142" s="8"/>
      <c r="AHA142" s="8"/>
      <c r="AHB142" s="8"/>
      <c r="AHC142" s="8"/>
      <c r="AHD142" s="8"/>
      <c r="AHE142" s="8"/>
      <c r="AHF142" s="8"/>
      <c r="AHG142" s="8"/>
      <c r="AHH142" s="8"/>
      <c r="AHI142" s="8"/>
      <c r="AHJ142" s="8"/>
      <c r="AHK142" s="8"/>
      <c r="AHL142" s="8"/>
      <c r="AHM142" s="8"/>
      <c r="AHN142" s="8"/>
      <c r="AHO142" s="8"/>
      <c r="AHP142" s="8"/>
      <c r="AHQ142" s="8"/>
      <c r="AHR142" s="8"/>
      <c r="AHS142" s="8"/>
      <c r="AHT142" s="8"/>
      <c r="AHU142" s="8"/>
      <c r="AHV142" s="8"/>
      <c r="AHW142" s="8"/>
      <c r="AHX142" s="8"/>
      <c r="AHY142" s="8"/>
      <c r="AHZ142" s="8"/>
      <c r="AIA142" s="8"/>
      <c r="AIB142" s="8"/>
      <c r="AIC142" s="8"/>
      <c r="AID142" s="8"/>
      <c r="AIE142" s="8"/>
      <c r="AIF142" s="8"/>
      <c r="AIG142" s="8"/>
      <c r="AIH142" s="8"/>
      <c r="AII142" s="8"/>
      <c r="AIJ142" s="8"/>
      <c r="AIK142" s="8"/>
      <c r="AIL142" s="8"/>
      <c r="AIM142" s="8"/>
      <c r="AIN142" s="8"/>
      <c r="AIO142" s="8"/>
      <c r="AIP142" s="8"/>
      <c r="AIQ142" s="8"/>
      <c r="AIR142" s="8"/>
      <c r="AIS142" s="8"/>
      <c r="AIT142" s="8"/>
      <c r="AIU142" s="8"/>
      <c r="AIV142" s="8"/>
      <c r="AIW142" s="8"/>
      <c r="AIX142" s="8"/>
      <c r="AIY142" s="8"/>
      <c r="AIZ142" s="8"/>
      <c r="AJA142" s="8"/>
      <c r="AJB142" s="8"/>
      <c r="AJC142" s="8"/>
      <c r="AJD142" s="8"/>
      <c r="AJE142" s="8"/>
      <c r="AJF142" s="8"/>
      <c r="AJG142" s="8"/>
      <c r="AJH142" s="8"/>
      <c r="AJI142" s="8"/>
      <c r="AJJ142" s="8"/>
      <c r="AJK142" s="8"/>
      <c r="AJL142" s="8"/>
      <c r="AJM142" s="8"/>
      <c r="AJN142" s="8"/>
      <c r="AJO142" s="8"/>
      <c r="AJP142" s="8"/>
      <c r="AJQ142" s="8"/>
      <c r="AJR142" s="8"/>
      <c r="AJS142" s="8"/>
      <c r="AJT142" s="8"/>
      <c r="AJU142" s="8"/>
      <c r="AJV142" s="8"/>
      <c r="AJW142" s="8"/>
      <c r="AJX142" s="8"/>
      <c r="AJY142" s="8"/>
      <c r="AJZ142" s="8"/>
      <c r="AKA142" s="8"/>
      <c r="AKB142" s="8"/>
      <c r="AKC142" s="8"/>
      <c r="AKD142" s="8"/>
      <c r="AKE142" s="8"/>
      <c r="AKF142" s="8"/>
      <c r="AKG142" s="8"/>
      <c r="AKH142" s="8"/>
      <c r="AKI142" s="8"/>
      <c r="AKJ142" s="8"/>
      <c r="AKK142" s="8"/>
      <c r="AKL142" s="8"/>
      <c r="AKM142" s="8"/>
      <c r="AKN142" s="8"/>
      <c r="AKO142" s="8"/>
      <c r="AKP142" s="8"/>
      <c r="AKQ142" s="8"/>
      <c r="AKR142" s="8"/>
      <c r="AKS142" s="8"/>
      <c r="AKT142" s="8"/>
      <c r="AKU142" s="8"/>
      <c r="AKV142" s="8"/>
      <c r="AKW142" s="8"/>
      <c r="AKX142" s="8"/>
      <c r="AKY142" s="8"/>
      <c r="AKZ142" s="8"/>
      <c r="ALA142" s="8"/>
      <c r="ALB142" s="8"/>
      <c r="ALC142" s="8"/>
      <c r="ALD142" s="8"/>
      <c r="ALE142" s="8"/>
      <c r="ALF142" s="8"/>
      <c r="ALG142" s="8"/>
      <c r="ALH142" s="8"/>
      <c r="ALI142" s="8"/>
      <c r="ALJ142" s="8"/>
      <c r="ALK142" s="8"/>
      <c r="ALL142" s="8"/>
      <c r="ALM142" s="8"/>
      <c r="ALN142" s="8"/>
      <c r="ALO142" s="8"/>
      <c r="ALP142" s="8"/>
      <c r="ALQ142" s="8"/>
      <c r="ALR142" s="8"/>
      <c r="ALS142" s="8"/>
      <c r="ALT142" s="8"/>
      <c r="ALU142" s="8"/>
      <c r="ALV142" s="8"/>
      <c r="ALW142" s="8"/>
      <c r="ALX142" s="8"/>
      <c r="ALY142" s="8"/>
      <c r="ALZ142" s="8"/>
      <c r="AMA142" s="8"/>
      <c r="AMB142" s="8"/>
      <c r="AMC142" s="8"/>
      <c r="AMD142" s="8"/>
      <c r="AME142" s="8"/>
      <c r="AMF142" s="8"/>
      <c r="AMG142" s="8"/>
      <c r="AMH142" s="8"/>
      <c r="AMI142" s="8"/>
      <c r="AMJ142" s="8"/>
      <c r="AMK142" s="8"/>
      <c r="AML142" s="8"/>
      <c r="AMM142" s="8"/>
      <c r="AMN142" s="8"/>
      <c r="AMO142" s="8"/>
      <c r="AMP142" s="8"/>
      <c r="AMQ142" s="8"/>
      <c r="AMR142" s="8"/>
      <c r="AMS142" s="8"/>
      <c r="AMT142" s="8"/>
      <c r="AMU142" s="8"/>
      <c r="AMV142" s="8"/>
      <c r="AMW142" s="8"/>
      <c r="AMX142" s="8"/>
      <c r="AMY142" s="8"/>
      <c r="AMZ142" s="8"/>
      <c r="ANA142" s="8"/>
      <c r="ANB142" s="8"/>
      <c r="ANC142" s="8"/>
      <c r="AND142" s="8"/>
      <c r="ANE142" s="8"/>
      <c r="ANF142" s="8"/>
      <c r="ANG142" s="8"/>
      <c r="ANH142" s="8"/>
      <c r="ANI142" s="8"/>
      <c r="ANJ142" s="8"/>
      <c r="ANK142" s="8"/>
      <c r="ANL142" s="8"/>
      <c r="ANM142" s="8"/>
      <c r="ANN142" s="8"/>
      <c r="ANO142" s="8"/>
      <c r="ANP142" s="8"/>
      <c r="ANQ142" s="8"/>
      <c r="ANR142" s="8"/>
      <c r="ANS142" s="8"/>
      <c r="ANT142" s="8"/>
      <c r="ANU142" s="8"/>
      <c r="ANV142" s="8"/>
      <c r="ANW142" s="8"/>
      <c r="ANX142" s="8"/>
      <c r="ANY142" s="8"/>
      <c r="ANZ142" s="8"/>
      <c r="AOA142" s="8"/>
      <c r="AOB142" s="8"/>
      <c r="AOC142" s="8"/>
      <c r="AOD142" s="8"/>
      <c r="AOE142" s="8"/>
      <c r="AOF142" s="8"/>
      <c r="AOG142" s="8"/>
      <c r="AOH142" s="8"/>
      <c r="AOI142" s="8"/>
      <c r="AOJ142" s="8"/>
      <c r="AOK142" s="8"/>
      <c r="AOL142" s="8"/>
      <c r="AOM142" s="8"/>
      <c r="AON142" s="8"/>
      <c r="AOO142" s="8"/>
      <c r="AOP142" s="8"/>
      <c r="AOQ142" s="8"/>
      <c r="AOR142" s="8"/>
      <c r="AOS142" s="8"/>
      <c r="AOT142" s="8"/>
      <c r="AOU142" s="8"/>
      <c r="AOV142" s="8"/>
      <c r="AOW142" s="8"/>
      <c r="AOX142" s="8"/>
      <c r="AOY142" s="8"/>
      <c r="AOZ142" s="8"/>
      <c r="APA142" s="8"/>
      <c r="APB142" s="8"/>
      <c r="APC142" s="8"/>
      <c r="APD142" s="8"/>
      <c r="APE142" s="8"/>
      <c r="APF142" s="8"/>
      <c r="APG142" s="8"/>
      <c r="APH142" s="8"/>
      <c r="API142" s="8"/>
      <c r="APJ142" s="8"/>
      <c r="APK142" s="8"/>
      <c r="APL142" s="8"/>
      <c r="APM142" s="8"/>
      <c r="APN142" s="8"/>
      <c r="APO142" s="8"/>
      <c r="APP142" s="8"/>
      <c r="APQ142" s="8"/>
      <c r="APR142" s="8"/>
      <c r="APS142" s="8"/>
      <c r="APT142" s="8"/>
      <c r="APU142" s="8"/>
      <c r="APV142" s="8"/>
      <c r="APW142" s="8"/>
      <c r="APX142" s="8"/>
      <c r="APY142" s="8"/>
      <c r="APZ142" s="8"/>
      <c r="AQA142" s="8"/>
      <c r="AQB142" s="8"/>
      <c r="AQC142" s="8"/>
      <c r="AQD142" s="8"/>
      <c r="AQE142" s="8"/>
      <c r="AQF142" s="8"/>
      <c r="AQG142" s="8"/>
      <c r="AQH142" s="8"/>
      <c r="AQI142" s="8"/>
      <c r="AQJ142" s="8"/>
      <c r="AQK142" s="8"/>
      <c r="AQL142" s="8"/>
      <c r="AQM142" s="8"/>
      <c r="AQN142" s="8"/>
      <c r="AQO142" s="8"/>
      <c r="AQP142" s="8"/>
      <c r="AQQ142" s="8"/>
      <c r="AQR142" s="8"/>
      <c r="AQS142" s="8"/>
      <c r="AQT142" s="8"/>
      <c r="AQU142" s="8"/>
      <c r="AQV142" s="8"/>
      <c r="AQW142" s="8"/>
      <c r="AQX142" s="8"/>
      <c r="AQY142" s="8"/>
      <c r="AQZ142" s="8"/>
      <c r="ARA142" s="8"/>
      <c r="ARB142" s="8"/>
      <c r="ARC142" s="8"/>
      <c r="ARD142" s="8"/>
      <c r="ARE142" s="8"/>
      <c r="ARF142" s="8"/>
      <c r="ARG142" s="8"/>
      <c r="ARH142" s="8"/>
      <c r="ARI142" s="8"/>
      <c r="ARJ142" s="8"/>
      <c r="ARK142" s="8"/>
      <c r="ARL142" s="8"/>
      <c r="ARM142" s="8"/>
      <c r="ARN142" s="8"/>
      <c r="ARO142" s="8"/>
      <c r="ARP142" s="8"/>
      <c r="ARQ142" s="8"/>
      <c r="ARR142" s="8"/>
      <c r="ARS142" s="8"/>
      <c r="ART142" s="8"/>
      <c r="ARU142" s="8"/>
      <c r="ARV142" s="8"/>
      <c r="ARW142" s="8"/>
      <c r="ARX142" s="8"/>
      <c r="ARY142" s="8"/>
      <c r="ARZ142" s="8"/>
      <c r="ASA142" s="8"/>
      <c r="ASB142" s="8"/>
      <c r="ASC142" s="8"/>
      <c r="ASD142" s="8"/>
      <c r="ASE142" s="8"/>
      <c r="ASF142" s="8"/>
      <c r="ASG142" s="8"/>
      <c r="ASH142" s="8"/>
      <c r="ASI142" s="8"/>
      <c r="ASJ142" s="8"/>
      <c r="ASK142" s="8"/>
      <c r="ASL142" s="8"/>
      <c r="ASM142" s="8"/>
      <c r="ASN142" s="8"/>
      <c r="ASO142" s="8"/>
      <c r="ASP142" s="8"/>
      <c r="ASQ142" s="8"/>
      <c r="ASR142" s="8"/>
      <c r="ASS142" s="8"/>
      <c r="AST142" s="8"/>
      <c r="ASU142" s="8"/>
      <c r="ASV142" s="8"/>
      <c r="ASW142" s="8"/>
      <c r="ASX142" s="8"/>
      <c r="ASY142" s="8"/>
      <c r="ASZ142" s="8"/>
      <c r="ATA142" s="8"/>
      <c r="ATB142" s="8"/>
      <c r="ATC142" s="8"/>
      <c r="ATD142" s="8"/>
      <c r="ATE142" s="8"/>
      <c r="ATF142" s="8"/>
      <c r="ATG142" s="8"/>
      <c r="ATH142" s="8"/>
      <c r="ATI142" s="8"/>
      <c r="ATJ142" s="8"/>
      <c r="ATK142" s="8"/>
      <c r="ATL142" s="8"/>
      <c r="ATM142" s="8"/>
      <c r="ATN142" s="8"/>
      <c r="ATO142" s="8"/>
      <c r="ATP142" s="8"/>
      <c r="ATQ142" s="8"/>
      <c r="ATR142" s="8"/>
      <c r="ATS142" s="8"/>
      <c r="ATT142" s="8"/>
      <c r="ATU142" s="8"/>
      <c r="ATV142" s="8"/>
      <c r="ATW142" s="8"/>
      <c r="ATX142" s="8"/>
      <c r="ATY142" s="8"/>
      <c r="ATZ142" s="8"/>
      <c r="AUA142" s="8"/>
      <c r="AUB142" s="8"/>
      <c r="AUC142" s="8"/>
      <c r="AUD142" s="8"/>
      <c r="AUE142" s="8"/>
      <c r="AUF142" s="8"/>
      <c r="AUG142" s="8"/>
      <c r="AUH142" s="8"/>
      <c r="AUI142" s="8"/>
      <c r="AUJ142" s="8"/>
      <c r="AUK142" s="8"/>
      <c r="AUL142" s="8"/>
      <c r="AUM142" s="8"/>
      <c r="AUN142" s="8"/>
      <c r="AUO142" s="8"/>
      <c r="AUP142" s="8"/>
      <c r="AUQ142" s="8"/>
      <c r="AUR142" s="8"/>
      <c r="AUS142" s="8"/>
      <c r="AUT142" s="8"/>
      <c r="AUU142" s="8"/>
      <c r="AUV142" s="8"/>
      <c r="AUW142" s="8"/>
      <c r="AUX142" s="8"/>
      <c r="AUY142" s="8"/>
      <c r="AUZ142" s="8"/>
      <c r="AVA142" s="8"/>
      <c r="AVB142" s="8"/>
      <c r="AVC142" s="8"/>
      <c r="AVD142" s="8"/>
      <c r="AVE142" s="8"/>
      <c r="AVF142" s="8"/>
      <c r="AVG142" s="8"/>
      <c r="AVH142" s="8"/>
      <c r="AVI142" s="8"/>
      <c r="AVJ142" s="8"/>
      <c r="AVK142" s="8"/>
      <c r="AVL142" s="8"/>
      <c r="AVM142" s="8"/>
      <c r="AVN142" s="8"/>
      <c r="AVO142" s="8"/>
      <c r="AVP142" s="8"/>
      <c r="AVQ142" s="8"/>
      <c r="AVR142" s="8"/>
      <c r="AVS142" s="8"/>
      <c r="AVT142" s="8"/>
      <c r="AVU142" s="8"/>
      <c r="AVV142" s="8"/>
      <c r="AVW142" s="8"/>
      <c r="AVX142" s="8"/>
      <c r="AVY142" s="8"/>
      <c r="AVZ142" s="8"/>
      <c r="AWA142" s="8"/>
      <c r="AWB142" s="8"/>
      <c r="AWC142" s="8"/>
      <c r="AWD142" s="8"/>
      <c r="AWE142" s="8"/>
      <c r="AWF142" s="8"/>
      <c r="AWG142" s="8"/>
      <c r="AWH142" s="8"/>
      <c r="AWI142" s="8"/>
      <c r="AWJ142" s="8"/>
      <c r="AWK142" s="8"/>
      <c r="AWL142" s="8"/>
      <c r="AWM142" s="8"/>
      <c r="AWN142" s="8"/>
      <c r="AWO142" s="8"/>
      <c r="AWP142" s="8"/>
      <c r="AWQ142" s="8"/>
      <c r="AWR142" s="8"/>
      <c r="AWS142" s="8"/>
      <c r="AWT142" s="8"/>
      <c r="AWU142" s="8"/>
      <c r="AWV142" s="8"/>
      <c r="AWW142" s="8"/>
      <c r="AWX142" s="8"/>
      <c r="AWY142" s="8"/>
      <c r="AWZ142" s="8"/>
      <c r="AXA142" s="8"/>
      <c r="AXB142" s="8"/>
      <c r="AXC142" s="8"/>
      <c r="AXD142" s="8"/>
      <c r="AXE142" s="8"/>
      <c r="AXF142" s="8"/>
      <c r="AXG142" s="8"/>
      <c r="AXH142" s="8"/>
      <c r="AXI142" s="8"/>
      <c r="AXJ142" s="8"/>
      <c r="AXK142" s="8"/>
      <c r="AXL142" s="8"/>
      <c r="AXM142" s="8"/>
      <c r="AXN142" s="8"/>
      <c r="AXO142" s="8"/>
      <c r="AXP142" s="8"/>
      <c r="AXQ142" s="8"/>
      <c r="AXR142" s="8"/>
      <c r="AXS142" s="8"/>
      <c r="AXT142" s="8"/>
      <c r="AXU142" s="8"/>
      <c r="AXV142" s="8"/>
      <c r="AXW142" s="8"/>
      <c r="AXX142" s="8"/>
      <c r="AXY142" s="8"/>
      <c r="AXZ142" s="8"/>
      <c r="AYA142" s="8"/>
      <c r="AYB142" s="8"/>
      <c r="AYC142" s="8"/>
      <c r="AYD142" s="8"/>
      <c r="AYE142" s="8"/>
      <c r="AYF142" s="8"/>
      <c r="AYG142" s="8"/>
      <c r="AYH142" s="8"/>
      <c r="AYI142" s="8"/>
      <c r="AYJ142" s="8"/>
      <c r="AYK142" s="8"/>
      <c r="AYL142" s="8"/>
      <c r="AYM142" s="8"/>
      <c r="AYN142" s="8"/>
      <c r="AYO142" s="8"/>
      <c r="AYP142" s="8"/>
      <c r="AYQ142" s="8"/>
      <c r="AYR142" s="8"/>
      <c r="AYS142" s="8"/>
      <c r="AYT142" s="8"/>
      <c r="AYU142" s="8"/>
      <c r="AYV142" s="8"/>
      <c r="AYW142" s="8"/>
      <c r="AYX142" s="8"/>
      <c r="AYY142" s="8"/>
      <c r="AYZ142" s="8"/>
      <c r="AZA142" s="8"/>
      <c r="AZB142" s="8"/>
      <c r="AZC142" s="8"/>
      <c r="AZD142" s="8"/>
      <c r="AZE142" s="8"/>
      <c r="AZF142" s="8"/>
      <c r="AZG142" s="8"/>
      <c r="AZH142" s="8"/>
      <c r="AZI142" s="8"/>
      <c r="AZJ142" s="8"/>
      <c r="AZK142" s="8"/>
      <c r="AZL142" s="8"/>
      <c r="AZM142" s="8"/>
      <c r="AZN142" s="8"/>
      <c r="AZO142" s="8"/>
      <c r="AZP142" s="8"/>
      <c r="AZQ142" s="8"/>
      <c r="AZR142" s="8"/>
      <c r="AZS142" s="8"/>
      <c r="AZT142" s="8"/>
      <c r="AZU142" s="8"/>
      <c r="AZV142" s="8"/>
      <c r="AZW142" s="8"/>
      <c r="AZX142" s="8"/>
      <c r="AZY142" s="8"/>
      <c r="AZZ142" s="8"/>
      <c r="BAA142" s="8"/>
      <c r="BAB142" s="8"/>
      <c r="BAC142" s="8"/>
      <c r="BAD142" s="8"/>
      <c r="BAE142" s="8"/>
      <c r="BAF142" s="8"/>
      <c r="BAG142" s="8"/>
      <c r="BAH142" s="8"/>
      <c r="BAI142" s="8"/>
      <c r="BAJ142" s="8"/>
      <c r="BAK142" s="8"/>
      <c r="BAL142" s="8"/>
      <c r="BAM142" s="8"/>
      <c r="BAN142" s="8"/>
      <c r="BAO142" s="8"/>
      <c r="BAP142" s="8"/>
      <c r="BAQ142" s="8"/>
      <c r="BAR142" s="8"/>
      <c r="BAS142" s="8"/>
      <c r="BAT142" s="8"/>
      <c r="BAU142" s="8"/>
      <c r="BAV142" s="8"/>
      <c r="BAW142" s="8"/>
      <c r="BAX142" s="8"/>
      <c r="BAY142" s="8"/>
      <c r="BAZ142" s="8"/>
      <c r="BBA142" s="8"/>
      <c r="BBB142" s="8"/>
      <c r="BBC142" s="8"/>
      <c r="BBD142" s="8"/>
      <c r="BBE142" s="8"/>
      <c r="BBF142" s="8"/>
      <c r="BBG142" s="8"/>
      <c r="BBH142" s="8"/>
      <c r="BBI142" s="8"/>
      <c r="BBJ142" s="8"/>
      <c r="BBK142" s="8"/>
      <c r="BBL142" s="8"/>
      <c r="BBM142" s="8"/>
      <c r="BBN142" s="8"/>
      <c r="BBO142" s="8"/>
      <c r="BBP142" s="8"/>
      <c r="BBQ142" s="8"/>
      <c r="BBR142" s="8"/>
      <c r="BBS142" s="8"/>
      <c r="BBT142" s="8"/>
      <c r="BBU142" s="8"/>
      <c r="BBV142" s="8"/>
      <c r="BBW142" s="8"/>
      <c r="BBX142" s="8"/>
      <c r="BBY142" s="8"/>
      <c r="BBZ142" s="8"/>
      <c r="BCA142" s="8"/>
      <c r="BCB142" s="8"/>
      <c r="BCC142" s="8"/>
      <c r="BCD142" s="8"/>
      <c r="BCE142" s="8"/>
      <c r="BCF142" s="8"/>
      <c r="BCG142" s="8"/>
      <c r="BCH142" s="8"/>
      <c r="BCI142" s="8"/>
      <c r="BCJ142" s="8"/>
      <c r="BCK142" s="8"/>
      <c r="BCL142" s="8"/>
      <c r="BCM142" s="8"/>
      <c r="BCN142" s="8"/>
      <c r="BCO142" s="8"/>
      <c r="BCP142" s="8"/>
      <c r="BCQ142" s="8"/>
      <c r="BCR142" s="8"/>
      <c r="BCS142" s="8"/>
      <c r="BCT142" s="8"/>
      <c r="BCU142" s="8"/>
      <c r="BCV142" s="8"/>
      <c r="BCW142" s="8"/>
      <c r="BCX142" s="8"/>
      <c r="BCY142" s="8"/>
      <c r="BCZ142" s="8"/>
      <c r="BDA142" s="8"/>
      <c r="BDB142" s="8"/>
      <c r="BDC142" s="8"/>
      <c r="BDD142" s="8"/>
      <c r="BDE142" s="8"/>
      <c r="BDF142" s="8"/>
      <c r="BDG142" s="8"/>
      <c r="BDH142" s="8"/>
      <c r="BDI142" s="8"/>
      <c r="BDJ142" s="8"/>
      <c r="BDK142" s="8"/>
      <c r="BDL142" s="8"/>
      <c r="BDM142" s="8"/>
      <c r="BDN142" s="8"/>
      <c r="BDO142" s="8"/>
      <c r="BDP142" s="8"/>
      <c r="BDQ142" s="8"/>
      <c r="BDR142" s="8"/>
      <c r="BDS142" s="8"/>
      <c r="BDT142" s="8"/>
      <c r="BDU142" s="8"/>
      <c r="BDV142" s="8"/>
      <c r="BDW142" s="8"/>
      <c r="BDX142" s="8"/>
      <c r="BDY142" s="8"/>
      <c r="BDZ142" s="8"/>
      <c r="BEA142" s="8"/>
      <c r="BEB142" s="8"/>
      <c r="BEC142" s="8"/>
      <c r="BED142" s="8"/>
      <c r="BEE142" s="8"/>
      <c r="BEF142" s="8"/>
      <c r="BEG142" s="8"/>
      <c r="BEH142" s="8"/>
      <c r="BEI142" s="8"/>
      <c r="BEJ142" s="8"/>
      <c r="BEK142" s="8"/>
      <c r="BEL142" s="8"/>
      <c r="BEM142" s="8"/>
      <c r="BEN142" s="8"/>
      <c r="BEO142" s="8"/>
      <c r="BEP142" s="8"/>
      <c r="BEQ142" s="8"/>
      <c r="BER142" s="8"/>
      <c r="BES142" s="8"/>
      <c r="BET142" s="8"/>
      <c r="BEU142" s="8"/>
      <c r="BEV142" s="8"/>
      <c r="BEW142" s="8"/>
      <c r="BEX142" s="8"/>
      <c r="BEY142" s="8"/>
      <c r="BEZ142" s="8"/>
      <c r="BFA142" s="8"/>
      <c r="BFB142" s="8"/>
      <c r="BFC142" s="8"/>
      <c r="BFD142" s="8"/>
      <c r="BFE142" s="8"/>
      <c r="BFF142" s="8"/>
      <c r="BFG142" s="8"/>
      <c r="BFH142" s="8"/>
      <c r="BFI142" s="8"/>
      <c r="BFJ142" s="8"/>
      <c r="BFK142" s="8"/>
      <c r="BFL142" s="8"/>
      <c r="BFM142" s="8"/>
      <c r="BFN142" s="8"/>
      <c r="BFO142" s="8"/>
      <c r="BFP142" s="8"/>
      <c r="BFQ142" s="8"/>
      <c r="BFR142" s="8"/>
      <c r="BFS142" s="8"/>
      <c r="BFT142" s="8"/>
      <c r="BFU142" s="8"/>
      <c r="BFV142" s="8"/>
      <c r="BFW142" s="8"/>
      <c r="BFX142" s="8"/>
      <c r="BFY142" s="8"/>
      <c r="BFZ142" s="8"/>
      <c r="BGA142" s="8"/>
      <c r="BGB142" s="8"/>
      <c r="BGC142" s="8"/>
      <c r="BGD142" s="8"/>
      <c r="BGE142" s="8"/>
      <c r="BGF142" s="8"/>
      <c r="BGG142" s="8"/>
      <c r="BGH142" s="8"/>
      <c r="BGI142" s="8"/>
      <c r="BGJ142" s="8"/>
      <c r="BGK142" s="8"/>
      <c r="BGL142" s="8"/>
      <c r="BGM142" s="8"/>
      <c r="BGN142" s="8"/>
      <c r="BGO142" s="8"/>
      <c r="BGP142" s="8"/>
      <c r="BGQ142" s="8"/>
      <c r="BGR142" s="8"/>
      <c r="BGS142" s="8"/>
      <c r="BGT142" s="8"/>
      <c r="BGU142" s="8"/>
      <c r="BGV142" s="8"/>
      <c r="BGW142" s="8"/>
      <c r="BGX142" s="8"/>
      <c r="BGY142" s="8"/>
      <c r="BGZ142" s="8"/>
      <c r="BHA142" s="8"/>
      <c r="BHB142" s="8"/>
      <c r="BHC142" s="8"/>
      <c r="BHD142" s="8"/>
      <c r="BHE142" s="8"/>
      <c r="BHF142" s="8"/>
      <c r="BHG142" s="8"/>
      <c r="BHH142" s="8"/>
      <c r="BHI142" s="8"/>
      <c r="BHJ142" s="8"/>
      <c r="BHK142" s="8"/>
      <c r="BHL142" s="8"/>
      <c r="BHM142" s="8"/>
      <c r="BHN142" s="8"/>
      <c r="BHO142" s="8"/>
      <c r="BHP142" s="8"/>
      <c r="BHQ142" s="8"/>
      <c r="BHR142" s="8"/>
      <c r="BHS142" s="8"/>
      <c r="BHT142" s="8"/>
      <c r="BHU142" s="8"/>
      <c r="BHV142" s="8"/>
      <c r="BHW142" s="8"/>
      <c r="BHX142" s="8"/>
      <c r="BHY142" s="8"/>
      <c r="BHZ142" s="8"/>
      <c r="BIA142" s="8"/>
      <c r="BIB142" s="8"/>
      <c r="BIC142" s="8"/>
      <c r="BID142" s="8"/>
      <c r="BIE142" s="8"/>
      <c r="BIF142" s="8"/>
      <c r="BIG142" s="8"/>
      <c r="BIH142" s="8"/>
      <c r="BII142" s="8"/>
      <c r="BIJ142" s="8"/>
      <c r="BIK142" s="8"/>
      <c r="BIL142" s="8"/>
      <c r="BIM142" s="8"/>
      <c r="BIN142" s="8"/>
      <c r="BIO142" s="8"/>
      <c r="BIP142" s="8"/>
      <c r="BIQ142" s="8"/>
      <c r="BIR142" s="8"/>
      <c r="BIS142" s="8"/>
      <c r="BIT142" s="8"/>
      <c r="BIU142" s="8"/>
      <c r="BIV142" s="8"/>
      <c r="BIW142" s="8"/>
      <c r="BIX142" s="8"/>
      <c r="BIY142" s="8"/>
      <c r="BIZ142" s="8"/>
      <c r="BJA142" s="8"/>
      <c r="BJB142" s="8"/>
      <c r="BJC142" s="8"/>
      <c r="BJD142" s="8"/>
      <c r="BJE142" s="8"/>
      <c r="BJF142" s="8"/>
      <c r="BJG142" s="8"/>
      <c r="BJH142" s="8"/>
      <c r="BJI142" s="8"/>
      <c r="BJJ142" s="8"/>
      <c r="BJK142" s="8"/>
      <c r="BJL142" s="8"/>
      <c r="BJM142" s="8"/>
      <c r="BJN142" s="8"/>
      <c r="BJO142" s="8"/>
      <c r="BJP142" s="8"/>
      <c r="BJQ142" s="8"/>
      <c r="BJR142" s="8"/>
      <c r="BJS142" s="8"/>
      <c r="BJT142" s="8"/>
      <c r="BJU142" s="8"/>
      <c r="BJV142" s="8"/>
      <c r="BJW142" s="8"/>
      <c r="BJX142" s="8"/>
      <c r="BJY142" s="8"/>
      <c r="BJZ142" s="8"/>
      <c r="BKA142" s="8"/>
      <c r="BKB142" s="8"/>
      <c r="BKC142" s="8"/>
      <c r="BKD142" s="8"/>
      <c r="BKE142" s="8"/>
      <c r="BKF142" s="8"/>
      <c r="BKG142" s="8"/>
      <c r="BKH142" s="8"/>
      <c r="BKI142" s="8"/>
      <c r="BKJ142" s="8"/>
      <c r="BKK142" s="8"/>
      <c r="BKL142" s="8"/>
      <c r="BKM142" s="8"/>
      <c r="BKN142" s="8"/>
      <c r="BKO142" s="8"/>
      <c r="BKP142" s="8"/>
      <c r="BKQ142" s="8"/>
      <c r="BKR142" s="8"/>
      <c r="BKS142" s="8"/>
      <c r="BKT142" s="8"/>
      <c r="BKU142" s="8"/>
      <c r="BKV142" s="8"/>
      <c r="BKW142" s="8"/>
      <c r="BKX142" s="8"/>
      <c r="BKY142" s="8"/>
      <c r="BKZ142" s="8"/>
      <c r="BLA142" s="8"/>
      <c r="BLB142" s="8"/>
      <c r="BLC142" s="8"/>
      <c r="BLD142" s="8"/>
      <c r="BLE142" s="8"/>
      <c r="BLF142" s="8"/>
      <c r="BLG142" s="8"/>
      <c r="BLH142" s="8"/>
      <c r="BLI142" s="8"/>
      <c r="BLJ142" s="8"/>
      <c r="BLK142" s="8"/>
      <c r="BLL142" s="8"/>
      <c r="BLM142" s="8"/>
      <c r="BLN142" s="8"/>
      <c r="BLO142" s="8"/>
      <c r="BLP142" s="8"/>
      <c r="BLQ142" s="8"/>
      <c r="BLR142" s="8"/>
      <c r="BLS142" s="8"/>
      <c r="BLT142" s="8"/>
      <c r="BLU142" s="8"/>
      <c r="BLV142" s="8"/>
      <c r="BLW142" s="8"/>
      <c r="BLX142" s="8"/>
      <c r="BLY142" s="8"/>
      <c r="BLZ142" s="8"/>
      <c r="BMA142" s="8"/>
      <c r="BMB142" s="8"/>
      <c r="BMC142" s="8"/>
      <c r="BMD142" s="8"/>
      <c r="BME142" s="8"/>
      <c r="BMF142" s="8"/>
      <c r="BMG142" s="8"/>
      <c r="BMH142" s="8"/>
      <c r="BMI142" s="8"/>
      <c r="BMJ142" s="8"/>
      <c r="BMK142" s="8"/>
      <c r="BML142" s="8"/>
      <c r="BMM142" s="8"/>
      <c r="BMN142" s="8"/>
      <c r="BMO142" s="8"/>
      <c r="BMP142" s="8"/>
      <c r="BMQ142" s="8"/>
      <c r="BMR142" s="8"/>
      <c r="BMS142" s="8"/>
      <c r="BMT142" s="8"/>
      <c r="BMU142" s="8"/>
      <c r="BMV142" s="8"/>
      <c r="BMW142" s="8"/>
      <c r="BMX142" s="8"/>
      <c r="BMY142" s="8"/>
      <c r="BMZ142" s="8"/>
      <c r="BNA142" s="8"/>
      <c r="BNB142" s="8"/>
      <c r="BNC142" s="8"/>
      <c r="BND142" s="8"/>
      <c r="BNE142" s="8"/>
      <c r="BNF142" s="8"/>
      <c r="BNG142" s="8"/>
      <c r="BNH142" s="8"/>
      <c r="BNI142" s="8"/>
      <c r="BNJ142" s="8"/>
      <c r="BNK142" s="8"/>
      <c r="BNL142" s="8"/>
      <c r="BNM142" s="8"/>
      <c r="BNN142" s="8"/>
      <c r="BNO142" s="8"/>
      <c r="BNP142" s="8"/>
      <c r="BNQ142" s="8"/>
      <c r="BNR142" s="8"/>
      <c r="BNS142" s="8"/>
      <c r="BNT142" s="8"/>
      <c r="BNU142" s="8"/>
      <c r="BNV142" s="8"/>
      <c r="BNW142" s="8"/>
      <c r="BNX142" s="8"/>
      <c r="BNY142" s="8"/>
      <c r="BNZ142" s="8"/>
      <c r="BOA142" s="8"/>
      <c r="BOB142" s="8"/>
      <c r="BOC142" s="8"/>
      <c r="BOD142" s="8"/>
      <c r="BOE142" s="8"/>
      <c r="BOF142" s="8"/>
      <c r="BOG142" s="8"/>
      <c r="BOH142" s="8"/>
      <c r="BOI142" s="8"/>
      <c r="BOJ142" s="8"/>
      <c r="BOK142" s="8"/>
      <c r="BOL142" s="8"/>
      <c r="BOM142" s="8"/>
      <c r="BON142" s="8"/>
      <c r="BOO142" s="8"/>
      <c r="BOP142" s="8"/>
      <c r="BOQ142" s="8"/>
      <c r="BOR142" s="8"/>
      <c r="BOS142" s="8"/>
      <c r="BOT142" s="8"/>
      <c r="BOU142" s="8"/>
      <c r="BOV142" s="8"/>
      <c r="BOW142" s="8"/>
      <c r="BOX142" s="8"/>
      <c r="BOY142" s="8"/>
      <c r="BOZ142" s="8"/>
      <c r="BPA142" s="8"/>
      <c r="BPB142" s="8"/>
      <c r="BPC142" s="8"/>
      <c r="BPD142" s="8"/>
      <c r="BPE142" s="8"/>
      <c r="BPF142" s="8"/>
      <c r="BPG142" s="8"/>
      <c r="BPH142" s="8"/>
      <c r="BPI142" s="8"/>
      <c r="BPJ142" s="8"/>
      <c r="BPK142" s="8"/>
      <c r="BPL142" s="8"/>
      <c r="BPM142" s="8"/>
      <c r="BPN142" s="8"/>
      <c r="BPO142" s="8"/>
      <c r="BPP142" s="8"/>
      <c r="BPQ142" s="8"/>
      <c r="BPR142" s="8"/>
      <c r="BPS142" s="8"/>
      <c r="BPT142" s="8"/>
      <c r="BPU142" s="8"/>
      <c r="BPV142" s="8"/>
      <c r="BPW142" s="8"/>
      <c r="BPX142" s="8"/>
      <c r="BPY142" s="8"/>
      <c r="BPZ142" s="8"/>
      <c r="BQA142" s="8"/>
      <c r="BQB142" s="8"/>
      <c r="BQC142" s="8"/>
      <c r="BQD142" s="8"/>
      <c r="BQE142" s="8"/>
      <c r="BQF142" s="8"/>
      <c r="BQG142" s="8"/>
      <c r="BQH142" s="8"/>
      <c r="BQI142" s="8"/>
      <c r="BQJ142" s="8"/>
      <c r="BQK142" s="8"/>
      <c r="BQL142" s="8"/>
      <c r="BQM142" s="8"/>
      <c r="BQN142" s="8"/>
      <c r="BQO142" s="8"/>
      <c r="BQP142" s="8"/>
      <c r="BQQ142" s="8"/>
      <c r="BQR142" s="8"/>
      <c r="BQS142" s="8"/>
      <c r="BQT142" s="8"/>
      <c r="BQU142" s="8"/>
      <c r="BQV142" s="8"/>
      <c r="BQW142" s="8"/>
      <c r="BQX142" s="8"/>
      <c r="BQY142" s="8"/>
      <c r="BQZ142" s="8"/>
      <c r="BRA142" s="8"/>
      <c r="BRB142" s="8"/>
      <c r="BRC142" s="8"/>
      <c r="BRD142" s="8"/>
      <c r="BRE142" s="8"/>
      <c r="BRF142" s="8"/>
      <c r="BRG142" s="8"/>
      <c r="BRH142" s="8"/>
      <c r="BRI142" s="8"/>
      <c r="BRJ142" s="8"/>
      <c r="BRK142" s="8"/>
      <c r="BRL142" s="8"/>
      <c r="BRM142" s="8"/>
      <c r="BRN142" s="8"/>
      <c r="BRO142" s="8"/>
      <c r="BRP142" s="8"/>
      <c r="BRQ142" s="8"/>
      <c r="BRR142" s="8"/>
      <c r="BRS142" s="8"/>
      <c r="BRT142" s="8"/>
      <c r="BRU142" s="8"/>
      <c r="BRV142" s="8"/>
      <c r="BRW142" s="8"/>
      <c r="BRX142" s="8"/>
      <c r="BRY142" s="8"/>
      <c r="BRZ142" s="8"/>
      <c r="BSA142" s="8"/>
      <c r="BSB142" s="8"/>
      <c r="BSC142" s="8"/>
      <c r="BSD142" s="8"/>
      <c r="BSE142" s="8"/>
      <c r="BSF142" s="8"/>
      <c r="BSG142" s="8"/>
      <c r="BSH142" s="8"/>
      <c r="BSI142" s="8"/>
      <c r="BSJ142" s="8"/>
      <c r="BSK142" s="8"/>
      <c r="BSL142" s="8"/>
      <c r="BSM142" s="8"/>
      <c r="BSN142" s="8"/>
      <c r="BSO142" s="8"/>
      <c r="BSP142" s="8"/>
      <c r="BSQ142" s="8"/>
      <c r="BSR142" s="8"/>
      <c r="BSS142" s="8"/>
      <c r="BST142" s="8"/>
      <c r="BSU142" s="8"/>
      <c r="BSV142" s="8"/>
      <c r="BSW142" s="8"/>
      <c r="BSX142" s="8"/>
      <c r="BSY142" s="8"/>
      <c r="BSZ142" s="8"/>
      <c r="BTA142" s="8"/>
      <c r="BTB142" s="8"/>
      <c r="BTC142" s="8"/>
      <c r="BTD142" s="8"/>
      <c r="BTE142" s="8"/>
      <c r="BTF142" s="8"/>
      <c r="BTG142" s="8"/>
      <c r="BTH142" s="8"/>
      <c r="BTI142" s="8"/>
      <c r="BTJ142" s="8"/>
      <c r="BTK142" s="8"/>
      <c r="BTL142" s="8"/>
      <c r="BTM142" s="8"/>
      <c r="BTN142" s="8"/>
      <c r="BTO142" s="8"/>
      <c r="BTP142" s="8"/>
      <c r="BTQ142" s="8"/>
      <c r="BTR142" s="8"/>
      <c r="BTS142" s="8"/>
      <c r="BTT142" s="8"/>
      <c r="BTU142" s="8"/>
      <c r="BTV142" s="8"/>
      <c r="BTW142" s="8"/>
      <c r="BTX142" s="8"/>
      <c r="BTY142" s="8"/>
      <c r="BTZ142" s="8"/>
      <c r="BUA142" s="8"/>
      <c r="BUB142" s="8"/>
      <c r="BUC142" s="8"/>
      <c r="BUD142" s="8"/>
      <c r="BUE142" s="8"/>
      <c r="BUF142" s="8"/>
      <c r="BUG142" s="8"/>
      <c r="BUH142" s="8"/>
      <c r="BUI142" s="8"/>
      <c r="BUJ142" s="8"/>
      <c r="BUK142" s="8"/>
      <c r="BUL142" s="8"/>
      <c r="BUM142" s="8"/>
      <c r="BUN142" s="8"/>
      <c r="BUO142" s="8"/>
      <c r="BUP142" s="8"/>
      <c r="BUQ142" s="8"/>
      <c r="BUR142" s="8"/>
      <c r="BUS142" s="8"/>
      <c r="BUT142" s="8"/>
      <c r="BUU142" s="8"/>
      <c r="BUV142" s="8"/>
      <c r="BUW142" s="8"/>
      <c r="BUX142" s="8"/>
      <c r="BUY142" s="8"/>
      <c r="BUZ142" s="8"/>
      <c r="BVA142" s="8"/>
      <c r="BVB142" s="8"/>
      <c r="BVC142" s="8"/>
      <c r="BVD142" s="8"/>
      <c r="BVE142" s="8"/>
      <c r="BVF142" s="8"/>
      <c r="BVG142" s="8"/>
      <c r="BVH142" s="8"/>
      <c r="BVI142" s="8"/>
      <c r="BVJ142" s="8"/>
      <c r="BVK142" s="8"/>
      <c r="BVL142" s="8"/>
      <c r="BVM142" s="8"/>
      <c r="BVN142" s="8"/>
      <c r="BVO142" s="8"/>
      <c r="BVP142" s="8"/>
      <c r="BVQ142" s="8"/>
      <c r="BVR142" s="8"/>
      <c r="BVS142" s="8"/>
      <c r="BVT142" s="8"/>
      <c r="BVU142" s="8"/>
      <c r="BVV142" s="8"/>
      <c r="BVW142" s="8"/>
      <c r="BVX142" s="8"/>
      <c r="BVY142" s="8"/>
      <c r="BVZ142" s="8"/>
      <c r="BWA142" s="8"/>
      <c r="BWB142" s="8"/>
      <c r="BWC142" s="8"/>
      <c r="BWD142" s="8"/>
      <c r="BWE142" s="8"/>
      <c r="BWF142" s="8"/>
      <c r="BWG142" s="8"/>
      <c r="BWH142" s="8"/>
      <c r="BWI142" s="8"/>
      <c r="BWJ142" s="8"/>
      <c r="BWK142" s="8"/>
      <c r="BWL142" s="8"/>
      <c r="BWM142" s="8"/>
      <c r="BWN142" s="8"/>
      <c r="BWO142" s="8"/>
      <c r="BWP142" s="8"/>
      <c r="BWQ142" s="8"/>
      <c r="BWR142" s="8"/>
      <c r="BWS142" s="8"/>
      <c r="BWT142" s="8"/>
      <c r="BWU142" s="8"/>
      <c r="BWV142" s="8"/>
      <c r="BWW142" s="8"/>
      <c r="BWX142" s="8"/>
      <c r="BWY142" s="8"/>
      <c r="BWZ142" s="8"/>
      <c r="BXA142" s="8"/>
      <c r="BXB142" s="8"/>
      <c r="BXC142" s="8"/>
      <c r="BXD142" s="8"/>
      <c r="BXE142" s="8"/>
      <c r="BXF142" s="8"/>
      <c r="BXG142" s="8"/>
      <c r="BXH142" s="8"/>
      <c r="BXI142" s="8"/>
      <c r="BXJ142" s="8"/>
      <c r="BXK142" s="8"/>
      <c r="BXL142" s="8"/>
      <c r="BXM142" s="8"/>
      <c r="BXN142" s="8"/>
      <c r="BXO142" s="8"/>
      <c r="BXP142" s="8"/>
      <c r="BXQ142" s="8"/>
      <c r="BXR142" s="8"/>
      <c r="BXS142" s="8"/>
      <c r="BXT142" s="8"/>
      <c r="BXU142" s="8"/>
      <c r="BXV142" s="8"/>
      <c r="BXW142" s="8"/>
      <c r="BXX142" s="8"/>
    </row>
    <row r="143" spans="1:2003" s="83" customFormat="1" ht="32.25" customHeight="1">
      <c r="A143" s="148" t="s">
        <v>40</v>
      </c>
      <c r="B143" s="149"/>
      <c r="C143" s="149"/>
      <c r="D143" s="65"/>
      <c r="E143" s="65"/>
      <c r="F143" s="65"/>
      <c r="G143" s="66"/>
      <c r="H143" s="66"/>
      <c r="I143" s="66"/>
      <c r="J143" s="150">
        <f>SUM(J8:J142)</f>
        <v>2824559.3</v>
      </c>
      <c r="K143" s="151">
        <f>SUM(K9:K142)</f>
        <v>234360</v>
      </c>
      <c r="L143" s="152">
        <f>SUM(L9:L142)</f>
        <v>2812322</v>
      </c>
      <c r="M143" s="152">
        <f>SUM(M9:M142)</f>
        <v>2824559</v>
      </c>
      <c r="N143" s="153"/>
      <c r="O143" s="81">
        <f>+M143-L143</f>
        <v>12237</v>
      </c>
      <c r="P143" s="81"/>
      <c r="Q143" s="81"/>
      <c r="R143" s="81"/>
      <c r="S143" s="81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2"/>
      <c r="AG143" s="82"/>
      <c r="AH143" s="82"/>
      <c r="AI143" s="82"/>
      <c r="AJ143" s="82"/>
      <c r="AK143" s="82"/>
      <c r="AL143" s="82"/>
      <c r="AM143" s="82"/>
      <c r="AN143" s="82"/>
      <c r="AO143" s="82"/>
      <c r="AP143" s="82"/>
      <c r="AQ143" s="82"/>
      <c r="AR143" s="82"/>
      <c r="AS143" s="82"/>
      <c r="AT143" s="82"/>
      <c r="AU143" s="82"/>
      <c r="AV143" s="82"/>
      <c r="AW143" s="82"/>
      <c r="AX143" s="82"/>
      <c r="AY143" s="82"/>
      <c r="AZ143" s="82"/>
      <c r="BA143" s="82"/>
      <c r="BB143" s="82"/>
      <c r="BC143" s="82"/>
      <c r="BD143" s="82"/>
      <c r="BE143" s="82"/>
      <c r="BF143" s="82"/>
      <c r="BG143" s="82"/>
      <c r="BH143" s="82"/>
      <c r="BI143" s="82"/>
      <c r="BJ143" s="82"/>
      <c r="BK143" s="82"/>
      <c r="BL143" s="82"/>
      <c r="BM143" s="82"/>
      <c r="BN143" s="82"/>
      <c r="BO143" s="82"/>
      <c r="BP143" s="82"/>
      <c r="BQ143" s="82"/>
      <c r="BR143" s="82"/>
      <c r="BS143" s="82"/>
      <c r="BT143" s="82"/>
      <c r="BU143" s="82"/>
      <c r="BV143" s="82"/>
      <c r="BW143" s="82"/>
      <c r="BX143" s="82"/>
      <c r="BY143" s="82"/>
      <c r="BZ143" s="82"/>
      <c r="CA143" s="82"/>
      <c r="CB143" s="82"/>
      <c r="CC143" s="82"/>
      <c r="CD143" s="82"/>
      <c r="CE143" s="82"/>
      <c r="CF143" s="82"/>
      <c r="CG143" s="82"/>
      <c r="CH143" s="82"/>
      <c r="CI143" s="82"/>
      <c r="CJ143" s="82"/>
      <c r="CK143" s="82"/>
      <c r="CL143" s="82"/>
      <c r="CM143" s="82"/>
      <c r="CN143" s="82"/>
      <c r="CO143" s="82"/>
      <c r="CP143" s="82"/>
      <c r="CQ143" s="82"/>
      <c r="CR143" s="82"/>
      <c r="CS143" s="82"/>
      <c r="CT143" s="82"/>
      <c r="CU143" s="82"/>
      <c r="CV143" s="82"/>
      <c r="CW143" s="82"/>
      <c r="CX143" s="82"/>
      <c r="CY143" s="82"/>
      <c r="CZ143" s="82"/>
      <c r="DA143" s="82"/>
      <c r="DB143" s="82"/>
      <c r="DC143" s="82"/>
      <c r="DD143" s="82"/>
      <c r="DE143" s="82"/>
      <c r="DF143" s="82"/>
      <c r="DG143" s="82"/>
      <c r="DH143" s="82"/>
      <c r="DI143" s="82"/>
      <c r="DJ143" s="82"/>
      <c r="DK143" s="82"/>
      <c r="DL143" s="82"/>
      <c r="DM143" s="82"/>
      <c r="DN143" s="82"/>
      <c r="DO143" s="82"/>
      <c r="DP143" s="82"/>
      <c r="DQ143" s="82"/>
      <c r="DR143" s="82"/>
      <c r="DS143" s="82"/>
      <c r="DT143" s="82"/>
      <c r="DU143" s="82"/>
      <c r="DV143" s="82"/>
      <c r="DW143" s="82"/>
      <c r="DX143" s="82"/>
      <c r="DY143" s="82"/>
      <c r="DZ143" s="82"/>
      <c r="EA143" s="82"/>
      <c r="EB143" s="82"/>
      <c r="EC143" s="82"/>
      <c r="ED143" s="82"/>
      <c r="EE143" s="82"/>
      <c r="EF143" s="82"/>
      <c r="EG143" s="82"/>
      <c r="EH143" s="82"/>
      <c r="EI143" s="82"/>
      <c r="EJ143" s="82"/>
      <c r="EK143" s="82"/>
      <c r="EL143" s="82"/>
      <c r="EM143" s="82"/>
      <c r="EN143" s="82"/>
      <c r="EO143" s="82"/>
      <c r="EP143" s="82"/>
      <c r="EQ143" s="82"/>
      <c r="ER143" s="82"/>
      <c r="ES143" s="82"/>
      <c r="ET143" s="82"/>
      <c r="EU143" s="82"/>
      <c r="EV143" s="82"/>
      <c r="EW143" s="82"/>
      <c r="EX143" s="82"/>
      <c r="EY143" s="82"/>
      <c r="EZ143" s="82"/>
      <c r="FA143" s="82"/>
      <c r="FB143" s="82"/>
      <c r="FC143" s="82"/>
      <c r="FD143" s="82"/>
      <c r="FE143" s="82"/>
      <c r="FF143" s="82"/>
      <c r="FG143" s="82"/>
      <c r="FH143" s="82"/>
      <c r="FI143" s="82"/>
      <c r="FJ143" s="82"/>
      <c r="FK143" s="82"/>
      <c r="FL143" s="82"/>
      <c r="FM143" s="82"/>
      <c r="FN143" s="82"/>
      <c r="FO143" s="82"/>
      <c r="FP143" s="82"/>
      <c r="FQ143" s="82"/>
      <c r="FR143" s="82"/>
      <c r="FS143" s="82"/>
      <c r="FT143" s="82"/>
      <c r="FU143" s="82"/>
      <c r="FV143" s="82"/>
      <c r="FW143" s="82"/>
      <c r="FX143" s="82"/>
      <c r="FY143" s="82"/>
      <c r="FZ143" s="82"/>
      <c r="GA143" s="82"/>
      <c r="GB143" s="82"/>
      <c r="GC143" s="82"/>
      <c r="GD143" s="82"/>
      <c r="GE143" s="82"/>
      <c r="GF143" s="82"/>
      <c r="GG143" s="82"/>
      <c r="GH143" s="82"/>
      <c r="GI143" s="82"/>
      <c r="GJ143" s="82"/>
      <c r="GK143" s="82"/>
      <c r="GL143" s="82"/>
      <c r="GM143" s="82"/>
      <c r="GN143" s="82"/>
      <c r="GO143" s="82"/>
      <c r="GP143" s="82"/>
      <c r="GQ143" s="82"/>
      <c r="GR143" s="82"/>
      <c r="GS143" s="82"/>
      <c r="GT143" s="82"/>
      <c r="GU143" s="82"/>
      <c r="GV143" s="82"/>
      <c r="GW143" s="82"/>
      <c r="GX143" s="82"/>
      <c r="GY143" s="82"/>
      <c r="GZ143" s="82"/>
      <c r="HA143" s="82"/>
      <c r="HB143" s="82"/>
      <c r="HC143" s="82"/>
      <c r="HD143" s="82"/>
      <c r="HE143" s="82"/>
      <c r="HF143" s="82"/>
      <c r="HG143" s="82"/>
      <c r="HH143" s="82"/>
      <c r="HI143" s="82"/>
      <c r="HJ143" s="82"/>
      <c r="HK143" s="82"/>
      <c r="HL143" s="82"/>
      <c r="HM143" s="82"/>
      <c r="HN143" s="82"/>
      <c r="HO143" s="82"/>
      <c r="HP143" s="82"/>
      <c r="HQ143" s="82"/>
      <c r="HR143" s="82"/>
      <c r="HS143" s="82"/>
      <c r="HT143" s="82"/>
      <c r="HU143" s="82"/>
      <c r="HV143" s="82"/>
      <c r="HW143" s="82"/>
      <c r="HX143" s="82"/>
      <c r="HY143" s="82"/>
      <c r="HZ143" s="82"/>
      <c r="IA143" s="82"/>
      <c r="IB143" s="82"/>
      <c r="IC143" s="82"/>
      <c r="ID143" s="82"/>
      <c r="IE143" s="82"/>
      <c r="IF143" s="82"/>
      <c r="IG143" s="82"/>
      <c r="IH143" s="82"/>
      <c r="II143" s="82"/>
      <c r="IJ143" s="82"/>
      <c r="IK143" s="82"/>
      <c r="IL143" s="82"/>
      <c r="IM143" s="82"/>
      <c r="IN143" s="82"/>
      <c r="IO143" s="82"/>
      <c r="IP143" s="82"/>
      <c r="IQ143" s="82"/>
      <c r="IR143" s="82"/>
      <c r="IS143" s="82"/>
      <c r="IT143" s="82"/>
      <c r="IU143" s="82"/>
      <c r="IV143" s="82"/>
      <c r="IW143" s="82"/>
      <c r="IX143" s="82"/>
      <c r="IY143" s="82"/>
      <c r="IZ143" s="82"/>
      <c r="JA143" s="82"/>
      <c r="JB143" s="82"/>
      <c r="JC143" s="82"/>
      <c r="JD143" s="82"/>
      <c r="JE143" s="82"/>
      <c r="JF143" s="82"/>
      <c r="JG143" s="82"/>
      <c r="JH143" s="82"/>
      <c r="JI143" s="82"/>
      <c r="JJ143" s="82"/>
      <c r="JK143" s="82"/>
      <c r="JL143" s="82"/>
      <c r="JM143" s="82"/>
      <c r="JN143" s="82"/>
      <c r="JO143" s="82"/>
      <c r="JP143" s="82"/>
      <c r="JQ143" s="82"/>
      <c r="JR143" s="82"/>
      <c r="JS143" s="82"/>
      <c r="JT143" s="82"/>
      <c r="JU143" s="82"/>
      <c r="JV143" s="82"/>
      <c r="JW143" s="82"/>
      <c r="JX143" s="82"/>
      <c r="JY143" s="82"/>
      <c r="JZ143" s="82"/>
      <c r="KA143" s="82"/>
      <c r="KB143" s="82"/>
      <c r="KC143" s="82"/>
      <c r="KD143" s="82"/>
      <c r="KE143" s="82"/>
      <c r="KF143" s="82"/>
      <c r="KG143" s="82"/>
      <c r="KH143" s="82"/>
      <c r="KI143" s="82"/>
      <c r="KJ143" s="82"/>
      <c r="KK143" s="82"/>
      <c r="KL143" s="82"/>
      <c r="KM143" s="82"/>
      <c r="KN143" s="82"/>
      <c r="KO143" s="82"/>
      <c r="KP143" s="82"/>
      <c r="KQ143" s="82"/>
      <c r="KR143" s="82"/>
      <c r="KS143" s="82"/>
      <c r="KT143" s="82"/>
      <c r="KU143" s="82"/>
      <c r="KV143" s="82"/>
      <c r="KW143" s="82"/>
      <c r="KX143" s="82"/>
      <c r="KY143" s="82"/>
      <c r="KZ143" s="82"/>
      <c r="LA143" s="82"/>
      <c r="LB143" s="82"/>
      <c r="LC143" s="82"/>
      <c r="LD143" s="82"/>
      <c r="LE143" s="82"/>
      <c r="LF143" s="82"/>
      <c r="LG143" s="82"/>
      <c r="LH143" s="82"/>
      <c r="LI143" s="82"/>
      <c r="LJ143" s="82"/>
      <c r="LK143" s="82"/>
      <c r="LL143" s="82"/>
      <c r="LM143" s="82"/>
      <c r="LN143" s="82"/>
      <c r="LO143" s="82"/>
      <c r="LP143" s="82"/>
      <c r="LQ143" s="82"/>
      <c r="LR143" s="82"/>
      <c r="LS143" s="82"/>
      <c r="LT143" s="82"/>
      <c r="LU143" s="82"/>
      <c r="LV143" s="82"/>
      <c r="LW143" s="82"/>
      <c r="LX143" s="82"/>
      <c r="LY143" s="82"/>
      <c r="LZ143" s="82"/>
      <c r="MA143" s="82"/>
      <c r="MB143" s="82"/>
      <c r="MC143" s="82"/>
      <c r="MD143" s="82"/>
      <c r="ME143" s="82"/>
      <c r="MF143" s="82"/>
      <c r="MG143" s="82"/>
      <c r="MH143" s="82"/>
      <c r="MI143" s="82"/>
      <c r="MJ143" s="82"/>
      <c r="MK143" s="82"/>
      <c r="ML143" s="82"/>
      <c r="MM143" s="82"/>
      <c r="MN143" s="82"/>
      <c r="MO143" s="82"/>
      <c r="MP143" s="82"/>
      <c r="MQ143" s="82"/>
      <c r="MR143" s="82"/>
      <c r="MS143" s="82"/>
      <c r="MT143" s="82"/>
      <c r="MU143" s="82"/>
      <c r="MV143" s="82"/>
      <c r="MW143" s="82"/>
      <c r="MX143" s="82"/>
      <c r="MY143" s="82"/>
      <c r="MZ143" s="82"/>
      <c r="NA143" s="82"/>
      <c r="NB143" s="82"/>
      <c r="NC143" s="82"/>
      <c r="ND143" s="82"/>
      <c r="NE143" s="82"/>
      <c r="NF143" s="82"/>
      <c r="NG143" s="82"/>
      <c r="NH143" s="82"/>
      <c r="NI143" s="82"/>
      <c r="NJ143" s="82"/>
      <c r="NK143" s="82"/>
      <c r="NL143" s="82"/>
      <c r="NM143" s="82"/>
      <c r="NN143" s="82"/>
      <c r="NO143" s="82"/>
      <c r="NP143" s="82"/>
      <c r="NQ143" s="82"/>
      <c r="NR143" s="82"/>
      <c r="NS143" s="82"/>
      <c r="NT143" s="82"/>
      <c r="NU143" s="82"/>
      <c r="NV143" s="82"/>
      <c r="NW143" s="82"/>
      <c r="NX143" s="82"/>
      <c r="NY143" s="82"/>
      <c r="NZ143" s="82"/>
      <c r="OA143" s="82"/>
      <c r="OB143" s="82"/>
      <c r="OC143" s="82"/>
      <c r="OD143" s="82"/>
      <c r="OE143" s="82"/>
      <c r="OF143" s="82"/>
      <c r="OG143" s="82"/>
      <c r="OH143" s="82"/>
      <c r="OI143" s="82"/>
      <c r="OJ143" s="82"/>
      <c r="OK143" s="82"/>
      <c r="OL143" s="82"/>
      <c r="OM143" s="82"/>
      <c r="ON143" s="82"/>
      <c r="OO143" s="82"/>
      <c r="OP143" s="82"/>
      <c r="OQ143" s="82"/>
      <c r="OR143" s="82"/>
      <c r="OS143" s="82"/>
      <c r="OT143" s="82"/>
      <c r="OU143" s="82"/>
      <c r="OV143" s="82"/>
      <c r="OW143" s="82"/>
      <c r="OX143" s="82"/>
      <c r="OY143" s="82"/>
      <c r="OZ143" s="82"/>
      <c r="PA143" s="82"/>
      <c r="PB143" s="82"/>
      <c r="PC143" s="82"/>
      <c r="PD143" s="82"/>
      <c r="PE143" s="82"/>
      <c r="PF143" s="82"/>
      <c r="PG143" s="82"/>
      <c r="PH143" s="82"/>
      <c r="PI143" s="82"/>
      <c r="PJ143" s="82"/>
      <c r="PK143" s="82"/>
      <c r="PL143" s="82"/>
      <c r="PM143" s="82"/>
      <c r="PN143" s="82"/>
      <c r="PO143" s="82"/>
      <c r="PP143" s="82"/>
      <c r="PQ143" s="82"/>
      <c r="PR143" s="82"/>
      <c r="PS143" s="82"/>
      <c r="PT143" s="82"/>
      <c r="PU143" s="82"/>
      <c r="PV143" s="82"/>
      <c r="PW143" s="82"/>
      <c r="PX143" s="82"/>
      <c r="PY143" s="82"/>
      <c r="PZ143" s="82"/>
      <c r="QA143" s="82"/>
      <c r="QB143" s="82"/>
      <c r="QC143" s="82"/>
      <c r="QD143" s="82"/>
      <c r="QE143" s="82"/>
      <c r="QF143" s="82"/>
      <c r="QG143" s="82"/>
      <c r="QH143" s="82"/>
      <c r="QI143" s="82"/>
      <c r="QJ143" s="82"/>
      <c r="QK143" s="82"/>
      <c r="QL143" s="82"/>
      <c r="QM143" s="82"/>
      <c r="QN143" s="82"/>
      <c r="QO143" s="82"/>
      <c r="QP143" s="82"/>
      <c r="QQ143" s="82"/>
      <c r="QR143" s="82"/>
      <c r="QS143" s="82"/>
      <c r="QT143" s="82"/>
      <c r="QU143" s="82"/>
      <c r="QV143" s="82"/>
      <c r="QW143" s="82"/>
      <c r="QX143" s="82"/>
      <c r="QY143" s="82"/>
      <c r="QZ143" s="82"/>
      <c r="RA143" s="82"/>
      <c r="RB143" s="82"/>
      <c r="RC143" s="82"/>
      <c r="RD143" s="82"/>
      <c r="RE143" s="82"/>
      <c r="RF143" s="82"/>
      <c r="RG143" s="82"/>
      <c r="RH143" s="82"/>
      <c r="RI143" s="82"/>
      <c r="RJ143" s="82"/>
      <c r="RK143" s="82"/>
      <c r="RL143" s="82"/>
      <c r="RM143" s="82"/>
      <c r="RN143" s="82"/>
      <c r="RO143" s="82"/>
      <c r="RP143" s="82"/>
      <c r="RQ143" s="82"/>
      <c r="RR143" s="82"/>
      <c r="RS143" s="82"/>
      <c r="RT143" s="82"/>
      <c r="RU143" s="82"/>
      <c r="RV143" s="82"/>
      <c r="RW143" s="82"/>
      <c r="RX143" s="82"/>
      <c r="RY143" s="82"/>
      <c r="RZ143" s="82"/>
      <c r="SA143" s="82"/>
      <c r="SB143" s="82"/>
      <c r="SC143" s="82"/>
      <c r="SD143" s="82"/>
      <c r="SE143" s="82"/>
      <c r="SF143" s="82"/>
      <c r="SG143" s="82"/>
      <c r="SH143" s="82"/>
      <c r="SI143" s="82"/>
      <c r="SJ143" s="82"/>
      <c r="SK143" s="82"/>
      <c r="SL143" s="82"/>
      <c r="SM143" s="82"/>
      <c r="SN143" s="82"/>
      <c r="SO143" s="82"/>
      <c r="SP143" s="82"/>
      <c r="SQ143" s="82"/>
      <c r="SR143" s="82"/>
      <c r="SS143" s="82"/>
      <c r="ST143" s="82"/>
      <c r="SU143" s="82"/>
      <c r="SV143" s="82"/>
      <c r="SW143" s="82"/>
      <c r="SX143" s="82"/>
      <c r="SY143" s="82"/>
      <c r="SZ143" s="82"/>
      <c r="TA143" s="82"/>
      <c r="TB143" s="82"/>
      <c r="TC143" s="82"/>
      <c r="TD143" s="82"/>
      <c r="TE143" s="82"/>
      <c r="TF143" s="82"/>
      <c r="TG143" s="82"/>
      <c r="TH143" s="82"/>
      <c r="TI143" s="82"/>
      <c r="TJ143" s="82"/>
      <c r="TK143" s="82"/>
      <c r="TL143" s="82"/>
      <c r="TM143" s="82"/>
      <c r="TN143" s="82"/>
      <c r="TO143" s="82"/>
      <c r="TP143" s="82"/>
      <c r="TQ143" s="82"/>
      <c r="TR143" s="82"/>
      <c r="TS143" s="82"/>
      <c r="TT143" s="82"/>
      <c r="TU143" s="82"/>
      <c r="TV143" s="82"/>
      <c r="TW143" s="82"/>
      <c r="TX143" s="82"/>
      <c r="TY143" s="82"/>
      <c r="TZ143" s="82"/>
      <c r="UA143" s="82"/>
      <c r="UB143" s="82"/>
      <c r="UC143" s="82"/>
      <c r="UD143" s="82"/>
      <c r="UE143" s="82"/>
      <c r="UF143" s="82"/>
      <c r="UG143" s="82"/>
      <c r="UH143" s="82"/>
      <c r="UI143" s="82"/>
      <c r="UJ143" s="82"/>
      <c r="UK143" s="82"/>
      <c r="UL143" s="82"/>
      <c r="UM143" s="82"/>
      <c r="UN143" s="82"/>
      <c r="UO143" s="82"/>
      <c r="UP143" s="82"/>
      <c r="UQ143" s="82"/>
      <c r="UR143" s="82"/>
      <c r="US143" s="82"/>
      <c r="UT143" s="82"/>
      <c r="UU143" s="82"/>
      <c r="UV143" s="82"/>
      <c r="UW143" s="82"/>
      <c r="UX143" s="82"/>
      <c r="UY143" s="82"/>
      <c r="UZ143" s="82"/>
      <c r="VA143" s="82"/>
      <c r="VB143" s="82"/>
      <c r="VC143" s="82"/>
      <c r="VD143" s="82"/>
      <c r="VE143" s="82"/>
      <c r="VF143" s="82"/>
      <c r="VG143" s="82"/>
      <c r="VH143" s="82"/>
      <c r="VI143" s="82"/>
      <c r="VJ143" s="82"/>
      <c r="VK143" s="82"/>
      <c r="VL143" s="82"/>
      <c r="VM143" s="82"/>
      <c r="VN143" s="82"/>
      <c r="VO143" s="82"/>
      <c r="VP143" s="82"/>
      <c r="VQ143" s="82"/>
      <c r="VR143" s="82"/>
      <c r="VS143" s="82"/>
      <c r="VT143" s="82"/>
      <c r="VU143" s="82"/>
      <c r="VV143" s="82"/>
      <c r="VW143" s="82"/>
      <c r="VX143" s="82"/>
      <c r="VY143" s="82"/>
      <c r="VZ143" s="82"/>
      <c r="WA143" s="82"/>
      <c r="WB143" s="82"/>
      <c r="WC143" s="82"/>
      <c r="WD143" s="82"/>
      <c r="WE143" s="82"/>
      <c r="WF143" s="82"/>
      <c r="WG143" s="82"/>
      <c r="WH143" s="82"/>
      <c r="WI143" s="82"/>
      <c r="WJ143" s="82"/>
      <c r="WK143" s="82"/>
      <c r="WL143" s="82"/>
      <c r="WM143" s="82"/>
      <c r="WN143" s="82"/>
      <c r="WO143" s="82"/>
      <c r="WP143" s="82"/>
      <c r="WQ143" s="82"/>
      <c r="WR143" s="82"/>
      <c r="WS143" s="82"/>
      <c r="WT143" s="82"/>
      <c r="WU143" s="82"/>
      <c r="WV143" s="82"/>
      <c r="WW143" s="82"/>
      <c r="WX143" s="82"/>
      <c r="WY143" s="82"/>
      <c r="WZ143" s="82"/>
      <c r="XA143" s="82"/>
      <c r="XB143" s="82"/>
      <c r="XC143" s="82"/>
      <c r="XD143" s="82"/>
      <c r="XE143" s="82"/>
      <c r="XF143" s="82"/>
      <c r="XG143" s="82"/>
      <c r="XH143" s="82"/>
      <c r="XI143" s="82"/>
      <c r="XJ143" s="82"/>
      <c r="XK143" s="82"/>
      <c r="XL143" s="82"/>
      <c r="XM143" s="82"/>
      <c r="XN143" s="82"/>
      <c r="XO143" s="82"/>
      <c r="XP143" s="82"/>
      <c r="XQ143" s="82"/>
      <c r="XR143" s="82"/>
      <c r="XS143" s="82"/>
      <c r="XT143" s="82"/>
      <c r="XU143" s="82"/>
      <c r="XV143" s="82"/>
      <c r="XW143" s="82"/>
      <c r="XX143" s="82"/>
      <c r="XY143" s="82"/>
      <c r="XZ143" s="82"/>
      <c r="YA143" s="82"/>
      <c r="YB143" s="82"/>
      <c r="YC143" s="82"/>
      <c r="YD143" s="82"/>
      <c r="YE143" s="82"/>
      <c r="YF143" s="82"/>
      <c r="YG143" s="82"/>
      <c r="YH143" s="82"/>
      <c r="YI143" s="82"/>
      <c r="YJ143" s="82"/>
      <c r="YK143" s="82"/>
      <c r="YL143" s="82"/>
      <c r="YM143" s="82"/>
      <c r="YN143" s="82"/>
      <c r="YO143" s="82"/>
      <c r="YP143" s="82"/>
      <c r="YQ143" s="82"/>
      <c r="YR143" s="82"/>
      <c r="YS143" s="82"/>
      <c r="YT143" s="82"/>
      <c r="YU143" s="82"/>
      <c r="YV143" s="82"/>
      <c r="YW143" s="82"/>
      <c r="YX143" s="82"/>
      <c r="YY143" s="82"/>
      <c r="YZ143" s="82"/>
      <c r="ZA143" s="82"/>
      <c r="ZB143" s="82"/>
      <c r="ZC143" s="82"/>
      <c r="ZD143" s="82"/>
      <c r="ZE143" s="82"/>
      <c r="ZF143" s="82"/>
      <c r="ZG143" s="82"/>
      <c r="ZH143" s="82"/>
      <c r="ZI143" s="82"/>
      <c r="ZJ143" s="82"/>
      <c r="ZK143" s="82"/>
      <c r="ZL143" s="82"/>
      <c r="ZM143" s="82"/>
      <c r="ZN143" s="82"/>
      <c r="ZO143" s="82"/>
      <c r="ZP143" s="82"/>
      <c r="ZQ143" s="82"/>
      <c r="ZR143" s="82"/>
      <c r="ZS143" s="82"/>
      <c r="ZT143" s="82"/>
      <c r="ZU143" s="82"/>
      <c r="ZV143" s="82"/>
      <c r="ZW143" s="82"/>
      <c r="ZX143" s="82"/>
      <c r="ZY143" s="82"/>
      <c r="ZZ143" s="82"/>
      <c r="AAA143" s="82"/>
      <c r="AAB143" s="82"/>
      <c r="AAC143" s="82"/>
      <c r="AAD143" s="82"/>
      <c r="AAE143" s="82"/>
      <c r="AAF143" s="82"/>
      <c r="AAG143" s="82"/>
      <c r="AAH143" s="82"/>
      <c r="AAI143" s="82"/>
      <c r="AAJ143" s="82"/>
      <c r="AAK143" s="82"/>
      <c r="AAL143" s="82"/>
      <c r="AAM143" s="82"/>
      <c r="AAN143" s="82"/>
      <c r="AAO143" s="82"/>
      <c r="AAP143" s="82"/>
      <c r="AAQ143" s="82"/>
      <c r="AAR143" s="82"/>
      <c r="AAS143" s="82"/>
      <c r="AAT143" s="82"/>
      <c r="AAU143" s="82"/>
      <c r="AAV143" s="82"/>
      <c r="AAW143" s="82"/>
      <c r="AAX143" s="82"/>
      <c r="AAY143" s="82"/>
      <c r="AAZ143" s="82"/>
      <c r="ABA143" s="82"/>
      <c r="ABB143" s="82"/>
      <c r="ABC143" s="82"/>
      <c r="ABD143" s="82"/>
      <c r="ABE143" s="82"/>
      <c r="ABF143" s="82"/>
      <c r="ABG143" s="82"/>
      <c r="ABH143" s="82"/>
      <c r="ABI143" s="82"/>
      <c r="ABJ143" s="82"/>
      <c r="ABK143" s="82"/>
      <c r="ABL143" s="82"/>
      <c r="ABM143" s="82"/>
      <c r="ABN143" s="82"/>
      <c r="ABO143" s="82"/>
      <c r="ABP143" s="82"/>
      <c r="ABQ143" s="82"/>
      <c r="ABR143" s="82"/>
      <c r="ABS143" s="82"/>
      <c r="ABT143" s="82"/>
      <c r="ABU143" s="82"/>
      <c r="ABV143" s="82"/>
      <c r="ABW143" s="82"/>
      <c r="ABX143" s="82"/>
      <c r="ABY143" s="82"/>
      <c r="ABZ143" s="82"/>
      <c r="ACA143" s="82"/>
      <c r="ACB143" s="82"/>
      <c r="ACC143" s="82"/>
      <c r="ACD143" s="82"/>
      <c r="ACE143" s="82"/>
      <c r="ACF143" s="82"/>
      <c r="ACG143" s="82"/>
      <c r="ACH143" s="82"/>
      <c r="ACI143" s="82"/>
      <c r="ACJ143" s="82"/>
      <c r="ACK143" s="82"/>
      <c r="ACL143" s="82"/>
      <c r="ACM143" s="82"/>
      <c r="ACN143" s="82"/>
      <c r="ACO143" s="82"/>
      <c r="ACP143" s="82"/>
      <c r="ACQ143" s="82"/>
      <c r="ACR143" s="82"/>
      <c r="ACS143" s="82"/>
      <c r="ACT143" s="82"/>
      <c r="ACU143" s="82"/>
      <c r="ACV143" s="82"/>
      <c r="ACW143" s="82"/>
      <c r="ACX143" s="82"/>
      <c r="ACY143" s="82"/>
      <c r="ACZ143" s="82"/>
      <c r="ADA143" s="82"/>
      <c r="ADB143" s="82"/>
      <c r="ADC143" s="82"/>
      <c r="ADD143" s="82"/>
      <c r="ADE143" s="82"/>
      <c r="ADF143" s="82"/>
      <c r="ADG143" s="82"/>
      <c r="ADH143" s="82"/>
      <c r="ADI143" s="82"/>
      <c r="ADJ143" s="82"/>
      <c r="ADK143" s="82"/>
      <c r="ADL143" s="82"/>
      <c r="ADM143" s="82"/>
      <c r="ADN143" s="82"/>
      <c r="ADO143" s="82"/>
      <c r="ADP143" s="82"/>
      <c r="ADQ143" s="82"/>
      <c r="ADR143" s="82"/>
      <c r="ADS143" s="82"/>
      <c r="ADT143" s="82"/>
      <c r="ADU143" s="82"/>
      <c r="ADV143" s="82"/>
      <c r="ADW143" s="82"/>
      <c r="ADX143" s="82"/>
      <c r="ADY143" s="82"/>
      <c r="ADZ143" s="82"/>
      <c r="AEA143" s="82"/>
      <c r="AEB143" s="82"/>
      <c r="AEC143" s="82"/>
      <c r="AED143" s="82"/>
      <c r="AEE143" s="82"/>
      <c r="AEF143" s="82"/>
      <c r="AEG143" s="82"/>
      <c r="AEH143" s="82"/>
      <c r="AEI143" s="82"/>
      <c r="AEJ143" s="82"/>
      <c r="AEK143" s="82"/>
      <c r="AEL143" s="82"/>
      <c r="AEM143" s="82"/>
      <c r="AEN143" s="82"/>
      <c r="AEO143" s="82"/>
      <c r="AEP143" s="82"/>
      <c r="AEQ143" s="82"/>
      <c r="AER143" s="82"/>
      <c r="AES143" s="82"/>
      <c r="AET143" s="82"/>
      <c r="AEU143" s="82"/>
      <c r="AEV143" s="82"/>
      <c r="AEW143" s="82"/>
      <c r="AEX143" s="82"/>
      <c r="AEY143" s="82"/>
      <c r="AEZ143" s="82"/>
      <c r="AFA143" s="82"/>
      <c r="AFB143" s="82"/>
      <c r="AFC143" s="82"/>
      <c r="AFD143" s="82"/>
      <c r="AFE143" s="82"/>
      <c r="AFF143" s="82"/>
      <c r="AFG143" s="82"/>
      <c r="AFH143" s="82"/>
      <c r="AFI143" s="82"/>
      <c r="AFJ143" s="82"/>
      <c r="AFK143" s="82"/>
      <c r="AFL143" s="82"/>
      <c r="AFM143" s="82"/>
      <c r="AFN143" s="82"/>
      <c r="AFO143" s="82"/>
      <c r="AFP143" s="82"/>
      <c r="AFQ143" s="82"/>
      <c r="AFR143" s="82"/>
      <c r="AFS143" s="82"/>
      <c r="AFT143" s="82"/>
      <c r="AFU143" s="82"/>
      <c r="AFV143" s="82"/>
      <c r="AFW143" s="82"/>
      <c r="AFX143" s="82"/>
      <c r="AFY143" s="82"/>
      <c r="AFZ143" s="82"/>
      <c r="AGA143" s="82"/>
      <c r="AGB143" s="82"/>
      <c r="AGC143" s="82"/>
      <c r="AGD143" s="82"/>
      <c r="AGE143" s="82"/>
      <c r="AGF143" s="82"/>
      <c r="AGG143" s="82"/>
      <c r="AGH143" s="82"/>
      <c r="AGI143" s="82"/>
      <c r="AGJ143" s="82"/>
      <c r="AGK143" s="82"/>
      <c r="AGL143" s="82"/>
      <c r="AGM143" s="82"/>
      <c r="AGN143" s="82"/>
      <c r="AGO143" s="82"/>
      <c r="AGP143" s="82"/>
      <c r="AGQ143" s="82"/>
      <c r="AGR143" s="82"/>
      <c r="AGS143" s="82"/>
      <c r="AGT143" s="82"/>
      <c r="AGU143" s="82"/>
      <c r="AGV143" s="82"/>
      <c r="AGW143" s="82"/>
      <c r="AGX143" s="82"/>
      <c r="AGY143" s="82"/>
      <c r="AGZ143" s="82"/>
      <c r="AHA143" s="82"/>
      <c r="AHB143" s="82"/>
      <c r="AHC143" s="82"/>
      <c r="AHD143" s="82"/>
      <c r="AHE143" s="82"/>
      <c r="AHF143" s="82"/>
      <c r="AHG143" s="82"/>
      <c r="AHH143" s="82"/>
      <c r="AHI143" s="82"/>
      <c r="AHJ143" s="82"/>
      <c r="AHK143" s="82"/>
      <c r="AHL143" s="82"/>
      <c r="AHM143" s="82"/>
      <c r="AHN143" s="82"/>
      <c r="AHO143" s="82"/>
      <c r="AHP143" s="82"/>
      <c r="AHQ143" s="82"/>
      <c r="AHR143" s="82"/>
      <c r="AHS143" s="82"/>
      <c r="AHT143" s="82"/>
      <c r="AHU143" s="82"/>
      <c r="AHV143" s="82"/>
      <c r="AHW143" s="82"/>
      <c r="AHX143" s="82"/>
      <c r="AHY143" s="82"/>
      <c r="AHZ143" s="82"/>
      <c r="AIA143" s="82"/>
      <c r="AIB143" s="82"/>
      <c r="AIC143" s="82"/>
      <c r="AID143" s="82"/>
      <c r="AIE143" s="82"/>
      <c r="AIF143" s="82"/>
      <c r="AIG143" s="82"/>
      <c r="AIH143" s="82"/>
      <c r="AII143" s="82"/>
      <c r="AIJ143" s="82"/>
      <c r="AIK143" s="82"/>
      <c r="AIL143" s="82"/>
      <c r="AIM143" s="82"/>
      <c r="AIN143" s="82"/>
      <c r="AIO143" s="82"/>
      <c r="AIP143" s="82"/>
      <c r="AIQ143" s="82"/>
      <c r="AIR143" s="82"/>
      <c r="AIS143" s="82"/>
      <c r="AIT143" s="82"/>
      <c r="AIU143" s="82"/>
      <c r="AIV143" s="82"/>
      <c r="AIW143" s="82"/>
      <c r="AIX143" s="82"/>
      <c r="AIY143" s="82"/>
      <c r="AIZ143" s="82"/>
      <c r="AJA143" s="82"/>
      <c r="AJB143" s="82"/>
      <c r="AJC143" s="82"/>
      <c r="AJD143" s="82"/>
      <c r="AJE143" s="82"/>
      <c r="AJF143" s="82"/>
      <c r="AJG143" s="82"/>
      <c r="AJH143" s="82"/>
      <c r="AJI143" s="82"/>
      <c r="AJJ143" s="82"/>
      <c r="AJK143" s="82"/>
      <c r="AJL143" s="82"/>
      <c r="AJM143" s="82"/>
      <c r="AJN143" s="82"/>
      <c r="AJO143" s="82"/>
      <c r="AJP143" s="82"/>
      <c r="AJQ143" s="82"/>
      <c r="AJR143" s="82"/>
      <c r="AJS143" s="82"/>
      <c r="AJT143" s="82"/>
      <c r="AJU143" s="82"/>
      <c r="AJV143" s="82"/>
      <c r="AJW143" s="82"/>
      <c r="AJX143" s="82"/>
      <c r="AJY143" s="82"/>
      <c r="AJZ143" s="82"/>
      <c r="AKA143" s="82"/>
      <c r="AKB143" s="82"/>
      <c r="AKC143" s="82"/>
      <c r="AKD143" s="82"/>
      <c r="AKE143" s="82"/>
      <c r="AKF143" s="82"/>
      <c r="AKG143" s="82"/>
      <c r="AKH143" s="82"/>
      <c r="AKI143" s="82"/>
      <c r="AKJ143" s="82"/>
      <c r="AKK143" s="82"/>
      <c r="AKL143" s="82"/>
      <c r="AKM143" s="82"/>
      <c r="AKN143" s="82"/>
      <c r="AKO143" s="82"/>
      <c r="AKP143" s="82"/>
      <c r="AKQ143" s="82"/>
      <c r="AKR143" s="82"/>
      <c r="AKS143" s="82"/>
      <c r="AKT143" s="82"/>
      <c r="AKU143" s="82"/>
      <c r="AKV143" s="82"/>
      <c r="AKW143" s="82"/>
      <c r="AKX143" s="82"/>
      <c r="AKY143" s="82"/>
      <c r="AKZ143" s="82"/>
      <c r="ALA143" s="82"/>
      <c r="ALB143" s="82"/>
      <c r="ALC143" s="82"/>
      <c r="ALD143" s="82"/>
      <c r="ALE143" s="82"/>
      <c r="ALF143" s="82"/>
      <c r="ALG143" s="82"/>
      <c r="ALH143" s="82"/>
      <c r="ALI143" s="82"/>
      <c r="ALJ143" s="82"/>
      <c r="ALK143" s="82"/>
      <c r="ALL143" s="82"/>
      <c r="ALM143" s="82"/>
      <c r="ALN143" s="82"/>
      <c r="ALO143" s="82"/>
      <c r="ALP143" s="82"/>
      <c r="ALQ143" s="82"/>
      <c r="ALR143" s="82"/>
      <c r="ALS143" s="82"/>
      <c r="ALT143" s="82"/>
      <c r="ALU143" s="82"/>
      <c r="ALV143" s="82"/>
      <c r="ALW143" s="82"/>
      <c r="ALX143" s="82"/>
      <c r="ALY143" s="82"/>
      <c r="ALZ143" s="82"/>
      <c r="AMA143" s="82"/>
      <c r="AMB143" s="82"/>
      <c r="AMC143" s="82"/>
      <c r="AMD143" s="82"/>
      <c r="AME143" s="82"/>
      <c r="AMF143" s="82"/>
      <c r="AMG143" s="82"/>
      <c r="AMH143" s="82"/>
      <c r="AMI143" s="82"/>
      <c r="AMJ143" s="82"/>
      <c r="AMK143" s="82"/>
      <c r="AML143" s="82"/>
      <c r="AMM143" s="82"/>
      <c r="AMN143" s="82"/>
      <c r="AMO143" s="82"/>
      <c r="AMP143" s="82"/>
      <c r="AMQ143" s="82"/>
      <c r="AMR143" s="82"/>
      <c r="AMS143" s="82"/>
      <c r="AMT143" s="82"/>
      <c r="AMU143" s="82"/>
      <c r="AMV143" s="82"/>
      <c r="AMW143" s="82"/>
      <c r="AMX143" s="82"/>
      <c r="AMY143" s="82"/>
      <c r="AMZ143" s="82"/>
      <c r="ANA143" s="82"/>
      <c r="ANB143" s="82"/>
      <c r="ANC143" s="82"/>
      <c r="AND143" s="82"/>
      <c r="ANE143" s="82"/>
      <c r="ANF143" s="82"/>
      <c r="ANG143" s="82"/>
      <c r="ANH143" s="82"/>
      <c r="ANI143" s="82"/>
      <c r="ANJ143" s="82"/>
      <c r="ANK143" s="82"/>
      <c r="ANL143" s="82"/>
      <c r="ANM143" s="82"/>
      <c r="ANN143" s="82"/>
      <c r="ANO143" s="82"/>
      <c r="ANP143" s="82"/>
      <c r="ANQ143" s="82"/>
      <c r="ANR143" s="82"/>
      <c r="ANS143" s="82"/>
      <c r="ANT143" s="82"/>
      <c r="ANU143" s="82"/>
      <c r="ANV143" s="82"/>
      <c r="ANW143" s="82"/>
      <c r="ANX143" s="82"/>
      <c r="ANY143" s="82"/>
      <c r="ANZ143" s="82"/>
      <c r="AOA143" s="82"/>
      <c r="AOB143" s="82"/>
      <c r="AOC143" s="82"/>
      <c r="AOD143" s="82"/>
      <c r="AOE143" s="82"/>
      <c r="AOF143" s="82"/>
      <c r="AOG143" s="82"/>
      <c r="AOH143" s="82"/>
      <c r="AOI143" s="82"/>
      <c r="AOJ143" s="82"/>
      <c r="AOK143" s="82"/>
      <c r="AOL143" s="82"/>
      <c r="AOM143" s="82"/>
      <c r="AON143" s="82"/>
      <c r="AOO143" s="82"/>
      <c r="AOP143" s="82"/>
      <c r="AOQ143" s="82"/>
      <c r="AOR143" s="82"/>
      <c r="AOS143" s="82"/>
      <c r="AOT143" s="82"/>
      <c r="AOU143" s="82"/>
      <c r="AOV143" s="82"/>
      <c r="AOW143" s="82"/>
      <c r="AOX143" s="82"/>
      <c r="AOY143" s="82"/>
      <c r="AOZ143" s="82"/>
      <c r="APA143" s="82"/>
      <c r="APB143" s="82"/>
      <c r="APC143" s="82"/>
      <c r="APD143" s="82"/>
      <c r="APE143" s="82"/>
      <c r="APF143" s="82"/>
      <c r="APG143" s="82"/>
      <c r="APH143" s="82"/>
      <c r="API143" s="82"/>
      <c r="APJ143" s="82"/>
      <c r="APK143" s="82"/>
      <c r="APL143" s="82"/>
      <c r="APM143" s="82"/>
      <c r="APN143" s="82"/>
      <c r="APO143" s="82"/>
      <c r="APP143" s="82"/>
      <c r="APQ143" s="82"/>
      <c r="APR143" s="82"/>
      <c r="APS143" s="82"/>
      <c r="APT143" s="82"/>
      <c r="APU143" s="82"/>
      <c r="APV143" s="82"/>
      <c r="APW143" s="82"/>
      <c r="APX143" s="82"/>
      <c r="APY143" s="82"/>
      <c r="APZ143" s="82"/>
      <c r="AQA143" s="82"/>
      <c r="AQB143" s="82"/>
      <c r="AQC143" s="82"/>
      <c r="AQD143" s="82"/>
      <c r="AQE143" s="82"/>
      <c r="AQF143" s="82"/>
      <c r="AQG143" s="82"/>
      <c r="AQH143" s="82"/>
      <c r="AQI143" s="82"/>
      <c r="AQJ143" s="82"/>
      <c r="AQK143" s="82"/>
      <c r="AQL143" s="82"/>
      <c r="AQM143" s="82"/>
      <c r="AQN143" s="82"/>
      <c r="AQO143" s="82"/>
      <c r="AQP143" s="82"/>
      <c r="AQQ143" s="82"/>
      <c r="AQR143" s="82"/>
      <c r="AQS143" s="82"/>
      <c r="AQT143" s="82"/>
      <c r="AQU143" s="82"/>
      <c r="AQV143" s="82"/>
      <c r="AQW143" s="82"/>
      <c r="AQX143" s="82"/>
      <c r="AQY143" s="82"/>
      <c r="AQZ143" s="82"/>
      <c r="ARA143" s="82"/>
      <c r="ARB143" s="82"/>
      <c r="ARC143" s="82"/>
      <c r="ARD143" s="82"/>
      <c r="ARE143" s="82"/>
      <c r="ARF143" s="82"/>
      <c r="ARG143" s="82"/>
      <c r="ARH143" s="82"/>
      <c r="ARI143" s="82"/>
      <c r="ARJ143" s="82"/>
      <c r="ARK143" s="82"/>
      <c r="ARL143" s="82"/>
      <c r="ARM143" s="82"/>
      <c r="ARN143" s="82"/>
      <c r="ARO143" s="82"/>
      <c r="ARP143" s="82"/>
      <c r="ARQ143" s="82"/>
      <c r="ARR143" s="82"/>
      <c r="ARS143" s="82"/>
      <c r="ART143" s="82"/>
      <c r="ARU143" s="82"/>
      <c r="ARV143" s="82"/>
      <c r="ARW143" s="82"/>
      <c r="ARX143" s="82"/>
      <c r="ARY143" s="82"/>
      <c r="ARZ143" s="82"/>
      <c r="ASA143" s="82"/>
      <c r="ASB143" s="82"/>
      <c r="ASC143" s="82"/>
      <c r="ASD143" s="82"/>
      <c r="ASE143" s="82"/>
      <c r="ASF143" s="82"/>
      <c r="ASG143" s="82"/>
      <c r="ASH143" s="82"/>
      <c r="ASI143" s="82"/>
      <c r="ASJ143" s="82"/>
      <c r="ASK143" s="82"/>
      <c r="ASL143" s="82"/>
      <c r="ASM143" s="82"/>
      <c r="ASN143" s="82"/>
      <c r="ASO143" s="82"/>
      <c r="ASP143" s="82"/>
      <c r="ASQ143" s="82"/>
      <c r="ASR143" s="82"/>
      <c r="ASS143" s="82"/>
      <c r="AST143" s="82"/>
      <c r="ASU143" s="82"/>
      <c r="ASV143" s="82"/>
      <c r="ASW143" s="82"/>
      <c r="ASX143" s="82"/>
      <c r="ASY143" s="82"/>
      <c r="ASZ143" s="82"/>
      <c r="ATA143" s="82"/>
      <c r="ATB143" s="82"/>
      <c r="ATC143" s="82"/>
      <c r="ATD143" s="82"/>
      <c r="ATE143" s="82"/>
      <c r="ATF143" s="82"/>
      <c r="ATG143" s="82"/>
      <c r="ATH143" s="82"/>
      <c r="ATI143" s="82"/>
      <c r="ATJ143" s="82"/>
      <c r="ATK143" s="82"/>
      <c r="ATL143" s="82"/>
      <c r="ATM143" s="82"/>
      <c r="ATN143" s="82"/>
      <c r="ATO143" s="82"/>
      <c r="ATP143" s="82"/>
      <c r="ATQ143" s="82"/>
      <c r="ATR143" s="82"/>
      <c r="ATS143" s="82"/>
      <c r="ATT143" s="82"/>
      <c r="ATU143" s="82"/>
      <c r="ATV143" s="82"/>
      <c r="ATW143" s="82"/>
      <c r="ATX143" s="82"/>
      <c r="ATY143" s="82"/>
      <c r="ATZ143" s="82"/>
      <c r="AUA143" s="82"/>
      <c r="AUB143" s="82"/>
      <c r="AUC143" s="82"/>
      <c r="AUD143" s="82"/>
      <c r="AUE143" s="82"/>
      <c r="AUF143" s="82"/>
      <c r="AUG143" s="82"/>
      <c r="AUH143" s="82"/>
      <c r="AUI143" s="82"/>
      <c r="AUJ143" s="82"/>
      <c r="AUK143" s="82"/>
      <c r="AUL143" s="82"/>
      <c r="AUM143" s="82"/>
      <c r="AUN143" s="82"/>
      <c r="AUO143" s="82"/>
      <c r="AUP143" s="82"/>
      <c r="AUQ143" s="82"/>
      <c r="AUR143" s="82"/>
      <c r="AUS143" s="82"/>
      <c r="AUT143" s="82"/>
      <c r="AUU143" s="82"/>
      <c r="AUV143" s="82"/>
      <c r="AUW143" s="82"/>
      <c r="AUX143" s="82"/>
      <c r="AUY143" s="82"/>
      <c r="AUZ143" s="82"/>
      <c r="AVA143" s="82"/>
      <c r="AVB143" s="82"/>
      <c r="AVC143" s="82"/>
      <c r="AVD143" s="82"/>
      <c r="AVE143" s="82"/>
      <c r="AVF143" s="82"/>
      <c r="AVG143" s="82"/>
      <c r="AVH143" s="82"/>
      <c r="AVI143" s="82"/>
      <c r="AVJ143" s="82"/>
      <c r="AVK143" s="82"/>
      <c r="AVL143" s="82"/>
      <c r="AVM143" s="82"/>
      <c r="AVN143" s="82"/>
      <c r="AVO143" s="82"/>
      <c r="AVP143" s="82"/>
      <c r="AVQ143" s="82"/>
      <c r="AVR143" s="82"/>
      <c r="AVS143" s="82"/>
      <c r="AVT143" s="82"/>
      <c r="AVU143" s="82"/>
      <c r="AVV143" s="82"/>
      <c r="AVW143" s="82"/>
      <c r="AVX143" s="82"/>
      <c r="AVY143" s="82"/>
      <c r="AVZ143" s="82"/>
      <c r="AWA143" s="82"/>
      <c r="AWB143" s="82"/>
      <c r="AWC143" s="82"/>
      <c r="AWD143" s="82"/>
      <c r="AWE143" s="82"/>
      <c r="AWF143" s="82"/>
      <c r="AWG143" s="82"/>
      <c r="AWH143" s="82"/>
      <c r="AWI143" s="82"/>
      <c r="AWJ143" s="82"/>
      <c r="AWK143" s="82"/>
      <c r="AWL143" s="82"/>
      <c r="AWM143" s="82"/>
      <c r="AWN143" s="82"/>
      <c r="AWO143" s="82"/>
      <c r="AWP143" s="82"/>
      <c r="AWQ143" s="82"/>
      <c r="AWR143" s="82"/>
      <c r="AWS143" s="82"/>
      <c r="AWT143" s="82"/>
      <c r="AWU143" s="82"/>
      <c r="AWV143" s="82"/>
      <c r="AWW143" s="82"/>
      <c r="AWX143" s="82"/>
      <c r="AWY143" s="82"/>
      <c r="AWZ143" s="82"/>
      <c r="AXA143" s="82"/>
      <c r="AXB143" s="82"/>
      <c r="AXC143" s="82"/>
      <c r="AXD143" s="82"/>
      <c r="AXE143" s="82"/>
      <c r="AXF143" s="82"/>
      <c r="AXG143" s="82"/>
      <c r="AXH143" s="82"/>
      <c r="AXI143" s="82"/>
      <c r="AXJ143" s="82"/>
      <c r="AXK143" s="82"/>
      <c r="AXL143" s="82"/>
      <c r="AXM143" s="82"/>
      <c r="AXN143" s="82"/>
      <c r="AXO143" s="82"/>
      <c r="AXP143" s="82"/>
      <c r="AXQ143" s="82"/>
      <c r="AXR143" s="82"/>
      <c r="AXS143" s="82"/>
      <c r="AXT143" s="82"/>
      <c r="AXU143" s="82"/>
      <c r="AXV143" s="82"/>
      <c r="AXW143" s="82"/>
      <c r="AXX143" s="82"/>
      <c r="AXY143" s="82"/>
      <c r="AXZ143" s="82"/>
      <c r="AYA143" s="82"/>
      <c r="AYB143" s="82"/>
      <c r="AYC143" s="82"/>
      <c r="AYD143" s="82"/>
      <c r="AYE143" s="82"/>
      <c r="AYF143" s="82"/>
      <c r="AYG143" s="82"/>
      <c r="AYH143" s="82"/>
      <c r="AYI143" s="82"/>
      <c r="AYJ143" s="82"/>
      <c r="AYK143" s="82"/>
      <c r="AYL143" s="82"/>
      <c r="AYM143" s="82"/>
      <c r="AYN143" s="82"/>
      <c r="AYO143" s="82"/>
      <c r="AYP143" s="82"/>
      <c r="AYQ143" s="82"/>
      <c r="AYR143" s="82"/>
      <c r="AYS143" s="82"/>
      <c r="AYT143" s="82"/>
      <c r="AYU143" s="82"/>
      <c r="AYV143" s="82"/>
      <c r="AYW143" s="82"/>
      <c r="AYX143" s="82"/>
      <c r="AYY143" s="82"/>
      <c r="AYZ143" s="82"/>
      <c r="AZA143" s="82"/>
      <c r="AZB143" s="82"/>
      <c r="AZC143" s="82"/>
      <c r="AZD143" s="82"/>
      <c r="AZE143" s="82"/>
      <c r="AZF143" s="82"/>
      <c r="AZG143" s="82"/>
      <c r="AZH143" s="82"/>
      <c r="AZI143" s="82"/>
      <c r="AZJ143" s="82"/>
      <c r="AZK143" s="82"/>
      <c r="AZL143" s="82"/>
      <c r="AZM143" s="82"/>
      <c r="AZN143" s="82"/>
      <c r="AZO143" s="82"/>
      <c r="AZP143" s="82"/>
      <c r="AZQ143" s="82"/>
      <c r="AZR143" s="82"/>
      <c r="AZS143" s="82"/>
      <c r="AZT143" s="82"/>
      <c r="AZU143" s="82"/>
      <c r="AZV143" s="82"/>
      <c r="AZW143" s="82"/>
      <c r="AZX143" s="82"/>
      <c r="AZY143" s="82"/>
      <c r="AZZ143" s="82"/>
      <c r="BAA143" s="82"/>
      <c r="BAB143" s="82"/>
      <c r="BAC143" s="82"/>
      <c r="BAD143" s="82"/>
      <c r="BAE143" s="82"/>
      <c r="BAF143" s="82"/>
      <c r="BAG143" s="82"/>
      <c r="BAH143" s="82"/>
      <c r="BAI143" s="82"/>
      <c r="BAJ143" s="82"/>
      <c r="BAK143" s="82"/>
      <c r="BAL143" s="82"/>
      <c r="BAM143" s="82"/>
      <c r="BAN143" s="82"/>
      <c r="BAO143" s="82"/>
      <c r="BAP143" s="82"/>
      <c r="BAQ143" s="82"/>
      <c r="BAR143" s="82"/>
      <c r="BAS143" s="82"/>
      <c r="BAT143" s="82"/>
      <c r="BAU143" s="82"/>
      <c r="BAV143" s="82"/>
      <c r="BAW143" s="82"/>
      <c r="BAX143" s="82"/>
      <c r="BAY143" s="82"/>
      <c r="BAZ143" s="82"/>
      <c r="BBA143" s="82"/>
      <c r="BBB143" s="82"/>
      <c r="BBC143" s="82"/>
      <c r="BBD143" s="82"/>
      <c r="BBE143" s="82"/>
      <c r="BBF143" s="82"/>
      <c r="BBG143" s="82"/>
      <c r="BBH143" s="82"/>
      <c r="BBI143" s="82"/>
      <c r="BBJ143" s="82"/>
      <c r="BBK143" s="82"/>
      <c r="BBL143" s="82"/>
      <c r="BBM143" s="82"/>
      <c r="BBN143" s="82"/>
      <c r="BBO143" s="82"/>
      <c r="BBP143" s="82"/>
      <c r="BBQ143" s="82"/>
      <c r="BBR143" s="82"/>
      <c r="BBS143" s="82"/>
      <c r="BBT143" s="82"/>
      <c r="BBU143" s="82"/>
      <c r="BBV143" s="82"/>
      <c r="BBW143" s="82"/>
      <c r="BBX143" s="82"/>
      <c r="BBY143" s="82"/>
      <c r="BBZ143" s="82"/>
      <c r="BCA143" s="82"/>
      <c r="BCB143" s="82"/>
      <c r="BCC143" s="82"/>
      <c r="BCD143" s="82"/>
      <c r="BCE143" s="82"/>
      <c r="BCF143" s="82"/>
      <c r="BCG143" s="82"/>
      <c r="BCH143" s="82"/>
      <c r="BCI143" s="82"/>
      <c r="BCJ143" s="82"/>
      <c r="BCK143" s="82"/>
      <c r="BCL143" s="82"/>
      <c r="BCM143" s="82"/>
      <c r="BCN143" s="82"/>
      <c r="BCO143" s="82"/>
      <c r="BCP143" s="82"/>
      <c r="BCQ143" s="82"/>
      <c r="BCR143" s="82"/>
      <c r="BCS143" s="82"/>
      <c r="BCT143" s="82"/>
      <c r="BCU143" s="82"/>
      <c r="BCV143" s="82"/>
      <c r="BCW143" s="82"/>
      <c r="BCX143" s="82"/>
      <c r="BCY143" s="82"/>
      <c r="BCZ143" s="82"/>
      <c r="BDA143" s="82"/>
      <c r="BDB143" s="82"/>
      <c r="BDC143" s="82"/>
      <c r="BDD143" s="82"/>
      <c r="BDE143" s="82"/>
      <c r="BDF143" s="82"/>
      <c r="BDG143" s="82"/>
      <c r="BDH143" s="82"/>
      <c r="BDI143" s="82"/>
      <c r="BDJ143" s="82"/>
      <c r="BDK143" s="82"/>
      <c r="BDL143" s="82"/>
      <c r="BDM143" s="82"/>
      <c r="BDN143" s="82"/>
      <c r="BDO143" s="82"/>
      <c r="BDP143" s="82"/>
      <c r="BDQ143" s="82"/>
      <c r="BDR143" s="82"/>
      <c r="BDS143" s="82"/>
      <c r="BDT143" s="82"/>
      <c r="BDU143" s="82"/>
      <c r="BDV143" s="82"/>
      <c r="BDW143" s="82"/>
      <c r="BDX143" s="82"/>
      <c r="BDY143" s="82"/>
      <c r="BDZ143" s="82"/>
      <c r="BEA143" s="82"/>
      <c r="BEB143" s="82"/>
      <c r="BEC143" s="82"/>
      <c r="BED143" s="82"/>
      <c r="BEE143" s="82"/>
      <c r="BEF143" s="82"/>
      <c r="BEG143" s="82"/>
      <c r="BEH143" s="82"/>
      <c r="BEI143" s="82"/>
      <c r="BEJ143" s="82"/>
      <c r="BEK143" s="82"/>
      <c r="BEL143" s="82"/>
      <c r="BEM143" s="82"/>
      <c r="BEN143" s="82"/>
      <c r="BEO143" s="82"/>
      <c r="BEP143" s="82"/>
      <c r="BEQ143" s="82"/>
      <c r="BER143" s="82"/>
      <c r="BES143" s="82"/>
      <c r="BET143" s="82"/>
      <c r="BEU143" s="82"/>
      <c r="BEV143" s="82"/>
      <c r="BEW143" s="82"/>
      <c r="BEX143" s="82"/>
      <c r="BEY143" s="82"/>
      <c r="BEZ143" s="82"/>
      <c r="BFA143" s="82"/>
      <c r="BFB143" s="82"/>
      <c r="BFC143" s="82"/>
      <c r="BFD143" s="82"/>
      <c r="BFE143" s="82"/>
      <c r="BFF143" s="82"/>
      <c r="BFG143" s="82"/>
      <c r="BFH143" s="82"/>
      <c r="BFI143" s="82"/>
      <c r="BFJ143" s="82"/>
      <c r="BFK143" s="82"/>
      <c r="BFL143" s="82"/>
      <c r="BFM143" s="82"/>
      <c r="BFN143" s="82"/>
      <c r="BFO143" s="82"/>
      <c r="BFP143" s="82"/>
      <c r="BFQ143" s="82"/>
      <c r="BFR143" s="82"/>
      <c r="BFS143" s="82"/>
      <c r="BFT143" s="82"/>
      <c r="BFU143" s="82"/>
      <c r="BFV143" s="82"/>
      <c r="BFW143" s="82"/>
      <c r="BFX143" s="82"/>
      <c r="BFY143" s="82"/>
      <c r="BFZ143" s="82"/>
      <c r="BGA143" s="82"/>
      <c r="BGB143" s="82"/>
      <c r="BGC143" s="82"/>
      <c r="BGD143" s="82"/>
      <c r="BGE143" s="82"/>
      <c r="BGF143" s="82"/>
      <c r="BGG143" s="82"/>
      <c r="BGH143" s="82"/>
      <c r="BGI143" s="82"/>
      <c r="BGJ143" s="82"/>
      <c r="BGK143" s="82"/>
      <c r="BGL143" s="82"/>
      <c r="BGM143" s="82"/>
      <c r="BGN143" s="82"/>
      <c r="BGO143" s="82"/>
      <c r="BGP143" s="82"/>
      <c r="BGQ143" s="82"/>
      <c r="BGR143" s="82"/>
      <c r="BGS143" s="82"/>
      <c r="BGT143" s="82"/>
      <c r="BGU143" s="82"/>
      <c r="BGV143" s="82"/>
      <c r="BGW143" s="82"/>
      <c r="BGX143" s="82"/>
      <c r="BGY143" s="82"/>
      <c r="BGZ143" s="82"/>
      <c r="BHA143" s="82"/>
      <c r="BHB143" s="82"/>
      <c r="BHC143" s="82"/>
      <c r="BHD143" s="82"/>
      <c r="BHE143" s="82"/>
      <c r="BHF143" s="82"/>
      <c r="BHG143" s="82"/>
      <c r="BHH143" s="82"/>
      <c r="BHI143" s="82"/>
      <c r="BHJ143" s="82"/>
      <c r="BHK143" s="82"/>
      <c r="BHL143" s="82"/>
      <c r="BHM143" s="82"/>
      <c r="BHN143" s="82"/>
      <c r="BHO143" s="82"/>
      <c r="BHP143" s="82"/>
      <c r="BHQ143" s="82"/>
      <c r="BHR143" s="82"/>
      <c r="BHS143" s="82"/>
      <c r="BHT143" s="82"/>
      <c r="BHU143" s="82"/>
      <c r="BHV143" s="82"/>
      <c r="BHW143" s="82"/>
      <c r="BHX143" s="82"/>
      <c r="BHY143" s="82"/>
      <c r="BHZ143" s="82"/>
      <c r="BIA143" s="82"/>
      <c r="BIB143" s="82"/>
      <c r="BIC143" s="82"/>
      <c r="BID143" s="82"/>
      <c r="BIE143" s="82"/>
      <c r="BIF143" s="82"/>
      <c r="BIG143" s="82"/>
      <c r="BIH143" s="82"/>
      <c r="BII143" s="82"/>
      <c r="BIJ143" s="82"/>
      <c r="BIK143" s="82"/>
      <c r="BIL143" s="82"/>
      <c r="BIM143" s="82"/>
      <c r="BIN143" s="82"/>
      <c r="BIO143" s="82"/>
      <c r="BIP143" s="82"/>
      <c r="BIQ143" s="82"/>
      <c r="BIR143" s="82"/>
      <c r="BIS143" s="82"/>
      <c r="BIT143" s="82"/>
      <c r="BIU143" s="82"/>
      <c r="BIV143" s="82"/>
      <c r="BIW143" s="82"/>
      <c r="BIX143" s="82"/>
      <c r="BIY143" s="82"/>
      <c r="BIZ143" s="82"/>
      <c r="BJA143" s="82"/>
      <c r="BJB143" s="82"/>
      <c r="BJC143" s="82"/>
      <c r="BJD143" s="82"/>
      <c r="BJE143" s="82"/>
      <c r="BJF143" s="82"/>
      <c r="BJG143" s="82"/>
      <c r="BJH143" s="82"/>
      <c r="BJI143" s="82"/>
      <c r="BJJ143" s="82"/>
      <c r="BJK143" s="82"/>
      <c r="BJL143" s="82"/>
      <c r="BJM143" s="82"/>
      <c r="BJN143" s="82"/>
      <c r="BJO143" s="82"/>
      <c r="BJP143" s="82"/>
      <c r="BJQ143" s="82"/>
      <c r="BJR143" s="82"/>
      <c r="BJS143" s="82"/>
      <c r="BJT143" s="82"/>
      <c r="BJU143" s="82"/>
      <c r="BJV143" s="82"/>
      <c r="BJW143" s="82"/>
      <c r="BJX143" s="82"/>
      <c r="BJY143" s="82"/>
      <c r="BJZ143" s="82"/>
      <c r="BKA143" s="82"/>
      <c r="BKB143" s="82"/>
      <c r="BKC143" s="82"/>
      <c r="BKD143" s="82"/>
      <c r="BKE143" s="82"/>
      <c r="BKF143" s="82"/>
      <c r="BKG143" s="82"/>
      <c r="BKH143" s="82"/>
      <c r="BKI143" s="82"/>
      <c r="BKJ143" s="82"/>
      <c r="BKK143" s="82"/>
      <c r="BKL143" s="82"/>
      <c r="BKM143" s="82"/>
      <c r="BKN143" s="82"/>
      <c r="BKO143" s="82"/>
      <c r="BKP143" s="82"/>
      <c r="BKQ143" s="82"/>
      <c r="BKR143" s="82"/>
      <c r="BKS143" s="82"/>
      <c r="BKT143" s="82"/>
      <c r="BKU143" s="82"/>
      <c r="BKV143" s="82"/>
      <c r="BKW143" s="82"/>
      <c r="BKX143" s="82"/>
      <c r="BKY143" s="82"/>
      <c r="BKZ143" s="82"/>
      <c r="BLA143" s="82"/>
      <c r="BLB143" s="82"/>
      <c r="BLC143" s="82"/>
      <c r="BLD143" s="82"/>
      <c r="BLE143" s="82"/>
      <c r="BLF143" s="82"/>
      <c r="BLG143" s="82"/>
      <c r="BLH143" s="82"/>
      <c r="BLI143" s="82"/>
      <c r="BLJ143" s="82"/>
      <c r="BLK143" s="82"/>
      <c r="BLL143" s="82"/>
      <c r="BLM143" s="82"/>
      <c r="BLN143" s="82"/>
      <c r="BLO143" s="82"/>
      <c r="BLP143" s="82"/>
      <c r="BLQ143" s="82"/>
      <c r="BLR143" s="82"/>
      <c r="BLS143" s="82"/>
      <c r="BLT143" s="82"/>
      <c r="BLU143" s="82"/>
      <c r="BLV143" s="82"/>
      <c r="BLW143" s="82"/>
      <c r="BLX143" s="82"/>
      <c r="BLY143" s="82"/>
      <c r="BLZ143" s="82"/>
      <c r="BMA143" s="82"/>
      <c r="BMB143" s="82"/>
      <c r="BMC143" s="82"/>
      <c r="BMD143" s="82"/>
      <c r="BME143" s="82"/>
      <c r="BMF143" s="82"/>
      <c r="BMG143" s="82"/>
      <c r="BMH143" s="82"/>
      <c r="BMI143" s="82"/>
      <c r="BMJ143" s="82"/>
      <c r="BMK143" s="82"/>
      <c r="BML143" s="82"/>
      <c r="BMM143" s="82"/>
      <c r="BMN143" s="82"/>
      <c r="BMO143" s="82"/>
      <c r="BMP143" s="82"/>
      <c r="BMQ143" s="82"/>
      <c r="BMR143" s="82"/>
      <c r="BMS143" s="82"/>
      <c r="BMT143" s="82"/>
      <c r="BMU143" s="82"/>
      <c r="BMV143" s="82"/>
      <c r="BMW143" s="82"/>
      <c r="BMX143" s="82"/>
      <c r="BMY143" s="82"/>
      <c r="BMZ143" s="82"/>
      <c r="BNA143" s="82"/>
      <c r="BNB143" s="82"/>
      <c r="BNC143" s="82"/>
      <c r="BND143" s="82"/>
      <c r="BNE143" s="82"/>
      <c r="BNF143" s="82"/>
      <c r="BNG143" s="82"/>
      <c r="BNH143" s="82"/>
      <c r="BNI143" s="82"/>
      <c r="BNJ143" s="82"/>
      <c r="BNK143" s="82"/>
      <c r="BNL143" s="82"/>
      <c r="BNM143" s="82"/>
      <c r="BNN143" s="82"/>
      <c r="BNO143" s="82"/>
      <c r="BNP143" s="82"/>
      <c r="BNQ143" s="82"/>
      <c r="BNR143" s="82"/>
      <c r="BNS143" s="82"/>
      <c r="BNT143" s="82"/>
      <c r="BNU143" s="82"/>
      <c r="BNV143" s="82"/>
      <c r="BNW143" s="82"/>
      <c r="BNX143" s="82"/>
      <c r="BNY143" s="82"/>
      <c r="BNZ143" s="82"/>
      <c r="BOA143" s="82"/>
      <c r="BOB143" s="82"/>
      <c r="BOC143" s="82"/>
      <c r="BOD143" s="82"/>
      <c r="BOE143" s="82"/>
      <c r="BOF143" s="82"/>
      <c r="BOG143" s="82"/>
      <c r="BOH143" s="82"/>
      <c r="BOI143" s="82"/>
      <c r="BOJ143" s="82"/>
      <c r="BOK143" s="82"/>
      <c r="BOL143" s="82"/>
      <c r="BOM143" s="82"/>
      <c r="BON143" s="82"/>
      <c r="BOO143" s="82"/>
      <c r="BOP143" s="82"/>
      <c r="BOQ143" s="82"/>
      <c r="BOR143" s="82"/>
      <c r="BOS143" s="82"/>
      <c r="BOT143" s="82"/>
      <c r="BOU143" s="82"/>
      <c r="BOV143" s="82"/>
      <c r="BOW143" s="82"/>
      <c r="BOX143" s="82"/>
      <c r="BOY143" s="82"/>
      <c r="BOZ143" s="82"/>
      <c r="BPA143" s="82"/>
      <c r="BPB143" s="82"/>
      <c r="BPC143" s="82"/>
      <c r="BPD143" s="82"/>
      <c r="BPE143" s="82"/>
      <c r="BPF143" s="82"/>
      <c r="BPG143" s="82"/>
      <c r="BPH143" s="82"/>
      <c r="BPI143" s="82"/>
      <c r="BPJ143" s="82"/>
      <c r="BPK143" s="82"/>
      <c r="BPL143" s="82"/>
      <c r="BPM143" s="82"/>
      <c r="BPN143" s="82"/>
      <c r="BPO143" s="82"/>
      <c r="BPP143" s="82"/>
      <c r="BPQ143" s="82"/>
      <c r="BPR143" s="82"/>
      <c r="BPS143" s="82"/>
      <c r="BPT143" s="82"/>
      <c r="BPU143" s="82"/>
      <c r="BPV143" s="82"/>
      <c r="BPW143" s="82"/>
      <c r="BPX143" s="82"/>
      <c r="BPY143" s="82"/>
      <c r="BPZ143" s="82"/>
      <c r="BQA143" s="82"/>
      <c r="BQB143" s="82"/>
      <c r="BQC143" s="82"/>
      <c r="BQD143" s="82"/>
      <c r="BQE143" s="82"/>
      <c r="BQF143" s="82"/>
      <c r="BQG143" s="82"/>
      <c r="BQH143" s="82"/>
      <c r="BQI143" s="82"/>
      <c r="BQJ143" s="82"/>
      <c r="BQK143" s="82"/>
      <c r="BQL143" s="82"/>
      <c r="BQM143" s="82"/>
      <c r="BQN143" s="82"/>
      <c r="BQO143" s="82"/>
      <c r="BQP143" s="82"/>
      <c r="BQQ143" s="82"/>
      <c r="BQR143" s="82"/>
      <c r="BQS143" s="82"/>
      <c r="BQT143" s="82"/>
      <c r="BQU143" s="82"/>
      <c r="BQV143" s="82"/>
      <c r="BQW143" s="82"/>
      <c r="BQX143" s="82"/>
      <c r="BQY143" s="82"/>
      <c r="BQZ143" s="82"/>
      <c r="BRA143" s="82"/>
      <c r="BRB143" s="82"/>
      <c r="BRC143" s="82"/>
      <c r="BRD143" s="82"/>
      <c r="BRE143" s="82"/>
      <c r="BRF143" s="82"/>
      <c r="BRG143" s="82"/>
      <c r="BRH143" s="82"/>
      <c r="BRI143" s="82"/>
      <c r="BRJ143" s="82"/>
      <c r="BRK143" s="82"/>
      <c r="BRL143" s="82"/>
      <c r="BRM143" s="82"/>
      <c r="BRN143" s="82"/>
      <c r="BRO143" s="82"/>
      <c r="BRP143" s="82"/>
      <c r="BRQ143" s="82"/>
      <c r="BRR143" s="82"/>
      <c r="BRS143" s="82"/>
      <c r="BRT143" s="82"/>
      <c r="BRU143" s="82"/>
      <c r="BRV143" s="82"/>
      <c r="BRW143" s="82"/>
      <c r="BRX143" s="82"/>
      <c r="BRY143" s="82"/>
      <c r="BRZ143" s="82"/>
      <c r="BSA143" s="82"/>
      <c r="BSB143" s="82"/>
      <c r="BSC143" s="82"/>
      <c r="BSD143" s="82"/>
      <c r="BSE143" s="82"/>
      <c r="BSF143" s="82"/>
      <c r="BSG143" s="82"/>
      <c r="BSH143" s="82"/>
      <c r="BSI143" s="82"/>
      <c r="BSJ143" s="82"/>
      <c r="BSK143" s="82"/>
      <c r="BSL143" s="82"/>
      <c r="BSM143" s="82"/>
      <c r="BSN143" s="82"/>
      <c r="BSO143" s="82"/>
      <c r="BSP143" s="82"/>
      <c r="BSQ143" s="82"/>
      <c r="BSR143" s="82"/>
      <c r="BSS143" s="82"/>
      <c r="BST143" s="82"/>
      <c r="BSU143" s="82"/>
      <c r="BSV143" s="82"/>
      <c r="BSW143" s="82"/>
      <c r="BSX143" s="82"/>
      <c r="BSY143" s="82"/>
      <c r="BSZ143" s="82"/>
      <c r="BTA143" s="82"/>
      <c r="BTB143" s="82"/>
      <c r="BTC143" s="82"/>
      <c r="BTD143" s="82"/>
      <c r="BTE143" s="82"/>
      <c r="BTF143" s="82"/>
      <c r="BTG143" s="82"/>
      <c r="BTH143" s="82"/>
      <c r="BTI143" s="82"/>
      <c r="BTJ143" s="82"/>
      <c r="BTK143" s="82"/>
      <c r="BTL143" s="82"/>
      <c r="BTM143" s="82"/>
      <c r="BTN143" s="82"/>
      <c r="BTO143" s="82"/>
      <c r="BTP143" s="82"/>
      <c r="BTQ143" s="82"/>
      <c r="BTR143" s="82"/>
      <c r="BTS143" s="82"/>
      <c r="BTT143" s="82"/>
      <c r="BTU143" s="82"/>
      <c r="BTV143" s="82"/>
      <c r="BTW143" s="82"/>
      <c r="BTX143" s="82"/>
      <c r="BTY143" s="82"/>
      <c r="BTZ143" s="82"/>
      <c r="BUA143" s="82"/>
      <c r="BUB143" s="82"/>
      <c r="BUC143" s="82"/>
      <c r="BUD143" s="82"/>
      <c r="BUE143" s="82"/>
      <c r="BUF143" s="82"/>
      <c r="BUG143" s="82"/>
      <c r="BUH143" s="82"/>
      <c r="BUI143" s="82"/>
      <c r="BUJ143" s="82"/>
      <c r="BUK143" s="82"/>
      <c r="BUL143" s="82"/>
      <c r="BUM143" s="82"/>
      <c r="BUN143" s="82"/>
      <c r="BUO143" s="82"/>
      <c r="BUP143" s="82"/>
      <c r="BUQ143" s="82"/>
      <c r="BUR143" s="82"/>
      <c r="BUS143" s="82"/>
      <c r="BUT143" s="82"/>
      <c r="BUU143" s="82"/>
      <c r="BUV143" s="82"/>
      <c r="BUW143" s="82"/>
      <c r="BUX143" s="82"/>
      <c r="BUY143" s="82"/>
      <c r="BUZ143" s="82"/>
      <c r="BVA143" s="82"/>
      <c r="BVB143" s="82"/>
      <c r="BVC143" s="82"/>
      <c r="BVD143" s="82"/>
      <c r="BVE143" s="82"/>
      <c r="BVF143" s="82"/>
      <c r="BVG143" s="82"/>
      <c r="BVH143" s="82"/>
      <c r="BVI143" s="82"/>
      <c r="BVJ143" s="82"/>
      <c r="BVK143" s="82"/>
      <c r="BVL143" s="82"/>
      <c r="BVM143" s="82"/>
      <c r="BVN143" s="82"/>
      <c r="BVO143" s="82"/>
      <c r="BVP143" s="82"/>
      <c r="BVQ143" s="82"/>
      <c r="BVR143" s="82"/>
      <c r="BVS143" s="82"/>
      <c r="BVT143" s="82"/>
      <c r="BVU143" s="82"/>
      <c r="BVV143" s="82"/>
      <c r="BVW143" s="82"/>
      <c r="BVX143" s="82"/>
      <c r="BVY143" s="82"/>
      <c r="BVZ143" s="82"/>
      <c r="BWA143" s="82"/>
      <c r="BWB143" s="82"/>
      <c r="BWC143" s="82"/>
      <c r="BWD143" s="82"/>
      <c r="BWE143" s="82"/>
      <c r="BWF143" s="82"/>
      <c r="BWG143" s="82"/>
      <c r="BWH143" s="82"/>
      <c r="BWI143" s="82"/>
      <c r="BWJ143" s="82"/>
      <c r="BWK143" s="82"/>
      <c r="BWL143" s="82"/>
      <c r="BWM143" s="82"/>
      <c r="BWN143" s="82"/>
      <c r="BWO143" s="82"/>
      <c r="BWP143" s="82"/>
      <c r="BWQ143" s="82"/>
      <c r="BWR143" s="82"/>
      <c r="BWS143" s="82"/>
      <c r="BWT143" s="82"/>
      <c r="BWU143" s="82"/>
      <c r="BWV143" s="82"/>
      <c r="BWW143" s="82"/>
      <c r="BWX143" s="82"/>
      <c r="BWY143" s="82"/>
      <c r="BWZ143" s="82"/>
      <c r="BXA143" s="82"/>
      <c r="BXB143" s="82"/>
      <c r="BXC143" s="82"/>
      <c r="BXD143" s="82"/>
      <c r="BXE143" s="82"/>
      <c r="BXF143" s="82"/>
      <c r="BXG143" s="82"/>
      <c r="BXH143" s="82"/>
      <c r="BXI143" s="82"/>
      <c r="BXJ143" s="82"/>
      <c r="BXK143" s="82"/>
      <c r="BXL143" s="82"/>
      <c r="BXM143" s="82"/>
      <c r="BXN143" s="82"/>
      <c r="BXO143" s="82"/>
      <c r="BXP143" s="82"/>
      <c r="BXQ143" s="82"/>
      <c r="BXR143" s="82"/>
      <c r="BXS143" s="82"/>
      <c r="BXT143" s="82"/>
      <c r="BXU143" s="82"/>
      <c r="BXV143" s="82"/>
      <c r="BXW143" s="82"/>
      <c r="BXX143" s="82"/>
    </row>
    <row r="144" spans="1:2003" s="87" customFormat="1">
      <c r="A144" s="154"/>
      <c r="B144" s="84"/>
      <c r="C144" s="85"/>
      <c r="D144" s="69"/>
      <c r="E144" s="69"/>
      <c r="F144" s="69"/>
      <c r="G144" s="62"/>
      <c r="H144" s="62"/>
      <c r="I144" s="62"/>
      <c r="J144" s="62"/>
      <c r="K144" s="74"/>
      <c r="L144" s="128"/>
      <c r="M144" s="128"/>
      <c r="N144" s="155"/>
      <c r="O144" s="85"/>
      <c r="P144" s="85"/>
      <c r="Q144" s="85"/>
      <c r="R144" s="85"/>
      <c r="S144" s="85"/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  <c r="AU144" s="86"/>
      <c r="AV144" s="86"/>
      <c r="AW144" s="86"/>
      <c r="AX144" s="86"/>
      <c r="AY144" s="86"/>
      <c r="AZ144" s="86"/>
      <c r="BA144" s="86"/>
      <c r="BB144" s="86"/>
      <c r="BC144" s="86"/>
      <c r="BD144" s="86"/>
      <c r="BE144" s="86"/>
      <c r="BF144" s="86"/>
      <c r="BG144" s="86"/>
      <c r="BH144" s="86"/>
      <c r="BI144" s="86"/>
      <c r="BJ144" s="86"/>
      <c r="BK144" s="86"/>
      <c r="BL144" s="86"/>
      <c r="BM144" s="86"/>
      <c r="BN144" s="86"/>
      <c r="BO144" s="86"/>
      <c r="BP144" s="86"/>
      <c r="BQ144" s="86"/>
      <c r="BR144" s="86"/>
      <c r="BS144" s="86"/>
      <c r="BT144" s="86"/>
      <c r="BU144" s="86"/>
      <c r="BV144" s="86"/>
      <c r="BW144" s="86"/>
      <c r="BX144" s="86"/>
      <c r="BY144" s="86"/>
      <c r="BZ144" s="86"/>
      <c r="CA144" s="86"/>
      <c r="CB144" s="86"/>
      <c r="CC144" s="86"/>
      <c r="CD144" s="86"/>
      <c r="CE144" s="86"/>
      <c r="CF144" s="86"/>
      <c r="CG144" s="86"/>
      <c r="CH144" s="86"/>
      <c r="CI144" s="86"/>
      <c r="CJ144" s="86"/>
      <c r="CK144" s="86"/>
      <c r="CL144" s="86"/>
      <c r="CM144" s="86"/>
      <c r="CN144" s="86"/>
      <c r="CO144" s="86"/>
      <c r="CP144" s="86"/>
      <c r="CQ144" s="86"/>
      <c r="CR144" s="86"/>
      <c r="CS144" s="86"/>
      <c r="CT144" s="86"/>
      <c r="CU144" s="86"/>
      <c r="CV144" s="86"/>
      <c r="CW144" s="86"/>
      <c r="CX144" s="86"/>
      <c r="CY144" s="86"/>
      <c r="CZ144" s="86"/>
      <c r="DA144" s="86"/>
      <c r="DB144" s="86"/>
      <c r="DC144" s="86"/>
      <c r="DD144" s="86"/>
      <c r="DE144" s="86"/>
      <c r="DF144" s="86"/>
      <c r="DG144" s="86"/>
      <c r="DH144" s="86"/>
      <c r="DI144" s="86"/>
      <c r="DJ144" s="86"/>
      <c r="DK144" s="86"/>
      <c r="DL144" s="86"/>
      <c r="DM144" s="86"/>
      <c r="DN144" s="86"/>
      <c r="DO144" s="86"/>
      <c r="DP144" s="86"/>
      <c r="DQ144" s="86"/>
      <c r="DR144" s="86"/>
      <c r="DS144" s="86"/>
      <c r="DT144" s="86"/>
      <c r="DU144" s="86"/>
      <c r="DV144" s="86"/>
      <c r="DW144" s="86"/>
      <c r="DX144" s="86"/>
      <c r="DY144" s="86"/>
      <c r="DZ144" s="86"/>
      <c r="EA144" s="86"/>
      <c r="EB144" s="86"/>
      <c r="EC144" s="86"/>
      <c r="ED144" s="86"/>
      <c r="EE144" s="86"/>
      <c r="EF144" s="86"/>
      <c r="EG144" s="86"/>
      <c r="EH144" s="86"/>
      <c r="EI144" s="86"/>
      <c r="EJ144" s="86"/>
      <c r="EK144" s="86"/>
      <c r="EL144" s="86"/>
      <c r="EM144" s="86"/>
      <c r="EN144" s="86"/>
      <c r="EO144" s="86"/>
      <c r="EP144" s="86"/>
      <c r="EQ144" s="86"/>
      <c r="ER144" s="86"/>
      <c r="ES144" s="86"/>
      <c r="ET144" s="86"/>
      <c r="EU144" s="86"/>
      <c r="EV144" s="86"/>
      <c r="EW144" s="86"/>
      <c r="EX144" s="86"/>
      <c r="EY144" s="86"/>
      <c r="EZ144" s="86"/>
      <c r="FA144" s="86"/>
      <c r="FB144" s="86"/>
      <c r="FC144" s="86"/>
      <c r="FD144" s="86"/>
      <c r="FE144" s="86"/>
      <c r="FF144" s="86"/>
      <c r="FG144" s="86"/>
      <c r="FH144" s="86"/>
      <c r="FI144" s="86"/>
      <c r="FJ144" s="86"/>
      <c r="FK144" s="86"/>
      <c r="FL144" s="86"/>
      <c r="FM144" s="86"/>
      <c r="FN144" s="86"/>
      <c r="FO144" s="86"/>
      <c r="FP144" s="86"/>
      <c r="FQ144" s="86"/>
      <c r="FR144" s="86"/>
      <c r="FS144" s="86"/>
      <c r="FT144" s="86"/>
      <c r="FU144" s="86"/>
      <c r="FV144" s="86"/>
      <c r="FW144" s="86"/>
      <c r="FX144" s="86"/>
      <c r="FY144" s="86"/>
      <c r="FZ144" s="86"/>
      <c r="GA144" s="86"/>
      <c r="GB144" s="86"/>
      <c r="GC144" s="86"/>
      <c r="GD144" s="86"/>
      <c r="GE144" s="86"/>
      <c r="GF144" s="86"/>
      <c r="GG144" s="86"/>
      <c r="GH144" s="86"/>
      <c r="GI144" s="86"/>
      <c r="GJ144" s="86"/>
      <c r="GK144" s="86"/>
      <c r="GL144" s="86"/>
      <c r="GM144" s="86"/>
      <c r="GN144" s="86"/>
      <c r="GO144" s="86"/>
      <c r="GP144" s="86"/>
      <c r="GQ144" s="86"/>
      <c r="GR144" s="86"/>
      <c r="GS144" s="86"/>
      <c r="GT144" s="86"/>
      <c r="GU144" s="86"/>
      <c r="GV144" s="86"/>
      <c r="GW144" s="86"/>
      <c r="GX144" s="86"/>
      <c r="GY144" s="86"/>
      <c r="GZ144" s="86"/>
      <c r="HA144" s="86"/>
      <c r="HB144" s="86"/>
      <c r="HC144" s="86"/>
      <c r="HD144" s="86"/>
      <c r="HE144" s="86"/>
      <c r="HF144" s="86"/>
      <c r="HG144" s="86"/>
      <c r="HH144" s="86"/>
      <c r="HI144" s="86"/>
      <c r="HJ144" s="86"/>
      <c r="HK144" s="86"/>
      <c r="HL144" s="86"/>
      <c r="HM144" s="86"/>
      <c r="HN144" s="86"/>
      <c r="HO144" s="86"/>
      <c r="HP144" s="86"/>
      <c r="HQ144" s="86"/>
      <c r="HR144" s="86"/>
      <c r="HS144" s="86"/>
      <c r="HT144" s="86"/>
      <c r="HU144" s="86"/>
      <c r="HV144" s="86"/>
      <c r="HW144" s="86"/>
      <c r="HX144" s="86"/>
      <c r="HY144" s="86"/>
      <c r="HZ144" s="86"/>
      <c r="IA144" s="86"/>
      <c r="IB144" s="86"/>
      <c r="IC144" s="86"/>
      <c r="ID144" s="86"/>
      <c r="IE144" s="86"/>
      <c r="IF144" s="86"/>
      <c r="IG144" s="86"/>
      <c r="IH144" s="86"/>
      <c r="II144" s="86"/>
      <c r="IJ144" s="86"/>
      <c r="IK144" s="86"/>
      <c r="IL144" s="86"/>
      <c r="IM144" s="86"/>
      <c r="IN144" s="86"/>
      <c r="IO144" s="86"/>
      <c r="IP144" s="86"/>
      <c r="IQ144" s="86"/>
      <c r="IR144" s="86"/>
      <c r="IS144" s="86"/>
      <c r="IT144" s="86"/>
      <c r="IU144" s="86"/>
      <c r="IV144" s="86"/>
      <c r="IW144" s="86"/>
      <c r="IX144" s="86"/>
      <c r="IY144" s="86"/>
      <c r="IZ144" s="86"/>
      <c r="JA144" s="86"/>
      <c r="JB144" s="86"/>
      <c r="JC144" s="86"/>
      <c r="JD144" s="86"/>
      <c r="JE144" s="86"/>
      <c r="JF144" s="86"/>
      <c r="JG144" s="86"/>
      <c r="JH144" s="86"/>
      <c r="JI144" s="86"/>
      <c r="JJ144" s="86"/>
      <c r="JK144" s="86"/>
      <c r="JL144" s="86"/>
      <c r="JM144" s="86"/>
      <c r="JN144" s="86"/>
      <c r="JO144" s="86"/>
      <c r="JP144" s="86"/>
      <c r="JQ144" s="86"/>
      <c r="JR144" s="86"/>
      <c r="JS144" s="86"/>
      <c r="JT144" s="86"/>
      <c r="JU144" s="86"/>
      <c r="JV144" s="86"/>
      <c r="JW144" s="86"/>
      <c r="JX144" s="86"/>
      <c r="JY144" s="86"/>
      <c r="JZ144" s="86"/>
      <c r="KA144" s="86"/>
      <c r="KB144" s="86"/>
      <c r="KC144" s="86"/>
      <c r="KD144" s="86"/>
      <c r="KE144" s="86"/>
      <c r="KF144" s="86"/>
      <c r="KG144" s="86"/>
      <c r="KH144" s="86"/>
      <c r="KI144" s="86"/>
      <c r="KJ144" s="86"/>
      <c r="KK144" s="86"/>
      <c r="KL144" s="86"/>
      <c r="KM144" s="86"/>
      <c r="KN144" s="86"/>
      <c r="KO144" s="86"/>
      <c r="KP144" s="86"/>
      <c r="KQ144" s="86"/>
      <c r="KR144" s="86"/>
      <c r="KS144" s="86"/>
      <c r="KT144" s="86"/>
      <c r="KU144" s="86"/>
      <c r="KV144" s="86"/>
      <c r="KW144" s="86"/>
      <c r="KX144" s="86"/>
      <c r="KY144" s="86"/>
      <c r="KZ144" s="86"/>
      <c r="LA144" s="86"/>
      <c r="LB144" s="86"/>
      <c r="LC144" s="86"/>
      <c r="LD144" s="86"/>
      <c r="LE144" s="86"/>
      <c r="LF144" s="86"/>
      <c r="LG144" s="86"/>
      <c r="LH144" s="86"/>
      <c r="LI144" s="86"/>
      <c r="LJ144" s="86"/>
      <c r="LK144" s="86"/>
      <c r="LL144" s="86"/>
      <c r="LM144" s="86"/>
      <c r="LN144" s="86"/>
      <c r="LO144" s="86"/>
      <c r="LP144" s="86"/>
      <c r="LQ144" s="86"/>
      <c r="LR144" s="86"/>
      <c r="LS144" s="86"/>
      <c r="LT144" s="86"/>
      <c r="LU144" s="86"/>
      <c r="LV144" s="86"/>
      <c r="LW144" s="86"/>
      <c r="LX144" s="86"/>
      <c r="LY144" s="86"/>
      <c r="LZ144" s="86"/>
      <c r="MA144" s="86"/>
      <c r="MB144" s="86"/>
      <c r="MC144" s="86"/>
      <c r="MD144" s="86"/>
      <c r="ME144" s="86"/>
      <c r="MF144" s="86"/>
      <c r="MG144" s="86"/>
      <c r="MH144" s="86"/>
      <c r="MI144" s="86"/>
      <c r="MJ144" s="86"/>
      <c r="MK144" s="86"/>
      <c r="ML144" s="86"/>
      <c r="MM144" s="86"/>
      <c r="MN144" s="86"/>
      <c r="MO144" s="86"/>
      <c r="MP144" s="86"/>
      <c r="MQ144" s="86"/>
      <c r="MR144" s="86"/>
      <c r="MS144" s="86"/>
      <c r="MT144" s="86"/>
      <c r="MU144" s="86"/>
      <c r="MV144" s="86"/>
      <c r="MW144" s="86"/>
      <c r="MX144" s="86"/>
      <c r="MY144" s="86"/>
      <c r="MZ144" s="86"/>
      <c r="NA144" s="86"/>
      <c r="NB144" s="86"/>
      <c r="NC144" s="86"/>
      <c r="ND144" s="86"/>
      <c r="NE144" s="86"/>
      <c r="NF144" s="86"/>
      <c r="NG144" s="86"/>
      <c r="NH144" s="86"/>
      <c r="NI144" s="86"/>
      <c r="NJ144" s="86"/>
      <c r="NK144" s="86"/>
      <c r="NL144" s="86"/>
      <c r="NM144" s="86"/>
      <c r="NN144" s="86"/>
      <c r="NO144" s="86"/>
      <c r="NP144" s="86"/>
      <c r="NQ144" s="86"/>
      <c r="NR144" s="86"/>
      <c r="NS144" s="86"/>
      <c r="NT144" s="86"/>
      <c r="NU144" s="86"/>
      <c r="NV144" s="86"/>
      <c r="NW144" s="86"/>
      <c r="NX144" s="86"/>
      <c r="NY144" s="86"/>
      <c r="NZ144" s="86"/>
      <c r="OA144" s="86"/>
      <c r="OB144" s="86"/>
      <c r="OC144" s="86"/>
      <c r="OD144" s="86"/>
      <c r="OE144" s="86"/>
      <c r="OF144" s="86"/>
      <c r="OG144" s="86"/>
      <c r="OH144" s="86"/>
      <c r="OI144" s="86"/>
      <c r="OJ144" s="86"/>
      <c r="OK144" s="86"/>
      <c r="OL144" s="86"/>
      <c r="OM144" s="86"/>
      <c r="ON144" s="86"/>
      <c r="OO144" s="86"/>
      <c r="OP144" s="86"/>
      <c r="OQ144" s="86"/>
      <c r="OR144" s="86"/>
      <c r="OS144" s="86"/>
      <c r="OT144" s="86"/>
      <c r="OU144" s="86"/>
      <c r="OV144" s="86"/>
      <c r="OW144" s="86"/>
      <c r="OX144" s="86"/>
      <c r="OY144" s="86"/>
      <c r="OZ144" s="86"/>
      <c r="PA144" s="86"/>
      <c r="PB144" s="86"/>
      <c r="PC144" s="86"/>
      <c r="PD144" s="86"/>
      <c r="PE144" s="86"/>
      <c r="PF144" s="86"/>
      <c r="PG144" s="86"/>
      <c r="PH144" s="86"/>
      <c r="PI144" s="86"/>
      <c r="PJ144" s="86"/>
      <c r="PK144" s="86"/>
      <c r="PL144" s="86"/>
      <c r="PM144" s="86"/>
      <c r="PN144" s="86"/>
      <c r="PO144" s="86"/>
      <c r="PP144" s="86"/>
      <c r="PQ144" s="86"/>
      <c r="PR144" s="86"/>
      <c r="PS144" s="86"/>
      <c r="PT144" s="86"/>
      <c r="PU144" s="86"/>
      <c r="PV144" s="86"/>
      <c r="PW144" s="86"/>
      <c r="PX144" s="86"/>
      <c r="PY144" s="86"/>
      <c r="PZ144" s="86"/>
      <c r="QA144" s="86"/>
      <c r="QB144" s="86"/>
      <c r="QC144" s="86"/>
      <c r="QD144" s="86"/>
      <c r="QE144" s="86"/>
      <c r="QF144" s="86"/>
      <c r="QG144" s="86"/>
      <c r="QH144" s="86"/>
      <c r="QI144" s="86"/>
      <c r="QJ144" s="86"/>
      <c r="QK144" s="86"/>
      <c r="QL144" s="86"/>
      <c r="QM144" s="86"/>
      <c r="QN144" s="86"/>
      <c r="QO144" s="86"/>
      <c r="QP144" s="86"/>
      <c r="QQ144" s="86"/>
      <c r="QR144" s="86"/>
      <c r="QS144" s="86"/>
      <c r="QT144" s="86"/>
      <c r="QU144" s="86"/>
      <c r="QV144" s="86"/>
      <c r="QW144" s="86"/>
      <c r="QX144" s="86"/>
      <c r="QY144" s="86"/>
      <c r="QZ144" s="86"/>
      <c r="RA144" s="86"/>
      <c r="RB144" s="86"/>
      <c r="RC144" s="86"/>
      <c r="RD144" s="86"/>
      <c r="RE144" s="86"/>
      <c r="RF144" s="86"/>
      <c r="RG144" s="86"/>
      <c r="RH144" s="86"/>
      <c r="RI144" s="86"/>
      <c r="RJ144" s="86"/>
      <c r="RK144" s="86"/>
      <c r="RL144" s="86"/>
      <c r="RM144" s="86"/>
      <c r="RN144" s="86"/>
      <c r="RO144" s="86"/>
      <c r="RP144" s="86"/>
      <c r="RQ144" s="86"/>
      <c r="RR144" s="86"/>
      <c r="RS144" s="86"/>
      <c r="RT144" s="86"/>
      <c r="RU144" s="86"/>
      <c r="RV144" s="86"/>
      <c r="RW144" s="86"/>
      <c r="RX144" s="86"/>
      <c r="RY144" s="86"/>
      <c r="RZ144" s="86"/>
      <c r="SA144" s="86"/>
      <c r="SB144" s="86"/>
      <c r="SC144" s="86"/>
      <c r="SD144" s="86"/>
      <c r="SE144" s="86"/>
      <c r="SF144" s="86"/>
      <c r="SG144" s="86"/>
      <c r="SH144" s="86"/>
      <c r="SI144" s="86"/>
      <c r="SJ144" s="86"/>
      <c r="SK144" s="86"/>
      <c r="SL144" s="86"/>
      <c r="SM144" s="86"/>
      <c r="SN144" s="86"/>
      <c r="SO144" s="86"/>
      <c r="SP144" s="86"/>
      <c r="SQ144" s="86"/>
      <c r="SR144" s="86"/>
      <c r="SS144" s="86"/>
      <c r="ST144" s="86"/>
      <c r="SU144" s="86"/>
      <c r="SV144" s="86"/>
      <c r="SW144" s="86"/>
      <c r="SX144" s="86"/>
      <c r="SY144" s="86"/>
      <c r="SZ144" s="86"/>
      <c r="TA144" s="86"/>
      <c r="TB144" s="86"/>
      <c r="TC144" s="86"/>
      <c r="TD144" s="86"/>
      <c r="TE144" s="86"/>
      <c r="TF144" s="86"/>
      <c r="TG144" s="86"/>
      <c r="TH144" s="86"/>
      <c r="TI144" s="86"/>
      <c r="TJ144" s="86"/>
      <c r="TK144" s="86"/>
      <c r="TL144" s="86"/>
      <c r="TM144" s="86"/>
      <c r="TN144" s="86"/>
      <c r="TO144" s="86"/>
      <c r="TP144" s="86"/>
      <c r="TQ144" s="86"/>
      <c r="TR144" s="86"/>
      <c r="TS144" s="86"/>
      <c r="TT144" s="86"/>
      <c r="TU144" s="86"/>
      <c r="TV144" s="86"/>
      <c r="TW144" s="86"/>
      <c r="TX144" s="86"/>
      <c r="TY144" s="86"/>
      <c r="TZ144" s="86"/>
      <c r="UA144" s="86"/>
      <c r="UB144" s="86"/>
      <c r="UC144" s="86"/>
      <c r="UD144" s="86"/>
      <c r="UE144" s="86"/>
      <c r="UF144" s="86"/>
      <c r="UG144" s="86"/>
      <c r="UH144" s="86"/>
      <c r="UI144" s="86"/>
      <c r="UJ144" s="86"/>
      <c r="UK144" s="86"/>
      <c r="UL144" s="86"/>
      <c r="UM144" s="86"/>
      <c r="UN144" s="86"/>
      <c r="UO144" s="86"/>
      <c r="UP144" s="86"/>
      <c r="UQ144" s="86"/>
      <c r="UR144" s="86"/>
      <c r="US144" s="86"/>
      <c r="UT144" s="86"/>
      <c r="UU144" s="86"/>
      <c r="UV144" s="86"/>
      <c r="UW144" s="86"/>
      <c r="UX144" s="86"/>
      <c r="UY144" s="86"/>
      <c r="UZ144" s="86"/>
      <c r="VA144" s="86"/>
      <c r="VB144" s="86"/>
      <c r="VC144" s="86"/>
      <c r="VD144" s="86"/>
      <c r="VE144" s="86"/>
      <c r="VF144" s="86"/>
      <c r="VG144" s="86"/>
      <c r="VH144" s="86"/>
      <c r="VI144" s="86"/>
      <c r="VJ144" s="86"/>
      <c r="VK144" s="86"/>
      <c r="VL144" s="86"/>
      <c r="VM144" s="86"/>
      <c r="VN144" s="86"/>
      <c r="VO144" s="86"/>
      <c r="VP144" s="86"/>
      <c r="VQ144" s="86"/>
      <c r="VR144" s="86"/>
      <c r="VS144" s="86"/>
      <c r="VT144" s="86"/>
      <c r="VU144" s="86"/>
      <c r="VV144" s="86"/>
      <c r="VW144" s="86"/>
      <c r="VX144" s="86"/>
      <c r="VY144" s="86"/>
      <c r="VZ144" s="86"/>
      <c r="WA144" s="86"/>
      <c r="WB144" s="86"/>
      <c r="WC144" s="86"/>
      <c r="WD144" s="86"/>
      <c r="WE144" s="86"/>
      <c r="WF144" s="86"/>
      <c r="WG144" s="86"/>
      <c r="WH144" s="86"/>
      <c r="WI144" s="86"/>
      <c r="WJ144" s="86"/>
      <c r="WK144" s="86"/>
      <c r="WL144" s="86"/>
      <c r="WM144" s="86"/>
      <c r="WN144" s="86"/>
      <c r="WO144" s="86"/>
      <c r="WP144" s="86"/>
      <c r="WQ144" s="86"/>
      <c r="WR144" s="86"/>
      <c r="WS144" s="86"/>
      <c r="WT144" s="86"/>
      <c r="WU144" s="86"/>
      <c r="WV144" s="86"/>
      <c r="WW144" s="86"/>
      <c r="WX144" s="86"/>
      <c r="WY144" s="86"/>
      <c r="WZ144" s="86"/>
      <c r="XA144" s="86"/>
      <c r="XB144" s="86"/>
      <c r="XC144" s="86"/>
      <c r="XD144" s="86"/>
      <c r="XE144" s="86"/>
      <c r="XF144" s="86"/>
      <c r="XG144" s="86"/>
      <c r="XH144" s="86"/>
      <c r="XI144" s="86"/>
      <c r="XJ144" s="86"/>
      <c r="XK144" s="86"/>
      <c r="XL144" s="86"/>
      <c r="XM144" s="86"/>
      <c r="XN144" s="86"/>
      <c r="XO144" s="86"/>
      <c r="XP144" s="86"/>
      <c r="XQ144" s="86"/>
      <c r="XR144" s="86"/>
      <c r="XS144" s="86"/>
      <c r="XT144" s="86"/>
      <c r="XU144" s="86"/>
      <c r="XV144" s="86"/>
      <c r="XW144" s="86"/>
      <c r="XX144" s="86"/>
      <c r="XY144" s="86"/>
      <c r="XZ144" s="86"/>
      <c r="YA144" s="86"/>
      <c r="YB144" s="86"/>
      <c r="YC144" s="86"/>
      <c r="YD144" s="86"/>
      <c r="YE144" s="86"/>
      <c r="YF144" s="86"/>
      <c r="YG144" s="86"/>
      <c r="YH144" s="86"/>
      <c r="YI144" s="86"/>
      <c r="YJ144" s="86"/>
      <c r="YK144" s="86"/>
      <c r="YL144" s="86"/>
      <c r="YM144" s="86"/>
      <c r="YN144" s="86"/>
      <c r="YO144" s="86"/>
      <c r="YP144" s="86"/>
      <c r="YQ144" s="86"/>
      <c r="YR144" s="86"/>
      <c r="YS144" s="86"/>
      <c r="YT144" s="86"/>
      <c r="YU144" s="86"/>
      <c r="YV144" s="86"/>
      <c r="YW144" s="86"/>
      <c r="YX144" s="86"/>
      <c r="YY144" s="86"/>
      <c r="YZ144" s="86"/>
      <c r="ZA144" s="86"/>
      <c r="ZB144" s="86"/>
      <c r="ZC144" s="86"/>
      <c r="ZD144" s="86"/>
      <c r="ZE144" s="86"/>
      <c r="ZF144" s="86"/>
      <c r="ZG144" s="86"/>
      <c r="ZH144" s="86"/>
      <c r="ZI144" s="86"/>
      <c r="ZJ144" s="86"/>
      <c r="ZK144" s="86"/>
      <c r="ZL144" s="86"/>
      <c r="ZM144" s="86"/>
      <c r="ZN144" s="86"/>
      <c r="ZO144" s="86"/>
      <c r="ZP144" s="86"/>
      <c r="ZQ144" s="86"/>
      <c r="ZR144" s="86"/>
      <c r="ZS144" s="86"/>
      <c r="ZT144" s="86"/>
      <c r="ZU144" s="86"/>
      <c r="ZV144" s="86"/>
      <c r="ZW144" s="86"/>
      <c r="ZX144" s="86"/>
      <c r="ZY144" s="86"/>
      <c r="ZZ144" s="86"/>
      <c r="AAA144" s="86"/>
      <c r="AAB144" s="86"/>
      <c r="AAC144" s="86"/>
      <c r="AAD144" s="86"/>
      <c r="AAE144" s="86"/>
      <c r="AAF144" s="86"/>
      <c r="AAG144" s="86"/>
      <c r="AAH144" s="86"/>
      <c r="AAI144" s="86"/>
      <c r="AAJ144" s="86"/>
      <c r="AAK144" s="86"/>
      <c r="AAL144" s="86"/>
      <c r="AAM144" s="86"/>
      <c r="AAN144" s="86"/>
      <c r="AAO144" s="86"/>
      <c r="AAP144" s="86"/>
      <c r="AAQ144" s="86"/>
      <c r="AAR144" s="86"/>
      <c r="AAS144" s="86"/>
      <c r="AAT144" s="86"/>
      <c r="AAU144" s="86"/>
      <c r="AAV144" s="86"/>
      <c r="AAW144" s="86"/>
      <c r="AAX144" s="86"/>
      <c r="AAY144" s="86"/>
      <c r="AAZ144" s="86"/>
      <c r="ABA144" s="86"/>
      <c r="ABB144" s="86"/>
      <c r="ABC144" s="86"/>
      <c r="ABD144" s="86"/>
      <c r="ABE144" s="86"/>
      <c r="ABF144" s="86"/>
      <c r="ABG144" s="86"/>
      <c r="ABH144" s="86"/>
      <c r="ABI144" s="86"/>
      <c r="ABJ144" s="86"/>
      <c r="ABK144" s="86"/>
      <c r="ABL144" s="86"/>
      <c r="ABM144" s="86"/>
      <c r="ABN144" s="86"/>
      <c r="ABO144" s="86"/>
      <c r="ABP144" s="86"/>
      <c r="ABQ144" s="86"/>
      <c r="ABR144" s="86"/>
      <c r="ABS144" s="86"/>
      <c r="ABT144" s="86"/>
      <c r="ABU144" s="86"/>
      <c r="ABV144" s="86"/>
      <c r="ABW144" s="86"/>
      <c r="ABX144" s="86"/>
      <c r="ABY144" s="86"/>
      <c r="ABZ144" s="86"/>
      <c r="ACA144" s="86"/>
      <c r="ACB144" s="86"/>
      <c r="ACC144" s="86"/>
      <c r="ACD144" s="86"/>
      <c r="ACE144" s="86"/>
      <c r="ACF144" s="86"/>
      <c r="ACG144" s="86"/>
      <c r="ACH144" s="86"/>
      <c r="ACI144" s="86"/>
      <c r="ACJ144" s="86"/>
      <c r="ACK144" s="86"/>
      <c r="ACL144" s="86"/>
      <c r="ACM144" s="86"/>
      <c r="ACN144" s="86"/>
      <c r="ACO144" s="86"/>
      <c r="ACP144" s="86"/>
      <c r="ACQ144" s="86"/>
      <c r="ACR144" s="86"/>
      <c r="ACS144" s="86"/>
      <c r="ACT144" s="86"/>
      <c r="ACU144" s="86"/>
      <c r="ACV144" s="86"/>
      <c r="ACW144" s="86"/>
      <c r="ACX144" s="86"/>
      <c r="ACY144" s="86"/>
      <c r="ACZ144" s="86"/>
      <c r="ADA144" s="86"/>
      <c r="ADB144" s="86"/>
      <c r="ADC144" s="86"/>
      <c r="ADD144" s="86"/>
      <c r="ADE144" s="86"/>
      <c r="ADF144" s="86"/>
      <c r="ADG144" s="86"/>
      <c r="ADH144" s="86"/>
      <c r="ADI144" s="86"/>
      <c r="ADJ144" s="86"/>
      <c r="ADK144" s="86"/>
      <c r="ADL144" s="86"/>
      <c r="ADM144" s="86"/>
      <c r="ADN144" s="86"/>
      <c r="ADO144" s="86"/>
      <c r="ADP144" s="86"/>
      <c r="ADQ144" s="86"/>
      <c r="ADR144" s="86"/>
      <c r="ADS144" s="86"/>
      <c r="ADT144" s="86"/>
      <c r="ADU144" s="86"/>
      <c r="ADV144" s="86"/>
      <c r="ADW144" s="86"/>
      <c r="ADX144" s="86"/>
      <c r="ADY144" s="86"/>
      <c r="ADZ144" s="86"/>
      <c r="AEA144" s="86"/>
      <c r="AEB144" s="86"/>
      <c r="AEC144" s="86"/>
      <c r="AED144" s="86"/>
      <c r="AEE144" s="86"/>
      <c r="AEF144" s="86"/>
      <c r="AEG144" s="86"/>
      <c r="AEH144" s="86"/>
      <c r="AEI144" s="86"/>
      <c r="AEJ144" s="86"/>
      <c r="AEK144" s="86"/>
      <c r="AEL144" s="86"/>
      <c r="AEM144" s="86"/>
      <c r="AEN144" s="86"/>
      <c r="AEO144" s="86"/>
      <c r="AEP144" s="86"/>
      <c r="AEQ144" s="86"/>
      <c r="AER144" s="86"/>
      <c r="AES144" s="86"/>
      <c r="AET144" s="86"/>
      <c r="AEU144" s="86"/>
      <c r="AEV144" s="86"/>
      <c r="AEW144" s="86"/>
      <c r="AEX144" s="86"/>
      <c r="AEY144" s="86"/>
      <c r="AEZ144" s="86"/>
      <c r="AFA144" s="86"/>
      <c r="AFB144" s="86"/>
      <c r="AFC144" s="86"/>
      <c r="AFD144" s="86"/>
      <c r="AFE144" s="86"/>
      <c r="AFF144" s="86"/>
      <c r="AFG144" s="86"/>
      <c r="AFH144" s="86"/>
      <c r="AFI144" s="86"/>
      <c r="AFJ144" s="86"/>
      <c r="AFK144" s="86"/>
      <c r="AFL144" s="86"/>
      <c r="AFM144" s="86"/>
      <c r="AFN144" s="86"/>
      <c r="AFO144" s="86"/>
      <c r="AFP144" s="86"/>
      <c r="AFQ144" s="86"/>
      <c r="AFR144" s="86"/>
      <c r="AFS144" s="86"/>
      <c r="AFT144" s="86"/>
      <c r="AFU144" s="86"/>
      <c r="AFV144" s="86"/>
      <c r="AFW144" s="86"/>
      <c r="AFX144" s="86"/>
      <c r="AFY144" s="86"/>
      <c r="AFZ144" s="86"/>
      <c r="AGA144" s="86"/>
      <c r="AGB144" s="86"/>
      <c r="AGC144" s="86"/>
      <c r="AGD144" s="86"/>
      <c r="AGE144" s="86"/>
      <c r="AGF144" s="86"/>
      <c r="AGG144" s="86"/>
      <c r="AGH144" s="86"/>
      <c r="AGI144" s="86"/>
      <c r="AGJ144" s="86"/>
      <c r="AGK144" s="86"/>
      <c r="AGL144" s="86"/>
      <c r="AGM144" s="86"/>
      <c r="AGN144" s="86"/>
      <c r="AGO144" s="86"/>
      <c r="AGP144" s="86"/>
      <c r="AGQ144" s="86"/>
      <c r="AGR144" s="86"/>
      <c r="AGS144" s="86"/>
      <c r="AGT144" s="86"/>
      <c r="AGU144" s="86"/>
      <c r="AGV144" s="86"/>
      <c r="AGW144" s="86"/>
      <c r="AGX144" s="86"/>
      <c r="AGY144" s="86"/>
      <c r="AGZ144" s="86"/>
      <c r="AHA144" s="86"/>
      <c r="AHB144" s="86"/>
      <c r="AHC144" s="86"/>
      <c r="AHD144" s="86"/>
      <c r="AHE144" s="86"/>
      <c r="AHF144" s="86"/>
      <c r="AHG144" s="86"/>
      <c r="AHH144" s="86"/>
      <c r="AHI144" s="86"/>
      <c r="AHJ144" s="86"/>
      <c r="AHK144" s="86"/>
      <c r="AHL144" s="86"/>
      <c r="AHM144" s="86"/>
      <c r="AHN144" s="86"/>
      <c r="AHO144" s="86"/>
      <c r="AHP144" s="86"/>
      <c r="AHQ144" s="86"/>
      <c r="AHR144" s="86"/>
      <c r="AHS144" s="86"/>
      <c r="AHT144" s="86"/>
      <c r="AHU144" s="86"/>
      <c r="AHV144" s="86"/>
      <c r="AHW144" s="86"/>
      <c r="AHX144" s="86"/>
      <c r="AHY144" s="86"/>
      <c r="AHZ144" s="86"/>
      <c r="AIA144" s="86"/>
      <c r="AIB144" s="86"/>
      <c r="AIC144" s="86"/>
      <c r="AID144" s="86"/>
      <c r="AIE144" s="86"/>
      <c r="AIF144" s="86"/>
      <c r="AIG144" s="86"/>
      <c r="AIH144" s="86"/>
      <c r="AII144" s="86"/>
      <c r="AIJ144" s="86"/>
      <c r="AIK144" s="86"/>
      <c r="AIL144" s="86"/>
      <c r="AIM144" s="86"/>
      <c r="AIN144" s="86"/>
      <c r="AIO144" s="86"/>
      <c r="AIP144" s="86"/>
      <c r="AIQ144" s="86"/>
      <c r="AIR144" s="86"/>
      <c r="AIS144" s="86"/>
      <c r="AIT144" s="86"/>
      <c r="AIU144" s="86"/>
      <c r="AIV144" s="86"/>
      <c r="AIW144" s="86"/>
      <c r="AIX144" s="86"/>
      <c r="AIY144" s="86"/>
      <c r="AIZ144" s="86"/>
      <c r="AJA144" s="86"/>
      <c r="AJB144" s="86"/>
      <c r="AJC144" s="86"/>
      <c r="AJD144" s="86"/>
      <c r="AJE144" s="86"/>
      <c r="AJF144" s="86"/>
      <c r="AJG144" s="86"/>
      <c r="AJH144" s="86"/>
      <c r="AJI144" s="86"/>
      <c r="AJJ144" s="86"/>
      <c r="AJK144" s="86"/>
      <c r="AJL144" s="86"/>
      <c r="AJM144" s="86"/>
      <c r="AJN144" s="86"/>
      <c r="AJO144" s="86"/>
      <c r="AJP144" s="86"/>
      <c r="AJQ144" s="86"/>
      <c r="AJR144" s="86"/>
      <c r="AJS144" s="86"/>
      <c r="AJT144" s="86"/>
      <c r="AJU144" s="86"/>
      <c r="AJV144" s="86"/>
      <c r="AJW144" s="86"/>
      <c r="AJX144" s="86"/>
      <c r="AJY144" s="86"/>
      <c r="AJZ144" s="86"/>
      <c r="AKA144" s="86"/>
      <c r="AKB144" s="86"/>
      <c r="AKC144" s="86"/>
      <c r="AKD144" s="86"/>
      <c r="AKE144" s="86"/>
      <c r="AKF144" s="86"/>
      <c r="AKG144" s="86"/>
      <c r="AKH144" s="86"/>
      <c r="AKI144" s="86"/>
      <c r="AKJ144" s="86"/>
      <c r="AKK144" s="86"/>
      <c r="AKL144" s="86"/>
      <c r="AKM144" s="86"/>
      <c r="AKN144" s="86"/>
      <c r="AKO144" s="86"/>
      <c r="AKP144" s="86"/>
      <c r="AKQ144" s="86"/>
      <c r="AKR144" s="86"/>
      <c r="AKS144" s="86"/>
      <c r="AKT144" s="86"/>
      <c r="AKU144" s="86"/>
      <c r="AKV144" s="86"/>
      <c r="AKW144" s="86"/>
      <c r="AKX144" s="86"/>
      <c r="AKY144" s="86"/>
      <c r="AKZ144" s="86"/>
      <c r="ALA144" s="86"/>
      <c r="ALB144" s="86"/>
      <c r="ALC144" s="86"/>
      <c r="ALD144" s="86"/>
      <c r="ALE144" s="86"/>
      <c r="ALF144" s="86"/>
      <c r="ALG144" s="86"/>
      <c r="ALH144" s="86"/>
      <c r="ALI144" s="86"/>
      <c r="ALJ144" s="86"/>
      <c r="ALK144" s="86"/>
      <c r="ALL144" s="86"/>
      <c r="ALM144" s="86"/>
      <c r="ALN144" s="86"/>
      <c r="ALO144" s="86"/>
      <c r="ALP144" s="86"/>
      <c r="ALQ144" s="86"/>
      <c r="ALR144" s="86"/>
      <c r="ALS144" s="86"/>
      <c r="ALT144" s="86"/>
      <c r="ALU144" s="86"/>
      <c r="ALV144" s="86"/>
      <c r="ALW144" s="86"/>
      <c r="ALX144" s="86"/>
      <c r="ALY144" s="86"/>
      <c r="ALZ144" s="86"/>
      <c r="AMA144" s="86"/>
      <c r="AMB144" s="86"/>
      <c r="AMC144" s="86"/>
      <c r="AMD144" s="86"/>
      <c r="AME144" s="86"/>
      <c r="AMF144" s="86"/>
      <c r="AMG144" s="86"/>
      <c r="AMH144" s="86"/>
      <c r="AMI144" s="86"/>
      <c r="AMJ144" s="86"/>
      <c r="AMK144" s="86"/>
      <c r="AML144" s="86"/>
      <c r="AMM144" s="86"/>
      <c r="AMN144" s="86"/>
      <c r="AMO144" s="86"/>
      <c r="AMP144" s="86"/>
      <c r="AMQ144" s="86"/>
      <c r="AMR144" s="86"/>
      <c r="AMS144" s="86"/>
      <c r="AMT144" s="86"/>
      <c r="AMU144" s="86"/>
      <c r="AMV144" s="86"/>
      <c r="AMW144" s="86"/>
      <c r="AMX144" s="86"/>
      <c r="AMY144" s="86"/>
      <c r="AMZ144" s="86"/>
      <c r="ANA144" s="86"/>
      <c r="ANB144" s="86"/>
      <c r="ANC144" s="86"/>
      <c r="AND144" s="86"/>
      <c r="ANE144" s="86"/>
      <c r="ANF144" s="86"/>
      <c r="ANG144" s="86"/>
      <c r="ANH144" s="86"/>
      <c r="ANI144" s="86"/>
      <c r="ANJ144" s="86"/>
      <c r="ANK144" s="86"/>
      <c r="ANL144" s="86"/>
      <c r="ANM144" s="86"/>
      <c r="ANN144" s="86"/>
      <c r="ANO144" s="86"/>
      <c r="ANP144" s="86"/>
      <c r="ANQ144" s="86"/>
      <c r="ANR144" s="86"/>
      <c r="ANS144" s="86"/>
      <c r="ANT144" s="86"/>
      <c r="ANU144" s="86"/>
      <c r="ANV144" s="86"/>
      <c r="ANW144" s="86"/>
      <c r="ANX144" s="86"/>
      <c r="ANY144" s="86"/>
      <c r="ANZ144" s="86"/>
      <c r="AOA144" s="86"/>
      <c r="AOB144" s="86"/>
      <c r="AOC144" s="86"/>
      <c r="AOD144" s="86"/>
      <c r="AOE144" s="86"/>
      <c r="AOF144" s="86"/>
      <c r="AOG144" s="86"/>
      <c r="AOH144" s="86"/>
      <c r="AOI144" s="86"/>
      <c r="AOJ144" s="86"/>
      <c r="AOK144" s="86"/>
      <c r="AOL144" s="86"/>
      <c r="AOM144" s="86"/>
      <c r="AON144" s="86"/>
      <c r="AOO144" s="86"/>
      <c r="AOP144" s="86"/>
      <c r="AOQ144" s="86"/>
      <c r="AOR144" s="86"/>
      <c r="AOS144" s="86"/>
      <c r="AOT144" s="86"/>
      <c r="AOU144" s="86"/>
      <c r="AOV144" s="86"/>
      <c r="AOW144" s="86"/>
      <c r="AOX144" s="86"/>
      <c r="AOY144" s="86"/>
      <c r="AOZ144" s="86"/>
      <c r="APA144" s="86"/>
      <c r="APB144" s="86"/>
      <c r="APC144" s="86"/>
      <c r="APD144" s="86"/>
      <c r="APE144" s="86"/>
      <c r="APF144" s="86"/>
      <c r="APG144" s="86"/>
      <c r="APH144" s="86"/>
      <c r="API144" s="86"/>
      <c r="APJ144" s="86"/>
      <c r="APK144" s="86"/>
      <c r="APL144" s="86"/>
      <c r="APM144" s="86"/>
      <c r="APN144" s="86"/>
      <c r="APO144" s="86"/>
      <c r="APP144" s="86"/>
      <c r="APQ144" s="86"/>
      <c r="APR144" s="86"/>
      <c r="APS144" s="86"/>
      <c r="APT144" s="86"/>
      <c r="APU144" s="86"/>
      <c r="APV144" s="86"/>
      <c r="APW144" s="86"/>
      <c r="APX144" s="86"/>
      <c r="APY144" s="86"/>
      <c r="APZ144" s="86"/>
      <c r="AQA144" s="86"/>
      <c r="AQB144" s="86"/>
      <c r="AQC144" s="86"/>
      <c r="AQD144" s="86"/>
      <c r="AQE144" s="86"/>
      <c r="AQF144" s="86"/>
      <c r="AQG144" s="86"/>
      <c r="AQH144" s="86"/>
      <c r="AQI144" s="86"/>
      <c r="AQJ144" s="86"/>
      <c r="AQK144" s="86"/>
      <c r="AQL144" s="86"/>
      <c r="AQM144" s="86"/>
      <c r="AQN144" s="86"/>
      <c r="AQO144" s="86"/>
      <c r="AQP144" s="86"/>
      <c r="AQQ144" s="86"/>
      <c r="AQR144" s="86"/>
      <c r="AQS144" s="86"/>
      <c r="AQT144" s="86"/>
      <c r="AQU144" s="86"/>
      <c r="AQV144" s="86"/>
      <c r="AQW144" s="86"/>
      <c r="AQX144" s="86"/>
      <c r="AQY144" s="86"/>
      <c r="AQZ144" s="86"/>
      <c r="ARA144" s="86"/>
      <c r="ARB144" s="86"/>
      <c r="ARC144" s="86"/>
      <c r="ARD144" s="86"/>
      <c r="ARE144" s="86"/>
      <c r="ARF144" s="86"/>
      <c r="ARG144" s="86"/>
      <c r="ARH144" s="86"/>
      <c r="ARI144" s="86"/>
      <c r="ARJ144" s="86"/>
      <c r="ARK144" s="86"/>
      <c r="ARL144" s="86"/>
      <c r="ARM144" s="86"/>
      <c r="ARN144" s="86"/>
      <c r="ARO144" s="86"/>
      <c r="ARP144" s="86"/>
      <c r="ARQ144" s="86"/>
      <c r="ARR144" s="86"/>
      <c r="ARS144" s="86"/>
      <c r="ART144" s="86"/>
      <c r="ARU144" s="86"/>
      <c r="ARV144" s="86"/>
      <c r="ARW144" s="86"/>
      <c r="ARX144" s="86"/>
      <c r="ARY144" s="86"/>
      <c r="ARZ144" s="86"/>
      <c r="ASA144" s="86"/>
      <c r="ASB144" s="86"/>
      <c r="ASC144" s="86"/>
      <c r="ASD144" s="86"/>
      <c r="ASE144" s="86"/>
      <c r="ASF144" s="86"/>
      <c r="ASG144" s="86"/>
      <c r="ASH144" s="86"/>
      <c r="ASI144" s="86"/>
      <c r="ASJ144" s="86"/>
      <c r="ASK144" s="86"/>
      <c r="ASL144" s="86"/>
      <c r="ASM144" s="86"/>
      <c r="ASN144" s="86"/>
      <c r="ASO144" s="86"/>
      <c r="ASP144" s="86"/>
      <c r="ASQ144" s="86"/>
      <c r="ASR144" s="86"/>
      <c r="ASS144" s="86"/>
      <c r="AST144" s="86"/>
      <c r="ASU144" s="86"/>
      <c r="ASV144" s="86"/>
      <c r="ASW144" s="86"/>
      <c r="ASX144" s="86"/>
      <c r="ASY144" s="86"/>
      <c r="ASZ144" s="86"/>
      <c r="ATA144" s="86"/>
      <c r="ATB144" s="86"/>
      <c r="ATC144" s="86"/>
      <c r="ATD144" s="86"/>
      <c r="ATE144" s="86"/>
      <c r="ATF144" s="86"/>
      <c r="ATG144" s="86"/>
      <c r="ATH144" s="86"/>
      <c r="ATI144" s="86"/>
      <c r="ATJ144" s="86"/>
      <c r="ATK144" s="86"/>
      <c r="ATL144" s="86"/>
      <c r="ATM144" s="86"/>
      <c r="ATN144" s="86"/>
      <c r="ATO144" s="86"/>
      <c r="ATP144" s="86"/>
      <c r="ATQ144" s="86"/>
      <c r="ATR144" s="86"/>
      <c r="ATS144" s="86"/>
      <c r="ATT144" s="86"/>
      <c r="ATU144" s="86"/>
      <c r="ATV144" s="86"/>
      <c r="ATW144" s="86"/>
      <c r="ATX144" s="86"/>
      <c r="ATY144" s="86"/>
      <c r="ATZ144" s="86"/>
      <c r="AUA144" s="86"/>
      <c r="AUB144" s="86"/>
      <c r="AUC144" s="86"/>
      <c r="AUD144" s="86"/>
      <c r="AUE144" s="86"/>
      <c r="AUF144" s="86"/>
      <c r="AUG144" s="86"/>
      <c r="AUH144" s="86"/>
      <c r="AUI144" s="86"/>
      <c r="AUJ144" s="86"/>
      <c r="AUK144" s="86"/>
      <c r="AUL144" s="86"/>
      <c r="AUM144" s="86"/>
      <c r="AUN144" s="86"/>
      <c r="AUO144" s="86"/>
      <c r="AUP144" s="86"/>
      <c r="AUQ144" s="86"/>
      <c r="AUR144" s="86"/>
      <c r="AUS144" s="86"/>
      <c r="AUT144" s="86"/>
      <c r="AUU144" s="86"/>
      <c r="AUV144" s="86"/>
      <c r="AUW144" s="86"/>
      <c r="AUX144" s="86"/>
      <c r="AUY144" s="86"/>
      <c r="AUZ144" s="86"/>
      <c r="AVA144" s="86"/>
      <c r="AVB144" s="86"/>
      <c r="AVC144" s="86"/>
      <c r="AVD144" s="86"/>
      <c r="AVE144" s="86"/>
      <c r="AVF144" s="86"/>
      <c r="AVG144" s="86"/>
      <c r="AVH144" s="86"/>
      <c r="AVI144" s="86"/>
      <c r="AVJ144" s="86"/>
      <c r="AVK144" s="86"/>
      <c r="AVL144" s="86"/>
      <c r="AVM144" s="86"/>
      <c r="AVN144" s="86"/>
      <c r="AVO144" s="86"/>
      <c r="AVP144" s="86"/>
      <c r="AVQ144" s="86"/>
      <c r="AVR144" s="86"/>
      <c r="AVS144" s="86"/>
      <c r="AVT144" s="86"/>
      <c r="AVU144" s="86"/>
      <c r="AVV144" s="86"/>
      <c r="AVW144" s="86"/>
      <c r="AVX144" s="86"/>
      <c r="AVY144" s="86"/>
      <c r="AVZ144" s="86"/>
      <c r="AWA144" s="86"/>
      <c r="AWB144" s="86"/>
      <c r="AWC144" s="86"/>
      <c r="AWD144" s="86"/>
      <c r="AWE144" s="86"/>
      <c r="AWF144" s="86"/>
      <c r="AWG144" s="86"/>
      <c r="AWH144" s="86"/>
      <c r="AWI144" s="86"/>
      <c r="AWJ144" s="86"/>
      <c r="AWK144" s="86"/>
      <c r="AWL144" s="86"/>
      <c r="AWM144" s="86"/>
      <c r="AWN144" s="86"/>
      <c r="AWO144" s="86"/>
      <c r="AWP144" s="86"/>
      <c r="AWQ144" s="86"/>
      <c r="AWR144" s="86"/>
      <c r="AWS144" s="86"/>
      <c r="AWT144" s="86"/>
      <c r="AWU144" s="86"/>
      <c r="AWV144" s="86"/>
      <c r="AWW144" s="86"/>
      <c r="AWX144" s="86"/>
      <c r="AWY144" s="86"/>
      <c r="AWZ144" s="86"/>
      <c r="AXA144" s="86"/>
      <c r="AXB144" s="86"/>
      <c r="AXC144" s="86"/>
      <c r="AXD144" s="86"/>
      <c r="AXE144" s="86"/>
      <c r="AXF144" s="86"/>
      <c r="AXG144" s="86"/>
      <c r="AXH144" s="86"/>
      <c r="AXI144" s="86"/>
      <c r="AXJ144" s="86"/>
      <c r="AXK144" s="86"/>
      <c r="AXL144" s="86"/>
      <c r="AXM144" s="86"/>
      <c r="AXN144" s="86"/>
      <c r="AXO144" s="86"/>
      <c r="AXP144" s="86"/>
      <c r="AXQ144" s="86"/>
      <c r="AXR144" s="86"/>
      <c r="AXS144" s="86"/>
      <c r="AXT144" s="86"/>
      <c r="AXU144" s="86"/>
      <c r="AXV144" s="86"/>
      <c r="AXW144" s="86"/>
      <c r="AXX144" s="86"/>
      <c r="AXY144" s="86"/>
      <c r="AXZ144" s="86"/>
      <c r="AYA144" s="86"/>
      <c r="AYB144" s="86"/>
      <c r="AYC144" s="86"/>
      <c r="AYD144" s="86"/>
      <c r="AYE144" s="86"/>
      <c r="AYF144" s="86"/>
      <c r="AYG144" s="86"/>
      <c r="AYH144" s="86"/>
      <c r="AYI144" s="86"/>
      <c r="AYJ144" s="86"/>
      <c r="AYK144" s="86"/>
      <c r="AYL144" s="86"/>
      <c r="AYM144" s="86"/>
      <c r="AYN144" s="86"/>
      <c r="AYO144" s="86"/>
      <c r="AYP144" s="86"/>
      <c r="AYQ144" s="86"/>
      <c r="AYR144" s="86"/>
      <c r="AYS144" s="86"/>
      <c r="AYT144" s="86"/>
      <c r="AYU144" s="86"/>
      <c r="AYV144" s="86"/>
      <c r="AYW144" s="86"/>
      <c r="AYX144" s="86"/>
      <c r="AYY144" s="86"/>
      <c r="AYZ144" s="86"/>
      <c r="AZA144" s="86"/>
      <c r="AZB144" s="86"/>
      <c r="AZC144" s="86"/>
      <c r="AZD144" s="86"/>
      <c r="AZE144" s="86"/>
      <c r="AZF144" s="86"/>
      <c r="AZG144" s="86"/>
      <c r="AZH144" s="86"/>
      <c r="AZI144" s="86"/>
      <c r="AZJ144" s="86"/>
      <c r="AZK144" s="86"/>
      <c r="AZL144" s="86"/>
      <c r="AZM144" s="86"/>
      <c r="AZN144" s="86"/>
      <c r="AZO144" s="86"/>
      <c r="AZP144" s="86"/>
      <c r="AZQ144" s="86"/>
      <c r="AZR144" s="86"/>
      <c r="AZS144" s="86"/>
      <c r="AZT144" s="86"/>
      <c r="AZU144" s="86"/>
      <c r="AZV144" s="86"/>
      <c r="AZW144" s="86"/>
      <c r="AZX144" s="86"/>
      <c r="AZY144" s="86"/>
      <c r="AZZ144" s="86"/>
      <c r="BAA144" s="86"/>
      <c r="BAB144" s="86"/>
      <c r="BAC144" s="86"/>
      <c r="BAD144" s="86"/>
      <c r="BAE144" s="86"/>
      <c r="BAF144" s="86"/>
      <c r="BAG144" s="86"/>
      <c r="BAH144" s="86"/>
      <c r="BAI144" s="86"/>
      <c r="BAJ144" s="86"/>
      <c r="BAK144" s="86"/>
      <c r="BAL144" s="86"/>
      <c r="BAM144" s="86"/>
      <c r="BAN144" s="86"/>
      <c r="BAO144" s="86"/>
      <c r="BAP144" s="86"/>
      <c r="BAQ144" s="86"/>
      <c r="BAR144" s="86"/>
      <c r="BAS144" s="86"/>
      <c r="BAT144" s="86"/>
      <c r="BAU144" s="86"/>
      <c r="BAV144" s="86"/>
      <c r="BAW144" s="86"/>
      <c r="BAX144" s="86"/>
      <c r="BAY144" s="86"/>
      <c r="BAZ144" s="86"/>
      <c r="BBA144" s="86"/>
      <c r="BBB144" s="86"/>
      <c r="BBC144" s="86"/>
      <c r="BBD144" s="86"/>
      <c r="BBE144" s="86"/>
      <c r="BBF144" s="86"/>
      <c r="BBG144" s="86"/>
      <c r="BBH144" s="86"/>
      <c r="BBI144" s="86"/>
      <c r="BBJ144" s="86"/>
      <c r="BBK144" s="86"/>
      <c r="BBL144" s="86"/>
      <c r="BBM144" s="86"/>
      <c r="BBN144" s="86"/>
      <c r="BBO144" s="86"/>
      <c r="BBP144" s="86"/>
      <c r="BBQ144" s="86"/>
      <c r="BBR144" s="86"/>
      <c r="BBS144" s="86"/>
      <c r="BBT144" s="86"/>
      <c r="BBU144" s="86"/>
      <c r="BBV144" s="86"/>
      <c r="BBW144" s="86"/>
      <c r="BBX144" s="86"/>
      <c r="BBY144" s="86"/>
      <c r="BBZ144" s="86"/>
      <c r="BCA144" s="86"/>
      <c r="BCB144" s="86"/>
      <c r="BCC144" s="86"/>
      <c r="BCD144" s="86"/>
      <c r="BCE144" s="86"/>
      <c r="BCF144" s="86"/>
      <c r="BCG144" s="86"/>
      <c r="BCH144" s="86"/>
      <c r="BCI144" s="86"/>
      <c r="BCJ144" s="86"/>
      <c r="BCK144" s="86"/>
      <c r="BCL144" s="86"/>
      <c r="BCM144" s="86"/>
      <c r="BCN144" s="86"/>
      <c r="BCO144" s="86"/>
      <c r="BCP144" s="86"/>
      <c r="BCQ144" s="86"/>
      <c r="BCR144" s="86"/>
      <c r="BCS144" s="86"/>
      <c r="BCT144" s="86"/>
      <c r="BCU144" s="86"/>
      <c r="BCV144" s="86"/>
      <c r="BCW144" s="86"/>
      <c r="BCX144" s="86"/>
      <c r="BCY144" s="86"/>
      <c r="BCZ144" s="86"/>
      <c r="BDA144" s="86"/>
      <c r="BDB144" s="86"/>
      <c r="BDC144" s="86"/>
      <c r="BDD144" s="86"/>
      <c r="BDE144" s="86"/>
      <c r="BDF144" s="86"/>
      <c r="BDG144" s="86"/>
      <c r="BDH144" s="86"/>
      <c r="BDI144" s="86"/>
      <c r="BDJ144" s="86"/>
      <c r="BDK144" s="86"/>
      <c r="BDL144" s="86"/>
      <c r="BDM144" s="86"/>
      <c r="BDN144" s="86"/>
      <c r="BDO144" s="86"/>
      <c r="BDP144" s="86"/>
      <c r="BDQ144" s="86"/>
      <c r="BDR144" s="86"/>
      <c r="BDS144" s="86"/>
      <c r="BDT144" s="86"/>
      <c r="BDU144" s="86"/>
      <c r="BDV144" s="86"/>
      <c r="BDW144" s="86"/>
      <c r="BDX144" s="86"/>
      <c r="BDY144" s="86"/>
      <c r="BDZ144" s="86"/>
      <c r="BEA144" s="86"/>
      <c r="BEB144" s="86"/>
      <c r="BEC144" s="86"/>
      <c r="BED144" s="86"/>
      <c r="BEE144" s="86"/>
      <c r="BEF144" s="86"/>
      <c r="BEG144" s="86"/>
      <c r="BEH144" s="86"/>
      <c r="BEI144" s="86"/>
      <c r="BEJ144" s="86"/>
      <c r="BEK144" s="86"/>
      <c r="BEL144" s="86"/>
      <c r="BEM144" s="86"/>
      <c r="BEN144" s="86"/>
      <c r="BEO144" s="86"/>
      <c r="BEP144" s="86"/>
      <c r="BEQ144" s="86"/>
      <c r="BER144" s="86"/>
      <c r="BES144" s="86"/>
      <c r="BET144" s="86"/>
      <c r="BEU144" s="86"/>
      <c r="BEV144" s="86"/>
      <c r="BEW144" s="86"/>
      <c r="BEX144" s="86"/>
      <c r="BEY144" s="86"/>
      <c r="BEZ144" s="86"/>
      <c r="BFA144" s="86"/>
      <c r="BFB144" s="86"/>
      <c r="BFC144" s="86"/>
      <c r="BFD144" s="86"/>
      <c r="BFE144" s="86"/>
      <c r="BFF144" s="86"/>
      <c r="BFG144" s="86"/>
      <c r="BFH144" s="86"/>
      <c r="BFI144" s="86"/>
      <c r="BFJ144" s="86"/>
      <c r="BFK144" s="86"/>
      <c r="BFL144" s="86"/>
      <c r="BFM144" s="86"/>
      <c r="BFN144" s="86"/>
      <c r="BFO144" s="86"/>
      <c r="BFP144" s="86"/>
      <c r="BFQ144" s="86"/>
      <c r="BFR144" s="86"/>
      <c r="BFS144" s="86"/>
      <c r="BFT144" s="86"/>
      <c r="BFU144" s="86"/>
      <c r="BFV144" s="86"/>
      <c r="BFW144" s="86"/>
      <c r="BFX144" s="86"/>
      <c r="BFY144" s="86"/>
      <c r="BFZ144" s="86"/>
      <c r="BGA144" s="86"/>
      <c r="BGB144" s="86"/>
      <c r="BGC144" s="86"/>
      <c r="BGD144" s="86"/>
      <c r="BGE144" s="86"/>
      <c r="BGF144" s="86"/>
      <c r="BGG144" s="86"/>
      <c r="BGH144" s="86"/>
      <c r="BGI144" s="86"/>
      <c r="BGJ144" s="86"/>
      <c r="BGK144" s="86"/>
      <c r="BGL144" s="86"/>
      <c r="BGM144" s="86"/>
      <c r="BGN144" s="86"/>
      <c r="BGO144" s="86"/>
      <c r="BGP144" s="86"/>
      <c r="BGQ144" s="86"/>
      <c r="BGR144" s="86"/>
      <c r="BGS144" s="86"/>
      <c r="BGT144" s="86"/>
      <c r="BGU144" s="86"/>
      <c r="BGV144" s="86"/>
      <c r="BGW144" s="86"/>
      <c r="BGX144" s="86"/>
      <c r="BGY144" s="86"/>
      <c r="BGZ144" s="86"/>
      <c r="BHA144" s="86"/>
      <c r="BHB144" s="86"/>
      <c r="BHC144" s="86"/>
      <c r="BHD144" s="86"/>
      <c r="BHE144" s="86"/>
      <c r="BHF144" s="86"/>
      <c r="BHG144" s="86"/>
      <c r="BHH144" s="86"/>
      <c r="BHI144" s="86"/>
      <c r="BHJ144" s="86"/>
      <c r="BHK144" s="86"/>
      <c r="BHL144" s="86"/>
      <c r="BHM144" s="86"/>
      <c r="BHN144" s="86"/>
      <c r="BHO144" s="86"/>
      <c r="BHP144" s="86"/>
      <c r="BHQ144" s="86"/>
      <c r="BHR144" s="86"/>
      <c r="BHS144" s="86"/>
      <c r="BHT144" s="86"/>
      <c r="BHU144" s="86"/>
      <c r="BHV144" s="86"/>
      <c r="BHW144" s="86"/>
      <c r="BHX144" s="86"/>
      <c r="BHY144" s="86"/>
      <c r="BHZ144" s="86"/>
      <c r="BIA144" s="86"/>
      <c r="BIB144" s="86"/>
      <c r="BIC144" s="86"/>
      <c r="BID144" s="86"/>
      <c r="BIE144" s="86"/>
      <c r="BIF144" s="86"/>
      <c r="BIG144" s="86"/>
      <c r="BIH144" s="86"/>
      <c r="BII144" s="86"/>
      <c r="BIJ144" s="86"/>
      <c r="BIK144" s="86"/>
      <c r="BIL144" s="86"/>
      <c r="BIM144" s="86"/>
      <c r="BIN144" s="86"/>
      <c r="BIO144" s="86"/>
      <c r="BIP144" s="86"/>
      <c r="BIQ144" s="86"/>
      <c r="BIR144" s="86"/>
      <c r="BIS144" s="86"/>
      <c r="BIT144" s="86"/>
      <c r="BIU144" s="86"/>
      <c r="BIV144" s="86"/>
      <c r="BIW144" s="86"/>
      <c r="BIX144" s="86"/>
      <c r="BIY144" s="86"/>
      <c r="BIZ144" s="86"/>
      <c r="BJA144" s="86"/>
      <c r="BJB144" s="86"/>
      <c r="BJC144" s="86"/>
      <c r="BJD144" s="86"/>
      <c r="BJE144" s="86"/>
      <c r="BJF144" s="86"/>
      <c r="BJG144" s="86"/>
      <c r="BJH144" s="86"/>
      <c r="BJI144" s="86"/>
      <c r="BJJ144" s="86"/>
      <c r="BJK144" s="86"/>
      <c r="BJL144" s="86"/>
      <c r="BJM144" s="86"/>
      <c r="BJN144" s="86"/>
      <c r="BJO144" s="86"/>
      <c r="BJP144" s="86"/>
      <c r="BJQ144" s="86"/>
      <c r="BJR144" s="86"/>
      <c r="BJS144" s="86"/>
      <c r="BJT144" s="86"/>
      <c r="BJU144" s="86"/>
      <c r="BJV144" s="86"/>
      <c r="BJW144" s="86"/>
      <c r="BJX144" s="86"/>
      <c r="BJY144" s="86"/>
      <c r="BJZ144" s="86"/>
      <c r="BKA144" s="86"/>
      <c r="BKB144" s="86"/>
      <c r="BKC144" s="86"/>
      <c r="BKD144" s="86"/>
      <c r="BKE144" s="86"/>
      <c r="BKF144" s="86"/>
      <c r="BKG144" s="86"/>
      <c r="BKH144" s="86"/>
      <c r="BKI144" s="86"/>
      <c r="BKJ144" s="86"/>
      <c r="BKK144" s="86"/>
      <c r="BKL144" s="86"/>
      <c r="BKM144" s="86"/>
      <c r="BKN144" s="86"/>
      <c r="BKO144" s="86"/>
      <c r="BKP144" s="86"/>
      <c r="BKQ144" s="86"/>
      <c r="BKR144" s="86"/>
      <c r="BKS144" s="86"/>
      <c r="BKT144" s="86"/>
      <c r="BKU144" s="86"/>
      <c r="BKV144" s="86"/>
      <c r="BKW144" s="86"/>
      <c r="BKX144" s="86"/>
      <c r="BKY144" s="86"/>
      <c r="BKZ144" s="86"/>
      <c r="BLA144" s="86"/>
      <c r="BLB144" s="86"/>
      <c r="BLC144" s="86"/>
      <c r="BLD144" s="86"/>
      <c r="BLE144" s="86"/>
      <c r="BLF144" s="86"/>
      <c r="BLG144" s="86"/>
      <c r="BLH144" s="86"/>
      <c r="BLI144" s="86"/>
      <c r="BLJ144" s="86"/>
      <c r="BLK144" s="86"/>
      <c r="BLL144" s="86"/>
      <c r="BLM144" s="86"/>
      <c r="BLN144" s="86"/>
      <c r="BLO144" s="86"/>
      <c r="BLP144" s="86"/>
      <c r="BLQ144" s="86"/>
      <c r="BLR144" s="86"/>
      <c r="BLS144" s="86"/>
      <c r="BLT144" s="86"/>
      <c r="BLU144" s="86"/>
      <c r="BLV144" s="86"/>
      <c r="BLW144" s="86"/>
      <c r="BLX144" s="86"/>
      <c r="BLY144" s="86"/>
      <c r="BLZ144" s="86"/>
      <c r="BMA144" s="86"/>
      <c r="BMB144" s="86"/>
      <c r="BMC144" s="86"/>
      <c r="BMD144" s="86"/>
      <c r="BME144" s="86"/>
      <c r="BMF144" s="86"/>
      <c r="BMG144" s="86"/>
      <c r="BMH144" s="86"/>
      <c r="BMI144" s="86"/>
      <c r="BMJ144" s="86"/>
      <c r="BMK144" s="86"/>
      <c r="BML144" s="86"/>
      <c r="BMM144" s="86"/>
      <c r="BMN144" s="86"/>
      <c r="BMO144" s="86"/>
      <c r="BMP144" s="86"/>
      <c r="BMQ144" s="86"/>
      <c r="BMR144" s="86"/>
      <c r="BMS144" s="86"/>
      <c r="BMT144" s="86"/>
      <c r="BMU144" s="86"/>
      <c r="BMV144" s="86"/>
      <c r="BMW144" s="86"/>
      <c r="BMX144" s="86"/>
      <c r="BMY144" s="86"/>
      <c r="BMZ144" s="86"/>
      <c r="BNA144" s="86"/>
      <c r="BNB144" s="86"/>
      <c r="BNC144" s="86"/>
      <c r="BND144" s="86"/>
      <c r="BNE144" s="86"/>
      <c r="BNF144" s="86"/>
      <c r="BNG144" s="86"/>
      <c r="BNH144" s="86"/>
      <c r="BNI144" s="86"/>
      <c r="BNJ144" s="86"/>
      <c r="BNK144" s="86"/>
      <c r="BNL144" s="86"/>
      <c r="BNM144" s="86"/>
      <c r="BNN144" s="86"/>
      <c r="BNO144" s="86"/>
      <c r="BNP144" s="86"/>
      <c r="BNQ144" s="86"/>
      <c r="BNR144" s="86"/>
      <c r="BNS144" s="86"/>
      <c r="BNT144" s="86"/>
      <c r="BNU144" s="86"/>
      <c r="BNV144" s="86"/>
      <c r="BNW144" s="86"/>
      <c r="BNX144" s="86"/>
      <c r="BNY144" s="86"/>
      <c r="BNZ144" s="86"/>
      <c r="BOA144" s="86"/>
      <c r="BOB144" s="86"/>
      <c r="BOC144" s="86"/>
      <c r="BOD144" s="86"/>
      <c r="BOE144" s="86"/>
      <c r="BOF144" s="86"/>
      <c r="BOG144" s="86"/>
      <c r="BOH144" s="86"/>
      <c r="BOI144" s="86"/>
      <c r="BOJ144" s="86"/>
      <c r="BOK144" s="86"/>
      <c r="BOL144" s="86"/>
      <c r="BOM144" s="86"/>
      <c r="BON144" s="86"/>
      <c r="BOO144" s="86"/>
      <c r="BOP144" s="86"/>
      <c r="BOQ144" s="86"/>
      <c r="BOR144" s="86"/>
      <c r="BOS144" s="86"/>
      <c r="BOT144" s="86"/>
      <c r="BOU144" s="86"/>
      <c r="BOV144" s="86"/>
      <c r="BOW144" s="86"/>
      <c r="BOX144" s="86"/>
      <c r="BOY144" s="86"/>
      <c r="BOZ144" s="86"/>
      <c r="BPA144" s="86"/>
      <c r="BPB144" s="86"/>
      <c r="BPC144" s="86"/>
      <c r="BPD144" s="86"/>
      <c r="BPE144" s="86"/>
      <c r="BPF144" s="86"/>
      <c r="BPG144" s="86"/>
      <c r="BPH144" s="86"/>
      <c r="BPI144" s="86"/>
      <c r="BPJ144" s="86"/>
      <c r="BPK144" s="86"/>
      <c r="BPL144" s="86"/>
      <c r="BPM144" s="86"/>
      <c r="BPN144" s="86"/>
      <c r="BPO144" s="86"/>
      <c r="BPP144" s="86"/>
      <c r="BPQ144" s="86"/>
      <c r="BPR144" s="86"/>
      <c r="BPS144" s="86"/>
      <c r="BPT144" s="86"/>
      <c r="BPU144" s="86"/>
      <c r="BPV144" s="86"/>
      <c r="BPW144" s="86"/>
      <c r="BPX144" s="86"/>
      <c r="BPY144" s="86"/>
      <c r="BPZ144" s="86"/>
      <c r="BQA144" s="86"/>
      <c r="BQB144" s="86"/>
      <c r="BQC144" s="86"/>
      <c r="BQD144" s="86"/>
      <c r="BQE144" s="86"/>
      <c r="BQF144" s="86"/>
      <c r="BQG144" s="86"/>
      <c r="BQH144" s="86"/>
      <c r="BQI144" s="86"/>
      <c r="BQJ144" s="86"/>
      <c r="BQK144" s="86"/>
      <c r="BQL144" s="86"/>
      <c r="BQM144" s="86"/>
      <c r="BQN144" s="86"/>
      <c r="BQO144" s="86"/>
      <c r="BQP144" s="86"/>
      <c r="BQQ144" s="86"/>
      <c r="BQR144" s="86"/>
      <c r="BQS144" s="86"/>
      <c r="BQT144" s="86"/>
      <c r="BQU144" s="86"/>
      <c r="BQV144" s="86"/>
      <c r="BQW144" s="86"/>
      <c r="BQX144" s="86"/>
      <c r="BQY144" s="86"/>
      <c r="BQZ144" s="86"/>
      <c r="BRA144" s="86"/>
      <c r="BRB144" s="86"/>
      <c r="BRC144" s="86"/>
      <c r="BRD144" s="86"/>
      <c r="BRE144" s="86"/>
      <c r="BRF144" s="86"/>
      <c r="BRG144" s="86"/>
      <c r="BRH144" s="86"/>
      <c r="BRI144" s="86"/>
      <c r="BRJ144" s="86"/>
      <c r="BRK144" s="86"/>
      <c r="BRL144" s="86"/>
      <c r="BRM144" s="86"/>
      <c r="BRN144" s="86"/>
      <c r="BRO144" s="86"/>
      <c r="BRP144" s="86"/>
      <c r="BRQ144" s="86"/>
      <c r="BRR144" s="86"/>
      <c r="BRS144" s="86"/>
      <c r="BRT144" s="86"/>
      <c r="BRU144" s="86"/>
      <c r="BRV144" s="86"/>
      <c r="BRW144" s="86"/>
      <c r="BRX144" s="86"/>
      <c r="BRY144" s="86"/>
      <c r="BRZ144" s="86"/>
      <c r="BSA144" s="86"/>
      <c r="BSB144" s="86"/>
      <c r="BSC144" s="86"/>
      <c r="BSD144" s="86"/>
      <c r="BSE144" s="86"/>
      <c r="BSF144" s="86"/>
      <c r="BSG144" s="86"/>
      <c r="BSH144" s="86"/>
      <c r="BSI144" s="86"/>
      <c r="BSJ144" s="86"/>
      <c r="BSK144" s="86"/>
      <c r="BSL144" s="86"/>
      <c r="BSM144" s="86"/>
      <c r="BSN144" s="86"/>
      <c r="BSO144" s="86"/>
      <c r="BSP144" s="86"/>
      <c r="BSQ144" s="86"/>
      <c r="BSR144" s="86"/>
      <c r="BSS144" s="86"/>
      <c r="BST144" s="86"/>
      <c r="BSU144" s="86"/>
      <c r="BSV144" s="86"/>
      <c r="BSW144" s="86"/>
      <c r="BSX144" s="86"/>
      <c r="BSY144" s="86"/>
      <c r="BSZ144" s="86"/>
      <c r="BTA144" s="86"/>
      <c r="BTB144" s="86"/>
      <c r="BTC144" s="86"/>
      <c r="BTD144" s="86"/>
      <c r="BTE144" s="86"/>
      <c r="BTF144" s="86"/>
      <c r="BTG144" s="86"/>
      <c r="BTH144" s="86"/>
      <c r="BTI144" s="86"/>
      <c r="BTJ144" s="86"/>
      <c r="BTK144" s="86"/>
      <c r="BTL144" s="86"/>
      <c r="BTM144" s="86"/>
      <c r="BTN144" s="86"/>
      <c r="BTO144" s="86"/>
      <c r="BTP144" s="86"/>
      <c r="BTQ144" s="86"/>
      <c r="BTR144" s="86"/>
      <c r="BTS144" s="86"/>
      <c r="BTT144" s="86"/>
      <c r="BTU144" s="86"/>
      <c r="BTV144" s="86"/>
      <c r="BTW144" s="86"/>
      <c r="BTX144" s="86"/>
      <c r="BTY144" s="86"/>
      <c r="BTZ144" s="86"/>
      <c r="BUA144" s="86"/>
      <c r="BUB144" s="86"/>
      <c r="BUC144" s="86"/>
      <c r="BUD144" s="86"/>
      <c r="BUE144" s="86"/>
      <c r="BUF144" s="86"/>
      <c r="BUG144" s="86"/>
      <c r="BUH144" s="86"/>
      <c r="BUI144" s="86"/>
      <c r="BUJ144" s="86"/>
      <c r="BUK144" s="86"/>
      <c r="BUL144" s="86"/>
      <c r="BUM144" s="86"/>
      <c r="BUN144" s="86"/>
      <c r="BUO144" s="86"/>
      <c r="BUP144" s="86"/>
      <c r="BUQ144" s="86"/>
      <c r="BUR144" s="86"/>
      <c r="BUS144" s="86"/>
      <c r="BUT144" s="86"/>
      <c r="BUU144" s="86"/>
      <c r="BUV144" s="86"/>
      <c r="BUW144" s="86"/>
      <c r="BUX144" s="86"/>
      <c r="BUY144" s="86"/>
      <c r="BUZ144" s="86"/>
      <c r="BVA144" s="86"/>
      <c r="BVB144" s="86"/>
      <c r="BVC144" s="86"/>
      <c r="BVD144" s="86"/>
      <c r="BVE144" s="86"/>
      <c r="BVF144" s="86"/>
      <c r="BVG144" s="86"/>
      <c r="BVH144" s="86"/>
      <c r="BVI144" s="86"/>
      <c r="BVJ144" s="86"/>
      <c r="BVK144" s="86"/>
      <c r="BVL144" s="86"/>
      <c r="BVM144" s="86"/>
      <c r="BVN144" s="86"/>
      <c r="BVO144" s="86"/>
      <c r="BVP144" s="86"/>
      <c r="BVQ144" s="86"/>
      <c r="BVR144" s="86"/>
      <c r="BVS144" s="86"/>
      <c r="BVT144" s="86"/>
      <c r="BVU144" s="86"/>
      <c r="BVV144" s="86"/>
      <c r="BVW144" s="86"/>
      <c r="BVX144" s="86"/>
      <c r="BVY144" s="86"/>
      <c r="BVZ144" s="86"/>
      <c r="BWA144" s="86"/>
      <c r="BWB144" s="86"/>
      <c r="BWC144" s="86"/>
      <c r="BWD144" s="86"/>
      <c r="BWE144" s="86"/>
      <c r="BWF144" s="86"/>
      <c r="BWG144" s="86"/>
      <c r="BWH144" s="86"/>
      <c r="BWI144" s="86"/>
      <c r="BWJ144" s="86"/>
      <c r="BWK144" s="86"/>
      <c r="BWL144" s="86"/>
      <c r="BWM144" s="86"/>
      <c r="BWN144" s="86"/>
      <c r="BWO144" s="86"/>
      <c r="BWP144" s="86"/>
      <c r="BWQ144" s="86"/>
      <c r="BWR144" s="86"/>
      <c r="BWS144" s="86"/>
      <c r="BWT144" s="86"/>
      <c r="BWU144" s="86"/>
      <c r="BWV144" s="86"/>
      <c r="BWW144" s="86"/>
      <c r="BWX144" s="86"/>
      <c r="BWY144" s="86"/>
      <c r="BWZ144" s="86"/>
      <c r="BXA144" s="86"/>
      <c r="BXB144" s="86"/>
      <c r="BXC144" s="86"/>
      <c r="BXD144" s="86"/>
      <c r="BXE144" s="86"/>
      <c r="BXF144" s="86"/>
      <c r="BXG144" s="86"/>
      <c r="BXH144" s="86"/>
      <c r="BXI144" s="86"/>
      <c r="BXJ144" s="86"/>
      <c r="BXK144" s="86"/>
      <c r="BXL144" s="86"/>
      <c r="BXM144" s="86"/>
      <c r="BXN144" s="86"/>
      <c r="BXO144" s="86"/>
      <c r="BXP144" s="86"/>
      <c r="BXQ144" s="86"/>
      <c r="BXR144" s="86"/>
      <c r="BXS144" s="86"/>
      <c r="BXT144" s="86"/>
      <c r="BXU144" s="86"/>
      <c r="BXV144" s="86"/>
      <c r="BXW144" s="86"/>
      <c r="BXX144" s="86"/>
    </row>
    <row r="145" spans="1:2003" s="90" customFormat="1" ht="15.75">
      <c r="A145" s="88"/>
      <c r="B145" s="89"/>
      <c r="C145" s="69"/>
      <c r="D145" s="69"/>
      <c r="E145" s="69"/>
      <c r="F145" s="69"/>
      <c r="G145" s="62"/>
      <c r="H145" s="62"/>
      <c r="I145" s="62"/>
      <c r="J145" s="62"/>
      <c r="K145" s="74"/>
      <c r="L145" s="128"/>
      <c r="M145" s="128"/>
      <c r="N145" s="155"/>
      <c r="O145" s="85"/>
      <c r="P145" s="85"/>
      <c r="Q145" s="85"/>
      <c r="R145" s="85"/>
      <c r="S145" s="85"/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6"/>
      <c r="BC145" s="86"/>
      <c r="BD145" s="86"/>
      <c r="BE145" s="86"/>
      <c r="BF145" s="86"/>
      <c r="BG145" s="86"/>
      <c r="BH145" s="86"/>
      <c r="BI145" s="86"/>
      <c r="BJ145" s="86"/>
      <c r="BK145" s="86"/>
      <c r="BL145" s="86"/>
      <c r="BM145" s="86"/>
      <c r="BN145" s="86"/>
      <c r="BO145" s="86"/>
      <c r="BP145" s="86"/>
      <c r="BQ145" s="86"/>
      <c r="BR145" s="86"/>
      <c r="BS145" s="86"/>
      <c r="BT145" s="86"/>
      <c r="BU145" s="86"/>
      <c r="BV145" s="86"/>
      <c r="BW145" s="86"/>
      <c r="BX145" s="86"/>
      <c r="BY145" s="86"/>
      <c r="BZ145" s="86"/>
      <c r="CA145" s="86"/>
      <c r="CB145" s="86"/>
      <c r="CC145" s="86"/>
      <c r="CD145" s="86"/>
      <c r="CE145" s="86"/>
      <c r="CF145" s="86"/>
      <c r="CG145" s="86"/>
      <c r="CH145" s="86"/>
      <c r="CI145" s="86"/>
      <c r="CJ145" s="86"/>
      <c r="CK145" s="86"/>
      <c r="CL145" s="86"/>
      <c r="CM145" s="86"/>
      <c r="CN145" s="86"/>
      <c r="CO145" s="86"/>
      <c r="CP145" s="86"/>
      <c r="CQ145" s="86"/>
      <c r="CR145" s="86"/>
      <c r="CS145" s="86"/>
      <c r="CT145" s="86"/>
      <c r="CU145" s="86"/>
      <c r="CV145" s="86"/>
      <c r="CW145" s="86"/>
      <c r="CX145" s="86"/>
      <c r="CY145" s="86"/>
      <c r="CZ145" s="86"/>
      <c r="DA145" s="86"/>
      <c r="DB145" s="86"/>
      <c r="DC145" s="86"/>
      <c r="DD145" s="86"/>
      <c r="DE145" s="86"/>
      <c r="DF145" s="86"/>
      <c r="DG145" s="86"/>
      <c r="DH145" s="86"/>
      <c r="DI145" s="86"/>
      <c r="DJ145" s="86"/>
      <c r="DK145" s="86"/>
      <c r="DL145" s="86"/>
      <c r="DM145" s="86"/>
      <c r="DN145" s="86"/>
      <c r="DO145" s="86"/>
      <c r="DP145" s="86"/>
      <c r="DQ145" s="86"/>
      <c r="DR145" s="86"/>
      <c r="DS145" s="86"/>
      <c r="DT145" s="86"/>
      <c r="DU145" s="86"/>
      <c r="DV145" s="86"/>
      <c r="DW145" s="86"/>
      <c r="DX145" s="86"/>
      <c r="DY145" s="86"/>
      <c r="DZ145" s="86"/>
      <c r="EA145" s="86"/>
      <c r="EB145" s="86"/>
      <c r="EC145" s="86"/>
      <c r="ED145" s="86"/>
      <c r="EE145" s="86"/>
      <c r="EF145" s="86"/>
      <c r="EG145" s="86"/>
      <c r="EH145" s="86"/>
      <c r="EI145" s="86"/>
      <c r="EJ145" s="86"/>
      <c r="EK145" s="86"/>
      <c r="EL145" s="86"/>
      <c r="EM145" s="86"/>
      <c r="EN145" s="86"/>
      <c r="EO145" s="86"/>
      <c r="EP145" s="86"/>
      <c r="EQ145" s="86"/>
      <c r="ER145" s="86"/>
      <c r="ES145" s="86"/>
      <c r="ET145" s="86"/>
      <c r="EU145" s="86"/>
      <c r="EV145" s="86"/>
      <c r="EW145" s="86"/>
      <c r="EX145" s="86"/>
      <c r="EY145" s="86"/>
      <c r="EZ145" s="86"/>
      <c r="FA145" s="86"/>
      <c r="FB145" s="86"/>
      <c r="FC145" s="86"/>
      <c r="FD145" s="86"/>
      <c r="FE145" s="86"/>
      <c r="FF145" s="86"/>
      <c r="FG145" s="86"/>
      <c r="FH145" s="86"/>
      <c r="FI145" s="86"/>
      <c r="FJ145" s="86"/>
      <c r="FK145" s="86"/>
      <c r="FL145" s="86"/>
      <c r="FM145" s="86"/>
      <c r="FN145" s="86"/>
      <c r="FO145" s="86"/>
      <c r="FP145" s="86"/>
      <c r="FQ145" s="86"/>
      <c r="FR145" s="86"/>
      <c r="FS145" s="86"/>
      <c r="FT145" s="86"/>
      <c r="FU145" s="86"/>
      <c r="FV145" s="86"/>
      <c r="FW145" s="86"/>
      <c r="FX145" s="86"/>
      <c r="FY145" s="86"/>
      <c r="FZ145" s="86"/>
      <c r="GA145" s="86"/>
      <c r="GB145" s="86"/>
      <c r="GC145" s="86"/>
      <c r="GD145" s="86"/>
      <c r="GE145" s="86"/>
      <c r="GF145" s="86"/>
      <c r="GG145" s="86"/>
      <c r="GH145" s="86"/>
      <c r="GI145" s="86"/>
      <c r="GJ145" s="86"/>
      <c r="GK145" s="86"/>
      <c r="GL145" s="86"/>
      <c r="GM145" s="86"/>
      <c r="GN145" s="86"/>
      <c r="GO145" s="86"/>
      <c r="GP145" s="86"/>
      <c r="GQ145" s="86"/>
      <c r="GR145" s="86"/>
      <c r="GS145" s="86"/>
      <c r="GT145" s="86"/>
      <c r="GU145" s="86"/>
      <c r="GV145" s="86"/>
      <c r="GW145" s="86"/>
      <c r="GX145" s="86"/>
      <c r="GY145" s="86"/>
      <c r="GZ145" s="86"/>
      <c r="HA145" s="86"/>
      <c r="HB145" s="86"/>
      <c r="HC145" s="86"/>
      <c r="HD145" s="86"/>
      <c r="HE145" s="86"/>
      <c r="HF145" s="86"/>
      <c r="HG145" s="86"/>
      <c r="HH145" s="86"/>
      <c r="HI145" s="86"/>
      <c r="HJ145" s="86"/>
      <c r="HK145" s="86"/>
      <c r="HL145" s="86"/>
      <c r="HM145" s="86"/>
      <c r="HN145" s="86"/>
      <c r="HO145" s="86"/>
      <c r="HP145" s="86"/>
      <c r="HQ145" s="86"/>
      <c r="HR145" s="86"/>
      <c r="HS145" s="86"/>
      <c r="HT145" s="86"/>
      <c r="HU145" s="86"/>
      <c r="HV145" s="86"/>
      <c r="HW145" s="86"/>
      <c r="HX145" s="86"/>
      <c r="HY145" s="86"/>
      <c r="HZ145" s="86"/>
      <c r="IA145" s="86"/>
      <c r="IB145" s="86"/>
      <c r="IC145" s="86"/>
      <c r="ID145" s="86"/>
      <c r="IE145" s="86"/>
      <c r="IF145" s="86"/>
      <c r="IG145" s="86"/>
      <c r="IH145" s="86"/>
      <c r="II145" s="86"/>
      <c r="IJ145" s="86"/>
      <c r="IK145" s="86"/>
      <c r="IL145" s="86"/>
      <c r="IM145" s="86"/>
      <c r="IN145" s="86"/>
      <c r="IO145" s="86"/>
      <c r="IP145" s="86"/>
      <c r="IQ145" s="86"/>
      <c r="IR145" s="86"/>
      <c r="IS145" s="86"/>
      <c r="IT145" s="86"/>
      <c r="IU145" s="86"/>
      <c r="IV145" s="86"/>
      <c r="IW145" s="86"/>
      <c r="IX145" s="86"/>
      <c r="IY145" s="86"/>
      <c r="IZ145" s="86"/>
      <c r="JA145" s="86"/>
      <c r="JB145" s="86"/>
      <c r="JC145" s="86"/>
      <c r="JD145" s="86"/>
      <c r="JE145" s="86"/>
      <c r="JF145" s="86"/>
      <c r="JG145" s="86"/>
      <c r="JH145" s="86"/>
      <c r="JI145" s="86"/>
      <c r="JJ145" s="86"/>
      <c r="JK145" s="86"/>
      <c r="JL145" s="86"/>
      <c r="JM145" s="86"/>
      <c r="JN145" s="86"/>
      <c r="JO145" s="86"/>
      <c r="JP145" s="86"/>
      <c r="JQ145" s="86"/>
      <c r="JR145" s="86"/>
      <c r="JS145" s="86"/>
      <c r="JT145" s="86"/>
      <c r="JU145" s="86"/>
      <c r="JV145" s="86"/>
      <c r="JW145" s="86"/>
      <c r="JX145" s="86"/>
      <c r="JY145" s="86"/>
      <c r="JZ145" s="86"/>
      <c r="KA145" s="86"/>
      <c r="KB145" s="86"/>
      <c r="KC145" s="86"/>
      <c r="KD145" s="86"/>
      <c r="KE145" s="86"/>
      <c r="KF145" s="86"/>
      <c r="KG145" s="86"/>
      <c r="KH145" s="86"/>
      <c r="KI145" s="86"/>
      <c r="KJ145" s="86"/>
      <c r="KK145" s="86"/>
      <c r="KL145" s="86"/>
      <c r="KM145" s="86"/>
      <c r="KN145" s="86"/>
      <c r="KO145" s="86"/>
      <c r="KP145" s="86"/>
      <c r="KQ145" s="86"/>
      <c r="KR145" s="86"/>
      <c r="KS145" s="86"/>
      <c r="KT145" s="86"/>
      <c r="KU145" s="86"/>
      <c r="KV145" s="86"/>
      <c r="KW145" s="86"/>
      <c r="KX145" s="86"/>
      <c r="KY145" s="86"/>
      <c r="KZ145" s="86"/>
      <c r="LA145" s="86"/>
      <c r="LB145" s="86"/>
      <c r="LC145" s="86"/>
      <c r="LD145" s="86"/>
      <c r="LE145" s="86"/>
      <c r="LF145" s="86"/>
      <c r="LG145" s="86"/>
      <c r="LH145" s="86"/>
      <c r="LI145" s="86"/>
      <c r="LJ145" s="86"/>
      <c r="LK145" s="86"/>
      <c r="LL145" s="86"/>
      <c r="LM145" s="86"/>
      <c r="LN145" s="86"/>
      <c r="LO145" s="86"/>
      <c r="LP145" s="86"/>
      <c r="LQ145" s="86"/>
      <c r="LR145" s="86"/>
      <c r="LS145" s="86"/>
      <c r="LT145" s="86"/>
      <c r="LU145" s="86"/>
      <c r="LV145" s="86"/>
      <c r="LW145" s="86"/>
      <c r="LX145" s="86"/>
      <c r="LY145" s="86"/>
      <c r="LZ145" s="86"/>
      <c r="MA145" s="86"/>
      <c r="MB145" s="86"/>
      <c r="MC145" s="86"/>
      <c r="MD145" s="86"/>
      <c r="ME145" s="86"/>
      <c r="MF145" s="86"/>
      <c r="MG145" s="86"/>
      <c r="MH145" s="86"/>
      <c r="MI145" s="86"/>
      <c r="MJ145" s="86"/>
      <c r="MK145" s="86"/>
      <c r="ML145" s="86"/>
      <c r="MM145" s="86"/>
      <c r="MN145" s="86"/>
      <c r="MO145" s="86"/>
      <c r="MP145" s="86"/>
      <c r="MQ145" s="86"/>
      <c r="MR145" s="86"/>
      <c r="MS145" s="86"/>
      <c r="MT145" s="86"/>
      <c r="MU145" s="86"/>
      <c r="MV145" s="86"/>
      <c r="MW145" s="86"/>
      <c r="MX145" s="86"/>
      <c r="MY145" s="86"/>
      <c r="MZ145" s="86"/>
      <c r="NA145" s="86"/>
      <c r="NB145" s="86"/>
      <c r="NC145" s="86"/>
      <c r="ND145" s="86"/>
      <c r="NE145" s="86"/>
      <c r="NF145" s="86"/>
      <c r="NG145" s="86"/>
      <c r="NH145" s="86"/>
      <c r="NI145" s="86"/>
      <c r="NJ145" s="86"/>
      <c r="NK145" s="86"/>
      <c r="NL145" s="86"/>
      <c r="NM145" s="86"/>
      <c r="NN145" s="86"/>
      <c r="NO145" s="86"/>
      <c r="NP145" s="86"/>
      <c r="NQ145" s="86"/>
      <c r="NR145" s="86"/>
      <c r="NS145" s="86"/>
      <c r="NT145" s="86"/>
      <c r="NU145" s="86"/>
      <c r="NV145" s="86"/>
      <c r="NW145" s="86"/>
      <c r="NX145" s="86"/>
      <c r="NY145" s="86"/>
      <c r="NZ145" s="86"/>
      <c r="OA145" s="86"/>
      <c r="OB145" s="86"/>
      <c r="OC145" s="86"/>
      <c r="OD145" s="86"/>
      <c r="OE145" s="86"/>
      <c r="OF145" s="86"/>
      <c r="OG145" s="86"/>
      <c r="OH145" s="86"/>
      <c r="OI145" s="86"/>
      <c r="OJ145" s="86"/>
      <c r="OK145" s="86"/>
      <c r="OL145" s="86"/>
      <c r="OM145" s="86"/>
      <c r="ON145" s="86"/>
      <c r="OO145" s="86"/>
      <c r="OP145" s="86"/>
      <c r="OQ145" s="86"/>
      <c r="OR145" s="86"/>
      <c r="OS145" s="86"/>
      <c r="OT145" s="86"/>
      <c r="OU145" s="86"/>
      <c r="OV145" s="86"/>
      <c r="OW145" s="86"/>
      <c r="OX145" s="86"/>
      <c r="OY145" s="86"/>
      <c r="OZ145" s="86"/>
      <c r="PA145" s="86"/>
      <c r="PB145" s="86"/>
      <c r="PC145" s="86"/>
      <c r="PD145" s="86"/>
      <c r="PE145" s="86"/>
      <c r="PF145" s="86"/>
      <c r="PG145" s="86"/>
      <c r="PH145" s="86"/>
      <c r="PI145" s="86"/>
      <c r="PJ145" s="86"/>
      <c r="PK145" s="86"/>
      <c r="PL145" s="86"/>
      <c r="PM145" s="86"/>
      <c r="PN145" s="86"/>
      <c r="PO145" s="86"/>
      <c r="PP145" s="86"/>
      <c r="PQ145" s="86"/>
      <c r="PR145" s="86"/>
      <c r="PS145" s="86"/>
      <c r="PT145" s="86"/>
      <c r="PU145" s="86"/>
      <c r="PV145" s="86"/>
      <c r="PW145" s="86"/>
      <c r="PX145" s="86"/>
      <c r="PY145" s="86"/>
      <c r="PZ145" s="86"/>
      <c r="QA145" s="86"/>
      <c r="QB145" s="86"/>
      <c r="QC145" s="86"/>
      <c r="QD145" s="86"/>
      <c r="QE145" s="86"/>
      <c r="QF145" s="86"/>
      <c r="QG145" s="86"/>
      <c r="QH145" s="86"/>
      <c r="QI145" s="86"/>
      <c r="QJ145" s="86"/>
      <c r="QK145" s="86"/>
      <c r="QL145" s="86"/>
      <c r="QM145" s="86"/>
      <c r="QN145" s="86"/>
      <c r="QO145" s="86"/>
      <c r="QP145" s="86"/>
      <c r="QQ145" s="86"/>
      <c r="QR145" s="86"/>
      <c r="QS145" s="86"/>
      <c r="QT145" s="86"/>
      <c r="QU145" s="86"/>
      <c r="QV145" s="86"/>
      <c r="QW145" s="86"/>
      <c r="QX145" s="86"/>
      <c r="QY145" s="86"/>
      <c r="QZ145" s="86"/>
      <c r="RA145" s="86"/>
      <c r="RB145" s="86"/>
      <c r="RC145" s="86"/>
      <c r="RD145" s="86"/>
      <c r="RE145" s="86"/>
      <c r="RF145" s="86"/>
      <c r="RG145" s="86"/>
      <c r="RH145" s="86"/>
      <c r="RI145" s="86"/>
      <c r="RJ145" s="86"/>
      <c r="RK145" s="86"/>
      <c r="RL145" s="86"/>
      <c r="RM145" s="86"/>
      <c r="RN145" s="86"/>
      <c r="RO145" s="86"/>
      <c r="RP145" s="86"/>
      <c r="RQ145" s="86"/>
      <c r="RR145" s="86"/>
      <c r="RS145" s="86"/>
      <c r="RT145" s="86"/>
      <c r="RU145" s="86"/>
      <c r="RV145" s="86"/>
      <c r="RW145" s="86"/>
      <c r="RX145" s="86"/>
      <c r="RY145" s="86"/>
      <c r="RZ145" s="86"/>
      <c r="SA145" s="86"/>
      <c r="SB145" s="86"/>
      <c r="SC145" s="86"/>
      <c r="SD145" s="86"/>
      <c r="SE145" s="86"/>
      <c r="SF145" s="86"/>
      <c r="SG145" s="86"/>
      <c r="SH145" s="86"/>
      <c r="SI145" s="86"/>
      <c r="SJ145" s="86"/>
      <c r="SK145" s="86"/>
      <c r="SL145" s="86"/>
      <c r="SM145" s="86"/>
      <c r="SN145" s="86"/>
      <c r="SO145" s="86"/>
      <c r="SP145" s="86"/>
      <c r="SQ145" s="86"/>
      <c r="SR145" s="86"/>
      <c r="SS145" s="86"/>
      <c r="ST145" s="86"/>
      <c r="SU145" s="86"/>
      <c r="SV145" s="86"/>
      <c r="SW145" s="86"/>
      <c r="SX145" s="86"/>
      <c r="SY145" s="86"/>
      <c r="SZ145" s="86"/>
      <c r="TA145" s="86"/>
      <c r="TB145" s="86"/>
      <c r="TC145" s="86"/>
      <c r="TD145" s="86"/>
      <c r="TE145" s="86"/>
      <c r="TF145" s="86"/>
      <c r="TG145" s="86"/>
      <c r="TH145" s="86"/>
      <c r="TI145" s="86"/>
      <c r="TJ145" s="86"/>
      <c r="TK145" s="86"/>
      <c r="TL145" s="86"/>
      <c r="TM145" s="86"/>
      <c r="TN145" s="86"/>
      <c r="TO145" s="86"/>
      <c r="TP145" s="86"/>
      <c r="TQ145" s="86"/>
      <c r="TR145" s="86"/>
      <c r="TS145" s="86"/>
      <c r="TT145" s="86"/>
      <c r="TU145" s="86"/>
      <c r="TV145" s="86"/>
      <c r="TW145" s="86"/>
      <c r="TX145" s="86"/>
      <c r="TY145" s="86"/>
      <c r="TZ145" s="86"/>
      <c r="UA145" s="86"/>
      <c r="UB145" s="86"/>
      <c r="UC145" s="86"/>
      <c r="UD145" s="86"/>
      <c r="UE145" s="86"/>
      <c r="UF145" s="86"/>
      <c r="UG145" s="86"/>
      <c r="UH145" s="86"/>
      <c r="UI145" s="86"/>
      <c r="UJ145" s="86"/>
      <c r="UK145" s="86"/>
      <c r="UL145" s="86"/>
      <c r="UM145" s="86"/>
      <c r="UN145" s="86"/>
      <c r="UO145" s="86"/>
      <c r="UP145" s="86"/>
      <c r="UQ145" s="86"/>
      <c r="UR145" s="86"/>
      <c r="US145" s="86"/>
      <c r="UT145" s="86"/>
      <c r="UU145" s="86"/>
      <c r="UV145" s="86"/>
      <c r="UW145" s="86"/>
      <c r="UX145" s="86"/>
      <c r="UY145" s="86"/>
      <c r="UZ145" s="86"/>
      <c r="VA145" s="86"/>
      <c r="VB145" s="86"/>
      <c r="VC145" s="86"/>
      <c r="VD145" s="86"/>
      <c r="VE145" s="86"/>
      <c r="VF145" s="86"/>
      <c r="VG145" s="86"/>
      <c r="VH145" s="86"/>
      <c r="VI145" s="86"/>
      <c r="VJ145" s="86"/>
      <c r="VK145" s="86"/>
      <c r="VL145" s="86"/>
      <c r="VM145" s="86"/>
      <c r="VN145" s="86"/>
      <c r="VO145" s="86"/>
      <c r="VP145" s="86"/>
      <c r="VQ145" s="86"/>
      <c r="VR145" s="86"/>
      <c r="VS145" s="86"/>
      <c r="VT145" s="86"/>
      <c r="VU145" s="86"/>
      <c r="VV145" s="86"/>
      <c r="VW145" s="86"/>
      <c r="VX145" s="86"/>
      <c r="VY145" s="86"/>
      <c r="VZ145" s="86"/>
      <c r="WA145" s="86"/>
      <c r="WB145" s="86"/>
      <c r="WC145" s="86"/>
      <c r="WD145" s="86"/>
      <c r="WE145" s="86"/>
      <c r="WF145" s="86"/>
      <c r="WG145" s="86"/>
      <c r="WH145" s="86"/>
      <c r="WI145" s="86"/>
      <c r="WJ145" s="86"/>
      <c r="WK145" s="86"/>
      <c r="WL145" s="86"/>
      <c r="WM145" s="86"/>
      <c r="WN145" s="86"/>
      <c r="WO145" s="86"/>
      <c r="WP145" s="86"/>
      <c r="WQ145" s="86"/>
      <c r="WR145" s="86"/>
      <c r="WS145" s="86"/>
      <c r="WT145" s="86"/>
      <c r="WU145" s="86"/>
      <c r="WV145" s="86"/>
      <c r="WW145" s="86"/>
      <c r="WX145" s="86"/>
      <c r="WY145" s="86"/>
      <c r="WZ145" s="86"/>
      <c r="XA145" s="86"/>
      <c r="XB145" s="86"/>
      <c r="XC145" s="86"/>
      <c r="XD145" s="86"/>
      <c r="XE145" s="86"/>
      <c r="XF145" s="86"/>
      <c r="XG145" s="86"/>
      <c r="XH145" s="86"/>
      <c r="XI145" s="86"/>
      <c r="XJ145" s="86"/>
      <c r="XK145" s="86"/>
      <c r="XL145" s="86"/>
      <c r="XM145" s="86"/>
      <c r="XN145" s="86"/>
      <c r="XO145" s="86"/>
      <c r="XP145" s="86"/>
      <c r="XQ145" s="86"/>
      <c r="XR145" s="86"/>
      <c r="XS145" s="86"/>
      <c r="XT145" s="86"/>
      <c r="XU145" s="86"/>
      <c r="XV145" s="86"/>
      <c r="XW145" s="86"/>
      <c r="XX145" s="86"/>
      <c r="XY145" s="86"/>
      <c r="XZ145" s="86"/>
      <c r="YA145" s="86"/>
      <c r="YB145" s="86"/>
      <c r="YC145" s="86"/>
      <c r="YD145" s="86"/>
      <c r="YE145" s="86"/>
      <c r="YF145" s="86"/>
      <c r="YG145" s="86"/>
      <c r="YH145" s="86"/>
      <c r="YI145" s="86"/>
      <c r="YJ145" s="86"/>
      <c r="YK145" s="86"/>
      <c r="YL145" s="86"/>
      <c r="YM145" s="86"/>
      <c r="YN145" s="86"/>
      <c r="YO145" s="86"/>
      <c r="YP145" s="86"/>
      <c r="YQ145" s="86"/>
      <c r="YR145" s="86"/>
      <c r="YS145" s="86"/>
      <c r="YT145" s="86"/>
      <c r="YU145" s="86"/>
      <c r="YV145" s="86"/>
      <c r="YW145" s="86"/>
      <c r="YX145" s="86"/>
      <c r="YY145" s="86"/>
      <c r="YZ145" s="86"/>
      <c r="ZA145" s="86"/>
      <c r="ZB145" s="86"/>
      <c r="ZC145" s="86"/>
      <c r="ZD145" s="86"/>
      <c r="ZE145" s="86"/>
      <c r="ZF145" s="86"/>
      <c r="ZG145" s="86"/>
      <c r="ZH145" s="86"/>
      <c r="ZI145" s="86"/>
      <c r="ZJ145" s="86"/>
      <c r="ZK145" s="86"/>
      <c r="ZL145" s="86"/>
      <c r="ZM145" s="86"/>
      <c r="ZN145" s="86"/>
      <c r="ZO145" s="86"/>
      <c r="ZP145" s="86"/>
      <c r="ZQ145" s="86"/>
      <c r="ZR145" s="86"/>
      <c r="ZS145" s="86"/>
      <c r="ZT145" s="86"/>
      <c r="ZU145" s="86"/>
      <c r="ZV145" s="86"/>
      <c r="ZW145" s="86"/>
      <c r="ZX145" s="86"/>
      <c r="ZY145" s="86"/>
      <c r="ZZ145" s="86"/>
      <c r="AAA145" s="86"/>
      <c r="AAB145" s="86"/>
      <c r="AAC145" s="86"/>
      <c r="AAD145" s="86"/>
      <c r="AAE145" s="86"/>
      <c r="AAF145" s="86"/>
      <c r="AAG145" s="86"/>
      <c r="AAH145" s="86"/>
      <c r="AAI145" s="86"/>
      <c r="AAJ145" s="86"/>
      <c r="AAK145" s="86"/>
      <c r="AAL145" s="86"/>
      <c r="AAM145" s="86"/>
      <c r="AAN145" s="86"/>
      <c r="AAO145" s="86"/>
      <c r="AAP145" s="86"/>
      <c r="AAQ145" s="86"/>
      <c r="AAR145" s="86"/>
      <c r="AAS145" s="86"/>
      <c r="AAT145" s="86"/>
      <c r="AAU145" s="86"/>
      <c r="AAV145" s="86"/>
      <c r="AAW145" s="86"/>
      <c r="AAX145" s="86"/>
      <c r="AAY145" s="86"/>
      <c r="AAZ145" s="86"/>
      <c r="ABA145" s="86"/>
      <c r="ABB145" s="86"/>
      <c r="ABC145" s="86"/>
      <c r="ABD145" s="86"/>
      <c r="ABE145" s="86"/>
      <c r="ABF145" s="86"/>
      <c r="ABG145" s="86"/>
      <c r="ABH145" s="86"/>
      <c r="ABI145" s="86"/>
      <c r="ABJ145" s="86"/>
      <c r="ABK145" s="86"/>
      <c r="ABL145" s="86"/>
      <c r="ABM145" s="86"/>
      <c r="ABN145" s="86"/>
      <c r="ABO145" s="86"/>
      <c r="ABP145" s="86"/>
      <c r="ABQ145" s="86"/>
      <c r="ABR145" s="86"/>
      <c r="ABS145" s="86"/>
      <c r="ABT145" s="86"/>
      <c r="ABU145" s="86"/>
      <c r="ABV145" s="86"/>
      <c r="ABW145" s="86"/>
      <c r="ABX145" s="86"/>
      <c r="ABY145" s="86"/>
      <c r="ABZ145" s="86"/>
      <c r="ACA145" s="86"/>
      <c r="ACB145" s="86"/>
      <c r="ACC145" s="86"/>
      <c r="ACD145" s="86"/>
      <c r="ACE145" s="86"/>
      <c r="ACF145" s="86"/>
      <c r="ACG145" s="86"/>
      <c r="ACH145" s="86"/>
      <c r="ACI145" s="86"/>
      <c r="ACJ145" s="86"/>
      <c r="ACK145" s="86"/>
      <c r="ACL145" s="86"/>
      <c r="ACM145" s="86"/>
      <c r="ACN145" s="86"/>
      <c r="ACO145" s="86"/>
      <c r="ACP145" s="86"/>
      <c r="ACQ145" s="86"/>
      <c r="ACR145" s="86"/>
      <c r="ACS145" s="86"/>
      <c r="ACT145" s="86"/>
      <c r="ACU145" s="86"/>
      <c r="ACV145" s="86"/>
      <c r="ACW145" s="86"/>
      <c r="ACX145" s="86"/>
      <c r="ACY145" s="86"/>
      <c r="ACZ145" s="86"/>
      <c r="ADA145" s="86"/>
      <c r="ADB145" s="86"/>
      <c r="ADC145" s="86"/>
      <c r="ADD145" s="86"/>
      <c r="ADE145" s="86"/>
      <c r="ADF145" s="86"/>
      <c r="ADG145" s="86"/>
      <c r="ADH145" s="86"/>
      <c r="ADI145" s="86"/>
      <c r="ADJ145" s="86"/>
      <c r="ADK145" s="86"/>
      <c r="ADL145" s="86"/>
      <c r="ADM145" s="86"/>
      <c r="ADN145" s="86"/>
      <c r="ADO145" s="86"/>
      <c r="ADP145" s="86"/>
      <c r="ADQ145" s="86"/>
      <c r="ADR145" s="86"/>
      <c r="ADS145" s="86"/>
      <c r="ADT145" s="86"/>
      <c r="ADU145" s="86"/>
      <c r="ADV145" s="86"/>
      <c r="ADW145" s="86"/>
      <c r="ADX145" s="86"/>
      <c r="ADY145" s="86"/>
      <c r="ADZ145" s="86"/>
      <c r="AEA145" s="86"/>
      <c r="AEB145" s="86"/>
      <c r="AEC145" s="86"/>
      <c r="AED145" s="86"/>
      <c r="AEE145" s="86"/>
      <c r="AEF145" s="86"/>
      <c r="AEG145" s="86"/>
      <c r="AEH145" s="86"/>
      <c r="AEI145" s="86"/>
      <c r="AEJ145" s="86"/>
      <c r="AEK145" s="86"/>
      <c r="AEL145" s="86"/>
      <c r="AEM145" s="86"/>
      <c r="AEN145" s="86"/>
      <c r="AEO145" s="86"/>
      <c r="AEP145" s="86"/>
      <c r="AEQ145" s="86"/>
      <c r="AER145" s="86"/>
      <c r="AES145" s="86"/>
      <c r="AET145" s="86"/>
      <c r="AEU145" s="86"/>
      <c r="AEV145" s="86"/>
      <c r="AEW145" s="86"/>
      <c r="AEX145" s="86"/>
      <c r="AEY145" s="86"/>
      <c r="AEZ145" s="86"/>
      <c r="AFA145" s="86"/>
      <c r="AFB145" s="86"/>
      <c r="AFC145" s="86"/>
      <c r="AFD145" s="86"/>
      <c r="AFE145" s="86"/>
      <c r="AFF145" s="86"/>
      <c r="AFG145" s="86"/>
      <c r="AFH145" s="86"/>
      <c r="AFI145" s="86"/>
      <c r="AFJ145" s="86"/>
      <c r="AFK145" s="86"/>
      <c r="AFL145" s="86"/>
      <c r="AFM145" s="86"/>
      <c r="AFN145" s="86"/>
      <c r="AFO145" s="86"/>
      <c r="AFP145" s="86"/>
      <c r="AFQ145" s="86"/>
      <c r="AFR145" s="86"/>
      <c r="AFS145" s="86"/>
      <c r="AFT145" s="86"/>
      <c r="AFU145" s="86"/>
      <c r="AFV145" s="86"/>
      <c r="AFW145" s="86"/>
      <c r="AFX145" s="86"/>
      <c r="AFY145" s="86"/>
      <c r="AFZ145" s="86"/>
      <c r="AGA145" s="86"/>
      <c r="AGB145" s="86"/>
      <c r="AGC145" s="86"/>
      <c r="AGD145" s="86"/>
      <c r="AGE145" s="86"/>
      <c r="AGF145" s="86"/>
      <c r="AGG145" s="86"/>
      <c r="AGH145" s="86"/>
      <c r="AGI145" s="86"/>
      <c r="AGJ145" s="86"/>
      <c r="AGK145" s="86"/>
      <c r="AGL145" s="86"/>
      <c r="AGM145" s="86"/>
      <c r="AGN145" s="86"/>
      <c r="AGO145" s="86"/>
      <c r="AGP145" s="86"/>
      <c r="AGQ145" s="86"/>
      <c r="AGR145" s="86"/>
      <c r="AGS145" s="86"/>
      <c r="AGT145" s="86"/>
      <c r="AGU145" s="86"/>
      <c r="AGV145" s="86"/>
      <c r="AGW145" s="86"/>
      <c r="AGX145" s="86"/>
      <c r="AGY145" s="86"/>
      <c r="AGZ145" s="86"/>
      <c r="AHA145" s="86"/>
      <c r="AHB145" s="86"/>
      <c r="AHC145" s="86"/>
      <c r="AHD145" s="86"/>
      <c r="AHE145" s="86"/>
      <c r="AHF145" s="86"/>
      <c r="AHG145" s="86"/>
      <c r="AHH145" s="86"/>
      <c r="AHI145" s="86"/>
      <c r="AHJ145" s="86"/>
      <c r="AHK145" s="86"/>
      <c r="AHL145" s="86"/>
      <c r="AHM145" s="86"/>
      <c r="AHN145" s="86"/>
      <c r="AHO145" s="86"/>
      <c r="AHP145" s="86"/>
      <c r="AHQ145" s="86"/>
      <c r="AHR145" s="86"/>
      <c r="AHS145" s="86"/>
      <c r="AHT145" s="86"/>
      <c r="AHU145" s="86"/>
      <c r="AHV145" s="86"/>
      <c r="AHW145" s="86"/>
      <c r="AHX145" s="86"/>
      <c r="AHY145" s="86"/>
      <c r="AHZ145" s="86"/>
      <c r="AIA145" s="86"/>
      <c r="AIB145" s="86"/>
      <c r="AIC145" s="86"/>
      <c r="AID145" s="86"/>
      <c r="AIE145" s="86"/>
      <c r="AIF145" s="86"/>
      <c r="AIG145" s="86"/>
      <c r="AIH145" s="86"/>
      <c r="AII145" s="86"/>
      <c r="AIJ145" s="86"/>
      <c r="AIK145" s="86"/>
      <c r="AIL145" s="86"/>
      <c r="AIM145" s="86"/>
      <c r="AIN145" s="86"/>
      <c r="AIO145" s="86"/>
      <c r="AIP145" s="86"/>
      <c r="AIQ145" s="86"/>
      <c r="AIR145" s="86"/>
      <c r="AIS145" s="86"/>
      <c r="AIT145" s="86"/>
      <c r="AIU145" s="86"/>
      <c r="AIV145" s="86"/>
      <c r="AIW145" s="86"/>
      <c r="AIX145" s="86"/>
      <c r="AIY145" s="86"/>
      <c r="AIZ145" s="86"/>
      <c r="AJA145" s="86"/>
      <c r="AJB145" s="86"/>
      <c r="AJC145" s="86"/>
      <c r="AJD145" s="86"/>
      <c r="AJE145" s="86"/>
      <c r="AJF145" s="86"/>
      <c r="AJG145" s="86"/>
      <c r="AJH145" s="86"/>
      <c r="AJI145" s="86"/>
      <c r="AJJ145" s="86"/>
      <c r="AJK145" s="86"/>
      <c r="AJL145" s="86"/>
      <c r="AJM145" s="86"/>
      <c r="AJN145" s="86"/>
      <c r="AJO145" s="86"/>
      <c r="AJP145" s="86"/>
      <c r="AJQ145" s="86"/>
      <c r="AJR145" s="86"/>
      <c r="AJS145" s="86"/>
      <c r="AJT145" s="86"/>
      <c r="AJU145" s="86"/>
      <c r="AJV145" s="86"/>
      <c r="AJW145" s="86"/>
      <c r="AJX145" s="86"/>
      <c r="AJY145" s="86"/>
      <c r="AJZ145" s="86"/>
      <c r="AKA145" s="86"/>
      <c r="AKB145" s="86"/>
      <c r="AKC145" s="86"/>
      <c r="AKD145" s="86"/>
      <c r="AKE145" s="86"/>
      <c r="AKF145" s="86"/>
      <c r="AKG145" s="86"/>
      <c r="AKH145" s="86"/>
      <c r="AKI145" s="86"/>
      <c r="AKJ145" s="86"/>
      <c r="AKK145" s="86"/>
      <c r="AKL145" s="86"/>
      <c r="AKM145" s="86"/>
      <c r="AKN145" s="86"/>
      <c r="AKO145" s="86"/>
      <c r="AKP145" s="86"/>
      <c r="AKQ145" s="86"/>
      <c r="AKR145" s="86"/>
      <c r="AKS145" s="86"/>
      <c r="AKT145" s="86"/>
      <c r="AKU145" s="86"/>
      <c r="AKV145" s="86"/>
      <c r="AKW145" s="86"/>
      <c r="AKX145" s="86"/>
      <c r="AKY145" s="86"/>
      <c r="AKZ145" s="86"/>
      <c r="ALA145" s="86"/>
      <c r="ALB145" s="86"/>
      <c r="ALC145" s="86"/>
      <c r="ALD145" s="86"/>
      <c r="ALE145" s="86"/>
      <c r="ALF145" s="86"/>
      <c r="ALG145" s="86"/>
      <c r="ALH145" s="86"/>
      <c r="ALI145" s="86"/>
      <c r="ALJ145" s="86"/>
      <c r="ALK145" s="86"/>
      <c r="ALL145" s="86"/>
      <c r="ALM145" s="86"/>
      <c r="ALN145" s="86"/>
      <c r="ALO145" s="86"/>
      <c r="ALP145" s="86"/>
      <c r="ALQ145" s="86"/>
      <c r="ALR145" s="86"/>
      <c r="ALS145" s="86"/>
      <c r="ALT145" s="86"/>
      <c r="ALU145" s="86"/>
      <c r="ALV145" s="86"/>
      <c r="ALW145" s="86"/>
      <c r="ALX145" s="86"/>
      <c r="ALY145" s="86"/>
      <c r="ALZ145" s="86"/>
      <c r="AMA145" s="86"/>
      <c r="AMB145" s="86"/>
      <c r="AMC145" s="86"/>
      <c r="AMD145" s="86"/>
      <c r="AME145" s="86"/>
      <c r="AMF145" s="86"/>
      <c r="AMG145" s="86"/>
      <c r="AMH145" s="86"/>
      <c r="AMI145" s="86"/>
      <c r="AMJ145" s="86"/>
      <c r="AMK145" s="86"/>
      <c r="AML145" s="86"/>
      <c r="AMM145" s="86"/>
      <c r="AMN145" s="86"/>
      <c r="AMO145" s="86"/>
      <c r="AMP145" s="86"/>
      <c r="AMQ145" s="86"/>
      <c r="AMR145" s="86"/>
      <c r="AMS145" s="86"/>
      <c r="AMT145" s="86"/>
      <c r="AMU145" s="86"/>
      <c r="AMV145" s="86"/>
      <c r="AMW145" s="86"/>
      <c r="AMX145" s="86"/>
      <c r="AMY145" s="86"/>
      <c r="AMZ145" s="86"/>
      <c r="ANA145" s="86"/>
      <c r="ANB145" s="86"/>
      <c r="ANC145" s="86"/>
      <c r="AND145" s="86"/>
      <c r="ANE145" s="86"/>
      <c r="ANF145" s="86"/>
      <c r="ANG145" s="86"/>
      <c r="ANH145" s="86"/>
      <c r="ANI145" s="86"/>
      <c r="ANJ145" s="86"/>
      <c r="ANK145" s="86"/>
      <c r="ANL145" s="86"/>
      <c r="ANM145" s="86"/>
      <c r="ANN145" s="86"/>
      <c r="ANO145" s="86"/>
      <c r="ANP145" s="86"/>
      <c r="ANQ145" s="86"/>
      <c r="ANR145" s="86"/>
      <c r="ANS145" s="86"/>
      <c r="ANT145" s="86"/>
      <c r="ANU145" s="86"/>
      <c r="ANV145" s="86"/>
      <c r="ANW145" s="86"/>
      <c r="ANX145" s="86"/>
      <c r="ANY145" s="86"/>
      <c r="ANZ145" s="86"/>
      <c r="AOA145" s="86"/>
      <c r="AOB145" s="86"/>
      <c r="AOC145" s="86"/>
      <c r="AOD145" s="86"/>
      <c r="AOE145" s="86"/>
      <c r="AOF145" s="86"/>
      <c r="AOG145" s="86"/>
      <c r="AOH145" s="86"/>
      <c r="AOI145" s="86"/>
      <c r="AOJ145" s="86"/>
      <c r="AOK145" s="86"/>
      <c r="AOL145" s="86"/>
      <c r="AOM145" s="86"/>
      <c r="AON145" s="86"/>
      <c r="AOO145" s="86"/>
      <c r="AOP145" s="86"/>
      <c r="AOQ145" s="86"/>
      <c r="AOR145" s="86"/>
      <c r="AOS145" s="86"/>
      <c r="AOT145" s="86"/>
      <c r="AOU145" s="86"/>
      <c r="AOV145" s="86"/>
      <c r="AOW145" s="86"/>
      <c r="AOX145" s="86"/>
      <c r="AOY145" s="86"/>
      <c r="AOZ145" s="86"/>
      <c r="APA145" s="86"/>
      <c r="APB145" s="86"/>
      <c r="APC145" s="86"/>
      <c r="APD145" s="86"/>
      <c r="APE145" s="86"/>
      <c r="APF145" s="86"/>
      <c r="APG145" s="86"/>
      <c r="APH145" s="86"/>
      <c r="API145" s="86"/>
      <c r="APJ145" s="86"/>
      <c r="APK145" s="86"/>
      <c r="APL145" s="86"/>
      <c r="APM145" s="86"/>
      <c r="APN145" s="86"/>
      <c r="APO145" s="86"/>
      <c r="APP145" s="86"/>
      <c r="APQ145" s="86"/>
      <c r="APR145" s="86"/>
      <c r="APS145" s="86"/>
      <c r="APT145" s="86"/>
      <c r="APU145" s="86"/>
      <c r="APV145" s="86"/>
      <c r="APW145" s="86"/>
      <c r="APX145" s="86"/>
      <c r="APY145" s="86"/>
      <c r="APZ145" s="86"/>
      <c r="AQA145" s="86"/>
      <c r="AQB145" s="86"/>
      <c r="AQC145" s="86"/>
      <c r="AQD145" s="86"/>
      <c r="AQE145" s="86"/>
      <c r="AQF145" s="86"/>
      <c r="AQG145" s="86"/>
      <c r="AQH145" s="86"/>
      <c r="AQI145" s="86"/>
      <c r="AQJ145" s="86"/>
      <c r="AQK145" s="86"/>
      <c r="AQL145" s="86"/>
      <c r="AQM145" s="86"/>
      <c r="AQN145" s="86"/>
      <c r="AQO145" s="86"/>
      <c r="AQP145" s="86"/>
      <c r="AQQ145" s="86"/>
      <c r="AQR145" s="86"/>
      <c r="AQS145" s="86"/>
      <c r="AQT145" s="86"/>
      <c r="AQU145" s="86"/>
      <c r="AQV145" s="86"/>
      <c r="AQW145" s="86"/>
      <c r="AQX145" s="86"/>
      <c r="AQY145" s="86"/>
      <c r="AQZ145" s="86"/>
      <c r="ARA145" s="86"/>
      <c r="ARB145" s="86"/>
      <c r="ARC145" s="86"/>
      <c r="ARD145" s="86"/>
      <c r="ARE145" s="86"/>
      <c r="ARF145" s="86"/>
      <c r="ARG145" s="86"/>
      <c r="ARH145" s="86"/>
      <c r="ARI145" s="86"/>
      <c r="ARJ145" s="86"/>
      <c r="ARK145" s="86"/>
      <c r="ARL145" s="86"/>
      <c r="ARM145" s="86"/>
      <c r="ARN145" s="86"/>
      <c r="ARO145" s="86"/>
      <c r="ARP145" s="86"/>
      <c r="ARQ145" s="86"/>
      <c r="ARR145" s="86"/>
      <c r="ARS145" s="86"/>
      <c r="ART145" s="86"/>
      <c r="ARU145" s="86"/>
      <c r="ARV145" s="86"/>
      <c r="ARW145" s="86"/>
      <c r="ARX145" s="86"/>
      <c r="ARY145" s="86"/>
      <c r="ARZ145" s="86"/>
      <c r="ASA145" s="86"/>
      <c r="ASB145" s="86"/>
      <c r="ASC145" s="86"/>
      <c r="ASD145" s="86"/>
      <c r="ASE145" s="86"/>
      <c r="ASF145" s="86"/>
      <c r="ASG145" s="86"/>
      <c r="ASH145" s="86"/>
      <c r="ASI145" s="86"/>
      <c r="ASJ145" s="86"/>
      <c r="ASK145" s="86"/>
      <c r="ASL145" s="86"/>
      <c r="ASM145" s="86"/>
      <c r="ASN145" s="86"/>
      <c r="ASO145" s="86"/>
      <c r="ASP145" s="86"/>
      <c r="ASQ145" s="86"/>
      <c r="ASR145" s="86"/>
      <c r="ASS145" s="86"/>
      <c r="AST145" s="86"/>
      <c r="ASU145" s="86"/>
      <c r="ASV145" s="86"/>
      <c r="ASW145" s="86"/>
      <c r="ASX145" s="86"/>
      <c r="ASY145" s="86"/>
      <c r="ASZ145" s="86"/>
      <c r="ATA145" s="86"/>
      <c r="ATB145" s="86"/>
      <c r="ATC145" s="86"/>
      <c r="ATD145" s="86"/>
      <c r="ATE145" s="86"/>
      <c r="ATF145" s="86"/>
      <c r="ATG145" s="86"/>
      <c r="ATH145" s="86"/>
      <c r="ATI145" s="86"/>
      <c r="ATJ145" s="86"/>
      <c r="ATK145" s="86"/>
      <c r="ATL145" s="86"/>
      <c r="ATM145" s="86"/>
      <c r="ATN145" s="86"/>
      <c r="ATO145" s="86"/>
      <c r="ATP145" s="86"/>
      <c r="ATQ145" s="86"/>
      <c r="ATR145" s="86"/>
      <c r="ATS145" s="86"/>
      <c r="ATT145" s="86"/>
      <c r="ATU145" s="86"/>
      <c r="ATV145" s="86"/>
      <c r="ATW145" s="86"/>
      <c r="ATX145" s="86"/>
      <c r="ATY145" s="86"/>
      <c r="ATZ145" s="86"/>
      <c r="AUA145" s="86"/>
      <c r="AUB145" s="86"/>
      <c r="AUC145" s="86"/>
      <c r="AUD145" s="86"/>
      <c r="AUE145" s="86"/>
      <c r="AUF145" s="86"/>
      <c r="AUG145" s="86"/>
      <c r="AUH145" s="86"/>
      <c r="AUI145" s="86"/>
      <c r="AUJ145" s="86"/>
      <c r="AUK145" s="86"/>
      <c r="AUL145" s="86"/>
      <c r="AUM145" s="86"/>
      <c r="AUN145" s="86"/>
      <c r="AUO145" s="86"/>
      <c r="AUP145" s="86"/>
      <c r="AUQ145" s="86"/>
      <c r="AUR145" s="86"/>
      <c r="AUS145" s="86"/>
      <c r="AUT145" s="86"/>
      <c r="AUU145" s="86"/>
      <c r="AUV145" s="86"/>
      <c r="AUW145" s="86"/>
      <c r="AUX145" s="86"/>
      <c r="AUY145" s="86"/>
      <c r="AUZ145" s="86"/>
      <c r="AVA145" s="86"/>
      <c r="AVB145" s="86"/>
      <c r="AVC145" s="86"/>
      <c r="AVD145" s="86"/>
      <c r="AVE145" s="86"/>
      <c r="AVF145" s="86"/>
      <c r="AVG145" s="86"/>
      <c r="AVH145" s="86"/>
      <c r="AVI145" s="86"/>
      <c r="AVJ145" s="86"/>
      <c r="AVK145" s="86"/>
      <c r="AVL145" s="86"/>
      <c r="AVM145" s="86"/>
      <c r="AVN145" s="86"/>
      <c r="AVO145" s="86"/>
      <c r="AVP145" s="86"/>
      <c r="AVQ145" s="86"/>
      <c r="AVR145" s="86"/>
      <c r="AVS145" s="86"/>
      <c r="AVT145" s="86"/>
      <c r="AVU145" s="86"/>
      <c r="AVV145" s="86"/>
      <c r="AVW145" s="86"/>
      <c r="AVX145" s="86"/>
      <c r="AVY145" s="86"/>
      <c r="AVZ145" s="86"/>
      <c r="AWA145" s="86"/>
      <c r="AWB145" s="86"/>
      <c r="AWC145" s="86"/>
      <c r="AWD145" s="86"/>
      <c r="AWE145" s="86"/>
      <c r="AWF145" s="86"/>
      <c r="AWG145" s="86"/>
      <c r="AWH145" s="86"/>
      <c r="AWI145" s="86"/>
      <c r="AWJ145" s="86"/>
      <c r="AWK145" s="86"/>
      <c r="AWL145" s="86"/>
      <c r="AWM145" s="86"/>
      <c r="AWN145" s="86"/>
      <c r="AWO145" s="86"/>
      <c r="AWP145" s="86"/>
      <c r="AWQ145" s="86"/>
      <c r="AWR145" s="86"/>
      <c r="AWS145" s="86"/>
      <c r="AWT145" s="86"/>
      <c r="AWU145" s="86"/>
      <c r="AWV145" s="86"/>
      <c r="AWW145" s="86"/>
      <c r="AWX145" s="86"/>
      <c r="AWY145" s="86"/>
      <c r="AWZ145" s="86"/>
      <c r="AXA145" s="86"/>
      <c r="AXB145" s="86"/>
      <c r="AXC145" s="86"/>
      <c r="AXD145" s="86"/>
      <c r="AXE145" s="86"/>
      <c r="AXF145" s="86"/>
      <c r="AXG145" s="86"/>
      <c r="AXH145" s="86"/>
      <c r="AXI145" s="86"/>
      <c r="AXJ145" s="86"/>
      <c r="AXK145" s="86"/>
      <c r="AXL145" s="86"/>
      <c r="AXM145" s="86"/>
      <c r="AXN145" s="86"/>
      <c r="AXO145" s="86"/>
      <c r="AXP145" s="86"/>
      <c r="AXQ145" s="86"/>
      <c r="AXR145" s="86"/>
      <c r="AXS145" s="86"/>
      <c r="AXT145" s="86"/>
      <c r="AXU145" s="86"/>
      <c r="AXV145" s="86"/>
      <c r="AXW145" s="86"/>
      <c r="AXX145" s="86"/>
      <c r="AXY145" s="86"/>
      <c r="AXZ145" s="86"/>
      <c r="AYA145" s="86"/>
      <c r="AYB145" s="86"/>
      <c r="AYC145" s="86"/>
      <c r="AYD145" s="86"/>
      <c r="AYE145" s="86"/>
      <c r="AYF145" s="86"/>
      <c r="AYG145" s="86"/>
      <c r="AYH145" s="86"/>
      <c r="AYI145" s="86"/>
      <c r="AYJ145" s="86"/>
      <c r="AYK145" s="86"/>
      <c r="AYL145" s="86"/>
      <c r="AYM145" s="86"/>
      <c r="AYN145" s="86"/>
      <c r="AYO145" s="86"/>
      <c r="AYP145" s="86"/>
      <c r="AYQ145" s="86"/>
      <c r="AYR145" s="86"/>
      <c r="AYS145" s="86"/>
      <c r="AYT145" s="86"/>
      <c r="AYU145" s="86"/>
      <c r="AYV145" s="86"/>
      <c r="AYW145" s="86"/>
      <c r="AYX145" s="86"/>
      <c r="AYY145" s="86"/>
      <c r="AYZ145" s="86"/>
      <c r="AZA145" s="86"/>
      <c r="AZB145" s="86"/>
      <c r="AZC145" s="86"/>
      <c r="AZD145" s="86"/>
      <c r="AZE145" s="86"/>
      <c r="AZF145" s="86"/>
      <c r="AZG145" s="86"/>
      <c r="AZH145" s="86"/>
      <c r="AZI145" s="86"/>
      <c r="AZJ145" s="86"/>
      <c r="AZK145" s="86"/>
      <c r="AZL145" s="86"/>
      <c r="AZM145" s="86"/>
      <c r="AZN145" s="86"/>
      <c r="AZO145" s="86"/>
      <c r="AZP145" s="86"/>
      <c r="AZQ145" s="86"/>
      <c r="AZR145" s="86"/>
      <c r="AZS145" s="86"/>
      <c r="AZT145" s="86"/>
      <c r="AZU145" s="86"/>
      <c r="AZV145" s="86"/>
      <c r="AZW145" s="86"/>
      <c r="AZX145" s="86"/>
      <c r="AZY145" s="86"/>
      <c r="AZZ145" s="86"/>
      <c r="BAA145" s="86"/>
      <c r="BAB145" s="86"/>
      <c r="BAC145" s="86"/>
      <c r="BAD145" s="86"/>
      <c r="BAE145" s="86"/>
      <c r="BAF145" s="86"/>
      <c r="BAG145" s="86"/>
      <c r="BAH145" s="86"/>
      <c r="BAI145" s="86"/>
      <c r="BAJ145" s="86"/>
      <c r="BAK145" s="86"/>
      <c r="BAL145" s="86"/>
      <c r="BAM145" s="86"/>
      <c r="BAN145" s="86"/>
      <c r="BAO145" s="86"/>
      <c r="BAP145" s="86"/>
      <c r="BAQ145" s="86"/>
      <c r="BAR145" s="86"/>
      <c r="BAS145" s="86"/>
      <c r="BAT145" s="86"/>
      <c r="BAU145" s="86"/>
      <c r="BAV145" s="86"/>
      <c r="BAW145" s="86"/>
      <c r="BAX145" s="86"/>
      <c r="BAY145" s="86"/>
      <c r="BAZ145" s="86"/>
      <c r="BBA145" s="86"/>
      <c r="BBB145" s="86"/>
      <c r="BBC145" s="86"/>
      <c r="BBD145" s="86"/>
      <c r="BBE145" s="86"/>
      <c r="BBF145" s="86"/>
      <c r="BBG145" s="86"/>
      <c r="BBH145" s="86"/>
      <c r="BBI145" s="86"/>
      <c r="BBJ145" s="86"/>
      <c r="BBK145" s="86"/>
      <c r="BBL145" s="86"/>
      <c r="BBM145" s="86"/>
      <c r="BBN145" s="86"/>
      <c r="BBO145" s="86"/>
      <c r="BBP145" s="86"/>
      <c r="BBQ145" s="86"/>
      <c r="BBR145" s="86"/>
      <c r="BBS145" s="86"/>
      <c r="BBT145" s="86"/>
      <c r="BBU145" s="86"/>
      <c r="BBV145" s="86"/>
      <c r="BBW145" s="86"/>
      <c r="BBX145" s="86"/>
      <c r="BBY145" s="86"/>
      <c r="BBZ145" s="86"/>
      <c r="BCA145" s="86"/>
      <c r="BCB145" s="86"/>
      <c r="BCC145" s="86"/>
      <c r="BCD145" s="86"/>
      <c r="BCE145" s="86"/>
      <c r="BCF145" s="86"/>
      <c r="BCG145" s="86"/>
      <c r="BCH145" s="86"/>
      <c r="BCI145" s="86"/>
      <c r="BCJ145" s="86"/>
      <c r="BCK145" s="86"/>
      <c r="BCL145" s="86"/>
      <c r="BCM145" s="86"/>
      <c r="BCN145" s="86"/>
      <c r="BCO145" s="86"/>
      <c r="BCP145" s="86"/>
      <c r="BCQ145" s="86"/>
      <c r="BCR145" s="86"/>
      <c r="BCS145" s="86"/>
      <c r="BCT145" s="86"/>
      <c r="BCU145" s="86"/>
      <c r="BCV145" s="86"/>
      <c r="BCW145" s="86"/>
      <c r="BCX145" s="86"/>
      <c r="BCY145" s="86"/>
      <c r="BCZ145" s="86"/>
      <c r="BDA145" s="86"/>
      <c r="BDB145" s="86"/>
      <c r="BDC145" s="86"/>
      <c r="BDD145" s="86"/>
      <c r="BDE145" s="86"/>
      <c r="BDF145" s="86"/>
      <c r="BDG145" s="86"/>
      <c r="BDH145" s="86"/>
      <c r="BDI145" s="86"/>
      <c r="BDJ145" s="86"/>
      <c r="BDK145" s="86"/>
      <c r="BDL145" s="86"/>
      <c r="BDM145" s="86"/>
      <c r="BDN145" s="86"/>
      <c r="BDO145" s="86"/>
      <c r="BDP145" s="86"/>
      <c r="BDQ145" s="86"/>
      <c r="BDR145" s="86"/>
      <c r="BDS145" s="86"/>
      <c r="BDT145" s="86"/>
      <c r="BDU145" s="86"/>
      <c r="BDV145" s="86"/>
      <c r="BDW145" s="86"/>
      <c r="BDX145" s="86"/>
      <c r="BDY145" s="86"/>
      <c r="BDZ145" s="86"/>
      <c r="BEA145" s="86"/>
      <c r="BEB145" s="86"/>
      <c r="BEC145" s="86"/>
      <c r="BED145" s="86"/>
      <c r="BEE145" s="86"/>
      <c r="BEF145" s="86"/>
      <c r="BEG145" s="86"/>
      <c r="BEH145" s="86"/>
      <c r="BEI145" s="86"/>
      <c r="BEJ145" s="86"/>
      <c r="BEK145" s="86"/>
      <c r="BEL145" s="86"/>
      <c r="BEM145" s="86"/>
      <c r="BEN145" s="86"/>
      <c r="BEO145" s="86"/>
      <c r="BEP145" s="86"/>
      <c r="BEQ145" s="86"/>
      <c r="BER145" s="86"/>
      <c r="BES145" s="86"/>
      <c r="BET145" s="86"/>
      <c r="BEU145" s="86"/>
      <c r="BEV145" s="86"/>
      <c r="BEW145" s="86"/>
      <c r="BEX145" s="86"/>
      <c r="BEY145" s="86"/>
      <c r="BEZ145" s="86"/>
      <c r="BFA145" s="86"/>
      <c r="BFB145" s="86"/>
      <c r="BFC145" s="86"/>
      <c r="BFD145" s="86"/>
      <c r="BFE145" s="86"/>
      <c r="BFF145" s="86"/>
      <c r="BFG145" s="86"/>
      <c r="BFH145" s="86"/>
      <c r="BFI145" s="86"/>
      <c r="BFJ145" s="86"/>
      <c r="BFK145" s="86"/>
      <c r="BFL145" s="86"/>
      <c r="BFM145" s="86"/>
      <c r="BFN145" s="86"/>
      <c r="BFO145" s="86"/>
      <c r="BFP145" s="86"/>
      <c r="BFQ145" s="86"/>
      <c r="BFR145" s="86"/>
      <c r="BFS145" s="86"/>
      <c r="BFT145" s="86"/>
      <c r="BFU145" s="86"/>
      <c r="BFV145" s="86"/>
      <c r="BFW145" s="86"/>
      <c r="BFX145" s="86"/>
      <c r="BFY145" s="86"/>
      <c r="BFZ145" s="86"/>
      <c r="BGA145" s="86"/>
      <c r="BGB145" s="86"/>
      <c r="BGC145" s="86"/>
      <c r="BGD145" s="86"/>
      <c r="BGE145" s="86"/>
      <c r="BGF145" s="86"/>
      <c r="BGG145" s="86"/>
      <c r="BGH145" s="86"/>
      <c r="BGI145" s="86"/>
      <c r="BGJ145" s="86"/>
      <c r="BGK145" s="86"/>
      <c r="BGL145" s="86"/>
      <c r="BGM145" s="86"/>
      <c r="BGN145" s="86"/>
      <c r="BGO145" s="86"/>
      <c r="BGP145" s="86"/>
      <c r="BGQ145" s="86"/>
      <c r="BGR145" s="86"/>
      <c r="BGS145" s="86"/>
      <c r="BGT145" s="86"/>
      <c r="BGU145" s="86"/>
      <c r="BGV145" s="86"/>
      <c r="BGW145" s="86"/>
      <c r="BGX145" s="86"/>
      <c r="BGY145" s="86"/>
      <c r="BGZ145" s="86"/>
      <c r="BHA145" s="86"/>
      <c r="BHB145" s="86"/>
      <c r="BHC145" s="86"/>
      <c r="BHD145" s="86"/>
      <c r="BHE145" s="86"/>
      <c r="BHF145" s="86"/>
      <c r="BHG145" s="86"/>
      <c r="BHH145" s="86"/>
      <c r="BHI145" s="86"/>
      <c r="BHJ145" s="86"/>
      <c r="BHK145" s="86"/>
      <c r="BHL145" s="86"/>
      <c r="BHM145" s="86"/>
      <c r="BHN145" s="86"/>
      <c r="BHO145" s="86"/>
      <c r="BHP145" s="86"/>
      <c r="BHQ145" s="86"/>
      <c r="BHR145" s="86"/>
      <c r="BHS145" s="86"/>
      <c r="BHT145" s="86"/>
      <c r="BHU145" s="86"/>
      <c r="BHV145" s="86"/>
      <c r="BHW145" s="86"/>
      <c r="BHX145" s="86"/>
      <c r="BHY145" s="86"/>
      <c r="BHZ145" s="86"/>
      <c r="BIA145" s="86"/>
      <c r="BIB145" s="86"/>
      <c r="BIC145" s="86"/>
      <c r="BID145" s="86"/>
      <c r="BIE145" s="86"/>
      <c r="BIF145" s="86"/>
      <c r="BIG145" s="86"/>
      <c r="BIH145" s="86"/>
      <c r="BII145" s="86"/>
      <c r="BIJ145" s="86"/>
      <c r="BIK145" s="86"/>
      <c r="BIL145" s="86"/>
      <c r="BIM145" s="86"/>
      <c r="BIN145" s="86"/>
      <c r="BIO145" s="86"/>
      <c r="BIP145" s="86"/>
      <c r="BIQ145" s="86"/>
      <c r="BIR145" s="86"/>
      <c r="BIS145" s="86"/>
      <c r="BIT145" s="86"/>
      <c r="BIU145" s="86"/>
      <c r="BIV145" s="86"/>
      <c r="BIW145" s="86"/>
      <c r="BIX145" s="86"/>
      <c r="BIY145" s="86"/>
      <c r="BIZ145" s="86"/>
      <c r="BJA145" s="86"/>
      <c r="BJB145" s="86"/>
      <c r="BJC145" s="86"/>
      <c r="BJD145" s="86"/>
      <c r="BJE145" s="86"/>
      <c r="BJF145" s="86"/>
      <c r="BJG145" s="86"/>
      <c r="BJH145" s="86"/>
      <c r="BJI145" s="86"/>
      <c r="BJJ145" s="86"/>
      <c r="BJK145" s="86"/>
      <c r="BJL145" s="86"/>
      <c r="BJM145" s="86"/>
      <c r="BJN145" s="86"/>
      <c r="BJO145" s="86"/>
      <c r="BJP145" s="86"/>
      <c r="BJQ145" s="86"/>
      <c r="BJR145" s="86"/>
      <c r="BJS145" s="86"/>
      <c r="BJT145" s="86"/>
      <c r="BJU145" s="86"/>
      <c r="BJV145" s="86"/>
      <c r="BJW145" s="86"/>
      <c r="BJX145" s="86"/>
      <c r="BJY145" s="86"/>
      <c r="BJZ145" s="86"/>
      <c r="BKA145" s="86"/>
      <c r="BKB145" s="86"/>
      <c r="BKC145" s="86"/>
      <c r="BKD145" s="86"/>
      <c r="BKE145" s="86"/>
      <c r="BKF145" s="86"/>
      <c r="BKG145" s="86"/>
      <c r="BKH145" s="86"/>
      <c r="BKI145" s="86"/>
      <c r="BKJ145" s="86"/>
      <c r="BKK145" s="86"/>
      <c r="BKL145" s="86"/>
      <c r="BKM145" s="86"/>
      <c r="BKN145" s="86"/>
      <c r="BKO145" s="86"/>
      <c r="BKP145" s="86"/>
      <c r="BKQ145" s="86"/>
      <c r="BKR145" s="86"/>
      <c r="BKS145" s="86"/>
      <c r="BKT145" s="86"/>
      <c r="BKU145" s="86"/>
      <c r="BKV145" s="86"/>
      <c r="BKW145" s="86"/>
      <c r="BKX145" s="86"/>
      <c r="BKY145" s="86"/>
      <c r="BKZ145" s="86"/>
      <c r="BLA145" s="86"/>
      <c r="BLB145" s="86"/>
      <c r="BLC145" s="86"/>
      <c r="BLD145" s="86"/>
      <c r="BLE145" s="86"/>
      <c r="BLF145" s="86"/>
      <c r="BLG145" s="86"/>
      <c r="BLH145" s="86"/>
      <c r="BLI145" s="86"/>
      <c r="BLJ145" s="86"/>
      <c r="BLK145" s="86"/>
      <c r="BLL145" s="86"/>
      <c r="BLM145" s="86"/>
      <c r="BLN145" s="86"/>
      <c r="BLO145" s="86"/>
      <c r="BLP145" s="86"/>
      <c r="BLQ145" s="86"/>
      <c r="BLR145" s="86"/>
      <c r="BLS145" s="86"/>
      <c r="BLT145" s="86"/>
      <c r="BLU145" s="86"/>
      <c r="BLV145" s="86"/>
      <c r="BLW145" s="86"/>
      <c r="BLX145" s="86"/>
      <c r="BLY145" s="86"/>
      <c r="BLZ145" s="86"/>
      <c r="BMA145" s="86"/>
      <c r="BMB145" s="86"/>
      <c r="BMC145" s="86"/>
      <c r="BMD145" s="86"/>
      <c r="BME145" s="86"/>
      <c r="BMF145" s="86"/>
      <c r="BMG145" s="86"/>
      <c r="BMH145" s="86"/>
      <c r="BMI145" s="86"/>
      <c r="BMJ145" s="86"/>
      <c r="BMK145" s="86"/>
      <c r="BML145" s="86"/>
      <c r="BMM145" s="86"/>
      <c r="BMN145" s="86"/>
      <c r="BMO145" s="86"/>
      <c r="BMP145" s="86"/>
      <c r="BMQ145" s="86"/>
      <c r="BMR145" s="86"/>
      <c r="BMS145" s="86"/>
      <c r="BMT145" s="86"/>
      <c r="BMU145" s="86"/>
      <c r="BMV145" s="86"/>
      <c r="BMW145" s="86"/>
      <c r="BMX145" s="86"/>
      <c r="BMY145" s="86"/>
      <c r="BMZ145" s="86"/>
      <c r="BNA145" s="86"/>
      <c r="BNB145" s="86"/>
      <c r="BNC145" s="86"/>
      <c r="BND145" s="86"/>
      <c r="BNE145" s="86"/>
      <c r="BNF145" s="86"/>
      <c r="BNG145" s="86"/>
      <c r="BNH145" s="86"/>
      <c r="BNI145" s="86"/>
      <c r="BNJ145" s="86"/>
      <c r="BNK145" s="86"/>
      <c r="BNL145" s="86"/>
      <c r="BNM145" s="86"/>
      <c r="BNN145" s="86"/>
      <c r="BNO145" s="86"/>
      <c r="BNP145" s="86"/>
      <c r="BNQ145" s="86"/>
      <c r="BNR145" s="86"/>
      <c r="BNS145" s="86"/>
      <c r="BNT145" s="86"/>
      <c r="BNU145" s="86"/>
      <c r="BNV145" s="86"/>
      <c r="BNW145" s="86"/>
      <c r="BNX145" s="86"/>
      <c r="BNY145" s="86"/>
      <c r="BNZ145" s="86"/>
      <c r="BOA145" s="86"/>
      <c r="BOB145" s="86"/>
      <c r="BOC145" s="86"/>
      <c r="BOD145" s="86"/>
      <c r="BOE145" s="86"/>
      <c r="BOF145" s="86"/>
      <c r="BOG145" s="86"/>
      <c r="BOH145" s="86"/>
      <c r="BOI145" s="86"/>
      <c r="BOJ145" s="86"/>
      <c r="BOK145" s="86"/>
      <c r="BOL145" s="86"/>
      <c r="BOM145" s="86"/>
      <c r="BON145" s="86"/>
      <c r="BOO145" s="86"/>
      <c r="BOP145" s="86"/>
      <c r="BOQ145" s="86"/>
      <c r="BOR145" s="86"/>
      <c r="BOS145" s="86"/>
      <c r="BOT145" s="86"/>
      <c r="BOU145" s="86"/>
      <c r="BOV145" s="86"/>
      <c r="BOW145" s="86"/>
      <c r="BOX145" s="86"/>
      <c r="BOY145" s="86"/>
      <c r="BOZ145" s="86"/>
      <c r="BPA145" s="86"/>
      <c r="BPB145" s="86"/>
      <c r="BPC145" s="86"/>
      <c r="BPD145" s="86"/>
      <c r="BPE145" s="86"/>
      <c r="BPF145" s="86"/>
      <c r="BPG145" s="86"/>
      <c r="BPH145" s="86"/>
      <c r="BPI145" s="86"/>
      <c r="BPJ145" s="86"/>
      <c r="BPK145" s="86"/>
      <c r="BPL145" s="86"/>
      <c r="BPM145" s="86"/>
      <c r="BPN145" s="86"/>
      <c r="BPO145" s="86"/>
      <c r="BPP145" s="86"/>
      <c r="BPQ145" s="86"/>
      <c r="BPR145" s="86"/>
      <c r="BPS145" s="86"/>
      <c r="BPT145" s="86"/>
      <c r="BPU145" s="86"/>
      <c r="BPV145" s="86"/>
      <c r="BPW145" s="86"/>
      <c r="BPX145" s="86"/>
      <c r="BPY145" s="86"/>
      <c r="BPZ145" s="86"/>
      <c r="BQA145" s="86"/>
      <c r="BQB145" s="86"/>
      <c r="BQC145" s="86"/>
      <c r="BQD145" s="86"/>
      <c r="BQE145" s="86"/>
      <c r="BQF145" s="86"/>
      <c r="BQG145" s="86"/>
      <c r="BQH145" s="86"/>
      <c r="BQI145" s="86"/>
      <c r="BQJ145" s="86"/>
      <c r="BQK145" s="86"/>
      <c r="BQL145" s="86"/>
      <c r="BQM145" s="86"/>
      <c r="BQN145" s="86"/>
      <c r="BQO145" s="86"/>
      <c r="BQP145" s="86"/>
      <c r="BQQ145" s="86"/>
      <c r="BQR145" s="86"/>
      <c r="BQS145" s="86"/>
      <c r="BQT145" s="86"/>
      <c r="BQU145" s="86"/>
      <c r="BQV145" s="86"/>
      <c r="BQW145" s="86"/>
      <c r="BQX145" s="86"/>
      <c r="BQY145" s="86"/>
      <c r="BQZ145" s="86"/>
      <c r="BRA145" s="86"/>
      <c r="BRB145" s="86"/>
      <c r="BRC145" s="86"/>
      <c r="BRD145" s="86"/>
      <c r="BRE145" s="86"/>
      <c r="BRF145" s="86"/>
      <c r="BRG145" s="86"/>
      <c r="BRH145" s="86"/>
      <c r="BRI145" s="86"/>
      <c r="BRJ145" s="86"/>
      <c r="BRK145" s="86"/>
      <c r="BRL145" s="86"/>
      <c r="BRM145" s="86"/>
      <c r="BRN145" s="86"/>
      <c r="BRO145" s="86"/>
      <c r="BRP145" s="86"/>
      <c r="BRQ145" s="86"/>
      <c r="BRR145" s="86"/>
      <c r="BRS145" s="86"/>
      <c r="BRT145" s="86"/>
      <c r="BRU145" s="86"/>
      <c r="BRV145" s="86"/>
      <c r="BRW145" s="86"/>
      <c r="BRX145" s="86"/>
      <c r="BRY145" s="86"/>
      <c r="BRZ145" s="86"/>
      <c r="BSA145" s="86"/>
      <c r="BSB145" s="86"/>
      <c r="BSC145" s="86"/>
      <c r="BSD145" s="86"/>
      <c r="BSE145" s="86"/>
      <c r="BSF145" s="86"/>
      <c r="BSG145" s="86"/>
      <c r="BSH145" s="86"/>
      <c r="BSI145" s="86"/>
      <c r="BSJ145" s="86"/>
      <c r="BSK145" s="86"/>
      <c r="BSL145" s="86"/>
      <c r="BSM145" s="86"/>
      <c r="BSN145" s="86"/>
      <c r="BSO145" s="86"/>
      <c r="BSP145" s="86"/>
      <c r="BSQ145" s="86"/>
      <c r="BSR145" s="86"/>
      <c r="BSS145" s="86"/>
      <c r="BST145" s="86"/>
      <c r="BSU145" s="86"/>
      <c r="BSV145" s="86"/>
      <c r="BSW145" s="86"/>
      <c r="BSX145" s="86"/>
      <c r="BSY145" s="86"/>
      <c r="BSZ145" s="86"/>
      <c r="BTA145" s="86"/>
      <c r="BTB145" s="86"/>
      <c r="BTC145" s="86"/>
      <c r="BTD145" s="86"/>
      <c r="BTE145" s="86"/>
      <c r="BTF145" s="86"/>
      <c r="BTG145" s="86"/>
      <c r="BTH145" s="86"/>
      <c r="BTI145" s="86"/>
      <c r="BTJ145" s="86"/>
      <c r="BTK145" s="86"/>
      <c r="BTL145" s="86"/>
      <c r="BTM145" s="86"/>
      <c r="BTN145" s="86"/>
      <c r="BTO145" s="86"/>
      <c r="BTP145" s="86"/>
      <c r="BTQ145" s="86"/>
      <c r="BTR145" s="86"/>
      <c r="BTS145" s="86"/>
      <c r="BTT145" s="86"/>
      <c r="BTU145" s="86"/>
      <c r="BTV145" s="86"/>
      <c r="BTW145" s="86"/>
      <c r="BTX145" s="86"/>
      <c r="BTY145" s="86"/>
      <c r="BTZ145" s="86"/>
      <c r="BUA145" s="86"/>
      <c r="BUB145" s="86"/>
      <c r="BUC145" s="86"/>
      <c r="BUD145" s="86"/>
      <c r="BUE145" s="86"/>
      <c r="BUF145" s="86"/>
      <c r="BUG145" s="86"/>
      <c r="BUH145" s="86"/>
      <c r="BUI145" s="86"/>
      <c r="BUJ145" s="86"/>
      <c r="BUK145" s="86"/>
      <c r="BUL145" s="86"/>
      <c r="BUM145" s="86"/>
      <c r="BUN145" s="86"/>
      <c r="BUO145" s="86"/>
      <c r="BUP145" s="86"/>
      <c r="BUQ145" s="86"/>
      <c r="BUR145" s="86"/>
      <c r="BUS145" s="86"/>
      <c r="BUT145" s="86"/>
      <c r="BUU145" s="86"/>
      <c r="BUV145" s="86"/>
      <c r="BUW145" s="86"/>
      <c r="BUX145" s="86"/>
      <c r="BUY145" s="86"/>
      <c r="BUZ145" s="86"/>
      <c r="BVA145" s="86"/>
      <c r="BVB145" s="86"/>
      <c r="BVC145" s="86"/>
      <c r="BVD145" s="86"/>
      <c r="BVE145" s="86"/>
      <c r="BVF145" s="86"/>
      <c r="BVG145" s="86"/>
      <c r="BVH145" s="86"/>
      <c r="BVI145" s="86"/>
      <c r="BVJ145" s="86"/>
      <c r="BVK145" s="86"/>
      <c r="BVL145" s="86"/>
      <c r="BVM145" s="86"/>
      <c r="BVN145" s="86"/>
      <c r="BVO145" s="86"/>
      <c r="BVP145" s="86"/>
      <c r="BVQ145" s="86"/>
      <c r="BVR145" s="86"/>
      <c r="BVS145" s="86"/>
      <c r="BVT145" s="86"/>
      <c r="BVU145" s="86"/>
      <c r="BVV145" s="86"/>
      <c r="BVW145" s="86"/>
      <c r="BVX145" s="86"/>
      <c r="BVY145" s="86"/>
      <c r="BVZ145" s="86"/>
      <c r="BWA145" s="86"/>
      <c r="BWB145" s="86"/>
      <c r="BWC145" s="86"/>
      <c r="BWD145" s="86"/>
      <c r="BWE145" s="86"/>
      <c r="BWF145" s="86"/>
      <c r="BWG145" s="86"/>
      <c r="BWH145" s="86"/>
      <c r="BWI145" s="86"/>
      <c r="BWJ145" s="86"/>
      <c r="BWK145" s="86"/>
      <c r="BWL145" s="86"/>
      <c r="BWM145" s="86"/>
      <c r="BWN145" s="86"/>
      <c r="BWO145" s="86"/>
      <c r="BWP145" s="86"/>
      <c r="BWQ145" s="86"/>
      <c r="BWR145" s="86"/>
      <c r="BWS145" s="86"/>
      <c r="BWT145" s="86"/>
      <c r="BWU145" s="86"/>
      <c r="BWV145" s="86"/>
      <c r="BWW145" s="86"/>
      <c r="BWX145" s="86"/>
      <c r="BWY145" s="86"/>
      <c r="BWZ145" s="86"/>
      <c r="BXA145" s="86"/>
      <c r="BXB145" s="86"/>
      <c r="BXC145" s="86"/>
      <c r="BXD145" s="86"/>
      <c r="BXE145" s="86"/>
      <c r="BXF145" s="86"/>
      <c r="BXG145" s="86"/>
      <c r="BXH145" s="86"/>
      <c r="BXI145" s="86"/>
      <c r="BXJ145" s="86"/>
      <c r="BXK145" s="86"/>
      <c r="BXL145" s="86"/>
      <c r="BXM145" s="86"/>
      <c r="BXN145" s="86"/>
      <c r="BXO145" s="86"/>
      <c r="BXP145" s="86"/>
      <c r="BXQ145" s="86"/>
      <c r="BXR145" s="86"/>
      <c r="BXS145" s="86"/>
      <c r="BXT145" s="86"/>
      <c r="BXU145" s="86"/>
      <c r="BXV145" s="86"/>
      <c r="BXW145" s="86"/>
      <c r="BXX145" s="86"/>
    </row>
    <row r="146" spans="1:2003" s="90" customFormat="1" ht="15.75">
      <c r="A146" s="91"/>
      <c r="B146" s="92"/>
      <c r="C146" s="69"/>
      <c r="D146" s="69"/>
      <c r="E146" s="69"/>
      <c r="F146" s="69"/>
      <c r="G146" s="62"/>
      <c r="H146" s="62"/>
      <c r="I146" s="62"/>
      <c r="J146" s="62"/>
      <c r="K146" s="96"/>
      <c r="L146" s="156"/>
      <c r="M146" s="135"/>
      <c r="N146" s="125"/>
      <c r="O146" s="85"/>
      <c r="P146" s="85"/>
      <c r="Q146" s="85"/>
      <c r="R146" s="85"/>
      <c r="S146" s="85"/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  <c r="AU146" s="86"/>
      <c r="AV146" s="86"/>
      <c r="AW146" s="86"/>
      <c r="AX146" s="86"/>
      <c r="AY146" s="86"/>
      <c r="AZ146" s="86"/>
      <c r="BA146" s="86"/>
      <c r="BB146" s="86"/>
      <c r="BC146" s="86"/>
      <c r="BD146" s="86"/>
      <c r="BE146" s="86"/>
      <c r="BF146" s="86"/>
      <c r="BG146" s="86"/>
      <c r="BH146" s="86"/>
      <c r="BI146" s="86"/>
      <c r="BJ146" s="86"/>
      <c r="BK146" s="86"/>
      <c r="BL146" s="86"/>
      <c r="BM146" s="86"/>
      <c r="BN146" s="86"/>
      <c r="BO146" s="86"/>
      <c r="BP146" s="86"/>
      <c r="BQ146" s="86"/>
      <c r="BR146" s="86"/>
      <c r="BS146" s="86"/>
      <c r="BT146" s="86"/>
      <c r="BU146" s="86"/>
      <c r="BV146" s="86"/>
      <c r="BW146" s="86"/>
      <c r="BX146" s="86"/>
      <c r="BY146" s="86"/>
      <c r="BZ146" s="86"/>
      <c r="CA146" s="86"/>
      <c r="CB146" s="86"/>
      <c r="CC146" s="86"/>
      <c r="CD146" s="86"/>
      <c r="CE146" s="86"/>
      <c r="CF146" s="86"/>
      <c r="CG146" s="86"/>
      <c r="CH146" s="86"/>
      <c r="CI146" s="86"/>
      <c r="CJ146" s="86"/>
      <c r="CK146" s="86"/>
      <c r="CL146" s="86"/>
      <c r="CM146" s="86"/>
      <c r="CN146" s="86"/>
      <c r="CO146" s="86"/>
      <c r="CP146" s="86"/>
      <c r="CQ146" s="86"/>
      <c r="CR146" s="86"/>
      <c r="CS146" s="86"/>
      <c r="CT146" s="86"/>
      <c r="CU146" s="86"/>
      <c r="CV146" s="86"/>
      <c r="CW146" s="86"/>
      <c r="CX146" s="86"/>
      <c r="CY146" s="86"/>
      <c r="CZ146" s="86"/>
      <c r="DA146" s="86"/>
      <c r="DB146" s="86"/>
      <c r="DC146" s="86"/>
      <c r="DD146" s="86"/>
      <c r="DE146" s="86"/>
      <c r="DF146" s="86"/>
      <c r="DG146" s="86"/>
      <c r="DH146" s="86"/>
      <c r="DI146" s="86"/>
      <c r="DJ146" s="86"/>
      <c r="DK146" s="86"/>
      <c r="DL146" s="86"/>
      <c r="DM146" s="86"/>
      <c r="DN146" s="86"/>
      <c r="DO146" s="86"/>
      <c r="DP146" s="86"/>
      <c r="DQ146" s="86"/>
      <c r="DR146" s="86"/>
      <c r="DS146" s="86"/>
      <c r="DT146" s="86"/>
      <c r="DU146" s="86"/>
      <c r="DV146" s="86"/>
      <c r="DW146" s="86"/>
      <c r="DX146" s="86"/>
      <c r="DY146" s="86"/>
      <c r="DZ146" s="86"/>
      <c r="EA146" s="86"/>
      <c r="EB146" s="86"/>
      <c r="EC146" s="86"/>
      <c r="ED146" s="86"/>
      <c r="EE146" s="86"/>
      <c r="EF146" s="86"/>
      <c r="EG146" s="86"/>
      <c r="EH146" s="86"/>
      <c r="EI146" s="86"/>
      <c r="EJ146" s="86"/>
      <c r="EK146" s="86"/>
      <c r="EL146" s="86"/>
      <c r="EM146" s="86"/>
      <c r="EN146" s="86"/>
      <c r="EO146" s="86"/>
      <c r="EP146" s="86"/>
      <c r="EQ146" s="86"/>
      <c r="ER146" s="86"/>
      <c r="ES146" s="86"/>
      <c r="ET146" s="86"/>
      <c r="EU146" s="86"/>
      <c r="EV146" s="86"/>
      <c r="EW146" s="86"/>
      <c r="EX146" s="86"/>
      <c r="EY146" s="86"/>
      <c r="EZ146" s="86"/>
      <c r="FA146" s="86"/>
      <c r="FB146" s="86"/>
      <c r="FC146" s="86"/>
      <c r="FD146" s="86"/>
      <c r="FE146" s="86"/>
      <c r="FF146" s="86"/>
      <c r="FG146" s="86"/>
      <c r="FH146" s="86"/>
      <c r="FI146" s="86"/>
      <c r="FJ146" s="86"/>
      <c r="FK146" s="86"/>
      <c r="FL146" s="86"/>
      <c r="FM146" s="86"/>
      <c r="FN146" s="86"/>
      <c r="FO146" s="86"/>
      <c r="FP146" s="86"/>
      <c r="FQ146" s="86"/>
      <c r="FR146" s="86"/>
      <c r="FS146" s="86"/>
      <c r="FT146" s="86"/>
      <c r="FU146" s="86"/>
      <c r="FV146" s="86"/>
      <c r="FW146" s="86"/>
      <c r="FX146" s="86"/>
      <c r="FY146" s="86"/>
      <c r="FZ146" s="86"/>
      <c r="GA146" s="86"/>
      <c r="GB146" s="86"/>
      <c r="GC146" s="86"/>
      <c r="GD146" s="86"/>
      <c r="GE146" s="86"/>
      <c r="GF146" s="86"/>
      <c r="GG146" s="86"/>
      <c r="GH146" s="86"/>
      <c r="GI146" s="86"/>
      <c r="GJ146" s="86"/>
      <c r="GK146" s="86"/>
      <c r="GL146" s="86"/>
      <c r="GM146" s="86"/>
      <c r="GN146" s="86"/>
      <c r="GO146" s="86"/>
      <c r="GP146" s="86"/>
      <c r="GQ146" s="86"/>
      <c r="GR146" s="86"/>
      <c r="GS146" s="86"/>
      <c r="GT146" s="86"/>
      <c r="GU146" s="86"/>
      <c r="GV146" s="86"/>
      <c r="GW146" s="86"/>
      <c r="GX146" s="86"/>
      <c r="GY146" s="86"/>
      <c r="GZ146" s="86"/>
      <c r="HA146" s="86"/>
      <c r="HB146" s="86"/>
      <c r="HC146" s="86"/>
      <c r="HD146" s="86"/>
      <c r="HE146" s="86"/>
      <c r="HF146" s="86"/>
      <c r="HG146" s="86"/>
      <c r="HH146" s="86"/>
      <c r="HI146" s="86"/>
      <c r="HJ146" s="86"/>
      <c r="HK146" s="86"/>
      <c r="HL146" s="86"/>
      <c r="HM146" s="86"/>
      <c r="HN146" s="86"/>
      <c r="HO146" s="86"/>
      <c r="HP146" s="86"/>
      <c r="HQ146" s="86"/>
      <c r="HR146" s="86"/>
      <c r="HS146" s="86"/>
      <c r="HT146" s="86"/>
      <c r="HU146" s="86"/>
      <c r="HV146" s="86"/>
      <c r="HW146" s="86"/>
      <c r="HX146" s="86"/>
      <c r="HY146" s="86"/>
      <c r="HZ146" s="86"/>
      <c r="IA146" s="86"/>
      <c r="IB146" s="86"/>
      <c r="IC146" s="86"/>
      <c r="ID146" s="86"/>
      <c r="IE146" s="86"/>
      <c r="IF146" s="86"/>
      <c r="IG146" s="86"/>
      <c r="IH146" s="86"/>
      <c r="II146" s="86"/>
      <c r="IJ146" s="86"/>
      <c r="IK146" s="86"/>
      <c r="IL146" s="86"/>
      <c r="IM146" s="86"/>
      <c r="IN146" s="86"/>
      <c r="IO146" s="86"/>
      <c r="IP146" s="86"/>
      <c r="IQ146" s="86"/>
      <c r="IR146" s="86"/>
      <c r="IS146" s="86"/>
      <c r="IT146" s="86"/>
      <c r="IU146" s="86"/>
      <c r="IV146" s="86"/>
      <c r="IW146" s="86"/>
      <c r="IX146" s="86"/>
      <c r="IY146" s="86"/>
      <c r="IZ146" s="86"/>
      <c r="JA146" s="86"/>
      <c r="JB146" s="86"/>
      <c r="JC146" s="86"/>
      <c r="JD146" s="86"/>
      <c r="JE146" s="86"/>
      <c r="JF146" s="86"/>
      <c r="JG146" s="86"/>
      <c r="JH146" s="86"/>
      <c r="JI146" s="86"/>
      <c r="JJ146" s="86"/>
      <c r="JK146" s="86"/>
      <c r="JL146" s="86"/>
      <c r="JM146" s="86"/>
      <c r="JN146" s="86"/>
      <c r="JO146" s="86"/>
      <c r="JP146" s="86"/>
      <c r="JQ146" s="86"/>
      <c r="JR146" s="86"/>
      <c r="JS146" s="86"/>
      <c r="JT146" s="86"/>
      <c r="JU146" s="86"/>
      <c r="JV146" s="86"/>
      <c r="JW146" s="86"/>
      <c r="JX146" s="86"/>
      <c r="JY146" s="86"/>
      <c r="JZ146" s="86"/>
      <c r="KA146" s="86"/>
      <c r="KB146" s="86"/>
      <c r="KC146" s="86"/>
      <c r="KD146" s="86"/>
      <c r="KE146" s="86"/>
      <c r="KF146" s="86"/>
      <c r="KG146" s="86"/>
      <c r="KH146" s="86"/>
      <c r="KI146" s="86"/>
      <c r="KJ146" s="86"/>
      <c r="KK146" s="86"/>
      <c r="KL146" s="86"/>
      <c r="KM146" s="86"/>
      <c r="KN146" s="86"/>
      <c r="KO146" s="86"/>
      <c r="KP146" s="86"/>
      <c r="KQ146" s="86"/>
      <c r="KR146" s="86"/>
      <c r="KS146" s="86"/>
      <c r="KT146" s="86"/>
      <c r="KU146" s="86"/>
      <c r="KV146" s="86"/>
      <c r="KW146" s="86"/>
      <c r="KX146" s="86"/>
      <c r="KY146" s="86"/>
      <c r="KZ146" s="86"/>
      <c r="LA146" s="86"/>
      <c r="LB146" s="86"/>
      <c r="LC146" s="86"/>
      <c r="LD146" s="86"/>
      <c r="LE146" s="86"/>
      <c r="LF146" s="86"/>
      <c r="LG146" s="86"/>
      <c r="LH146" s="86"/>
      <c r="LI146" s="86"/>
      <c r="LJ146" s="86"/>
      <c r="LK146" s="86"/>
      <c r="LL146" s="86"/>
      <c r="LM146" s="86"/>
      <c r="LN146" s="86"/>
      <c r="LO146" s="86"/>
      <c r="LP146" s="86"/>
      <c r="LQ146" s="86"/>
      <c r="LR146" s="86"/>
      <c r="LS146" s="86"/>
      <c r="LT146" s="86"/>
      <c r="LU146" s="86"/>
      <c r="LV146" s="86"/>
      <c r="LW146" s="86"/>
      <c r="LX146" s="86"/>
      <c r="LY146" s="86"/>
      <c r="LZ146" s="86"/>
      <c r="MA146" s="86"/>
      <c r="MB146" s="86"/>
      <c r="MC146" s="86"/>
      <c r="MD146" s="86"/>
      <c r="ME146" s="86"/>
      <c r="MF146" s="86"/>
      <c r="MG146" s="86"/>
      <c r="MH146" s="86"/>
      <c r="MI146" s="86"/>
      <c r="MJ146" s="86"/>
      <c r="MK146" s="86"/>
      <c r="ML146" s="86"/>
      <c r="MM146" s="86"/>
      <c r="MN146" s="86"/>
      <c r="MO146" s="86"/>
      <c r="MP146" s="86"/>
      <c r="MQ146" s="86"/>
      <c r="MR146" s="86"/>
      <c r="MS146" s="86"/>
      <c r="MT146" s="86"/>
      <c r="MU146" s="86"/>
      <c r="MV146" s="86"/>
      <c r="MW146" s="86"/>
      <c r="MX146" s="86"/>
      <c r="MY146" s="86"/>
      <c r="MZ146" s="86"/>
      <c r="NA146" s="86"/>
      <c r="NB146" s="86"/>
      <c r="NC146" s="86"/>
      <c r="ND146" s="86"/>
      <c r="NE146" s="86"/>
      <c r="NF146" s="86"/>
      <c r="NG146" s="86"/>
      <c r="NH146" s="86"/>
      <c r="NI146" s="86"/>
      <c r="NJ146" s="86"/>
      <c r="NK146" s="86"/>
      <c r="NL146" s="86"/>
      <c r="NM146" s="86"/>
      <c r="NN146" s="86"/>
      <c r="NO146" s="86"/>
      <c r="NP146" s="86"/>
      <c r="NQ146" s="86"/>
      <c r="NR146" s="86"/>
      <c r="NS146" s="86"/>
      <c r="NT146" s="86"/>
      <c r="NU146" s="86"/>
      <c r="NV146" s="86"/>
      <c r="NW146" s="86"/>
      <c r="NX146" s="86"/>
      <c r="NY146" s="86"/>
      <c r="NZ146" s="86"/>
      <c r="OA146" s="86"/>
      <c r="OB146" s="86"/>
      <c r="OC146" s="86"/>
      <c r="OD146" s="86"/>
      <c r="OE146" s="86"/>
      <c r="OF146" s="86"/>
      <c r="OG146" s="86"/>
      <c r="OH146" s="86"/>
      <c r="OI146" s="86"/>
      <c r="OJ146" s="86"/>
      <c r="OK146" s="86"/>
      <c r="OL146" s="86"/>
      <c r="OM146" s="86"/>
      <c r="ON146" s="86"/>
      <c r="OO146" s="86"/>
      <c r="OP146" s="86"/>
      <c r="OQ146" s="86"/>
      <c r="OR146" s="86"/>
      <c r="OS146" s="86"/>
      <c r="OT146" s="86"/>
      <c r="OU146" s="86"/>
      <c r="OV146" s="86"/>
      <c r="OW146" s="86"/>
      <c r="OX146" s="86"/>
      <c r="OY146" s="86"/>
      <c r="OZ146" s="86"/>
      <c r="PA146" s="86"/>
      <c r="PB146" s="86"/>
      <c r="PC146" s="86"/>
      <c r="PD146" s="86"/>
      <c r="PE146" s="86"/>
      <c r="PF146" s="86"/>
      <c r="PG146" s="86"/>
      <c r="PH146" s="86"/>
      <c r="PI146" s="86"/>
      <c r="PJ146" s="86"/>
      <c r="PK146" s="86"/>
      <c r="PL146" s="86"/>
      <c r="PM146" s="86"/>
      <c r="PN146" s="86"/>
      <c r="PO146" s="86"/>
      <c r="PP146" s="86"/>
      <c r="PQ146" s="86"/>
      <c r="PR146" s="86"/>
      <c r="PS146" s="86"/>
      <c r="PT146" s="86"/>
      <c r="PU146" s="86"/>
      <c r="PV146" s="86"/>
      <c r="PW146" s="86"/>
      <c r="PX146" s="86"/>
      <c r="PY146" s="86"/>
      <c r="PZ146" s="86"/>
      <c r="QA146" s="86"/>
      <c r="QB146" s="86"/>
      <c r="QC146" s="86"/>
      <c r="QD146" s="86"/>
      <c r="QE146" s="86"/>
      <c r="QF146" s="86"/>
      <c r="QG146" s="86"/>
      <c r="QH146" s="86"/>
      <c r="QI146" s="86"/>
      <c r="QJ146" s="86"/>
      <c r="QK146" s="86"/>
      <c r="QL146" s="86"/>
      <c r="QM146" s="86"/>
      <c r="QN146" s="86"/>
      <c r="QO146" s="86"/>
      <c r="QP146" s="86"/>
      <c r="QQ146" s="86"/>
      <c r="QR146" s="86"/>
      <c r="QS146" s="86"/>
      <c r="QT146" s="86"/>
      <c r="QU146" s="86"/>
      <c r="QV146" s="86"/>
      <c r="QW146" s="86"/>
      <c r="QX146" s="86"/>
      <c r="QY146" s="86"/>
      <c r="QZ146" s="86"/>
      <c r="RA146" s="86"/>
      <c r="RB146" s="86"/>
      <c r="RC146" s="86"/>
      <c r="RD146" s="86"/>
      <c r="RE146" s="86"/>
      <c r="RF146" s="86"/>
      <c r="RG146" s="86"/>
      <c r="RH146" s="86"/>
      <c r="RI146" s="86"/>
      <c r="RJ146" s="86"/>
      <c r="RK146" s="86"/>
      <c r="RL146" s="86"/>
      <c r="RM146" s="86"/>
      <c r="RN146" s="86"/>
      <c r="RO146" s="86"/>
      <c r="RP146" s="86"/>
      <c r="RQ146" s="86"/>
      <c r="RR146" s="86"/>
      <c r="RS146" s="86"/>
      <c r="RT146" s="86"/>
      <c r="RU146" s="86"/>
      <c r="RV146" s="86"/>
      <c r="RW146" s="86"/>
      <c r="RX146" s="86"/>
      <c r="RY146" s="86"/>
      <c r="RZ146" s="86"/>
      <c r="SA146" s="86"/>
      <c r="SB146" s="86"/>
      <c r="SC146" s="86"/>
      <c r="SD146" s="86"/>
      <c r="SE146" s="86"/>
      <c r="SF146" s="86"/>
      <c r="SG146" s="86"/>
      <c r="SH146" s="86"/>
      <c r="SI146" s="86"/>
      <c r="SJ146" s="86"/>
      <c r="SK146" s="86"/>
      <c r="SL146" s="86"/>
      <c r="SM146" s="86"/>
      <c r="SN146" s="86"/>
      <c r="SO146" s="86"/>
      <c r="SP146" s="86"/>
      <c r="SQ146" s="86"/>
      <c r="SR146" s="86"/>
      <c r="SS146" s="86"/>
      <c r="ST146" s="86"/>
      <c r="SU146" s="86"/>
      <c r="SV146" s="86"/>
      <c r="SW146" s="86"/>
      <c r="SX146" s="86"/>
      <c r="SY146" s="86"/>
      <c r="SZ146" s="86"/>
      <c r="TA146" s="86"/>
      <c r="TB146" s="86"/>
      <c r="TC146" s="86"/>
      <c r="TD146" s="86"/>
      <c r="TE146" s="86"/>
      <c r="TF146" s="86"/>
      <c r="TG146" s="86"/>
      <c r="TH146" s="86"/>
      <c r="TI146" s="86"/>
      <c r="TJ146" s="86"/>
      <c r="TK146" s="86"/>
      <c r="TL146" s="86"/>
      <c r="TM146" s="86"/>
      <c r="TN146" s="86"/>
      <c r="TO146" s="86"/>
      <c r="TP146" s="86"/>
      <c r="TQ146" s="86"/>
      <c r="TR146" s="86"/>
      <c r="TS146" s="86"/>
      <c r="TT146" s="86"/>
      <c r="TU146" s="86"/>
      <c r="TV146" s="86"/>
      <c r="TW146" s="86"/>
      <c r="TX146" s="86"/>
      <c r="TY146" s="86"/>
      <c r="TZ146" s="86"/>
      <c r="UA146" s="86"/>
      <c r="UB146" s="86"/>
      <c r="UC146" s="86"/>
      <c r="UD146" s="86"/>
      <c r="UE146" s="86"/>
      <c r="UF146" s="86"/>
      <c r="UG146" s="86"/>
      <c r="UH146" s="86"/>
      <c r="UI146" s="86"/>
      <c r="UJ146" s="86"/>
      <c r="UK146" s="86"/>
      <c r="UL146" s="86"/>
      <c r="UM146" s="86"/>
      <c r="UN146" s="86"/>
      <c r="UO146" s="86"/>
      <c r="UP146" s="86"/>
      <c r="UQ146" s="86"/>
      <c r="UR146" s="86"/>
      <c r="US146" s="86"/>
      <c r="UT146" s="86"/>
      <c r="UU146" s="86"/>
      <c r="UV146" s="86"/>
      <c r="UW146" s="86"/>
      <c r="UX146" s="86"/>
      <c r="UY146" s="86"/>
      <c r="UZ146" s="86"/>
      <c r="VA146" s="86"/>
      <c r="VB146" s="86"/>
      <c r="VC146" s="86"/>
      <c r="VD146" s="86"/>
      <c r="VE146" s="86"/>
      <c r="VF146" s="86"/>
      <c r="VG146" s="86"/>
      <c r="VH146" s="86"/>
      <c r="VI146" s="86"/>
      <c r="VJ146" s="86"/>
      <c r="VK146" s="86"/>
      <c r="VL146" s="86"/>
      <c r="VM146" s="86"/>
      <c r="VN146" s="86"/>
      <c r="VO146" s="86"/>
      <c r="VP146" s="86"/>
      <c r="VQ146" s="86"/>
      <c r="VR146" s="86"/>
      <c r="VS146" s="86"/>
      <c r="VT146" s="86"/>
      <c r="VU146" s="86"/>
      <c r="VV146" s="86"/>
      <c r="VW146" s="86"/>
      <c r="VX146" s="86"/>
      <c r="VY146" s="86"/>
      <c r="VZ146" s="86"/>
      <c r="WA146" s="86"/>
      <c r="WB146" s="86"/>
      <c r="WC146" s="86"/>
      <c r="WD146" s="86"/>
      <c r="WE146" s="86"/>
      <c r="WF146" s="86"/>
      <c r="WG146" s="86"/>
      <c r="WH146" s="86"/>
      <c r="WI146" s="86"/>
      <c r="WJ146" s="86"/>
      <c r="WK146" s="86"/>
      <c r="WL146" s="86"/>
      <c r="WM146" s="86"/>
      <c r="WN146" s="86"/>
      <c r="WO146" s="86"/>
      <c r="WP146" s="86"/>
      <c r="WQ146" s="86"/>
      <c r="WR146" s="86"/>
      <c r="WS146" s="86"/>
      <c r="WT146" s="86"/>
      <c r="WU146" s="86"/>
      <c r="WV146" s="86"/>
      <c r="WW146" s="86"/>
      <c r="WX146" s="86"/>
      <c r="WY146" s="86"/>
      <c r="WZ146" s="86"/>
      <c r="XA146" s="86"/>
      <c r="XB146" s="86"/>
      <c r="XC146" s="86"/>
      <c r="XD146" s="86"/>
      <c r="XE146" s="86"/>
      <c r="XF146" s="86"/>
      <c r="XG146" s="86"/>
      <c r="XH146" s="86"/>
      <c r="XI146" s="86"/>
      <c r="XJ146" s="86"/>
      <c r="XK146" s="86"/>
      <c r="XL146" s="86"/>
      <c r="XM146" s="86"/>
      <c r="XN146" s="86"/>
      <c r="XO146" s="86"/>
      <c r="XP146" s="86"/>
      <c r="XQ146" s="86"/>
      <c r="XR146" s="86"/>
      <c r="XS146" s="86"/>
      <c r="XT146" s="86"/>
      <c r="XU146" s="86"/>
      <c r="XV146" s="86"/>
      <c r="XW146" s="86"/>
      <c r="XX146" s="86"/>
      <c r="XY146" s="86"/>
      <c r="XZ146" s="86"/>
      <c r="YA146" s="86"/>
      <c r="YB146" s="86"/>
      <c r="YC146" s="86"/>
      <c r="YD146" s="86"/>
      <c r="YE146" s="86"/>
      <c r="YF146" s="86"/>
      <c r="YG146" s="86"/>
      <c r="YH146" s="86"/>
      <c r="YI146" s="86"/>
      <c r="YJ146" s="86"/>
      <c r="YK146" s="86"/>
      <c r="YL146" s="86"/>
      <c r="YM146" s="86"/>
      <c r="YN146" s="86"/>
      <c r="YO146" s="86"/>
      <c r="YP146" s="86"/>
      <c r="YQ146" s="86"/>
      <c r="YR146" s="86"/>
      <c r="YS146" s="86"/>
      <c r="YT146" s="86"/>
      <c r="YU146" s="86"/>
      <c r="YV146" s="86"/>
      <c r="YW146" s="86"/>
      <c r="YX146" s="86"/>
      <c r="YY146" s="86"/>
      <c r="YZ146" s="86"/>
      <c r="ZA146" s="86"/>
      <c r="ZB146" s="86"/>
      <c r="ZC146" s="86"/>
      <c r="ZD146" s="86"/>
      <c r="ZE146" s="86"/>
      <c r="ZF146" s="86"/>
      <c r="ZG146" s="86"/>
      <c r="ZH146" s="86"/>
      <c r="ZI146" s="86"/>
      <c r="ZJ146" s="86"/>
      <c r="ZK146" s="86"/>
      <c r="ZL146" s="86"/>
      <c r="ZM146" s="86"/>
      <c r="ZN146" s="86"/>
      <c r="ZO146" s="86"/>
      <c r="ZP146" s="86"/>
      <c r="ZQ146" s="86"/>
      <c r="ZR146" s="86"/>
      <c r="ZS146" s="86"/>
      <c r="ZT146" s="86"/>
      <c r="ZU146" s="86"/>
      <c r="ZV146" s="86"/>
      <c r="ZW146" s="86"/>
      <c r="ZX146" s="86"/>
      <c r="ZY146" s="86"/>
      <c r="ZZ146" s="86"/>
      <c r="AAA146" s="86"/>
      <c r="AAB146" s="86"/>
      <c r="AAC146" s="86"/>
      <c r="AAD146" s="86"/>
      <c r="AAE146" s="86"/>
      <c r="AAF146" s="86"/>
      <c r="AAG146" s="86"/>
      <c r="AAH146" s="86"/>
      <c r="AAI146" s="86"/>
      <c r="AAJ146" s="86"/>
      <c r="AAK146" s="86"/>
      <c r="AAL146" s="86"/>
      <c r="AAM146" s="86"/>
      <c r="AAN146" s="86"/>
      <c r="AAO146" s="86"/>
      <c r="AAP146" s="86"/>
      <c r="AAQ146" s="86"/>
      <c r="AAR146" s="86"/>
      <c r="AAS146" s="86"/>
      <c r="AAT146" s="86"/>
      <c r="AAU146" s="86"/>
      <c r="AAV146" s="86"/>
      <c r="AAW146" s="86"/>
      <c r="AAX146" s="86"/>
      <c r="AAY146" s="86"/>
      <c r="AAZ146" s="86"/>
      <c r="ABA146" s="86"/>
      <c r="ABB146" s="86"/>
      <c r="ABC146" s="86"/>
      <c r="ABD146" s="86"/>
      <c r="ABE146" s="86"/>
      <c r="ABF146" s="86"/>
      <c r="ABG146" s="86"/>
      <c r="ABH146" s="86"/>
      <c r="ABI146" s="86"/>
      <c r="ABJ146" s="86"/>
      <c r="ABK146" s="86"/>
      <c r="ABL146" s="86"/>
      <c r="ABM146" s="86"/>
      <c r="ABN146" s="86"/>
      <c r="ABO146" s="86"/>
      <c r="ABP146" s="86"/>
      <c r="ABQ146" s="86"/>
      <c r="ABR146" s="86"/>
      <c r="ABS146" s="86"/>
      <c r="ABT146" s="86"/>
      <c r="ABU146" s="86"/>
      <c r="ABV146" s="86"/>
      <c r="ABW146" s="86"/>
      <c r="ABX146" s="86"/>
      <c r="ABY146" s="86"/>
      <c r="ABZ146" s="86"/>
      <c r="ACA146" s="86"/>
      <c r="ACB146" s="86"/>
      <c r="ACC146" s="86"/>
      <c r="ACD146" s="86"/>
      <c r="ACE146" s="86"/>
      <c r="ACF146" s="86"/>
      <c r="ACG146" s="86"/>
      <c r="ACH146" s="86"/>
      <c r="ACI146" s="86"/>
      <c r="ACJ146" s="86"/>
      <c r="ACK146" s="86"/>
      <c r="ACL146" s="86"/>
      <c r="ACM146" s="86"/>
      <c r="ACN146" s="86"/>
      <c r="ACO146" s="86"/>
      <c r="ACP146" s="86"/>
      <c r="ACQ146" s="86"/>
      <c r="ACR146" s="86"/>
      <c r="ACS146" s="86"/>
      <c r="ACT146" s="86"/>
      <c r="ACU146" s="86"/>
      <c r="ACV146" s="86"/>
      <c r="ACW146" s="86"/>
      <c r="ACX146" s="86"/>
      <c r="ACY146" s="86"/>
      <c r="ACZ146" s="86"/>
      <c r="ADA146" s="86"/>
      <c r="ADB146" s="86"/>
      <c r="ADC146" s="86"/>
      <c r="ADD146" s="86"/>
      <c r="ADE146" s="86"/>
      <c r="ADF146" s="86"/>
      <c r="ADG146" s="86"/>
      <c r="ADH146" s="86"/>
      <c r="ADI146" s="86"/>
      <c r="ADJ146" s="86"/>
      <c r="ADK146" s="86"/>
      <c r="ADL146" s="86"/>
      <c r="ADM146" s="86"/>
      <c r="ADN146" s="86"/>
      <c r="ADO146" s="86"/>
      <c r="ADP146" s="86"/>
      <c r="ADQ146" s="86"/>
      <c r="ADR146" s="86"/>
      <c r="ADS146" s="86"/>
      <c r="ADT146" s="86"/>
      <c r="ADU146" s="86"/>
      <c r="ADV146" s="86"/>
      <c r="ADW146" s="86"/>
      <c r="ADX146" s="86"/>
      <c r="ADY146" s="86"/>
      <c r="ADZ146" s="86"/>
      <c r="AEA146" s="86"/>
      <c r="AEB146" s="86"/>
      <c r="AEC146" s="86"/>
      <c r="AED146" s="86"/>
      <c r="AEE146" s="86"/>
      <c r="AEF146" s="86"/>
      <c r="AEG146" s="86"/>
      <c r="AEH146" s="86"/>
      <c r="AEI146" s="86"/>
      <c r="AEJ146" s="86"/>
      <c r="AEK146" s="86"/>
      <c r="AEL146" s="86"/>
      <c r="AEM146" s="86"/>
      <c r="AEN146" s="86"/>
      <c r="AEO146" s="86"/>
      <c r="AEP146" s="86"/>
      <c r="AEQ146" s="86"/>
      <c r="AER146" s="86"/>
      <c r="AES146" s="86"/>
      <c r="AET146" s="86"/>
      <c r="AEU146" s="86"/>
      <c r="AEV146" s="86"/>
      <c r="AEW146" s="86"/>
      <c r="AEX146" s="86"/>
      <c r="AEY146" s="86"/>
      <c r="AEZ146" s="86"/>
      <c r="AFA146" s="86"/>
      <c r="AFB146" s="86"/>
      <c r="AFC146" s="86"/>
      <c r="AFD146" s="86"/>
      <c r="AFE146" s="86"/>
      <c r="AFF146" s="86"/>
      <c r="AFG146" s="86"/>
      <c r="AFH146" s="86"/>
      <c r="AFI146" s="86"/>
      <c r="AFJ146" s="86"/>
      <c r="AFK146" s="86"/>
      <c r="AFL146" s="86"/>
      <c r="AFM146" s="86"/>
      <c r="AFN146" s="86"/>
      <c r="AFO146" s="86"/>
      <c r="AFP146" s="86"/>
      <c r="AFQ146" s="86"/>
      <c r="AFR146" s="86"/>
      <c r="AFS146" s="86"/>
      <c r="AFT146" s="86"/>
      <c r="AFU146" s="86"/>
      <c r="AFV146" s="86"/>
      <c r="AFW146" s="86"/>
      <c r="AFX146" s="86"/>
      <c r="AFY146" s="86"/>
      <c r="AFZ146" s="86"/>
      <c r="AGA146" s="86"/>
      <c r="AGB146" s="86"/>
      <c r="AGC146" s="86"/>
      <c r="AGD146" s="86"/>
      <c r="AGE146" s="86"/>
      <c r="AGF146" s="86"/>
      <c r="AGG146" s="86"/>
      <c r="AGH146" s="86"/>
      <c r="AGI146" s="86"/>
      <c r="AGJ146" s="86"/>
      <c r="AGK146" s="86"/>
      <c r="AGL146" s="86"/>
      <c r="AGM146" s="86"/>
      <c r="AGN146" s="86"/>
      <c r="AGO146" s="86"/>
      <c r="AGP146" s="86"/>
      <c r="AGQ146" s="86"/>
      <c r="AGR146" s="86"/>
      <c r="AGS146" s="86"/>
      <c r="AGT146" s="86"/>
      <c r="AGU146" s="86"/>
      <c r="AGV146" s="86"/>
      <c r="AGW146" s="86"/>
      <c r="AGX146" s="86"/>
      <c r="AGY146" s="86"/>
      <c r="AGZ146" s="86"/>
      <c r="AHA146" s="86"/>
      <c r="AHB146" s="86"/>
      <c r="AHC146" s="86"/>
      <c r="AHD146" s="86"/>
      <c r="AHE146" s="86"/>
      <c r="AHF146" s="86"/>
      <c r="AHG146" s="86"/>
      <c r="AHH146" s="86"/>
      <c r="AHI146" s="86"/>
      <c r="AHJ146" s="86"/>
      <c r="AHK146" s="86"/>
      <c r="AHL146" s="86"/>
      <c r="AHM146" s="86"/>
      <c r="AHN146" s="86"/>
      <c r="AHO146" s="86"/>
      <c r="AHP146" s="86"/>
      <c r="AHQ146" s="86"/>
      <c r="AHR146" s="86"/>
      <c r="AHS146" s="86"/>
      <c r="AHT146" s="86"/>
      <c r="AHU146" s="86"/>
      <c r="AHV146" s="86"/>
      <c r="AHW146" s="86"/>
      <c r="AHX146" s="86"/>
      <c r="AHY146" s="86"/>
      <c r="AHZ146" s="86"/>
      <c r="AIA146" s="86"/>
      <c r="AIB146" s="86"/>
      <c r="AIC146" s="86"/>
      <c r="AID146" s="86"/>
      <c r="AIE146" s="86"/>
      <c r="AIF146" s="86"/>
      <c r="AIG146" s="86"/>
      <c r="AIH146" s="86"/>
      <c r="AII146" s="86"/>
      <c r="AIJ146" s="86"/>
      <c r="AIK146" s="86"/>
      <c r="AIL146" s="86"/>
      <c r="AIM146" s="86"/>
      <c r="AIN146" s="86"/>
      <c r="AIO146" s="86"/>
      <c r="AIP146" s="86"/>
      <c r="AIQ146" s="86"/>
      <c r="AIR146" s="86"/>
      <c r="AIS146" s="86"/>
      <c r="AIT146" s="86"/>
      <c r="AIU146" s="86"/>
      <c r="AIV146" s="86"/>
      <c r="AIW146" s="86"/>
      <c r="AIX146" s="86"/>
      <c r="AIY146" s="86"/>
      <c r="AIZ146" s="86"/>
      <c r="AJA146" s="86"/>
      <c r="AJB146" s="86"/>
      <c r="AJC146" s="86"/>
      <c r="AJD146" s="86"/>
      <c r="AJE146" s="86"/>
      <c r="AJF146" s="86"/>
      <c r="AJG146" s="86"/>
      <c r="AJH146" s="86"/>
      <c r="AJI146" s="86"/>
      <c r="AJJ146" s="86"/>
      <c r="AJK146" s="86"/>
      <c r="AJL146" s="86"/>
      <c r="AJM146" s="86"/>
      <c r="AJN146" s="86"/>
      <c r="AJO146" s="86"/>
      <c r="AJP146" s="86"/>
      <c r="AJQ146" s="86"/>
      <c r="AJR146" s="86"/>
      <c r="AJS146" s="86"/>
      <c r="AJT146" s="86"/>
      <c r="AJU146" s="86"/>
      <c r="AJV146" s="86"/>
      <c r="AJW146" s="86"/>
      <c r="AJX146" s="86"/>
      <c r="AJY146" s="86"/>
      <c r="AJZ146" s="86"/>
      <c r="AKA146" s="86"/>
      <c r="AKB146" s="86"/>
      <c r="AKC146" s="86"/>
      <c r="AKD146" s="86"/>
      <c r="AKE146" s="86"/>
      <c r="AKF146" s="86"/>
      <c r="AKG146" s="86"/>
      <c r="AKH146" s="86"/>
      <c r="AKI146" s="86"/>
      <c r="AKJ146" s="86"/>
      <c r="AKK146" s="86"/>
      <c r="AKL146" s="86"/>
      <c r="AKM146" s="86"/>
      <c r="AKN146" s="86"/>
      <c r="AKO146" s="86"/>
      <c r="AKP146" s="86"/>
      <c r="AKQ146" s="86"/>
      <c r="AKR146" s="86"/>
      <c r="AKS146" s="86"/>
      <c r="AKT146" s="86"/>
      <c r="AKU146" s="86"/>
      <c r="AKV146" s="86"/>
      <c r="AKW146" s="86"/>
      <c r="AKX146" s="86"/>
      <c r="AKY146" s="86"/>
      <c r="AKZ146" s="86"/>
      <c r="ALA146" s="86"/>
      <c r="ALB146" s="86"/>
      <c r="ALC146" s="86"/>
      <c r="ALD146" s="86"/>
      <c r="ALE146" s="86"/>
      <c r="ALF146" s="86"/>
      <c r="ALG146" s="86"/>
      <c r="ALH146" s="86"/>
      <c r="ALI146" s="86"/>
      <c r="ALJ146" s="86"/>
      <c r="ALK146" s="86"/>
      <c r="ALL146" s="86"/>
      <c r="ALM146" s="86"/>
      <c r="ALN146" s="86"/>
      <c r="ALO146" s="86"/>
      <c r="ALP146" s="86"/>
      <c r="ALQ146" s="86"/>
      <c r="ALR146" s="86"/>
      <c r="ALS146" s="86"/>
      <c r="ALT146" s="86"/>
      <c r="ALU146" s="86"/>
      <c r="ALV146" s="86"/>
      <c r="ALW146" s="86"/>
      <c r="ALX146" s="86"/>
      <c r="ALY146" s="86"/>
      <c r="ALZ146" s="86"/>
      <c r="AMA146" s="86"/>
      <c r="AMB146" s="86"/>
      <c r="AMC146" s="86"/>
      <c r="AMD146" s="86"/>
      <c r="AME146" s="86"/>
      <c r="AMF146" s="86"/>
      <c r="AMG146" s="86"/>
      <c r="AMH146" s="86"/>
      <c r="AMI146" s="86"/>
      <c r="AMJ146" s="86"/>
      <c r="AMK146" s="86"/>
      <c r="AML146" s="86"/>
      <c r="AMM146" s="86"/>
      <c r="AMN146" s="86"/>
      <c r="AMO146" s="86"/>
      <c r="AMP146" s="86"/>
      <c r="AMQ146" s="86"/>
      <c r="AMR146" s="86"/>
      <c r="AMS146" s="86"/>
      <c r="AMT146" s="86"/>
      <c r="AMU146" s="86"/>
      <c r="AMV146" s="86"/>
      <c r="AMW146" s="86"/>
      <c r="AMX146" s="86"/>
      <c r="AMY146" s="86"/>
      <c r="AMZ146" s="86"/>
      <c r="ANA146" s="86"/>
      <c r="ANB146" s="86"/>
      <c r="ANC146" s="86"/>
      <c r="AND146" s="86"/>
      <c r="ANE146" s="86"/>
      <c r="ANF146" s="86"/>
      <c r="ANG146" s="86"/>
      <c r="ANH146" s="86"/>
      <c r="ANI146" s="86"/>
      <c r="ANJ146" s="86"/>
      <c r="ANK146" s="86"/>
      <c r="ANL146" s="86"/>
      <c r="ANM146" s="86"/>
      <c r="ANN146" s="86"/>
      <c r="ANO146" s="86"/>
      <c r="ANP146" s="86"/>
      <c r="ANQ146" s="86"/>
      <c r="ANR146" s="86"/>
      <c r="ANS146" s="86"/>
      <c r="ANT146" s="86"/>
      <c r="ANU146" s="86"/>
      <c r="ANV146" s="86"/>
      <c r="ANW146" s="86"/>
      <c r="ANX146" s="86"/>
      <c r="ANY146" s="86"/>
      <c r="ANZ146" s="86"/>
      <c r="AOA146" s="86"/>
      <c r="AOB146" s="86"/>
      <c r="AOC146" s="86"/>
      <c r="AOD146" s="86"/>
      <c r="AOE146" s="86"/>
      <c r="AOF146" s="86"/>
      <c r="AOG146" s="86"/>
      <c r="AOH146" s="86"/>
      <c r="AOI146" s="86"/>
      <c r="AOJ146" s="86"/>
      <c r="AOK146" s="86"/>
      <c r="AOL146" s="86"/>
      <c r="AOM146" s="86"/>
      <c r="AON146" s="86"/>
      <c r="AOO146" s="86"/>
      <c r="AOP146" s="86"/>
      <c r="AOQ146" s="86"/>
      <c r="AOR146" s="86"/>
      <c r="AOS146" s="86"/>
      <c r="AOT146" s="86"/>
      <c r="AOU146" s="86"/>
      <c r="AOV146" s="86"/>
      <c r="AOW146" s="86"/>
      <c r="AOX146" s="86"/>
      <c r="AOY146" s="86"/>
      <c r="AOZ146" s="86"/>
      <c r="APA146" s="86"/>
      <c r="APB146" s="86"/>
      <c r="APC146" s="86"/>
      <c r="APD146" s="86"/>
      <c r="APE146" s="86"/>
      <c r="APF146" s="86"/>
      <c r="APG146" s="86"/>
      <c r="APH146" s="86"/>
      <c r="API146" s="86"/>
      <c r="APJ146" s="86"/>
      <c r="APK146" s="86"/>
      <c r="APL146" s="86"/>
      <c r="APM146" s="86"/>
      <c r="APN146" s="86"/>
      <c r="APO146" s="86"/>
      <c r="APP146" s="86"/>
      <c r="APQ146" s="86"/>
      <c r="APR146" s="86"/>
      <c r="APS146" s="86"/>
      <c r="APT146" s="86"/>
      <c r="APU146" s="86"/>
      <c r="APV146" s="86"/>
      <c r="APW146" s="86"/>
      <c r="APX146" s="86"/>
      <c r="APY146" s="86"/>
      <c r="APZ146" s="86"/>
      <c r="AQA146" s="86"/>
      <c r="AQB146" s="86"/>
      <c r="AQC146" s="86"/>
      <c r="AQD146" s="86"/>
      <c r="AQE146" s="86"/>
      <c r="AQF146" s="86"/>
      <c r="AQG146" s="86"/>
      <c r="AQH146" s="86"/>
      <c r="AQI146" s="86"/>
      <c r="AQJ146" s="86"/>
      <c r="AQK146" s="86"/>
      <c r="AQL146" s="86"/>
      <c r="AQM146" s="86"/>
      <c r="AQN146" s="86"/>
      <c r="AQO146" s="86"/>
      <c r="AQP146" s="86"/>
      <c r="AQQ146" s="86"/>
      <c r="AQR146" s="86"/>
      <c r="AQS146" s="86"/>
      <c r="AQT146" s="86"/>
      <c r="AQU146" s="86"/>
      <c r="AQV146" s="86"/>
      <c r="AQW146" s="86"/>
      <c r="AQX146" s="86"/>
      <c r="AQY146" s="86"/>
      <c r="AQZ146" s="86"/>
      <c r="ARA146" s="86"/>
      <c r="ARB146" s="86"/>
      <c r="ARC146" s="86"/>
      <c r="ARD146" s="86"/>
      <c r="ARE146" s="86"/>
      <c r="ARF146" s="86"/>
      <c r="ARG146" s="86"/>
      <c r="ARH146" s="86"/>
      <c r="ARI146" s="86"/>
      <c r="ARJ146" s="86"/>
      <c r="ARK146" s="86"/>
      <c r="ARL146" s="86"/>
      <c r="ARM146" s="86"/>
      <c r="ARN146" s="86"/>
      <c r="ARO146" s="86"/>
      <c r="ARP146" s="86"/>
      <c r="ARQ146" s="86"/>
      <c r="ARR146" s="86"/>
      <c r="ARS146" s="86"/>
      <c r="ART146" s="86"/>
      <c r="ARU146" s="86"/>
      <c r="ARV146" s="86"/>
      <c r="ARW146" s="86"/>
      <c r="ARX146" s="86"/>
      <c r="ARY146" s="86"/>
      <c r="ARZ146" s="86"/>
      <c r="ASA146" s="86"/>
      <c r="ASB146" s="86"/>
      <c r="ASC146" s="86"/>
      <c r="ASD146" s="86"/>
      <c r="ASE146" s="86"/>
      <c r="ASF146" s="86"/>
      <c r="ASG146" s="86"/>
      <c r="ASH146" s="86"/>
      <c r="ASI146" s="86"/>
      <c r="ASJ146" s="86"/>
      <c r="ASK146" s="86"/>
      <c r="ASL146" s="86"/>
      <c r="ASM146" s="86"/>
      <c r="ASN146" s="86"/>
      <c r="ASO146" s="86"/>
      <c r="ASP146" s="86"/>
      <c r="ASQ146" s="86"/>
      <c r="ASR146" s="86"/>
      <c r="ASS146" s="86"/>
      <c r="AST146" s="86"/>
      <c r="ASU146" s="86"/>
      <c r="ASV146" s="86"/>
      <c r="ASW146" s="86"/>
      <c r="ASX146" s="86"/>
      <c r="ASY146" s="86"/>
      <c r="ASZ146" s="86"/>
      <c r="ATA146" s="86"/>
      <c r="ATB146" s="86"/>
      <c r="ATC146" s="86"/>
      <c r="ATD146" s="86"/>
      <c r="ATE146" s="86"/>
      <c r="ATF146" s="86"/>
      <c r="ATG146" s="86"/>
      <c r="ATH146" s="86"/>
      <c r="ATI146" s="86"/>
      <c r="ATJ146" s="86"/>
      <c r="ATK146" s="86"/>
      <c r="ATL146" s="86"/>
      <c r="ATM146" s="86"/>
      <c r="ATN146" s="86"/>
      <c r="ATO146" s="86"/>
      <c r="ATP146" s="86"/>
      <c r="ATQ146" s="86"/>
      <c r="ATR146" s="86"/>
      <c r="ATS146" s="86"/>
      <c r="ATT146" s="86"/>
      <c r="ATU146" s="86"/>
      <c r="ATV146" s="86"/>
      <c r="ATW146" s="86"/>
      <c r="ATX146" s="86"/>
      <c r="ATY146" s="86"/>
      <c r="ATZ146" s="86"/>
      <c r="AUA146" s="86"/>
      <c r="AUB146" s="86"/>
      <c r="AUC146" s="86"/>
      <c r="AUD146" s="86"/>
      <c r="AUE146" s="86"/>
      <c r="AUF146" s="86"/>
      <c r="AUG146" s="86"/>
      <c r="AUH146" s="86"/>
      <c r="AUI146" s="86"/>
      <c r="AUJ146" s="86"/>
      <c r="AUK146" s="86"/>
      <c r="AUL146" s="86"/>
      <c r="AUM146" s="86"/>
      <c r="AUN146" s="86"/>
      <c r="AUO146" s="86"/>
      <c r="AUP146" s="86"/>
      <c r="AUQ146" s="86"/>
      <c r="AUR146" s="86"/>
      <c r="AUS146" s="86"/>
      <c r="AUT146" s="86"/>
      <c r="AUU146" s="86"/>
      <c r="AUV146" s="86"/>
      <c r="AUW146" s="86"/>
      <c r="AUX146" s="86"/>
      <c r="AUY146" s="86"/>
      <c r="AUZ146" s="86"/>
      <c r="AVA146" s="86"/>
      <c r="AVB146" s="86"/>
      <c r="AVC146" s="86"/>
      <c r="AVD146" s="86"/>
      <c r="AVE146" s="86"/>
      <c r="AVF146" s="86"/>
      <c r="AVG146" s="86"/>
      <c r="AVH146" s="86"/>
      <c r="AVI146" s="86"/>
      <c r="AVJ146" s="86"/>
      <c r="AVK146" s="86"/>
      <c r="AVL146" s="86"/>
      <c r="AVM146" s="86"/>
      <c r="AVN146" s="86"/>
      <c r="AVO146" s="86"/>
      <c r="AVP146" s="86"/>
      <c r="AVQ146" s="86"/>
      <c r="AVR146" s="86"/>
      <c r="AVS146" s="86"/>
      <c r="AVT146" s="86"/>
      <c r="AVU146" s="86"/>
      <c r="AVV146" s="86"/>
      <c r="AVW146" s="86"/>
      <c r="AVX146" s="86"/>
      <c r="AVY146" s="86"/>
      <c r="AVZ146" s="86"/>
      <c r="AWA146" s="86"/>
      <c r="AWB146" s="86"/>
      <c r="AWC146" s="86"/>
      <c r="AWD146" s="86"/>
      <c r="AWE146" s="86"/>
      <c r="AWF146" s="86"/>
      <c r="AWG146" s="86"/>
      <c r="AWH146" s="86"/>
      <c r="AWI146" s="86"/>
      <c r="AWJ146" s="86"/>
      <c r="AWK146" s="86"/>
      <c r="AWL146" s="86"/>
      <c r="AWM146" s="86"/>
      <c r="AWN146" s="86"/>
      <c r="AWO146" s="86"/>
      <c r="AWP146" s="86"/>
      <c r="AWQ146" s="86"/>
      <c r="AWR146" s="86"/>
      <c r="AWS146" s="86"/>
      <c r="AWT146" s="86"/>
      <c r="AWU146" s="86"/>
      <c r="AWV146" s="86"/>
      <c r="AWW146" s="86"/>
      <c r="AWX146" s="86"/>
      <c r="AWY146" s="86"/>
      <c r="AWZ146" s="86"/>
      <c r="AXA146" s="86"/>
      <c r="AXB146" s="86"/>
      <c r="AXC146" s="86"/>
      <c r="AXD146" s="86"/>
      <c r="AXE146" s="86"/>
      <c r="AXF146" s="86"/>
      <c r="AXG146" s="86"/>
      <c r="AXH146" s="86"/>
      <c r="AXI146" s="86"/>
      <c r="AXJ146" s="86"/>
      <c r="AXK146" s="86"/>
      <c r="AXL146" s="86"/>
      <c r="AXM146" s="86"/>
      <c r="AXN146" s="86"/>
      <c r="AXO146" s="86"/>
      <c r="AXP146" s="86"/>
      <c r="AXQ146" s="86"/>
      <c r="AXR146" s="86"/>
      <c r="AXS146" s="86"/>
      <c r="AXT146" s="86"/>
      <c r="AXU146" s="86"/>
      <c r="AXV146" s="86"/>
      <c r="AXW146" s="86"/>
      <c r="AXX146" s="86"/>
      <c r="AXY146" s="86"/>
      <c r="AXZ146" s="86"/>
      <c r="AYA146" s="86"/>
      <c r="AYB146" s="86"/>
      <c r="AYC146" s="86"/>
      <c r="AYD146" s="86"/>
      <c r="AYE146" s="86"/>
      <c r="AYF146" s="86"/>
      <c r="AYG146" s="86"/>
      <c r="AYH146" s="86"/>
      <c r="AYI146" s="86"/>
      <c r="AYJ146" s="86"/>
      <c r="AYK146" s="86"/>
      <c r="AYL146" s="86"/>
      <c r="AYM146" s="86"/>
      <c r="AYN146" s="86"/>
      <c r="AYO146" s="86"/>
      <c r="AYP146" s="86"/>
      <c r="AYQ146" s="86"/>
      <c r="AYR146" s="86"/>
      <c r="AYS146" s="86"/>
      <c r="AYT146" s="86"/>
      <c r="AYU146" s="86"/>
      <c r="AYV146" s="86"/>
      <c r="AYW146" s="86"/>
      <c r="AYX146" s="86"/>
      <c r="AYY146" s="86"/>
      <c r="AYZ146" s="86"/>
      <c r="AZA146" s="86"/>
      <c r="AZB146" s="86"/>
      <c r="AZC146" s="86"/>
      <c r="AZD146" s="86"/>
      <c r="AZE146" s="86"/>
      <c r="AZF146" s="86"/>
      <c r="AZG146" s="86"/>
      <c r="AZH146" s="86"/>
      <c r="AZI146" s="86"/>
      <c r="AZJ146" s="86"/>
      <c r="AZK146" s="86"/>
      <c r="AZL146" s="86"/>
      <c r="AZM146" s="86"/>
      <c r="AZN146" s="86"/>
      <c r="AZO146" s="86"/>
      <c r="AZP146" s="86"/>
      <c r="AZQ146" s="86"/>
      <c r="AZR146" s="86"/>
      <c r="AZS146" s="86"/>
      <c r="AZT146" s="86"/>
      <c r="AZU146" s="86"/>
      <c r="AZV146" s="86"/>
      <c r="AZW146" s="86"/>
      <c r="AZX146" s="86"/>
      <c r="AZY146" s="86"/>
      <c r="AZZ146" s="86"/>
      <c r="BAA146" s="86"/>
      <c r="BAB146" s="86"/>
      <c r="BAC146" s="86"/>
      <c r="BAD146" s="86"/>
      <c r="BAE146" s="86"/>
      <c r="BAF146" s="86"/>
      <c r="BAG146" s="86"/>
      <c r="BAH146" s="86"/>
      <c r="BAI146" s="86"/>
      <c r="BAJ146" s="86"/>
      <c r="BAK146" s="86"/>
      <c r="BAL146" s="86"/>
      <c r="BAM146" s="86"/>
      <c r="BAN146" s="86"/>
      <c r="BAO146" s="86"/>
      <c r="BAP146" s="86"/>
      <c r="BAQ146" s="86"/>
      <c r="BAR146" s="86"/>
      <c r="BAS146" s="86"/>
      <c r="BAT146" s="86"/>
      <c r="BAU146" s="86"/>
      <c r="BAV146" s="86"/>
      <c r="BAW146" s="86"/>
      <c r="BAX146" s="86"/>
      <c r="BAY146" s="86"/>
      <c r="BAZ146" s="86"/>
      <c r="BBA146" s="86"/>
      <c r="BBB146" s="86"/>
      <c r="BBC146" s="86"/>
      <c r="BBD146" s="86"/>
      <c r="BBE146" s="86"/>
      <c r="BBF146" s="86"/>
      <c r="BBG146" s="86"/>
      <c r="BBH146" s="86"/>
      <c r="BBI146" s="86"/>
      <c r="BBJ146" s="86"/>
      <c r="BBK146" s="86"/>
      <c r="BBL146" s="86"/>
      <c r="BBM146" s="86"/>
      <c r="BBN146" s="86"/>
      <c r="BBO146" s="86"/>
      <c r="BBP146" s="86"/>
      <c r="BBQ146" s="86"/>
      <c r="BBR146" s="86"/>
      <c r="BBS146" s="86"/>
      <c r="BBT146" s="86"/>
      <c r="BBU146" s="86"/>
      <c r="BBV146" s="86"/>
      <c r="BBW146" s="86"/>
      <c r="BBX146" s="86"/>
      <c r="BBY146" s="86"/>
      <c r="BBZ146" s="86"/>
      <c r="BCA146" s="86"/>
      <c r="BCB146" s="86"/>
      <c r="BCC146" s="86"/>
      <c r="BCD146" s="86"/>
      <c r="BCE146" s="86"/>
      <c r="BCF146" s="86"/>
      <c r="BCG146" s="86"/>
      <c r="BCH146" s="86"/>
      <c r="BCI146" s="86"/>
      <c r="BCJ146" s="86"/>
      <c r="BCK146" s="86"/>
      <c r="BCL146" s="86"/>
      <c r="BCM146" s="86"/>
      <c r="BCN146" s="86"/>
      <c r="BCO146" s="86"/>
      <c r="BCP146" s="86"/>
      <c r="BCQ146" s="86"/>
      <c r="BCR146" s="86"/>
      <c r="BCS146" s="86"/>
      <c r="BCT146" s="86"/>
      <c r="BCU146" s="86"/>
      <c r="BCV146" s="86"/>
      <c r="BCW146" s="86"/>
      <c r="BCX146" s="86"/>
      <c r="BCY146" s="86"/>
      <c r="BCZ146" s="86"/>
      <c r="BDA146" s="86"/>
      <c r="BDB146" s="86"/>
      <c r="BDC146" s="86"/>
      <c r="BDD146" s="86"/>
      <c r="BDE146" s="86"/>
      <c r="BDF146" s="86"/>
      <c r="BDG146" s="86"/>
      <c r="BDH146" s="86"/>
      <c r="BDI146" s="86"/>
      <c r="BDJ146" s="86"/>
      <c r="BDK146" s="86"/>
      <c r="BDL146" s="86"/>
      <c r="BDM146" s="86"/>
      <c r="BDN146" s="86"/>
      <c r="BDO146" s="86"/>
      <c r="BDP146" s="86"/>
      <c r="BDQ146" s="86"/>
      <c r="BDR146" s="86"/>
      <c r="BDS146" s="86"/>
      <c r="BDT146" s="86"/>
      <c r="BDU146" s="86"/>
      <c r="BDV146" s="86"/>
      <c r="BDW146" s="86"/>
      <c r="BDX146" s="86"/>
      <c r="BDY146" s="86"/>
      <c r="BDZ146" s="86"/>
      <c r="BEA146" s="86"/>
      <c r="BEB146" s="86"/>
      <c r="BEC146" s="86"/>
      <c r="BED146" s="86"/>
      <c r="BEE146" s="86"/>
      <c r="BEF146" s="86"/>
      <c r="BEG146" s="86"/>
      <c r="BEH146" s="86"/>
      <c r="BEI146" s="86"/>
      <c r="BEJ146" s="86"/>
      <c r="BEK146" s="86"/>
      <c r="BEL146" s="86"/>
      <c r="BEM146" s="86"/>
      <c r="BEN146" s="86"/>
      <c r="BEO146" s="86"/>
      <c r="BEP146" s="86"/>
      <c r="BEQ146" s="86"/>
      <c r="BER146" s="86"/>
      <c r="BES146" s="86"/>
      <c r="BET146" s="86"/>
      <c r="BEU146" s="86"/>
      <c r="BEV146" s="86"/>
      <c r="BEW146" s="86"/>
      <c r="BEX146" s="86"/>
      <c r="BEY146" s="86"/>
      <c r="BEZ146" s="86"/>
      <c r="BFA146" s="86"/>
      <c r="BFB146" s="86"/>
      <c r="BFC146" s="86"/>
      <c r="BFD146" s="86"/>
      <c r="BFE146" s="86"/>
      <c r="BFF146" s="86"/>
      <c r="BFG146" s="86"/>
      <c r="BFH146" s="86"/>
      <c r="BFI146" s="86"/>
      <c r="BFJ146" s="86"/>
      <c r="BFK146" s="86"/>
      <c r="BFL146" s="86"/>
      <c r="BFM146" s="86"/>
      <c r="BFN146" s="86"/>
      <c r="BFO146" s="86"/>
      <c r="BFP146" s="86"/>
      <c r="BFQ146" s="86"/>
      <c r="BFR146" s="86"/>
      <c r="BFS146" s="86"/>
      <c r="BFT146" s="86"/>
      <c r="BFU146" s="86"/>
      <c r="BFV146" s="86"/>
      <c r="BFW146" s="86"/>
      <c r="BFX146" s="86"/>
      <c r="BFY146" s="86"/>
      <c r="BFZ146" s="86"/>
      <c r="BGA146" s="86"/>
      <c r="BGB146" s="86"/>
      <c r="BGC146" s="86"/>
      <c r="BGD146" s="86"/>
      <c r="BGE146" s="86"/>
      <c r="BGF146" s="86"/>
      <c r="BGG146" s="86"/>
      <c r="BGH146" s="86"/>
      <c r="BGI146" s="86"/>
      <c r="BGJ146" s="86"/>
      <c r="BGK146" s="86"/>
      <c r="BGL146" s="86"/>
      <c r="BGM146" s="86"/>
      <c r="BGN146" s="86"/>
      <c r="BGO146" s="86"/>
      <c r="BGP146" s="86"/>
      <c r="BGQ146" s="86"/>
      <c r="BGR146" s="86"/>
      <c r="BGS146" s="86"/>
      <c r="BGT146" s="86"/>
      <c r="BGU146" s="86"/>
      <c r="BGV146" s="86"/>
      <c r="BGW146" s="86"/>
      <c r="BGX146" s="86"/>
      <c r="BGY146" s="86"/>
      <c r="BGZ146" s="86"/>
      <c r="BHA146" s="86"/>
      <c r="BHB146" s="86"/>
      <c r="BHC146" s="86"/>
      <c r="BHD146" s="86"/>
      <c r="BHE146" s="86"/>
      <c r="BHF146" s="86"/>
      <c r="BHG146" s="86"/>
      <c r="BHH146" s="86"/>
      <c r="BHI146" s="86"/>
      <c r="BHJ146" s="86"/>
      <c r="BHK146" s="86"/>
      <c r="BHL146" s="86"/>
      <c r="BHM146" s="86"/>
      <c r="BHN146" s="86"/>
      <c r="BHO146" s="86"/>
      <c r="BHP146" s="86"/>
      <c r="BHQ146" s="86"/>
      <c r="BHR146" s="86"/>
      <c r="BHS146" s="86"/>
      <c r="BHT146" s="86"/>
      <c r="BHU146" s="86"/>
      <c r="BHV146" s="86"/>
      <c r="BHW146" s="86"/>
      <c r="BHX146" s="86"/>
      <c r="BHY146" s="86"/>
      <c r="BHZ146" s="86"/>
      <c r="BIA146" s="86"/>
      <c r="BIB146" s="86"/>
      <c r="BIC146" s="86"/>
      <c r="BID146" s="86"/>
      <c r="BIE146" s="86"/>
      <c r="BIF146" s="86"/>
      <c r="BIG146" s="86"/>
      <c r="BIH146" s="86"/>
      <c r="BII146" s="86"/>
      <c r="BIJ146" s="86"/>
      <c r="BIK146" s="86"/>
      <c r="BIL146" s="86"/>
      <c r="BIM146" s="86"/>
      <c r="BIN146" s="86"/>
      <c r="BIO146" s="86"/>
      <c r="BIP146" s="86"/>
      <c r="BIQ146" s="86"/>
      <c r="BIR146" s="86"/>
      <c r="BIS146" s="86"/>
      <c r="BIT146" s="86"/>
      <c r="BIU146" s="86"/>
      <c r="BIV146" s="86"/>
      <c r="BIW146" s="86"/>
      <c r="BIX146" s="86"/>
      <c r="BIY146" s="86"/>
      <c r="BIZ146" s="86"/>
      <c r="BJA146" s="86"/>
      <c r="BJB146" s="86"/>
      <c r="BJC146" s="86"/>
      <c r="BJD146" s="86"/>
      <c r="BJE146" s="86"/>
      <c r="BJF146" s="86"/>
      <c r="BJG146" s="86"/>
      <c r="BJH146" s="86"/>
      <c r="BJI146" s="86"/>
      <c r="BJJ146" s="86"/>
      <c r="BJK146" s="86"/>
      <c r="BJL146" s="86"/>
      <c r="BJM146" s="86"/>
      <c r="BJN146" s="86"/>
      <c r="BJO146" s="86"/>
      <c r="BJP146" s="86"/>
      <c r="BJQ146" s="86"/>
      <c r="BJR146" s="86"/>
      <c r="BJS146" s="86"/>
      <c r="BJT146" s="86"/>
      <c r="BJU146" s="86"/>
      <c r="BJV146" s="86"/>
      <c r="BJW146" s="86"/>
      <c r="BJX146" s="86"/>
      <c r="BJY146" s="86"/>
      <c r="BJZ146" s="86"/>
      <c r="BKA146" s="86"/>
      <c r="BKB146" s="86"/>
      <c r="BKC146" s="86"/>
      <c r="BKD146" s="86"/>
      <c r="BKE146" s="86"/>
      <c r="BKF146" s="86"/>
      <c r="BKG146" s="86"/>
      <c r="BKH146" s="86"/>
      <c r="BKI146" s="86"/>
      <c r="BKJ146" s="86"/>
      <c r="BKK146" s="86"/>
      <c r="BKL146" s="86"/>
      <c r="BKM146" s="86"/>
      <c r="BKN146" s="86"/>
      <c r="BKO146" s="86"/>
      <c r="BKP146" s="86"/>
      <c r="BKQ146" s="86"/>
      <c r="BKR146" s="86"/>
      <c r="BKS146" s="86"/>
      <c r="BKT146" s="86"/>
      <c r="BKU146" s="86"/>
      <c r="BKV146" s="86"/>
      <c r="BKW146" s="86"/>
      <c r="BKX146" s="86"/>
      <c r="BKY146" s="86"/>
      <c r="BKZ146" s="86"/>
      <c r="BLA146" s="86"/>
      <c r="BLB146" s="86"/>
      <c r="BLC146" s="86"/>
      <c r="BLD146" s="86"/>
      <c r="BLE146" s="86"/>
      <c r="BLF146" s="86"/>
      <c r="BLG146" s="86"/>
      <c r="BLH146" s="86"/>
      <c r="BLI146" s="86"/>
      <c r="BLJ146" s="86"/>
      <c r="BLK146" s="86"/>
      <c r="BLL146" s="86"/>
      <c r="BLM146" s="86"/>
      <c r="BLN146" s="86"/>
      <c r="BLO146" s="86"/>
      <c r="BLP146" s="86"/>
      <c r="BLQ146" s="86"/>
      <c r="BLR146" s="86"/>
      <c r="BLS146" s="86"/>
      <c r="BLT146" s="86"/>
      <c r="BLU146" s="86"/>
      <c r="BLV146" s="86"/>
      <c r="BLW146" s="86"/>
      <c r="BLX146" s="86"/>
      <c r="BLY146" s="86"/>
      <c r="BLZ146" s="86"/>
      <c r="BMA146" s="86"/>
      <c r="BMB146" s="86"/>
      <c r="BMC146" s="86"/>
      <c r="BMD146" s="86"/>
      <c r="BME146" s="86"/>
      <c r="BMF146" s="86"/>
      <c r="BMG146" s="86"/>
      <c r="BMH146" s="86"/>
      <c r="BMI146" s="86"/>
      <c r="BMJ146" s="86"/>
      <c r="BMK146" s="86"/>
      <c r="BML146" s="86"/>
      <c r="BMM146" s="86"/>
      <c r="BMN146" s="86"/>
      <c r="BMO146" s="86"/>
      <c r="BMP146" s="86"/>
      <c r="BMQ146" s="86"/>
      <c r="BMR146" s="86"/>
      <c r="BMS146" s="86"/>
      <c r="BMT146" s="86"/>
      <c r="BMU146" s="86"/>
      <c r="BMV146" s="86"/>
      <c r="BMW146" s="86"/>
      <c r="BMX146" s="86"/>
      <c r="BMY146" s="86"/>
      <c r="BMZ146" s="86"/>
      <c r="BNA146" s="86"/>
      <c r="BNB146" s="86"/>
      <c r="BNC146" s="86"/>
      <c r="BND146" s="86"/>
      <c r="BNE146" s="86"/>
      <c r="BNF146" s="86"/>
      <c r="BNG146" s="86"/>
      <c r="BNH146" s="86"/>
      <c r="BNI146" s="86"/>
      <c r="BNJ146" s="86"/>
      <c r="BNK146" s="86"/>
      <c r="BNL146" s="86"/>
      <c r="BNM146" s="86"/>
      <c r="BNN146" s="86"/>
      <c r="BNO146" s="86"/>
      <c r="BNP146" s="86"/>
      <c r="BNQ146" s="86"/>
      <c r="BNR146" s="86"/>
      <c r="BNS146" s="86"/>
      <c r="BNT146" s="86"/>
      <c r="BNU146" s="86"/>
      <c r="BNV146" s="86"/>
      <c r="BNW146" s="86"/>
      <c r="BNX146" s="86"/>
      <c r="BNY146" s="86"/>
      <c r="BNZ146" s="86"/>
      <c r="BOA146" s="86"/>
      <c r="BOB146" s="86"/>
      <c r="BOC146" s="86"/>
      <c r="BOD146" s="86"/>
      <c r="BOE146" s="86"/>
      <c r="BOF146" s="86"/>
      <c r="BOG146" s="86"/>
      <c r="BOH146" s="86"/>
      <c r="BOI146" s="86"/>
      <c r="BOJ146" s="86"/>
      <c r="BOK146" s="86"/>
      <c r="BOL146" s="86"/>
      <c r="BOM146" s="86"/>
      <c r="BON146" s="86"/>
      <c r="BOO146" s="86"/>
      <c r="BOP146" s="86"/>
      <c r="BOQ146" s="86"/>
      <c r="BOR146" s="86"/>
      <c r="BOS146" s="86"/>
      <c r="BOT146" s="86"/>
      <c r="BOU146" s="86"/>
      <c r="BOV146" s="86"/>
      <c r="BOW146" s="86"/>
      <c r="BOX146" s="86"/>
      <c r="BOY146" s="86"/>
      <c r="BOZ146" s="86"/>
      <c r="BPA146" s="86"/>
      <c r="BPB146" s="86"/>
      <c r="BPC146" s="86"/>
      <c r="BPD146" s="86"/>
      <c r="BPE146" s="86"/>
      <c r="BPF146" s="86"/>
      <c r="BPG146" s="86"/>
      <c r="BPH146" s="86"/>
      <c r="BPI146" s="86"/>
      <c r="BPJ146" s="86"/>
      <c r="BPK146" s="86"/>
      <c r="BPL146" s="86"/>
      <c r="BPM146" s="86"/>
      <c r="BPN146" s="86"/>
      <c r="BPO146" s="86"/>
      <c r="BPP146" s="86"/>
      <c r="BPQ146" s="86"/>
      <c r="BPR146" s="86"/>
      <c r="BPS146" s="86"/>
      <c r="BPT146" s="86"/>
      <c r="BPU146" s="86"/>
      <c r="BPV146" s="86"/>
      <c r="BPW146" s="86"/>
      <c r="BPX146" s="86"/>
      <c r="BPY146" s="86"/>
      <c r="BPZ146" s="86"/>
      <c r="BQA146" s="86"/>
      <c r="BQB146" s="86"/>
      <c r="BQC146" s="86"/>
      <c r="BQD146" s="86"/>
      <c r="BQE146" s="86"/>
      <c r="BQF146" s="86"/>
      <c r="BQG146" s="86"/>
      <c r="BQH146" s="86"/>
      <c r="BQI146" s="86"/>
      <c r="BQJ146" s="86"/>
      <c r="BQK146" s="86"/>
      <c r="BQL146" s="86"/>
      <c r="BQM146" s="86"/>
      <c r="BQN146" s="86"/>
      <c r="BQO146" s="86"/>
      <c r="BQP146" s="86"/>
      <c r="BQQ146" s="86"/>
      <c r="BQR146" s="86"/>
      <c r="BQS146" s="86"/>
      <c r="BQT146" s="86"/>
      <c r="BQU146" s="86"/>
      <c r="BQV146" s="86"/>
      <c r="BQW146" s="86"/>
      <c r="BQX146" s="86"/>
      <c r="BQY146" s="86"/>
      <c r="BQZ146" s="86"/>
      <c r="BRA146" s="86"/>
      <c r="BRB146" s="86"/>
      <c r="BRC146" s="86"/>
      <c r="BRD146" s="86"/>
      <c r="BRE146" s="86"/>
      <c r="BRF146" s="86"/>
      <c r="BRG146" s="86"/>
      <c r="BRH146" s="86"/>
      <c r="BRI146" s="86"/>
      <c r="BRJ146" s="86"/>
      <c r="BRK146" s="86"/>
      <c r="BRL146" s="86"/>
      <c r="BRM146" s="86"/>
      <c r="BRN146" s="86"/>
      <c r="BRO146" s="86"/>
      <c r="BRP146" s="86"/>
      <c r="BRQ146" s="86"/>
      <c r="BRR146" s="86"/>
      <c r="BRS146" s="86"/>
      <c r="BRT146" s="86"/>
      <c r="BRU146" s="86"/>
      <c r="BRV146" s="86"/>
      <c r="BRW146" s="86"/>
      <c r="BRX146" s="86"/>
      <c r="BRY146" s="86"/>
      <c r="BRZ146" s="86"/>
      <c r="BSA146" s="86"/>
      <c r="BSB146" s="86"/>
      <c r="BSC146" s="86"/>
      <c r="BSD146" s="86"/>
      <c r="BSE146" s="86"/>
      <c r="BSF146" s="86"/>
      <c r="BSG146" s="86"/>
      <c r="BSH146" s="86"/>
      <c r="BSI146" s="86"/>
      <c r="BSJ146" s="86"/>
      <c r="BSK146" s="86"/>
      <c r="BSL146" s="86"/>
      <c r="BSM146" s="86"/>
      <c r="BSN146" s="86"/>
      <c r="BSO146" s="86"/>
      <c r="BSP146" s="86"/>
      <c r="BSQ146" s="86"/>
      <c r="BSR146" s="86"/>
      <c r="BSS146" s="86"/>
      <c r="BST146" s="86"/>
      <c r="BSU146" s="86"/>
      <c r="BSV146" s="86"/>
      <c r="BSW146" s="86"/>
      <c r="BSX146" s="86"/>
      <c r="BSY146" s="86"/>
      <c r="BSZ146" s="86"/>
      <c r="BTA146" s="86"/>
      <c r="BTB146" s="86"/>
      <c r="BTC146" s="86"/>
      <c r="BTD146" s="86"/>
      <c r="BTE146" s="86"/>
      <c r="BTF146" s="86"/>
      <c r="BTG146" s="86"/>
      <c r="BTH146" s="86"/>
      <c r="BTI146" s="86"/>
      <c r="BTJ146" s="86"/>
      <c r="BTK146" s="86"/>
      <c r="BTL146" s="86"/>
      <c r="BTM146" s="86"/>
      <c r="BTN146" s="86"/>
      <c r="BTO146" s="86"/>
      <c r="BTP146" s="86"/>
      <c r="BTQ146" s="86"/>
      <c r="BTR146" s="86"/>
      <c r="BTS146" s="86"/>
      <c r="BTT146" s="86"/>
      <c r="BTU146" s="86"/>
      <c r="BTV146" s="86"/>
      <c r="BTW146" s="86"/>
      <c r="BTX146" s="86"/>
      <c r="BTY146" s="86"/>
      <c r="BTZ146" s="86"/>
      <c r="BUA146" s="86"/>
      <c r="BUB146" s="86"/>
      <c r="BUC146" s="86"/>
      <c r="BUD146" s="86"/>
      <c r="BUE146" s="86"/>
      <c r="BUF146" s="86"/>
      <c r="BUG146" s="86"/>
      <c r="BUH146" s="86"/>
      <c r="BUI146" s="86"/>
      <c r="BUJ146" s="86"/>
      <c r="BUK146" s="86"/>
      <c r="BUL146" s="86"/>
      <c r="BUM146" s="86"/>
      <c r="BUN146" s="86"/>
      <c r="BUO146" s="86"/>
      <c r="BUP146" s="86"/>
      <c r="BUQ146" s="86"/>
      <c r="BUR146" s="86"/>
      <c r="BUS146" s="86"/>
      <c r="BUT146" s="86"/>
      <c r="BUU146" s="86"/>
      <c r="BUV146" s="86"/>
      <c r="BUW146" s="86"/>
      <c r="BUX146" s="86"/>
      <c r="BUY146" s="86"/>
      <c r="BUZ146" s="86"/>
      <c r="BVA146" s="86"/>
      <c r="BVB146" s="86"/>
      <c r="BVC146" s="86"/>
      <c r="BVD146" s="86"/>
      <c r="BVE146" s="86"/>
      <c r="BVF146" s="86"/>
      <c r="BVG146" s="86"/>
      <c r="BVH146" s="86"/>
      <c r="BVI146" s="86"/>
      <c r="BVJ146" s="86"/>
      <c r="BVK146" s="86"/>
      <c r="BVL146" s="86"/>
      <c r="BVM146" s="86"/>
      <c r="BVN146" s="86"/>
      <c r="BVO146" s="86"/>
      <c r="BVP146" s="86"/>
      <c r="BVQ146" s="86"/>
      <c r="BVR146" s="86"/>
      <c r="BVS146" s="86"/>
      <c r="BVT146" s="86"/>
      <c r="BVU146" s="86"/>
      <c r="BVV146" s="86"/>
      <c r="BVW146" s="86"/>
      <c r="BVX146" s="86"/>
      <c r="BVY146" s="86"/>
      <c r="BVZ146" s="86"/>
      <c r="BWA146" s="86"/>
      <c r="BWB146" s="86"/>
      <c r="BWC146" s="86"/>
      <c r="BWD146" s="86"/>
      <c r="BWE146" s="86"/>
      <c r="BWF146" s="86"/>
      <c r="BWG146" s="86"/>
      <c r="BWH146" s="86"/>
      <c r="BWI146" s="86"/>
      <c r="BWJ146" s="86"/>
      <c r="BWK146" s="86"/>
      <c r="BWL146" s="86"/>
      <c r="BWM146" s="86"/>
      <c r="BWN146" s="86"/>
      <c r="BWO146" s="86"/>
      <c r="BWP146" s="86"/>
      <c r="BWQ146" s="86"/>
      <c r="BWR146" s="86"/>
      <c r="BWS146" s="86"/>
      <c r="BWT146" s="86"/>
      <c r="BWU146" s="86"/>
      <c r="BWV146" s="86"/>
      <c r="BWW146" s="86"/>
      <c r="BWX146" s="86"/>
      <c r="BWY146" s="86"/>
      <c r="BWZ146" s="86"/>
      <c r="BXA146" s="86"/>
      <c r="BXB146" s="86"/>
      <c r="BXC146" s="86"/>
      <c r="BXD146" s="86"/>
      <c r="BXE146" s="86"/>
      <c r="BXF146" s="86"/>
      <c r="BXG146" s="86"/>
      <c r="BXH146" s="86"/>
      <c r="BXI146" s="86"/>
      <c r="BXJ146" s="86"/>
      <c r="BXK146" s="86"/>
      <c r="BXL146" s="86"/>
      <c r="BXM146" s="86"/>
      <c r="BXN146" s="86"/>
      <c r="BXO146" s="86"/>
      <c r="BXP146" s="86"/>
      <c r="BXQ146" s="86"/>
      <c r="BXR146" s="86"/>
      <c r="BXS146" s="86"/>
      <c r="BXT146" s="86"/>
      <c r="BXU146" s="86"/>
      <c r="BXV146" s="86"/>
      <c r="BXW146" s="86"/>
      <c r="BXX146" s="86"/>
    </row>
    <row r="147" spans="1:2003" ht="15.75">
      <c r="A147" s="91"/>
      <c r="B147" s="92"/>
      <c r="C147" s="61"/>
      <c r="D147" s="69"/>
      <c r="E147" s="69"/>
      <c r="F147" s="69"/>
      <c r="G147" s="62"/>
      <c r="H147" s="62"/>
      <c r="I147" s="62"/>
      <c r="J147" s="62"/>
      <c r="K147" s="96"/>
      <c r="L147" s="156"/>
      <c r="M147" s="135"/>
      <c r="N147" s="125"/>
      <c r="O147" s="7"/>
      <c r="BXY147" s="9"/>
      <c r="BXZ147" s="9"/>
      <c r="BYA147" s="9"/>
    </row>
    <row r="148" spans="1:2003" ht="15.75">
      <c r="A148" s="91"/>
      <c r="B148" s="92"/>
      <c r="C148" s="61"/>
      <c r="D148" s="42"/>
      <c r="E148" s="42"/>
      <c r="F148" s="42"/>
      <c r="G148" s="44"/>
      <c r="H148" s="44"/>
      <c r="I148" s="44"/>
      <c r="J148" s="44"/>
      <c r="K148" s="93"/>
      <c r="L148" s="94"/>
      <c r="M148" s="46"/>
      <c r="N148" s="47"/>
      <c r="O148" s="8"/>
      <c r="BXY148" s="9"/>
      <c r="BXZ148" s="9"/>
      <c r="BYA148" s="9"/>
    </row>
    <row r="149" spans="1:2003" ht="15.75">
      <c r="A149" s="91"/>
      <c r="B149" s="92"/>
      <c r="C149" s="61"/>
      <c r="D149" s="42"/>
      <c r="E149" s="42"/>
      <c r="F149" s="42"/>
      <c r="G149" s="44"/>
      <c r="H149" s="44"/>
      <c r="I149" s="44"/>
      <c r="J149" s="44"/>
      <c r="K149" s="93"/>
      <c r="L149" s="94"/>
      <c r="M149" s="46"/>
      <c r="N149" s="47"/>
      <c r="O149" s="8"/>
      <c r="BXY149" s="9"/>
      <c r="BXZ149" s="9"/>
      <c r="BYA149" s="9"/>
    </row>
    <row r="150" spans="1:2003" ht="15.75">
      <c r="A150" s="91"/>
      <c r="B150" s="92"/>
      <c r="C150" s="61"/>
      <c r="D150" s="42"/>
      <c r="E150" s="42"/>
      <c r="F150" s="42"/>
      <c r="G150" s="44"/>
      <c r="H150" s="44"/>
      <c r="I150" s="44"/>
      <c r="J150" s="44"/>
      <c r="K150" s="93"/>
      <c r="L150" s="94"/>
      <c r="M150" s="46"/>
      <c r="N150" s="47"/>
      <c r="O150" s="8"/>
      <c r="BXY150" s="9"/>
      <c r="BXZ150" s="9"/>
      <c r="BYA150" s="9"/>
    </row>
    <row r="151" spans="1:2003" ht="15.75">
      <c r="A151" s="88"/>
      <c r="B151" s="92"/>
      <c r="C151" s="61"/>
      <c r="D151" s="42"/>
      <c r="E151" s="42"/>
      <c r="F151" s="42"/>
      <c r="G151" s="44"/>
      <c r="H151" s="44"/>
      <c r="I151" s="44"/>
      <c r="J151" s="44"/>
      <c r="K151" s="93"/>
      <c r="L151" s="94"/>
      <c r="M151" s="46"/>
      <c r="N151" s="47"/>
      <c r="O151" s="8"/>
      <c r="BXY151" s="9"/>
      <c r="BXZ151" s="9"/>
      <c r="BYA151" s="9"/>
    </row>
    <row r="152" spans="1:2003" ht="15.75">
      <c r="A152" s="91"/>
      <c r="B152" s="92"/>
      <c r="C152" s="61"/>
      <c r="D152" s="42"/>
      <c r="E152" s="42"/>
      <c r="F152" s="42"/>
      <c r="G152" s="44"/>
      <c r="H152" s="44"/>
      <c r="I152" s="44"/>
      <c r="J152" s="44"/>
      <c r="K152" s="93"/>
      <c r="L152" s="94"/>
      <c r="M152" s="46"/>
      <c r="N152" s="47"/>
      <c r="O152" s="8"/>
      <c r="BXY152" s="9"/>
      <c r="BXZ152" s="9"/>
      <c r="BYA152" s="9"/>
    </row>
    <row r="153" spans="1:2003" ht="15.75">
      <c r="A153" s="88"/>
      <c r="B153" s="92"/>
      <c r="C153" s="61"/>
      <c r="D153" s="42"/>
      <c r="E153" s="42"/>
      <c r="F153" s="42"/>
      <c r="G153" s="44"/>
      <c r="H153" s="44"/>
      <c r="I153" s="44"/>
      <c r="J153" s="44"/>
      <c r="K153" s="93"/>
      <c r="L153" s="94"/>
      <c r="M153" s="46"/>
      <c r="N153" s="47"/>
      <c r="O153" s="8"/>
      <c r="BXY153" s="9"/>
      <c r="BXZ153" s="9"/>
      <c r="BYA153" s="9"/>
    </row>
    <row r="154" spans="1:2003" ht="15.75">
      <c r="A154" s="91"/>
      <c r="B154" s="92"/>
      <c r="C154" s="61"/>
      <c r="D154" s="42"/>
      <c r="E154" s="42"/>
      <c r="F154" s="42"/>
      <c r="G154" s="44"/>
      <c r="H154" s="44"/>
      <c r="I154" s="44"/>
      <c r="J154" s="44"/>
      <c r="K154" s="93"/>
      <c r="L154" s="94"/>
      <c r="M154" s="46"/>
      <c r="N154" s="47"/>
      <c r="O154" s="8"/>
      <c r="BXY154" s="9"/>
      <c r="BXZ154" s="9"/>
      <c r="BYA154" s="9"/>
    </row>
    <row r="155" spans="1:2003" ht="15.75">
      <c r="A155" s="91"/>
      <c r="B155" s="92"/>
      <c r="C155" s="61"/>
      <c r="D155" s="42"/>
      <c r="E155" s="42"/>
      <c r="F155" s="42"/>
      <c r="G155" s="44"/>
      <c r="H155" s="44"/>
      <c r="I155" s="44"/>
      <c r="J155" s="44"/>
      <c r="K155" s="93"/>
      <c r="L155" s="94"/>
      <c r="M155" s="46"/>
      <c r="N155" s="47"/>
      <c r="O155" s="8"/>
      <c r="BXY155" s="9"/>
      <c r="BXZ155" s="9"/>
      <c r="BYA155" s="9"/>
    </row>
    <row r="156" spans="1:2003" ht="15.75">
      <c r="A156" s="91"/>
      <c r="B156" s="92"/>
      <c r="C156" s="61"/>
      <c r="D156" s="42"/>
      <c r="E156" s="42"/>
      <c r="F156" s="42"/>
      <c r="G156" s="44"/>
      <c r="H156" s="44"/>
      <c r="I156" s="44"/>
      <c r="J156" s="44"/>
      <c r="K156" s="93"/>
      <c r="L156" s="94"/>
      <c r="M156" s="46"/>
      <c r="N156" s="47"/>
      <c r="O156" s="8"/>
      <c r="BXY156" s="9"/>
      <c r="BXZ156" s="9"/>
      <c r="BYA156" s="9"/>
    </row>
    <row r="157" spans="1:2003" ht="15.75">
      <c r="A157" s="91"/>
      <c r="B157" s="92"/>
      <c r="C157" s="61"/>
      <c r="D157" s="42"/>
      <c r="E157" s="42"/>
      <c r="F157" s="42"/>
      <c r="G157" s="44"/>
      <c r="H157" s="44"/>
      <c r="I157" s="44"/>
      <c r="J157" s="44"/>
      <c r="K157" s="93"/>
      <c r="L157" s="94"/>
      <c r="M157" s="46"/>
      <c r="N157" s="47"/>
      <c r="O157" s="8"/>
      <c r="BXY157" s="9"/>
      <c r="BXZ157" s="9"/>
      <c r="BYA157" s="9"/>
    </row>
    <row r="158" spans="1:2003" ht="15.75">
      <c r="A158" s="91"/>
      <c r="B158" s="92"/>
      <c r="C158" s="61"/>
      <c r="D158" s="42"/>
      <c r="E158" s="42"/>
      <c r="F158" s="42"/>
      <c r="G158" s="44"/>
      <c r="H158" s="44"/>
      <c r="I158" s="44"/>
      <c r="J158" s="44"/>
      <c r="K158" s="93"/>
      <c r="L158" s="94"/>
      <c r="M158" s="46"/>
      <c r="N158" s="47"/>
      <c r="O158" s="8"/>
      <c r="BXY158" s="9"/>
      <c r="BXZ158" s="9"/>
      <c r="BYA158" s="9"/>
    </row>
    <row r="159" spans="1:2003" ht="15.75">
      <c r="A159" s="88"/>
      <c r="B159" s="92"/>
      <c r="C159" s="61"/>
      <c r="D159" s="42"/>
      <c r="E159" s="42"/>
      <c r="F159" s="42"/>
      <c r="G159" s="44"/>
      <c r="H159" s="44"/>
      <c r="I159" s="44"/>
      <c r="J159" s="44"/>
      <c r="K159" s="93"/>
      <c r="L159" s="94"/>
      <c r="M159" s="46"/>
      <c r="N159" s="47"/>
      <c r="O159" s="8"/>
      <c r="BXY159" s="9"/>
      <c r="BXZ159" s="9"/>
      <c r="BYA159" s="9"/>
    </row>
    <row r="160" spans="1:2003" ht="15.75">
      <c r="A160" s="91"/>
      <c r="B160" s="92"/>
      <c r="C160" s="61"/>
      <c r="D160" s="42"/>
      <c r="E160" s="42"/>
      <c r="F160" s="42"/>
      <c r="G160" s="44"/>
      <c r="H160" s="44"/>
      <c r="I160" s="44"/>
      <c r="J160" s="44"/>
      <c r="K160" s="93"/>
      <c r="L160" s="94"/>
      <c r="M160" s="46"/>
      <c r="N160" s="47"/>
      <c r="O160" s="8"/>
      <c r="BXY160" s="9"/>
      <c r="BXZ160" s="9"/>
      <c r="BYA160" s="9"/>
    </row>
    <row r="161" spans="1:15 2001:2003" ht="15.75">
      <c r="A161" s="91"/>
      <c r="B161" s="92"/>
      <c r="C161" s="61"/>
      <c r="D161" s="42"/>
      <c r="E161" s="42"/>
      <c r="F161" s="42"/>
      <c r="G161" s="44"/>
      <c r="H161" s="44"/>
      <c r="I161" s="44"/>
      <c r="J161" s="44"/>
      <c r="K161" s="93"/>
      <c r="L161" s="94"/>
      <c r="M161" s="46"/>
      <c r="N161" s="47"/>
      <c r="O161" s="8"/>
      <c r="BXY161" s="9"/>
      <c r="BXZ161" s="9"/>
      <c r="BYA161" s="9"/>
    </row>
    <row r="162" spans="1:15 2001:2003" ht="15.75">
      <c r="A162" s="91"/>
      <c r="B162" s="92"/>
      <c r="C162" s="61"/>
      <c r="D162" s="42"/>
      <c r="E162" s="42"/>
      <c r="F162" s="42"/>
      <c r="G162" s="44"/>
      <c r="H162" s="44"/>
      <c r="I162" s="44"/>
      <c r="J162" s="44"/>
      <c r="K162" s="93"/>
      <c r="L162" s="94"/>
      <c r="M162" s="46"/>
      <c r="N162" s="47"/>
      <c r="O162" s="8"/>
      <c r="BXY162" s="9"/>
      <c r="BXZ162" s="9"/>
      <c r="BYA162" s="9"/>
    </row>
    <row r="163" spans="1:15 2001:2003" ht="15.75">
      <c r="A163" s="91"/>
      <c r="B163" s="92"/>
      <c r="C163" s="61"/>
      <c r="D163" s="42"/>
      <c r="E163" s="42"/>
      <c r="F163" s="42"/>
      <c r="G163" s="44"/>
      <c r="H163" s="44"/>
      <c r="I163" s="44"/>
      <c r="J163" s="44"/>
      <c r="K163" s="93"/>
      <c r="L163" s="94"/>
      <c r="M163" s="46"/>
      <c r="N163" s="47"/>
      <c r="O163" s="8"/>
      <c r="BXY163" s="9"/>
      <c r="BXZ163" s="9"/>
      <c r="BYA163" s="9"/>
    </row>
    <row r="164" spans="1:15 2001:2003" ht="15.75">
      <c r="A164" s="91"/>
      <c r="B164" s="92"/>
      <c r="C164" s="61"/>
      <c r="D164" s="42"/>
      <c r="E164" s="42"/>
      <c r="F164" s="42"/>
      <c r="G164" s="44"/>
      <c r="H164" s="44"/>
      <c r="I164" s="44"/>
      <c r="J164" s="44"/>
      <c r="K164" s="93"/>
      <c r="L164" s="94"/>
      <c r="M164" s="46"/>
      <c r="N164" s="47"/>
      <c r="O164" s="8"/>
      <c r="BXY164" s="9"/>
      <c r="BXZ164" s="9"/>
      <c r="BYA164" s="9"/>
    </row>
    <row r="165" spans="1:15 2001:2003" ht="15.75">
      <c r="A165" s="91"/>
      <c r="B165" s="92"/>
      <c r="C165" s="61"/>
      <c r="D165" s="42"/>
      <c r="E165" s="42"/>
      <c r="F165" s="42"/>
      <c r="G165" s="44"/>
      <c r="H165" s="44"/>
      <c r="I165" s="44"/>
      <c r="J165" s="44"/>
      <c r="K165" s="93"/>
      <c r="L165" s="94"/>
      <c r="M165" s="46"/>
      <c r="N165" s="47"/>
      <c r="O165" s="8"/>
      <c r="BXY165" s="9"/>
      <c r="BXZ165" s="9"/>
      <c r="BYA165" s="9"/>
    </row>
    <row r="166" spans="1:15 2001:2003" ht="15.75">
      <c r="A166" s="91"/>
      <c r="B166" s="92"/>
      <c r="C166" s="61"/>
      <c r="D166" s="42"/>
      <c r="E166" s="42"/>
      <c r="F166" s="42"/>
      <c r="G166" s="44"/>
      <c r="H166" s="44"/>
      <c r="I166" s="44"/>
      <c r="J166" s="44"/>
      <c r="K166" s="93"/>
      <c r="L166" s="94"/>
      <c r="M166" s="46"/>
      <c r="N166" s="47"/>
      <c r="O166" s="8"/>
      <c r="BXY166" s="9"/>
      <c r="BXZ166" s="9"/>
      <c r="BYA166" s="9"/>
    </row>
    <row r="167" spans="1:15 2001:2003" ht="15.75">
      <c r="A167" s="91"/>
      <c r="B167" s="92"/>
      <c r="C167" s="61"/>
      <c r="D167" s="42"/>
      <c r="E167" s="42"/>
      <c r="F167" s="42"/>
      <c r="G167" s="44"/>
      <c r="H167" s="44"/>
      <c r="I167" s="44"/>
      <c r="J167" s="44"/>
      <c r="K167" s="93"/>
      <c r="L167" s="94"/>
      <c r="M167" s="46"/>
      <c r="N167" s="47"/>
      <c r="O167" s="8"/>
      <c r="BXY167" s="9"/>
      <c r="BXZ167" s="9"/>
      <c r="BYA167" s="9"/>
    </row>
    <row r="168" spans="1:15 2001:2003" ht="15.75">
      <c r="A168" s="91"/>
      <c r="B168" s="92"/>
      <c r="C168" s="61"/>
      <c r="D168" s="42"/>
      <c r="E168" s="42"/>
      <c r="F168" s="42"/>
      <c r="G168" s="44"/>
      <c r="H168" s="44"/>
      <c r="I168" s="44"/>
      <c r="J168" s="44"/>
      <c r="K168" s="93"/>
      <c r="L168" s="94"/>
      <c r="M168" s="46"/>
      <c r="N168" s="47"/>
      <c r="O168" s="8"/>
      <c r="BXY168" s="9"/>
      <c r="BXZ168" s="9"/>
      <c r="BYA168" s="9"/>
    </row>
    <row r="169" spans="1:15 2001:2003" ht="15.75">
      <c r="A169" s="91"/>
      <c r="B169" s="92"/>
      <c r="C169" s="61"/>
      <c r="D169" s="42"/>
      <c r="E169" s="42"/>
      <c r="F169" s="42"/>
      <c r="G169" s="44"/>
      <c r="H169" s="44"/>
      <c r="I169" s="44"/>
      <c r="J169" s="44"/>
      <c r="K169" s="93"/>
      <c r="L169" s="94"/>
      <c r="M169" s="46"/>
      <c r="N169" s="47"/>
      <c r="O169" s="8"/>
      <c r="BXY169" s="9"/>
      <c r="BXZ169" s="9"/>
      <c r="BYA169" s="9"/>
    </row>
    <row r="170" spans="1:15 2001:2003" ht="15.75">
      <c r="A170" s="91"/>
      <c r="B170" s="92"/>
      <c r="C170" s="61"/>
      <c r="D170" s="42"/>
      <c r="E170" s="42"/>
      <c r="F170" s="42"/>
      <c r="G170" s="44"/>
      <c r="H170" s="44"/>
      <c r="I170" s="44"/>
      <c r="J170" s="44"/>
      <c r="K170" s="93"/>
      <c r="L170" s="94"/>
      <c r="M170" s="46"/>
      <c r="N170" s="47"/>
      <c r="O170" s="8"/>
      <c r="BXY170" s="9"/>
      <c r="BXZ170" s="9"/>
      <c r="BYA170" s="9"/>
    </row>
    <row r="171" spans="1:15 2001:2003" ht="15.75">
      <c r="A171" s="91"/>
      <c r="B171" s="92"/>
      <c r="C171" s="61"/>
      <c r="D171" s="42"/>
      <c r="E171" s="42"/>
      <c r="F171" s="42"/>
      <c r="G171" s="44"/>
      <c r="H171" s="44"/>
      <c r="I171" s="44"/>
      <c r="J171" s="44"/>
      <c r="K171" s="93"/>
      <c r="L171" s="94"/>
      <c r="M171" s="46"/>
      <c r="N171" s="47"/>
      <c r="O171" s="8"/>
      <c r="BXY171" s="9"/>
      <c r="BXZ171" s="9"/>
      <c r="BYA171" s="9"/>
    </row>
    <row r="172" spans="1:15 2001:2003" s="7" customFormat="1" ht="15.75">
      <c r="A172" s="91"/>
      <c r="B172" s="92"/>
      <c r="C172" s="69"/>
      <c r="D172" s="95"/>
      <c r="E172" s="95"/>
      <c r="F172" s="95"/>
      <c r="G172" s="96"/>
      <c r="H172" s="96"/>
      <c r="I172" s="96"/>
      <c r="J172" s="96"/>
      <c r="K172" s="74"/>
      <c r="L172" s="97"/>
      <c r="M172" s="97"/>
      <c r="N172" s="97"/>
    </row>
    <row r="173" spans="1:15 2001:2003" s="102" customFormat="1" ht="15.75">
      <c r="A173" s="88"/>
      <c r="B173" s="98"/>
      <c r="C173" s="99"/>
      <c r="D173" s="95"/>
      <c r="E173" s="95"/>
      <c r="F173" s="95"/>
      <c r="G173" s="96"/>
      <c r="H173" s="96"/>
      <c r="I173" s="96"/>
      <c r="J173" s="96"/>
      <c r="K173" s="74"/>
      <c r="L173" s="100"/>
      <c r="M173" s="100"/>
      <c r="N173" s="100"/>
      <c r="O173" s="101"/>
    </row>
    <row r="174" spans="1:15 2001:2003" s="7" customFormat="1" ht="18.75">
      <c r="A174" s="103"/>
      <c r="B174" s="92"/>
      <c r="C174" s="69"/>
      <c r="D174" s="95"/>
      <c r="E174" s="95"/>
      <c r="F174" s="95"/>
      <c r="G174" s="96"/>
      <c r="H174" s="96"/>
      <c r="I174" s="96"/>
      <c r="J174" s="96"/>
      <c r="K174" s="74"/>
      <c r="L174" s="97"/>
      <c r="M174" s="97"/>
      <c r="N174" s="97"/>
    </row>
    <row r="175" spans="1:15 2001:2003" s="7" customFormat="1" ht="15.75">
      <c r="A175" s="91"/>
      <c r="B175" s="69"/>
      <c r="C175" s="69"/>
      <c r="D175" s="95"/>
      <c r="E175" s="95"/>
      <c r="F175" s="95"/>
      <c r="G175" s="96"/>
      <c r="H175" s="96"/>
      <c r="I175" s="96"/>
      <c r="J175" s="96"/>
      <c r="K175" s="74"/>
      <c r="L175" s="97"/>
      <c r="M175" s="97"/>
      <c r="N175" s="97"/>
    </row>
    <row r="176" spans="1:15 2001:2003" s="7" customFormat="1" ht="15.75">
      <c r="A176" s="88"/>
      <c r="B176" s="69"/>
      <c r="C176" s="69"/>
      <c r="D176" s="95"/>
      <c r="E176" s="95"/>
      <c r="F176" s="95"/>
      <c r="G176" s="96"/>
      <c r="H176" s="96"/>
      <c r="I176" s="96"/>
      <c r="J176" s="96"/>
      <c r="K176" s="74"/>
      <c r="L176" s="97"/>
      <c r="M176" s="97"/>
      <c r="N176" s="97"/>
    </row>
    <row r="177" spans="1:16" s="102" customFormat="1" ht="15.75">
      <c r="A177" s="104"/>
      <c r="B177" s="99"/>
      <c r="C177" s="99"/>
      <c r="D177" s="95"/>
      <c r="E177" s="95"/>
      <c r="F177" s="105"/>
      <c r="G177" s="96"/>
      <c r="H177" s="96"/>
      <c r="I177" s="106"/>
      <c r="J177" s="107"/>
      <c r="K177" s="108"/>
      <c r="L177" s="109"/>
      <c r="M177" s="107"/>
      <c r="N177" s="100"/>
      <c r="O177" s="101"/>
      <c r="P177" s="101"/>
    </row>
    <row r="178" spans="1:16" s="102" customFormat="1" ht="15.75">
      <c r="A178" s="104"/>
      <c r="B178" s="99"/>
      <c r="C178" s="99"/>
      <c r="D178" s="95"/>
      <c r="E178" s="95"/>
      <c r="F178" s="95"/>
      <c r="G178" s="96"/>
      <c r="H178" s="96"/>
      <c r="I178" s="110"/>
      <c r="J178" s="107"/>
      <c r="K178" s="108"/>
      <c r="L178" s="109"/>
      <c r="M178" s="107"/>
      <c r="N178" s="100"/>
      <c r="O178" s="101"/>
      <c r="P178" s="101"/>
    </row>
    <row r="179" spans="1:16" s="102" customFormat="1" ht="15.75">
      <c r="A179" s="104"/>
      <c r="B179" s="99"/>
      <c r="C179" s="99"/>
      <c r="D179" s="95"/>
      <c r="E179" s="95"/>
      <c r="F179" s="95"/>
      <c r="G179" s="96"/>
      <c r="H179" s="96"/>
      <c r="I179" s="110"/>
      <c r="J179" s="96"/>
      <c r="K179" s="108"/>
      <c r="L179" s="109"/>
      <c r="M179" s="107"/>
      <c r="N179" s="100"/>
      <c r="O179" s="101"/>
      <c r="P179" s="101"/>
    </row>
    <row r="180" spans="1:16" s="7" customFormat="1" ht="15.75">
      <c r="A180" s="111"/>
      <c r="B180" s="69"/>
      <c r="C180" s="69"/>
      <c r="D180" s="102"/>
      <c r="E180" s="112"/>
      <c r="F180" s="112"/>
      <c r="G180" s="112"/>
      <c r="H180" s="112"/>
      <c r="I180" s="110"/>
      <c r="J180" s="113"/>
      <c r="K180" s="114"/>
      <c r="L180" s="109"/>
      <c r="M180" s="107"/>
      <c r="N180" s="74"/>
      <c r="O180" s="41"/>
      <c r="P180" s="41"/>
    </row>
    <row r="181" spans="1:16" s="7" customFormat="1" ht="15.75">
      <c r="A181" s="104"/>
      <c r="B181" s="69"/>
      <c r="D181" s="95"/>
      <c r="E181" s="95"/>
      <c r="F181" s="95"/>
      <c r="G181" s="96"/>
      <c r="H181" s="96"/>
      <c r="I181" s="110"/>
      <c r="J181" s="96"/>
      <c r="K181" s="108"/>
      <c r="L181" s="107"/>
      <c r="M181" s="109"/>
      <c r="N181" s="74"/>
      <c r="O181" s="41"/>
      <c r="P181" s="41"/>
    </row>
    <row r="182" spans="1:16" s="102" customFormat="1" ht="15.75">
      <c r="A182" s="88"/>
      <c r="D182" s="95"/>
      <c r="E182" s="95"/>
      <c r="F182" s="95"/>
      <c r="G182" s="96"/>
      <c r="H182" s="96"/>
      <c r="I182" s="106"/>
      <c r="J182" s="109"/>
      <c r="K182" s="115"/>
      <c r="L182" s="109"/>
      <c r="M182" s="109"/>
      <c r="N182" s="100"/>
      <c r="O182" s="101"/>
      <c r="P182" s="101"/>
    </row>
    <row r="183" spans="1:16" s="117" customFormat="1" ht="12.75">
      <c r="A183" s="116"/>
      <c r="G183" s="118"/>
      <c r="H183" s="118"/>
      <c r="I183" s="118"/>
      <c r="J183" s="118"/>
      <c r="K183" s="119"/>
      <c r="L183" s="120"/>
      <c r="M183" s="120"/>
      <c r="N183" s="121"/>
      <c r="O183" s="122"/>
      <c r="P183" s="122"/>
    </row>
    <row r="184" spans="1:16" s="7" customFormat="1" ht="15.75">
      <c r="A184" s="91"/>
      <c r="G184" s="97"/>
      <c r="H184" s="97"/>
      <c r="I184" s="123"/>
      <c r="J184" s="74"/>
      <c r="K184" s="74"/>
      <c r="L184" s="124"/>
      <c r="M184" s="125"/>
      <c r="N184" s="74"/>
      <c r="O184" s="41"/>
      <c r="P184" s="41"/>
    </row>
    <row r="185" spans="1:16" s="7" customFormat="1">
      <c r="G185" s="97"/>
      <c r="H185" s="97"/>
      <c r="I185" s="123"/>
      <c r="J185" s="62"/>
      <c r="K185" s="74"/>
      <c r="L185" s="97"/>
      <c r="M185" s="125"/>
      <c r="N185" s="74"/>
      <c r="O185" s="41"/>
      <c r="P185" s="41"/>
    </row>
    <row r="186" spans="1:16" s="7" customFormat="1">
      <c r="G186" s="97"/>
      <c r="H186" s="97"/>
      <c r="I186" s="97"/>
      <c r="J186" s="97"/>
      <c r="K186" s="74"/>
      <c r="L186" s="97"/>
      <c r="M186" s="97"/>
      <c r="N186" s="74"/>
      <c r="O186" s="41"/>
      <c r="P186" s="41"/>
    </row>
    <row r="187" spans="1:16" s="7" customFormat="1">
      <c r="G187" s="97"/>
      <c r="H187" s="97"/>
      <c r="I187" s="97"/>
      <c r="J187" s="74"/>
      <c r="K187" s="74"/>
      <c r="L187" s="126"/>
      <c r="M187" s="10"/>
      <c r="N187" s="127"/>
      <c r="O187" s="41"/>
      <c r="P187" s="41"/>
    </row>
    <row r="188" spans="1:16" s="7" customFormat="1">
      <c r="D188" s="102"/>
      <c r="E188" s="102"/>
      <c r="F188" s="102"/>
      <c r="G188" s="128"/>
      <c r="H188" s="128"/>
      <c r="I188" s="128"/>
      <c r="J188" s="129"/>
      <c r="K188" s="74"/>
      <c r="L188" s="12"/>
      <c r="M188" s="10"/>
      <c r="N188" s="127"/>
      <c r="O188" s="41"/>
      <c r="P188" s="41"/>
    </row>
    <row r="189" spans="1:16" s="7" customFormat="1">
      <c r="D189" s="102"/>
      <c r="E189" s="102"/>
      <c r="F189" s="102"/>
      <c r="G189" s="128"/>
      <c r="H189" s="128"/>
      <c r="I189" s="128"/>
      <c r="J189" s="128"/>
      <c r="K189" s="74"/>
      <c r="L189" s="12"/>
      <c r="M189" s="130"/>
      <c r="N189" s="131"/>
      <c r="O189" s="41"/>
      <c r="P189" s="41"/>
    </row>
    <row r="190" spans="1:16" s="7" customFormat="1">
      <c r="D190" s="102"/>
      <c r="E190" s="102"/>
      <c r="F190" s="102"/>
      <c r="G190" s="128"/>
      <c r="H190" s="128"/>
      <c r="I190" s="128"/>
      <c r="J190" s="128"/>
      <c r="K190" s="74"/>
      <c r="L190" s="12"/>
      <c r="M190" s="10"/>
      <c r="N190" s="161"/>
      <c r="O190" s="161"/>
      <c r="P190" s="41"/>
    </row>
    <row r="191" spans="1:16" s="7" customFormat="1">
      <c r="D191" s="102"/>
      <c r="E191" s="102"/>
      <c r="F191" s="102"/>
      <c r="G191" s="128"/>
      <c r="H191" s="128"/>
      <c r="I191" s="128"/>
      <c r="J191" s="128"/>
      <c r="K191" s="74"/>
      <c r="L191" s="97"/>
      <c r="M191" s="97"/>
      <c r="N191" s="74"/>
      <c r="O191" s="41"/>
      <c r="P191" s="41"/>
    </row>
    <row r="192" spans="1:16" s="7" customFormat="1">
      <c r="D192" s="102"/>
      <c r="E192" s="102"/>
      <c r="F192" s="102"/>
      <c r="G192" s="128"/>
      <c r="H192" s="128"/>
      <c r="I192" s="128"/>
      <c r="J192" s="128"/>
      <c r="K192" s="97"/>
      <c r="L192" s="97"/>
      <c r="M192" s="97"/>
      <c r="N192" s="97"/>
    </row>
    <row r="193" spans="4:14" s="7" customFormat="1">
      <c r="D193" s="102"/>
      <c r="E193" s="102"/>
      <c r="F193" s="102"/>
      <c r="G193" s="128"/>
      <c r="H193" s="128"/>
      <c r="I193" s="128"/>
      <c r="J193" s="128"/>
      <c r="K193" s="97"/>
      <c r="L193" s="97"/>
      <c r="M193" s="97"/>
      <c r="N193" s="97"/>
    </row>
    <row r="194" spans="4:14" s="7" customFormat="1">
      <c r="D194" s="102"/>
      <c r="E194" s="102"/>
      <c r="F194" s="102"/>
      <c r="G194" s="128"/>
      <c r="H194" s="128"/>
      <c r="I194" s="128"/>
      <c r="J194" s="128"/>
      <c r="K194" s="97"/>
      <c r="L194" s="97"/>
      <c r="M194" s="97"/>
      <c r="N194" s="97"/>
    </row>
  </sheetData>
  <mergeCells count="4">
    <mergeCell ref="E2:E6"/>
    <mergeCell ref="D5:D6"/>
    <mergeCell ref="G5:G7"/>
    <mergeCell ref="N190:O190"/>
  </mergeCells>
  <printOptions headings="1"/>
  <pageMargins left="0.25" right="0.25" top="0.75" bottom="0.75" header="0.3" footer="0.3"/>
  <pageSetup scale="59" fitToHeight="0" orientation="landscape" r:id="rId1"/>
  <headerFooter>
    <oddFooter>&amp;L&amp;"Times New Roman,Regular"&amp;15Tab: &amp;A&amp;R&amp;"Times New Roman,Regular"&amp;15&amp;P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TG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227</IndustryCode>
    <CaseStatus xmlns="dc463f71-b30c-4ab2-9473-d307f9d35888">Closed</CaseStatus>
    <OpenedDate xmlns="dc463f71-b30c-4ab2-9473-d307f9d35888">2016-02-10T08:00:00+00:00</OpenedDate>
    <Date1 xmlns="dc463f71-b30c-4ab2-9473-d307f9d35888">2016-02-10T08:00:00+00:00</Date1>
    <IsDocumentOrder xmlns="dc463f71-b30c-4ab2-9473-d307f9d35888" xsi:nil="true"/>
    <IsHighlyConfidential xmlns="dc463f71-b30c-4ab2-9473-d307f9d35888">false</IsHighlyConfidential>
    <CaseCompanyNames xmlns="dc463f71-b30c-4ab2-9473-d307f9d35888">WASTE CONTROL, INC.</CaseCompanyNames>
    <DocketNumber xmlns="dc463f71-b30c-4ab2-9473-d307f9d35888">160195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FE6314B8304F8499072232020EDD4FB" ma:contentTypeVersion="104" ma:contentTypeDescription="" ma:contentTypeScope="" ma:versionID="61ef924ed46702c4a47016a60a55b0b4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7BD8634-E2DA-440A-ABC0-2A562EDF8B30}"/>
</file>

<file path=customXml/itemProps2.xml><?xml version="1.0" encoding="utf-8"?>
<ds:datastoreItem xmlns:ds="http://schemas.openxmlformats.org/officeDocument/2006/customXml" ds:itemID="{3FC035D1-1493-4915-BA23-CB104734E3CC}"/>
</file>

<file path=customXml/itemProps3.xml><?xml version="1.0" encoding="utf-8"?>
<ds:datastoreItem xmlns:ds="http://schemas.openxmlformats.org/officeDocument/2006/customXml" ds:itemID="{E57AAEB7-E48C-4AB7-9C92-128FC6CD08D8}"/>
</file>

<file path=customXml/itemProps4.xml><?xml version="1.0" encoding="utf-8"?>
<ds:datastoreItem xmlns:ds="http://schemas.openxmlformats.org/officeDocument/2006/customXml" ds:itemID="{567B9EB5-9EA4-41FD-8C19-1AD88E3DF45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1.6% Disposal fee increase</vt:lpstr>
      <vt:lpstr>'1.6% Disposal fee increase'!Print_Area</vt:lpstr>
      <vt:lpstr>'1.6% Disposal fee increase'!Print_Titles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Dawn Cemulini</dc:creator>
  <cp:lastModifiedBy>Jackie Davis</cp:lastModifiedBy>
  <cp:lastPrinted>2016-02-10T18:48:11Z</cp:lastPrinted>
  <dcterms:created xsi:type="dcterms:W3CDTF">2016-01-29T21:01:23Z</dcterms:created>
  <dcterms:modified xsi:type="dcterms:W3CDTF">2016-02-10T18:48:30Z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0x0101006E56B4D1795A2E4DB2F0B01679ED314A00AFE6314B8304F8499072232020EDD4FB</vt:lpwstr>
  </property>
  <property fmtid="{D5CDD505-2E9C-101B-9397-08002B2CF9AE}" pid="3" name="_docset_NoMedatataSyncRequired">
    <vt:lpwstr>False</vt:lpwstr>
  </property>
</Properties>
</file>