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externalLinks/externalLink11.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8.xml" ContentType="application/vnd.openxmlformats-officedocument.spreadsheetml.externalLink+xml"/>
  <Override PartName="/xl/comments1.xml" ContentType="application/vnd.openxmlformats-officedocument.spreadsheetml.comments+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xl/externalLinks/externalLink7.xml" ContentType="application/vnd.openxmlformats-officedocument.spreadsheetml.externalLink+xml"/>
  <Override PartName="/xl/externalLinks/externalLink1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4635" windowWidth="15390" windowHeight="4680" tabRatio="641"/>
  </bookViews>
  <sheets>
    <sheet name="LED Calculation" sheetId="1" r:id="rId1"/>
    <sheet name="Maintenance Assumptions" sheetId="5" r:id="rId2"/>
    <sheet name="Installation Cost existing pole" sheetId="6" r:id="rId3"/>
    <sheet name="Installation Cost replace pole" sheetId="7" r:id="rId4"/>
    <sheet name="Unit Costs-earned" sheetId="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Z">#REF!</definedName>
    <definedName name="__123Graph_A" hidden="1">[1]Inputs!#REF!</definedName>
    <definedName name="__123Graph_B" hidden="1">[1]Inputs!#REF!</definedName>
    <definedName name="__123Graph_D" hidden="1">[1]Inputs!#REF!</definedName>
    <definedName name="_1Price_Ta">#REF!</definedName>
    <definedName name="_B">'[2]Rate Design'!#REF!</definedName>
    <definedName name="_Fill" hidden="1">#REF!</definedName>
    <definedName name="_Key1" localSheetId="3" hidden="1">#REF!</definedName>
    <definedName name="_Key1" hidden="1">#REF!</definedName>
    <definedName name="_Key2" localSheetId="3" hidden="1">#REF!</definedName>
    <definedName name="_Key2" hidden="1">#REF!</definedName>
    <definedName name="_Order1" hidden="1">255</definedName>
    <definedName name="_Order2" localSheetId="3" hidden="1">0</definedName>
    <definedName name="_Order2" hidden="1">255</definedName>
    <definedName name="_P">#REF!</definedName>
    <definedName name="_Sort" localSheetId="3" hidden="1">#REF!</definedName>
    <definedName name="_Sort" hidden="1">#REF!</definedName>
    <definedName name="a" hidden="1">'[1]DSM Output'!$J$21:$J$23</definedName>
    <definedName name="Acct228.42TROJD">'[3]Func Study'!#REF!</definedName>
    <definedName name="Acct2281SO">'[3]Func Study'!$H$2190</definedName>
    <definedName name="Acct2283SO">'[3]Func Study'!$H$2198</definedName>
    <definedName name="Acct228SO">'[3]Func Study'!$H$2194</definedName>
    <definedName name="Acct350">'[3]Func Study'!$H$1628</definedName>
    <definedName name="Acct352">'[3]Func Study'!$H$1635</definedName>
    <definedName name="Acct353">'[3]Func Study'!$H$1641</definedName>
    <definedName name="Acct354">'[3]Func Study'!$H$1647</definedName>
    <definedName name="Acct355">'[3]Func Study'!$H$1654</definedName>
    <definedName name="Acct356">'[3]Func Study'!$H$1660</definedName>
    <definedName name="Acct357">'[3]Func Study'!$H$1666</definedName>
    <definedName name="Acct358">'[3]Func Study'!$H$1672</definedName>
    <definedName name="Acct359">'[3]Func Study'!$H$1678</definedName>
    <definedName name="Acct360">'[3]Func Study'!$H$1698</definedName>
    <definedName name="Acct361">'[3]Func Study'!$H$1704</definedName>
    <definedName name="Acct362">'[3]Func Study'!$H$1710</definedName>
    <definedName name="Acct364">'[3]Func Study'!$H$1717</definedName>
    <definedName name="Acct365">'[3]Func Study'!$H$1724</definedName>
    <definedName name="Acct366">'[3]Func Study'!$H$1731</definedName>
    <definedName name="Acct367">'[3]Func Study'!$H$1738</definedName>
    <definedName name="Acct368">'[3]Func Study'!$H$1744</definedName>
    <definedName name="Acct369">'[3]Func Study'!$H$1751</definedName>
    <definedName name="Acct370">'[3]Func Study'!$H$1762</definedName>
    <definedName name="Acct371">'[3]Func Study'!$H$1769</definedName>
    <definedName name="Acct372">'[3]Func Study'!$H$1776</definedName>
    <definedName name="Acct372A">'[3]Func Study'!$H$1775</definedName>
    <definedName name="Acct372DP">'[3]Func Study'!$H$1773</definedName>
    <definedName name="Acct372DS">'[3]Func Study'!$H$1774</definedName>
    <definedName name="Acct373">'[3]Func Study'!$H$1782</definedName>
    <definedName name="Acct448S">'[3]Func Study'!$H$274</definedName>
    <definedName name="Acct450S">'[3]Func Study'!$H$302</definedName>
    <definedName name="Acct451S">'[3]Func Study'!$H$307</definedName>
    <definedName name="Acct454S">'[3]Func Study'!$H$318</definedName>
    <definedName name="Acct456S">'[3]Func Study'!$H$325</definedName>
    <definedName name="Acct510">'[3]Func Study'!#REF!</definedName>
    <definedName name="Acct510DNPPSU">'[3]Func Study'!#REF!</definedName>
    <definedName name="ACCT510JBG">'[3]Func Study'!#REF!</definedName>
    <definedName name="ACCT510SSGCH">'[3]Func Study'!#REF!</definedName>
    <definedName name="ACCT557CAGE">'[3]Func Study'!$H$683</definedName>
    <definedName name="Acct557CT">'[3]Func Study'!$H$681</definedName>
    <definedName name="Acct580">'[3]Func Study'!$H$791</definedName>
    <definedName name="Acct581">'[3]Func Study'!$H$796</definedName>
    <definedName name="Acct582">'[3]Func Study'!$H$801</definedName>
    <definedName name="Acct583">'[3]Func Study'!$H$806</definedName>
    <definedName name="Acct584">'[3]Func Study'!$H$811</definedName>
    <definedName name="Acct585">'[3]Func Study'!$H$816</definedName>
    <definedName name="Acct586">'[3]Func Study'!$H$821</definedName>
    <definedName name="Acct587">'[3]Func Study'!$H$826</definedName>
    <definedName name="Acct588">'[3]Func Study'!$H$831</definedName>
    <definedName name="Acct589">'[3]Func Study'!$H$836</definedName>
    <definedName name="Acct590">'[3]Func Study'!$H$841</definedName>
    <definedName name="Acct591">'[3]Func Study'!$H$846</definedName>
    <definedName name="Acct592">'[3]Func Study'!$H$851</definedName>
    <definedName name="Acct593">'[3]Func Study'!$H$856</definedName>
    <definedName name="Acct594">'[3]Func Study'!$H$861</definedName>
    <definedName name="Acct595">'[3]Func Study'!$H$866</definedName>
    <definedName name="Acct596">'[3]Func Study'!$H$876</definedName>
    <definedName name="Acct597">'[3]Func Study'!$H$881</definedName>
    <definedName name="Acct598">'[3]Func Study'!$H$886</definedName>
    <definedName name="AcctAGA">'[3]Func Study'!$H$296</definedName>
    <definedName name="AcctDFAD">'[3]Func Study'!#REF!</definedName>
    <definedName name="AcctDFAP">'[3]Func Study'!#REF!</definedName>
    <definedName name="AcctDFAT">'[3]Func Study'!#REF!</definedName>
    <definedName name="AcctTS0">'[3]Func Study'!$H$1686</definedName>
    <definedName name="actualror" localSheetId="3">[4]WorkArea!$F$86</definedName>
    <definedName name="ActualROR">'[3]G+T+D+R+M'!$H$61</definedName>
    <definedName name="Adjs2avg">[5]Inputs!$L$255:'[5]Inputs'!$T$505</definedName>
    <definedName name="APR">#REF!</definedName>
    <definedName name="APRT">#REF!</definedName>
    <definedName name="AUG">#REF!</definedName>
    <definedName name="AUGT">#REF!</definedName>
    <definedName name="BACK1">#REF!</definedName>
    <definedName name="BACK2">#REF!</definedName>
    <definedName name="BACK3">#REF!</definedName>
    <definedName name="Check">#REF!</definedName>
    <definedName name="Classification">'[3]Func Study'!$AB$251</definedName>
    <definedName name="COMP">#REF!</definedName>
    <definedName name="COMPT">#REF!</definedName>
    <definedName name="COSFacVal">[3]Inputs!$R$5</definedName>
    <definedName name="DEC">#REF!</definedName>
    <definedName name="DECT">#REF!</definedName>
    <definedName name="Demand">[3]Inputs!$D$8</definedName>
    <definedName name="Demand2">[3]Inputs!$D$11</definedName>
    <definedName name="detail_report">[6]UseFac!#REF!,[6]UseFac!#REF!,[6]UseFac!#REF!,[6]UseFac!#REF!,[6]UseFac!#REF!</definedName>
    <definedName name="Dis">'[3]Func Study'!$AB$250</definedName>
    <definedName name="DisFac">'[3]Func Dist Factor Table'!$A$11:$G$25</definedName>
    <definedName name="DistPeakMethod">[3]Inputs!$V$5</definedName>
    <definedName name="Engy">[3]Inputs!$D$9</definedName>
    <definedName name="Engy2">[3]Inputs!$D$12</definedName>
    <definedName name="ESC">[6]UseFac!#REF!</definedName>
    <definedName name="f101top">#REF!</definedName>
    <definedName name="f104top">#REF!</definedName>
    <definedName name="f138top">#REF!</definedName>
    <definedName name="f140top">#REF!</definedName>
    <definedName name="Factorck">'[3]COS Factor Table'!$O$15:$O$119</definedName>
    <definedName name="FACTP">#REF!</definedName>
    <definedName name="factsum" localSheetId="3">'[4]Factor Summary'!$B$14:$Y$88</definedName>
    <definedName name="FactSum">'[3]COS Factor Table'!$A$14:$O$119</definedName>
    <definedName name="FEB">#REF!</definedName>
    <definedName name="FEBT">#REF!</definedName>
    <definedName name="FranchiseTax">[5]Variables!$D$26</definedName>
    <definedName name="Func">'[3]Func Factor Table'!$A$10:$H$77</definedName>
    <definedName name="Func_Ftrs">#REF!</definedName>
    <definedName name="Func_GTD_Percents">#REF!</definedName>
    <definedName name="Func_MC">#REF!</definedName>
    <definedName name="Func_Percents">#REF!</definedName>
    <definedName name="Func_Rev_Req1">#REF!</definedName>
    <definedName name="Func_Rev_Req2">#REF!</definedName>
    <definedName name="Func_Revenue">#REF!</definedName>
    <definedName name="Function">'[3]Func Study'!$AB$250</definedName>
    <definedName name="GTD_Percents">#REF!</definedName>
    <definedName name="Instructions">#REF!</definedName>
    <definedName name="JAN">#REF!</definedName>
    <definedName name="JANT">#REF!</definedName>
    <definedName name="JUL">#REF!</definedName>
    <definedName name="JULT">#REF!</definedName>
    <definedName name="JUN">#REF!</definedName>
    <definedName name="JUNT">#REF!</definedName>
    <definedName name="LABORMOD">#REF!</definedName>
    <definedName name="LABORROLL">#REF!</definedName>
    <definedName name="limcount" hidden="1">1</definedName>
    <definedName name="Line_Ext_Credit">#REF!</definedName>
    <definedName name="LinkCos">'[3]JAM Download'!$K$4</definedName>
    <definedName name="MACTIT">#REF!</definedName>
    <definedName name="MAR">#REF!</definedName>
    <definedName name="MART">#REF!</definedName>
    <definedName name="MAY">#REF!</definedName>
    <definedName name="MAYT">#REF!</definedName>
    <definedName name="MCtoREV">#REF!</definedName>
    <definedName name="Menu_Begin">#REF!</definedName>
    <definedName name="Menu_Caption">#REF!</definedName>
    <definedName name="Menu_Large">#REF!</definedName>
    <definedName name="Menu_Name">#REF!</definedName>
    <definedName name="Menu_OnAction">#REF!</definedName>
    <definedName name="Menu_Parent">#REF!</definedName>
    <definedName name="Menu_Small">#REF!</definedName>
    <definedName name="Method">[3]Inputs!$C$6</definedName>
    <definedName name="monthlist">[7]Table!$R$2:$S$13</definedName>
    <definedName name="monthtotals">'[7]WA SBC'!$D$40:$O$40</definedName>
    <definedName name="MTR_YR3">[8]Variables!$E$14</definedName>
    <definedName name="Net_to_Gross_Factor">[3]Inputs!$G$8</definedName>
    <definedName name="NetToGross" localSheetId="3">[5]Variables!$D$23</definedName>
    <definedName name="NetToGross">[9]Variables!$B$30</definedName>
    <definedName name="NOV">#REF!</definedName>
    <definedName name="NOVT">#REF!</definedName>
    <definedName name="NUM">#REF!</definedName>
    <definedName name="OCT">#REF!</definedName>
    <definedName name="OCTT">#REF!</definedName>
    <definedName name="option">#REF!</definedName>
    <definedName name="PAGE2">[6]UseFac!#REF!</definedName>
    <definedName name="PAGE3">[6]UseFac!#REF!</definedName>
    <definedName name="PAGE4">[6]UseFac!#REF!</definedName>
    <definedName name="PeakMethod">[3]Inputs!$T$5</definedName>
    <definedName name="PRESENT">#REF!</definedName>
    <definedName name="_xlnm.Print_Area" localSheetId="0">'LED Calculation'!$A$1:$L$31</definedName>
    <definedName name="_xlnm.Print_Area" localSheetId="4">'Unit Costs-earned'!$A$1:$J$151</definedName>
    <definedName name="_xlnm.Print_Titles" localSheetId="4">'Unit Costs-earned'!$2:$11</definedName>
    <definedName name="ProRate1">#REF!</definedName>
    <definedName name="PTDMOD">#REF!</definedName>
    <definedName name="PTDROLL">#REF!</definedName>
    <definedName name="PTMOD">#REF!</definedName>
    <definedName name="PTROLL">#REF!</definedName>
    <definedName name="Query1">#REF!</definedName>
    <definedName name="report">[6]UseFac!$A$1:$C$40,[6]UseFac!#REF!,[6]UseFac!#REF!,[6]UseFac!#REF!</definedName>
    <definedName name="ResourceSupplier">[5]Variables!$D$28</definedName>
    <definedName name="Revenue_by_month_take_2">#REF!</definedName>
    <definedName name="RevenueCheck">#REF!</definedName>
    <definedName name="se">#REF!</definedName>
    <definedName name="SEP">#REF!</definedName>
    <definedName name="SEPT">#REF!</definedName>
    <definedName name="SERVICES_3">#REF!</definedName>
    <definedName name="sg">#REF!</definedName>
    <definedName name="TABLE_1">#REF!</definedName>
    <definedName name="TABLE_2">#REF!</definedName>
    <definedName name="TABLE_3">#REF!</definedName>
    <definedName name="TABLE_4">#REF!</definedName>
    <definedName name="TABLE_4_A">#REF!</definedName>
    <definedName name="TABLE_5">#REF!</definedName>
    <definedName name="TABLE_6">#REF!</definedName>
    <definedName name="TABLE_7">#REF!</definedName>
    <definedName name="TABLEONE">#REF!</definedName>
    <definedName name="targetror" localSheetId="3">'[4]Variable Inputs'!$I$38</definedName>
    <definedName name="TargetROR">[3]Inputs!$G$29</definedName>
    <definedName name="TDMOD">#REF!</definedName>
    <definedName name="TDROLL">#REF!</definedName>
    <definedName name="TestPeriod">[3]Inputs!$C$5</definedName>
    <definedName name="TotalRateBase">'[3]G+T+D+R+M'!$H$58</definedName>
    <definedName name="TRANSM_2">[10]Transm2!$A$1:$M$461:'[10]10 Yr FC'!$M$47</definedName>
    <definedName name="UAcct103">'[3]Func Study'!$AB$1613</definedName>
    <definedName name="UAcct105Dnpg">'[3]Func Study'!$AB$2010</definedName>
    <definedName name="UAcct105S">'[3]Func Study'!$AB$2005</definedName>
    <definedName name="UAcct105Seu">'[3]Func Study'!$AB$2009</definedName>
    <definedName name="UAcct105Snppo">'[3]Func Study'!$AB$2008</definedName>
    <definedName name="UAcct105Snpps">'[3]Func Study'!$AB$2006</definedName>
    <definedName name="UAcct105Snpt">'[3]Func Study'!$AB$2007</definedName>
    <definedName name="UAcct1081390">'[3]Func Study'!$AB$2451</definedName>
    <definedName name="UAcct1081390Rcl">'[3]Func Study'!$AB$2450</definedName>
    <definedName name="UAcct1081399">'[3]Func Study'!$AB$2459</definedName>
    <definedName name="UAcct1081399Rcl">'[3]Func Study'!$AB$2458</definedName>
    <definedName name="UAcct108360">'[3]Func Study'!$AB$2355</definedName>
    <definedName name="UAcct108361">'[3]Func Study'!$AB$2359</definedName>
    <definedName name="UAcct108362">'[3]Func Study'!$AB$2363</definedName>
    <definedName name="UAcct108364">'[3]Func Study'!$AB$2367</definedName>
    <definedName name="UAcct108365">'[3]Func Study'!$AB$2371</definedName>
    <definedName name="UAcct108366">'[3]Func Study'!$AB$2375</definedName>
    <definedName name="UAcct108367">'[3]Func Study'!$AB$2379</definedName>
    <definedName name="UAcct108368">'[3]Func Study'!$AB$2383</definedName>
    <definedName name="UAcct108369">'[3]Func Study'!$AB$2387</definedName>
    <definedName name="UAcct108370">'[3]Func Study'!$AB$2391</definedName>
    <definedName name="UAcct108371">'[3]Func Study'!$AB$2395</definedName>
    <definedName name="UAcct108372">'[3]Func Study'!$AB$2399</definedName>
    <definedName name="UAcct108373">'[3]Func Study'!$AB$2403</definedName>
    <definedName name="UAcct108D">'[3]Func Study'!$AB$2415</definedName>
    <definedName name="UAcct108D00">'[3]Func Study'!$AB$2407</definedName>
    <definedName name="UAcct108Ds">'[3]Func Study'!$AB$2411</definedName>
    <definedName name="UAcct108Ep">'[3]Func Study'!$AB$2327</definedName>
    <definedName name="UAcct108Gpcn">'[3]Func Study'!$AB$2429</definedName>
    <definedName name="UAcct108Gps">'[3]Func Study'!$AB$2425</definedName>
    <definedName name="UAcct108Gpse">'[3]Func Study'!$AB$2431</definedName>
    <definedName name="UAcct108Gpsg">'[3]Func Study'!$AB$2428</definedName>
    <definedName name="UAcct108Gpsgp">'[3]Func Study'!$AB$2426</definedName>
    <definedName name="UAcct108Gpsgu">'[3]Func Study'!$AB$2427</definedName>
    <definedName name="UAcct108Gpso">'[3]Func Study'!$AB$2430</definedName>
    <definedName name="UACCT108GPSSGCH">'[3]Func Study'!$AB$2434</definedName>
    <definedName name="UACCT108GPSSGCT">'[3]Func Study'!$AB$2433</definedName>
    <definedName name="UAcct108Hp">'[3]Func Study'!$AB$2313</definedName>
    <definedName name="UAcct108Mp">'[3]Func Study'!$AB$2444</definedName>
    <definedName name="UAcct108Np">'[3]Func Study'!$AB$2305</definedName>
    <definedName name="UAcct108Op">'[3]Func Study'!$AB$2322</definedName>
    <definedName name="UACCT108OPSSCCT">'[3]Func Study'!$AB$2321</definedName>
    <definedName name="UAcct108Sp">'[3]Func Study'!$AB$2299</definedName>
    <definedName name="UACCT108SPSSGCH">'[3]Func Study'!$AB$2298</definedName>
    <definedName name="UAcct108Tp">'[3]Func Study'!$AB$2346</definedName>
    <definedName name="UAcct111Clg">'[3]Func Study'!$AB$2487</definedName>
    <definedName name="UAcct111Clgsou">'[3]Func Study'!$AB$2485</definedName>
    <definedName name="UAcct111Clh">'[3]Func Study'!$AB$2493</definedName>
    <definedName name="UAcct111Cls">'[3]Func Study'!$AB$2478</definedName>
    <definedName name="UAcct111Ipcn">'[3]Func Study'!$AB$2502</definedName>
    <definedName name="UAcct111Ips">'[3]Func Study'!$AB$2497</definedName>
    <definedName name="UAcct111Ipse">'[3]Func Study'!$AB$2500</definedName>
    <definedName name="UAcct111Ipsg">'[3]Func Study'!$AB$2501</definedName>
    <definedName name="UAcct111Ipsgp">'[3]Func Study'!$AB$2498</definedName>
    <definedName name="UAcct111Ipsgu">'[3]Func Study'!$AB$2499</definedName>
    <definedName name="UAcct111Ipso">'[3]Func Study'!$AB$2506</definedName>
    <definedName name="UACCT111IPSSGCH">'[3]Func Study'!$AB$2505</definedName>
    <definedName name="UACCT111IPSSGCT">'[3]Func Study'!$AB$2504</definedName>
    <definedName name="UAcct114">'[3]Func Study'!$AB$2017</definedName>
    <definedName name="UAcct120">'[3]Func Study'!$AB$2021</definedName>
    <definedName name="UAcct124">'[3]Func Study'!$AB$2026</definedName>
    <definedName name="UAcct141">'[3]Func Study'!$AB$2173</definedName>
    <definedName name="UAcct151">'[3]Func Study'!$AB$2049</definedName>
    <definedName name="Uacct151SSECT">'[3]Func Study'!$AB$2047</definedName>
    <definedName name="UAcct154">'[3]Func Study'!$AB$2083</definedName>
    <definedName name="Uacct154SSGCT">'[3]Func Study'!$AB$2080</definedName>
    <definedName name="UAcct163">'[3]Func Study'!$AB$2093</definedName>
    <definedName name="UAcct165">'[3]Func Study'!$AB$2108</definedName>
    <definedName name="UAcct165Gps">'[3]Func Study'!$AB$2104</definedName>
    <definedName name="UAcct182">'[3]Func Study'!$AB$2033</definedName>
    <definedName name="UAcct18222">'[3]Func Study'!$AB$2163</definedName>
    <definedName name="UAcct182M">'[3]Func Study'!$AB$2118</definedName>
    <definedName name="UAcct182MSSGCH">'[3]Func Study'!$AB$2113</definedName>
    <definedName name="UAcct186">'[3]Func Study'!$AB$2041</definedName>
    <definedName name="UAcct1869">'[3]Func Study'!$AB$2168</definedName>
    <definedName name="UAcct186M">'[3]Func Study'!$AB$2129</definedName>
    <definedName name="UAcct190">'[3]Func Study'!$AB$2243</definedName>
    <definedName name="UAcct190Baddebt">'[3]Func Study'!$AB$2237</definedName>
    <definedName name="UAcct190Dop">'[3]Func Study'!$AB$2235</definedName>
    <definedName name="UAcct2281">'[3]Func Study'!$AB$2191</definedName>
    <definedName name="UAcct2282">'[3]Func Study'!$AB$2195</definedName>
    <definedName name="UAcct2283">'[3]Func Study'!$AB$2200</definedName>
    <definedName name="UACCT22841SG">'[3]Func Study'!$AB$2205</definedName>
    <definedName name="UAcct22842">'[3]Func Study'!$AB$2211</definedName>
    <definedName name="UAcct235">'[3]Func Study'!$AB$2187</definedName>
    <definedName name="UACCT235CN">'[3]Func Study'!$AB$2186</definedName>
    <definedName name="UAcct252">'[3]Func Study'!$AB$2219</definedName>
    <definedName name="UAcct25316">'[3]Func Study'!$AB$2057</definedName>
    <definedName name="UAcct25317">'[3]Func Study'!$AB$2061</definedName>
    <definedName name="UAcct25318">'[3]Func Study'!$AB$2098</definedName>
    <definedName name="UAcct25319">'[3]Func Study'!$AB$2065</definedName>
    <definedName name="uacct25398">'[3]Func Study'!$AB$2222</definedName>
    <definedName name="UAcct25399">'[3]Func Study'!$AB$2230</definedName>
    <definedName name="UACCT254SO">'[3]Func Study'!$AB$2202</definedName>
    <definedName name="UAcct255">'[3]Func Study'!$AB$2284</definedName>
    <definedName name="UAcct281">'[3]Func Study'!$AB$2249</definedName>
    <definedName name="UAcct282">'[3]Func Study'!$AB$2259</definedName>
    <definedName name="UAcct282Cn">'[3]Func Study'!$AB$2256</definedName>
    <definedName name="UAcct282So">'[3]Func Study'!$AB$2255</definedName>
    <definedName name="UAcct283">'[3]Func Study'!$AB$2271</definedName>
    <definedName name="UAcct283So">'[3]Func Study'!$AB$2265</definedName>
    <definedName name="UAcct301S">'[3]Func Study'!$AB$1964</definedName>
    <definedName name="UAcct301Sg">'[3]Func Study'!$AB$1966</definedName>
    <definedName name="UAcct301So">'[3]Func Study'!$AB$1965</definedName>
    <definedName name="UAcct302S">'[3]Func Study'!$AB$1969</definedName>
    <definedName name="UAcct302Sg">'[3]Func Study'!$AB$1970</definedName>
    <definedName name="UAcct302Sgp">'[3]Func Study'!$AB$1971</definedName>
    <definedName name="UAcct302Sgu">'[3]Func Study'!$AB$1972</definedName>
    <definedName name="UAcct303Cn">'[3]Func Study'!$AB$1980</definedName>
    <definedName name="UAcct303S">'[3]Func Study'!$AB$1976</definedName>
    <definedName name="UAcct303Se">'[3]Func Study'!$AB$1979</definedName>
    <definedName name="UAcct303Sg">'[3]Func Study'!$AB$1977</definedName>
    <definedName name="UAcct303Sgu">'[3]Func Study'!$AB$1981</definedName>
    <definedName name="UAcct303So">'[3]Func Study'!$AB$1978</definedName>
    <definedName name="UACCT303SSGCH">'[3]Func Study'!$AB$1983</definedName>
    <definedName name="UAcct310">'[3]Func Study'!$AB$1414</definedName>
    <definedName name="UAcct310JBG">'[3]Func Study'!$AB$1413</definedName>
    <definedName name="UAcct311">'[3]Func Study'!$AB$1421</definedName>
    <definedName name="UAcct311JBG">'[3]Func Study'!$AB$1420</definedName>
    <definedName name="UAcct312">'[3]Func Study'!$AB$1428</definedName>
    <definedName name="UAcct312JBG">'[3]Func Study'!$AB$1427</definedName>
    <definedName name="UAcct314">'[3]Func Study'!$AB$1435</definedName>
    <definedName name="UAcct314JBG">'[3]Func Study'!$AB$1434</definedName>
    <definedName name="UAcct315">'[3]Func Study'!$AB$1442</definedName>
    <definedName name="UAcct315JBG">'[3]Func Study'!$AB$1441</definedName>
    <definedName name="UAcct316">'[3]Func Study'!$AB$1450</definedName>
    <definedName name="UAcct316JBG">'[3]Func Study'!$AB$1449</definedName>
    <definedName name="UAcct320">'[3]Func Study'!$AB$1466</definedName>
    <definedName name="UAcct321">'[3]Func Study'!$AB$1471</definedName>
    <definedName name="UAcct322">'[3]Func Study'!$AB$1476</definedName>
    <definedName name="UAcct323">'[3]Func Study'!$AB$1481</definedName>
    <definedName name="UAcct324">'[3]Func Study'!$AB$1486</definedName>
    <definedName name="UAcct325">'[3]Func Study'!$AB$1491</definedName>
    <definedName name="UAcct33">'[3]Func Study'!$AB$295</definedName>
    <definedName name="UAcct330">'[3]Func Study'!$AB$1508</definedName>
    <definedName name="UAcct331">'[3]Func Study'!$AB$1513</definedName>
    <definedName name="UAcct332">'[3]Func Study'!$AB$1518</definedName>
    <definedName name="UAcct333">'[3]Func Study'!$AB$1523</definedName>
    <definedName name="UAcct334">'[3]Func Study'!$AB$1528</definedName>
    <definedName name="UAcct335">'[3]Func Study'!$AB$1533</definedName>
    <definedName name="UAcct336">'[3]Func Study'!$AB$1539</definedName>
    <definedName name="UAcct340Dgu">'[3]Func Study'!$AB$1564</definedName>
    <definedName name="UAcct340Sgu">'[3]Func Study'!$AB$1565</definedName>
    <definedName name="UAcct341Dgu">'[3]Func Study'!$AB$1569</definedName>
    <definedName name="UAcct341Sgu">'[3]Func Study'!$AB$1570</definedName>
    <definedName name="UAcct342Dgu">'[3]Func Study'!$AB$1574</definedName>
    <definedName name="UAcct342Sgu">'[3]Func Study'!$AB$1575</definedName>
    <definedName name="UAcct343">'[3]Func Study'!$AB$1584</definedName>
    <definedName name="UAcct344S">'[3]Func Study'!$AB$1587</definedName>
    <definedName name="UAcct344Sgp">'[3]Func Study'!$AB$1588</definedName>
    <definedName name="UAcct345Dgu">'[3]Func Study'!$AB$1594</definedName>
    <definedName name="UAcct345Sgu">'[3]Func Study'!$AB$1595</definedName>
    <definedName name="UAcct346">'[3]Func Study'!$AB$1601</definedName>
    <definedName name="UAcct350">'[3]Func Study'!$AB$1628</definedName>
    <definedName name="UAcct352">'[3]Func Study'!$AB$1635</definedName>
    <definedName name="UAcct353">'[3]Func Study'!$AB$1641</definedName>
    <definedName name="UAcct354">'[3]Func Study'!$AB$1647</definedName>
    <definedName name="UAcct355">'[3]Func Study'!$AB$1654</definedName>
    <definedName name="UAcct356">'[3]Func Study'!$AB$1660</definedName>
    <definedName name="UAcct357">'[3]Func Study'!$AB$1666</definedName>
    <definedName name="UAcct358">'[3]Func Study'!$AB$1672</definedName>
    <definedName name="UAcct359">'[3]Func Study'!$AB$1678</definedName>
    <definedName name="UAcct360">'[3]Func Study'!$AB$1698</definedName>
    <definedName name="UAcct361">'[3]Func Study'!$AB$1704</definedName>
    <definedName name="UAcct362">'[3]Func Study'!$AB$1710</definedName>
    <definedName name="UAcct368">'[3]Func Study'!$AB$1744</definedName>
    <definedName name="UAcct369">'[3]Func Study'!$AB$1751</definedName>
    <definedName name="UAcct370">'[3]Func Study'!$AB$1762</definedName>
    <definedName name="UAcct372A">'[3]Func Study'!$AB$1775</definedName>
    <definedName name="UAcct372Dp">'[3]Func Study'!$AB$1773</definedName>
    <definedName name="UAcct372Ds">'[3]Func Study'!$AB$1774</definedName>
    <definedName name="UAcct373">'[3]Func Study'!$AB$1782</definedName>
    <definedName name="UAcct389Cn">'[3]Func Study'!$AB$1800</definedName>
    <definedName name="UAcct389S">'[3]Func Study'!$AB$1799</definedName>
    <definedName name="UAcct389Sg">'[3]Func Study'!$AB$1802</definedName>
    <definedName name="UAcct389Sgu">'[3]Func Study'!$AB$1801</definedName>
    <definedName name="UAcct389So">'[3]Func Study'!$AB$1803</definedName>
    <definedName name="UAcct390Cn">'[3]Func Study'!$AB$1810</definedName>
    <definedName name="UAcct390JBG">'[3]Func Study'!$AB$1812</definedName>
    <definedName name="UAcct390L">'[3]Func Study'!$AB$1927</definedName>
    <definedName name="UACCT390LRCL">'[3]Func Study'!$AB$1929</definedName>
    <definedName name="UAcct390S">'[3]Func Study'!$AB$1807</definedName>
    <definedName name="UAcct390Sgp">'[3]Func Study'!$AB$1808</definedName>
    <definedName name="UAcct390Sgu">'[3]Func Study'!$AB$1809</definedName>
    <definedName name="UAcct390Sop">'[3]Func Study'!$AB$1811</definedName>
    <definedName name="UAcct390Sou">'[3]Func Study'!$AB$1813</definedName>
    <definedName name="UAcct391Cn">'[3]Func Study'!$AB$1820</definedName>
    <definedName name="UACCT391JBE">'[3]Func Study'!$AB$1825</definedName>
    <definedName name="UAcct391S">'[3]Func Study'!$AB$1817</definedName>
    <definedName name="UAcct391Sg">'[3]Func Study'!$AB$1821</definedName>
    <definedName name="UAcct391Sgp">'[3]Func Study'!$AB$1818</definedName>
    <definedName name="UAcct391Sgu">'[3]Func Study'!$AB$1819</definedName>
    <definedName name="UAcct391So">'[3]Func Study'!$AB$1823</definedName>
    <definedName name="UACCT391SSGCH">'[3]Func Study'!$AB$1824</definedName>
    <definedName name="UAcct392Cn">'[3]Func Study'!$AB$1832</definedName>
    <definedName name="UAcct392L">'[3]Func Study'!$AB$1935</definedName>
    <definedName name="UAcct392Lrcl">'[3]Func Study'!$AB$1937</definedName>
    <definedName name="UAcct392S">'[3]Func Study'!$AB$1829</definedName>
    <definedName name="UAcct392Se">'[3]Func Study'!$AB$1834</definedName>
    <definedName name="UAcct392Sg">'[3]Func Study'!$AB$1831</definedName>
    <definedName name="UAcct392Sgp">'[3]Func Study'!$AB$1835</definedName>
    <definedName name="UAcct392Sgu">'[3]Func Study'!$AB$1833</definedName>
    <definedName name="UAcct392So">'[3]Func Study'!$AB$1830</definedName>
    <definedName name="UACCT392SSGCH">'[3]Func Study'!$AB$1836</definedName>
    <definedName name="UAcct393S">'[3]Func Study'!$AB$1841</definedName>
    <definedName name="UAcct393Sg">'[3]Func Study'!$AB$1845</definedName>
    <definedName name="UAcct393Sgp">'[3]Func Study'!$AB$1842</definedName>
    <definedName name="UAcct393Sgu">'[3]Func Study'!$AB$1843</definedName>
    <definedName name="UAcct393So">'[3]Func Study'!$AB$1844</definedName>
    <definedName name="UACCT393SSGCT">'[3]Func Study'!$AB$1846</definedName>
    <definedName name="UAcct394S">'[3]Func Study'!$AB$1850</definedName>
    <definedName name="UAcct394Se">'[3]Func Study'!$AB$1854</definedName>
    <definedName name="UAcct394Sg">'[3]Func Study'!$AB$1855</definedName>
    <definedName name="UAcct394Sgp">'[3]Func Study'!$AB$1851</definedName>
    <definedName name="UAcct394Sgu">'[3]Func Study'!$AB$1852</definedName>
    <definedName name="UAcct394So">'[3]Func Study'!$AB$1853</definedName>
    <definedName name="UACCT394SSGCH">'[3]Func Study'!$AB$1856</definedName>
    <definedName name="UAcct395S">'[3]Func Study'!$AB$1861</definedName>
    <definedName name="UAcct395Se">'[3]Func Study'!$AB$1865</definedName>
    <definedName name="UAcct395Sg">'[3]Func Study'!$AB$1866</definedName>
    <definedName name="UAcct395Sgp">'[3]Func Study'!$AB$1862</definedName>
    <definedName name="UAcct395Sgu">'[3]Func Study'!$AB$1863</definedName>
    <definedName name="UAcct395So">'[3]Func Study'!$AB$1864</definedName>
    <definedName name="UACCT395SSGCH">'[3]Func Study'!$AB$1867</definedName>
    <definedName name="UAcct396S">'[3]Func Study'!$AB$1872</definedName>
    <definedName name="UAcct396Se">'[3]Func Study'!$AB$1877</definedName>
    <definedName name="UAcct396Sg">'[3]Func Study'!$AB$1874</definedName>
    <definedName name="UAcct396Sgp">'[3]Func Study'!$AB$1873</definedName>
    <definedName name="UAcct396Sgu">'[3]Func Study'!$AB$1876</definedName>
    <definedName name="UAcct396So">'[3]Func Study'!$AB$1875</definedName>
    <definedName name="UACCT396SSGCH">'[3]Func Study'!$AB$1879</definedName>
    <definedName name="UACCT396SSGCT">'[3]Func Study'!$AB$1878</definedName>
    <definedName name="UAcct397Cn">'[3]Func Study'!$AB$1890</definedName>
    <definedName name="UAcct397JBG">'[3]Func Study'!$AB$1893</definedName>
    <definedName name="UAcct397S">'[3]Func Study'!$AB$1886</definedName>
    <definedName name="UAcct397Se">'[3]Func Study'!$AB$1892</definedName>
    <definedName name="UAcct397Sg">'[3]Func Study'!$AB$1891</definedName>
    <definedName name="UAcct397Sgp">'[3]Func Study'!$AB$1887</definedName>
    <definedName name="UAcct397Sgu">'[3]Func Study'!$AB$1888</definedName>
    <definedName name="UAcct397So">'[3]Func Study'!$AB$1889</definedName>
    <definedName name="UAcct398Cn">'[3]Func Study'!$AB$1902</definedName>
    <definedName name="UAcct398S">'[3]Func Study'!$AB$1899</definedName>
    <definedName name="UAcct398Se">'[3]Func Study'!$AB$1904</definedName>
    <definedName name="UAcct398Sg">'[3]Func Study'!$AB$1905</definedName>
    <definedName name="UAcct398Sgp">'[3]Func Study'!$AB$1900</definedName>
    <definedName name="UAcct398Sgu">'[3]Func Study'!$AB$1901</definedName>
    <definedName name="UAcct398So">'[3]Func Study'!$AB$1903</definedName>
    <definedName name="UACCT398SSGCT">'[3]Func Study'!$AB$1906</definedName>
    <definedName name="UAcct399">'[3]Func Study'!$AB$1913</definedName>
    <definedName name="UAcct399G">'[3]Func Study'!$AB$1955</definedName>
    <definedName name="UAcct399L">'[3]Func Study'!$AB$1917</definedName>
    <definedName name="UAcct399Lrcl">'[3]Func Study'!$AB$1919</definedName>
    <definedName name="UAcct403360">'[3]Func Study'!$AB$1090</definedName>
    <definedName name="UAcct403361">'[3]Func Study'!$AB$1091</definedName>
    <definedName name="UAcct403362">'[3]Func Study'!$AB$1092</definedName>
    <definedName name="UAcct403364">'[3]Func Study'!$AB$1094</definedName>
    <definedName name="UAcct403365">'[3]Func Study'!$AB$1095</definedName>
    <definedName name="UAcct403366">'[3]Func Study'!$AB$1096</definedName>
    <definedName name="UAcct403367">'[3]Func Study'!$AB$1097</definedName>
    <definedName name="UAcct403368">'[3]Func Study'!$AB$1098</definedName>
    <definedName name="UAcct403369">'[3]Func Study'!$AB$1099</definedName>
    <definedName name="UAcct403370">'[3]Func Study'!$AB$1100</definedName>
    <definedName name="UAcct403371">'[3]Func Study'!$AB$1101</definedName>
    <definedName name="UAcct403372">'[3]Func Study'!$AB$1102</definedName>
    <definedName name="UAcct403373">'[3]Func Study'!$AB$1103</definedName>
    <definedName name="UAcct403Ep">'[3]Func Study'!$AB$1130</definedName>
    <definedName name="UAcct403Gpcn">'[3]Func Study'!$AB$1111</definedName>
    <definedName name="UAcct403GPDGP">'[3]Func Study'!$AB$1108</definedName>
    <definedName name="UAcct403GPDGU">'[3]Func Study'!$AB$1109</definedName>
    <definedName name="UAcct403GPJBG">'[3]Func Study'!$AB$1115</definedName>
    <definedName name="UAcct403Gps">'[3]Func Study'!$AB$1107</definedName>
    <definedName name="UAcct403Gpsg">'[3]Func Study'!$AB$1112</definedName>
    <definedName name="UAcct403Gpso">'[3]Func Study'!$AB$1113</definedName>
    <definedName name="UAcct403Gv0">'[3]Func Study'!$AB$1121</definedName>
    <definedName name="UAcct403Hp">'[3]Func Study'!$AB$1072</definedName>
    <definedName name="UACCT403JBE">'[3]Func Study'!$AB$1116</definedName>
    <definedName name="UAcct403Mp">'[3]Func Study'!$AB$1125</definedName>
    <definedName name="UAcct403Np">'[3]Func Study'!$AB$1065</definedName>
    <definedName name="UAcct403Op">'[3]Func Study'!$AB$1080</definedName>
    <definedName name="UAcct403OPCAGE">'[3]Func Study'!$AB$1078</definedName>
    <definedName name="UAcct403Sp">'[3]Func Study'!$AB$1061</definedName>
    <definedName name="UAcct403SPJBG">'[3]Func Study'!$AB$1058</definedName>
    <definedName name="UAcct403Tp">'[3]Func Study'!$AB$1087</definedName>
    <definedName name="UAcct404330">'[3]Func Study'!$AB$1177</definedName>
    <definedName name="UACCT404GP">'[3]Func Study'!$AB$1146</definedName>
    <definedName name="UACCT404GPCN">'[3]Func Study'!$AB$1143</definedName>
    <definedName name="UACCT404GPSO">'[3]Func Study'!$AB$1141</definedName>
    <definedName name="UAcct404Ipcn">'[3]Func Study'!$AB$1158</definedName>
    <definedName name="UAcct404IPJBG">'[3]Func Study'!$AB$1163</definedName>
    <definedName name="UAcct404Ips">'[3]Func Study'!$AB$1154</definedName>
    <definedName name="UAcct404Ipse">'[3]Func Study'!$AB$1155</definedName>
    <definedName name="UAcct404Ipsg">'[3]Func Study'!$AB$1156</definedName>
    <definedName name="UAcct404Ipsg1">'[3]Func Study'!$AB$1159</definedName>
    <definedName name="UAcct404Ipsg2">'[3]Func Study'!$AB$1160</definedName>
    <definedName name="UAcct404Ipso">'[3]Func Study'!$AB$1157</definedName>
    <definedName name="UAcct404M">'[3]Func Study'!$AB$1168</definedName>
    <definedName name="UACCT404OP">'[3]Func Study'!$AB$1172</definedName>
    <definedName name="UACCT404SP">'[3]Func Study'!$AB$1151</definedName>
    <definedName name="UAcct405">'[3]Func Study'!$AB$1185</definedName>
    <definedName name="UAcct406">'[3]Func Study'!$AB$1193</definedName>
    <definedName name="UAcct407">'[3]Func Study'!$AB$1202</definedName>
    <definedName name="UAcct408">'[3]Func Study'!$AB$1221</definedName>
    <definedName name="UAcct408S">'[3]Func Study'!$AB$1213</definedName>
    <definedName name="UAcct41010">'[3]Func Study'!$AB$1294</definedName>
    <definedName name="UAcct41011">'[3]Func Study'!$AB$1309</definedName>
    <definedName name="UAcct41110">'[3]Func Study'!$AB$1325</definedName>
    <definedName name="UAcct41111">'[3]Func Study'!$AB$1340</definedName>
    <definedName name="UAcct41140">'[3]Func Study'!$AB$1232</definedName>
    <definedName name="UAcct41141">'[3]Func Study'!$AB$1237</definedName>
    <definedName name="UAcct41160">'[3]Func Study'!$AB$369</definedName>
    <definedName name="UAcct41170">'[3]Func Study'!$AB$374</definedName>
    <definedName name="UAcct4118">'[3]Func Study'!$AB$378</definedName>
    <definedName name="UAcct41181">'[3]Func Study'!$AB$381</definedName>
    <definedName name="UAcct4194">'[3]Func Study'!$AB$385</definedName>
    <definedName name="UAcct421">'[3]Func Study'!$AB$394</definedName>
    <definedName name="UAcct4311">'[3]Func Study'!$AB$401</definedName>
    <definedName name="UAcct442Se">'[3]Func Study'!$AB$259</definedName>
    <definedName name="UAcct442Sg">'[3]Func Study'!$AB$260</definedName>
    <definedName name="UAcct447">'[3]Func Study'!$AB$281</definedName>
    <definedName name="UACCT447NPC">'[3]Func Study'!$AB$289</definedName>
    <definedName name="UACCT447NPCCAEW">'[3]Func Study'!$AB$286</definedName>
    <definedName name="UACCT447NPCCAGW">'[3]Func Study'!$AB$287</definedName>
    <definedName name="UACCT447NPCDGP">'[3]Func Study'!$AB$288</definedName>
    <definedName name="UAcct447S">'[3]Func Study'!$AB$280</definedName>
    <definedName name="UAcct448S">'[3]Func Study'!$AB$274</definedName>
    <definedName name="UAcct448So">'[3]Func Study'!$AB$275</definedName>
    <definedName name="UAcct449">'[3]Func Study'!$AB$294</definedName>
    <definedName name="UAcct450">'[3]Func Study'!$AB$304</definedName>
    <definedName name="UAcct450S">'[3]Func Study'!$AB$302</definedName>
    <definedName name="UAcct450So">'[3]Func Study'!$AB$303</definedName>
    <definedName name="UAcct451S">'[3]Func Study'!$AB$307</definedName>
    <definedName name="UAcct451Sg">'[3]Func Study'!$AB$308</definedName>
    <definedName name="UAcct451So">'[3]Func Study'!$AB$309</definedName>
    <definedName name="UAcct453">'[3]Func Study'!$AB$315</definedName>
    <definedName name="UAcct454">'[3]Func Study'!$AB$322</definedName>
    <definedName name="UAcct454JBG">'[3]Func Study'!$AB$319</definedName>
    <definedName name="UAcct454S">'[3]Func Study'!$AB$318</definedName>
    <definedName name="UAcct454Sg">'[3]Func Study'!$AB$320</definedName>
    <definedName name="UAcct454So">'[3]Func Study'!$AB$321</definedName>
    <definedName name="UAcct456">'[3]Func Study'!$AB$332</definedName>
    <definedName name="UAcct456CAEW">'[3]Func Study'!$AB$331</definedName>
    <definedName name="UAcct456S">'[3]Func Study'!$AB$325</definedName>
    <definedName name="UAcct456So">'[3]Func Study'!$AB$329</definedName>
    <definedName name="UAcct500">'[3]Func Study'!$AB$416</definedName>
    <definedName name="UAcct500JBG">'[3]Func Study'!$AB$414</definedName>
    <definedName name="UAcct501">'[3]Func Study'!$AB$423</definedName>
    <definedName name="UAcct501CAEW">'[3]Func Study'!$AB$420</definedName>
    <definedName name="UAcct501JBE">'[3]Func Study'!$AB$421</definedName>
    <definedName name="UACCT501NPCCAEW">'[3]Func Study'!$AB$426</definedName>
    <definedName name="UAcct502">'[3]Func Study'!$AB$433</definedName>
    <definedName name="UAcct502CAGE">'[3]Func Study'!$AB$431</definedName>
    <definedName name="UAcct503">'[3]Func Study'!$AB$437</definedName>
    <definedName name="UACCT503NPC">'[3]Func Study'!$AB$443</definedName>
    <definedName name="UAcct505">'[3]Func Study'!$AB$449</definedName>
    <definedName name="UAcct505CAGE">'[3]Func Study'!$AB$447</definedName>
    <definedName name="UAcct506">'[3]Func Study'!$AB$455</definedName>
    <definedName name="UAcct506CAGE">'[3]Func Study'!$AB$452</definedName>
    <definedName name="UAcct507">'[3]Func Study'!$AB$464</definedName>
    <definedName name="UAcct507CAGE">'[3]Func Study'!$AB$462</definedName>
    <definedName name="UAcct510">'[3]Func Study'!$AB$469</definedName>
    <definedName name="UAcct510CAGE">'[3]Func Study'!$AB$467</definedName>
    <definedName name="UAcct511">'[3]Func Study'!$AB$474</definedName>
    <definedName name="UAcct511CAGE">'[3]Func Study'!$AB$472</definedName>
    <definedName name="UAcct512">'[3]Func Study'!$AB$479</definedName>
    <definedName name="UAcct512CAGE">'[3]Func Study'!$AB$477</definedName>
    <definedName name="UAcct513">'[3]Func Study'!$AB$484</definedName>
    <definedName name="UAcct513CAGE">'[3]Func Study'!$AB$482</definedName>
    <definedName name="UAcct514">'[3]Func Study'!$AB$489</definedName>
    <definedName name="UAcct514CAGE">'[3]Func Study'!$AB$487</definedName>
    <definedName name="UAcct517">'[3]Func Study'!$AB$498</definedName>
    <definedName name="UAcct518">'[3]Func Study'!$AB$502</definedName>
    <definedName name="UAcct519">'[3]Func Study'!$AB$507</definedName>
    <definedName name="UAcct520">'[3]Func Study'!$AB$511</definedName>
    <definedName name="UAcct523">'[3]Func Study'!$AB$515</definedName>
    <definedName name="UAcct524">'[3]Func Study'!$AB$519</definedName>
    <definedName name="UAcct528">'[3]Func Study'!$AB$523</definedName>
    <definedName name="UAcct529">'[3]Func Study'!$AB$527</definedName>
    <definedName name="UAcct530">'[3]Func Study'!$AB$531</definedName>
    <definedName name="UAcct531">'[3]Func Study'!$AB$535</definedName>
    <definedName name="UAcct532">'[3]Func Study'!$AB$539</definedName>
    <definedName name="UAcct535">'[3]Func Study'!$AB$551</definedName>
    <definedName name="UAcct536">'[3]Func Study'!$AB$555</definedName>
    <definedName name="UAcct537">'[3]Func Study'!$AB$559</definedName>
    <definedName name="UAcct538">'[3]Func Study'!$AB$563</definedName>
    <definedName name="UAcct539">'[3]Func Study'!$AB$568</definedName>
    <definedName name="UAcct540">'[3]Func Study'!$AB$572</definedName>
    <definedName name="UAcct541">'[3]Func Study'!$AB$576</definedName>
    <definedName name="UAcct542">'[3]Func Study'!$AB$580</definedName>
    <definedName name="UAcct543">'[3]Func Study'!$AB$584</definedName>
    <definedName name="UAcct544">'[3]Func Study'!$AB$588</definedName>
    <definedName name="UAcct545">'[3]Func Study'!$AB$592</definedName>
    <definedName name="UAcct546">'[3]Func Study'!$AB$606</definedName>
    <definedName name="UAcct546CAGE">'[3]Func Study'!$AB$605</definedName>
    <definedName name="UAcct547CAEW">'[3]Func Study'!$AB$610</definedName>
    <definedName name="UACCT547NPCCAEW">'[3]Func Study'!$AB$613</definedName>
    <definedName name="UAcct547Se">'[3]Func Study'!$AB$609</definedName>
    <definedName name="UAcct548">'[3]Func Study'!$AB$621</definedName>
    <definedName name="UACCT548CAGE">'[3]Func Study'!$AB$620</definedName>
    <definedName name="UAcct549">'[3]Func Study'!$AB$626</definedName>
    <definedName name="Uacct549CAGE">'[3]Func Study'!$AB$625</definedName>
    <definedName name="UAcct551CAGE">'[3]Func Study'!$AB$634</definedName>
    <definedName name="UACCT551SG">'[3]Func Study'!$AB$635</definedName>
    <definedName name="UACCT552CAGE">'[3]Func Study'!$AB$640</definedName>
    <definedName name="UAcct552SG">'[3]Func Study'!$AB$639</definedName>
    <definedName name="UACCT553CAGE">'[3]Func Study'!$AB$646</definedName>
    <definedName name="UAcct553SG">'[3]Func Study'!$AB$645</definedName>
    <definedName name="UACCT554CAGE">'[3]Func Study'!$AB$651</definedName>
    <definedName name="UAcct554SG">'[3]Func Study'!$AB$650</definedName>
    <definedName name="UAcct555CAEW">'[3]Func Study'!$AB$665</definedName>
    <definedName name="UAcct555CAGW">'[3]Func Study'!$AB$664</definedName>
    <definedName name="UACCT555DGP">'[3]Func Study'!$AB$670</definedName>
    <definedName name="UACCT555NPCCAEW">'[3]Func Study'!$AB$669</definedName>
    <definedName name="UACCT555NPCCAGW">'[3]Func Study'!$AB$668</definedName>
    <definedName name="UAcct555S">'[3]Func Study'!$AB$663</definedName>
    <definedName name="UAcct555Se">'[3]Func Study'!$AB$665</definedName>
    <definedName name="UACCT555SG">'[3]Func Study'!$AB$664</definedName>
    <definedName name="UAcct556">'[3]Func Study'!$AB$676</definedName>
    <definedName name="UAcct557">'[3]Func Study'!$AB$685</definedName>
    <definedName name="UAcct560">'[3]Func Study'!$AB$715</definedName>
    <definedName name="UAcct561">'[3]Func Study'!$AB$720</definedName>
    <definedName name="UAcct562">'[3]Func Study'!$AB$726</definedName>
    <definedName name="UAcct563">'[3]Func Study'!$AB$731</definedName>
    <definedName name="UAcct564">'[3]Func Study'!$AB$735</definedName>
    <definedName name="UAcct565">'[3]Func Study'!$AB$739</definedName>
    <definedName name="UACCT565NPC">'[3]Func Study'!$AB$744</definedName>
    <definedName name="UACCT565NPCCAGW">'[3]Func Study'!$AB$742</definedName>
    <definedName name="UAcct566">'[3]Func Study'!$AB$748</definedName>
    <definedName name="UAcct567">'[3]Func Study'!$AB$752</definedName>
    <definedName name="UAcct568">'[3]Func Study'!$AB$756</definedName>
    <definedName name="UAcct569">'[3]Func Study'!$AB$760</definedName>
    <definedName name="UAcct570">'[3]Func Study'!$AB$765</definedName>
    <definedName name="UAcct571">'[3]Func Study'!$AB$770</definedName>
    <definedName name="UAcct572">'[3]Func Study'!$AB$774</definedName>
    <definedName name="UAcct573">'[3]Func Study'!$AB$778</definedName>
    <definedName name="UAcct580">'[3]Func Study'!$AB$791</definedName>
    <definedName name="UAcct581">'[3]Func Study'!$AB$796</definedName>
    <definedName name="UAcct582">'[3]Func Study'!$AB$801</definedName>
    <definedName name="UAcct583">'[3]Func Study'!$AB$806</definedName>
    <definedName name="UAcct584">'[3]Func Study'!$AB$811</definedName>
    <definedName name="UAcct585">'[3]Func Study'!$AB$816</definedName>
    <definedName name="UAcct586">'[3]Func Study'!$AB$821</definedName>
    <definedName name="UAcct587">'[3]Func Study'!$AB$826</definedName>
    <definedName name="UAcct588">'[3]Func Study'!$AB$831</definedName>
    <definedName name="UAcct589">'[3]Func Study'!$AB$836</definedName>
    <definedName name="UAcct590">'[3]Func Study'!$AB$841</definedName>
    <definedName name="UAcct591">'[3]Func Study'!$AB$846</definedName>
    <definedName name="UAcct592">'[3]Func Study'!$AB$851</definedName>
    <definedName name="UAcct593">'[3]Func Study'!$AB$856</definedName>
    <definedName name="UAcct594">'[3]Func Study'!$AB$861</definedName>
    <definedName name="UAcct595">'[3]Func Study'!$AB$866</definedName>
    <definedName name="UAcct596">'[3]Func Study'!$AB$876</definedName>
    <definedName name="UAcct597">'[3]Func Study'!$AB$881</definedName>
    <definedName name="UAcct598">'[3]Func Study'!$AB$886</definedName>
    <definedName name="UAcct901">'[3]Func Study'!$AB$898</definedName>
    <definedName name="UAcct902">'[3]Func Study'!$AB$903</definedName>
    <definedName name="UAcct903">'[3]Func Study'!$AB$908</definedName>
    <definedName name="UAcct904">'[3]Func Study'!$AB$914</definedName>
    <definedName name="UAcct905">'[3]Func Study'!$AB$919</definedName>
    <definedName name="UAcct907">'[3]Func Study'!$AB$933</definedName>
    <definedName name="UAcct908">'[3]Func Study'!$AB$938</definedName>
    <definedName name="UAcct909">'[3]Func Study'!$AB$943</definedName>
    <definedName name="UAcct910">'[3]Func Study'!$AB$948</definedName>
    <definedName name="UAcct911">'[3]Func Study'!$AB$959</definedName>
    <definedName name="UAcct912">'[3]Func Study'!$AB$964</definedName>
    <definedName name="UAcct913">'[3]Func Study'!$AB$969</definedName>
    <definedName name="UAcct916">'[3]Func Study'!$AB$974</definedName>
    <definedName name="UAcct920">'[3]Func Study'!$AB$985</definedName>
    <definedName name="UAcct920Cn">'[3]Func Study'!$AB$983</definedName>
    <definedName name="UAcct921">'[3]Func Study'!$AB$991</definedName>
    <definedName name="UAcct921Cn">'[3]Func Study'!$AB$989</definedName>
    <definedName name="UAcct923">'[3]Func Study'!$AB$997</definedName>
    <definedName name="UAcct923Cn">'[3]Func Study'!$AB$995</definedName>
    <definedName name="UAcct924">'[3]Func Study'!$AB$1001</definedName>
    <definedName name="UAcct925">'[3]Func Study'!$AB$1005</definedName>
    <definedName name="UAcct926">'[3]Func Study'!$AB$1011</definedName>
    <definedName name="UAcct927">'[3]Func Study'!$AB$1016</definedName>
    <definedName name="UAcct928">'[3]Func Study'!$AB$1023</definedName>
    <definedName name="UAcct929">'[3]Func Study'!$AB$1028</definedName>
    <definedName name="UAcct930">'[3]Func Study'!$AB$1034</definedName>
    <definedName name="UAcct931">'[3]Func Study'!$AB$1039</definedName>
    <definedName name="UAcct935">'[3]Func Study'!$AB$1045</definedName>
    <definedName name="UAcctAGA">'[3]Func Study'!$AB$296</definedName>
    <definedName name="UAcctcwc">'[3]Func Study'!$AB$2136</definedName>
    <definedName name="UAcctd00">'[3]Func Study'!$AB$1786</definedName>
    <definedName name="UAcctdfa">'[3]Func Study'!#REF!</definedName>
    <definedName name="UAcctdfad">'[3]Func Study'!#REF!</definedName>
    <definedName name="UAcctdfap">'[3]Func Study'!#REF!</definedName>
    <definedName name="UAcctdfat">'[3]Func Study'!#REF!</definedName>
    <definedName name="UAcctds0">'[3]Func Study'!$AB$1790</definedName>
    <definedName name="UACCTECDDGP">'[3]Func Study'!$AB$687</definedName>
    <definedName name="UACCTECDMC">'[3]Func Study'!$AB$689</definedName>
    <definedName name="UACCTECDS">'[3]Func Study'!$AB$691</definedName>
    <definedName name="UACCTECDSG1">'[3]Func Study'!$AB$688</definedName>
    <definedName name="UACCTECDSG2">'[3]Func Study'!$AB$690</definedName>
    <definedName name="UACCTECDSG3">'[3]Func Study'!$AB$692</definedName>
    <definedName name="UAcctfit">'[3]Func Study'!$AB$1395</definedName>
    <definedName name="UAcctg00">'[3]Func Study'!$AB$1947</definedName>
    <definedName name="UAccth00">'[3]Func Study'!$AB$1545</definedName>
    <definedName name="UAccti00">'[3]Func Study'!$AB$1993</definedName>
    <definedName name="UAcctn00">'[3]Func Study'!$AB$1496</definedName>
    <definedName name="UAccto00">'[3]Func Study'!$AB$1606</definedName>
    <definedName name="UAcctowc">'[3]Func Study'!$AB$2149</definedName>
    <definedName name="UACCTOWCSSECH">'[3]Func Study'!$AB$2148</definedName>
    <definedName name="UAccts00">'[3]Func Study'!$AB$1455</definedName>
    <definedName name="UAcctsttax">'[3]Func Study'!$AB$1377</definedName>
    <definedName name="UAcctt00">'[3]Func Study'!$AB$1682</definedName>
    <definedName name="UncollectibleAccounts">[5]Variables!$D$25</definedName>
    <definedName name="UtGrossReceipts">[5]Variables!$D$29</definedName>
    <definedName name="WaRevenueTax">[5]Variables!$D$27</definedName>
    <definedName name="WinterPeak">'[11]Load Data'!$D$9:$H$12,'[11]Load Data'!$D$20:$H$22</definedName>
    <definedName name="WORK1">#REF!</definedName>
    <definedName name="WORK2">#REF!</definedName>
    <definedName name="WORK3">#REF!</definedName>
    <definedName name="y" hidden="1">'[1]DSM Output'!$B$21:$B$23</definedName>
    <definedName name="Year">#REF!</definedName>
    <definedName name="z" hidden="1">'[1]DSM Output'!$G$21:$G$23</definedName>
  </definedNames>
  <calcPr calcId="145621" calcMode="manual" iterate="1" iterateCount="200" iterateDelta="1E-10"/>
</workbook>
</file>

<file path=xl/calcChain.xml><?xml version="1.0" encoding="utf-8"?>
<calcChain xmlns="http://schemas.openxmlformats.org/spreadsheetml/2006/main">
  <c r="D26" i="1" l="1"/>
  <c r="C7" i="6"/>
  <c r="D7" i="6"/>
  <c r="E7" i="6"/>
  <c r="F7" i="6"/>
  <c r="G7" i="6"/>
  <c r="H7" i="6"/>
  <c r="I7" i="6"/>
  <c r="J7" i="6"/>
  <c r="B24" i="7" l="1"/>
  <c r="B23" i="7"/>
  <c r="B22" i="7"/>
  <c r="B21" i="7"/>
  <c r="B25" i="7" s="1"/>
  <c r="I16" i="7"/>
  <c r="H16" i="7"/>
  <c r="G16" i="7"/>
  <c r="F16" i="7"/>
  <c r="E16" i="7"/>
  <c r="D16" i="7"/>
  <c r="C16" i="7"/>
  <c r="B16" i="7"/>
  <c r="I15" i="7"/>
  <c r="H15" i="7"/>
  <c r="G15" i="7"/>
  <c r="F15" i="7"/>
  <c r="E15" i="7"/>
  <c r="D15" i="7"/>
  <c r="C15" i="7"/>
  <c r="B15" i="7"/>
  <c r="I14" i="7"/>
  <c r="H14" i="7"/>
  <c r="G14" i="7"/>
  <c r="F14" i="7"/>
  <c r="E14" i="7"/>
  <c r="D14" i="7"/>
  <c r="C14" i="7"/>
  <c r="B14" i="7"/>
  <c r="I13" i="7"/>
  <c r="I17" i="7" s="1"/>
  <c r="H13" i="7"/>
  <c r="H17" i="7" s="1"/>
  <c r="G13" i="7"/>
  <c r="G17" i="7" s="1"/>
  <c r="F13" i="7"/>
  <c r="F17" i="7" s="1"/>
  <c r="E13" i="7"/>
  <c r="E17" i="7" s="1"/>
  <c r="D13" i="7"/>
  <c r="D17" i="7" s="1"/>
  <c r="C13" i="7"/>
  <c r="C17" i="7" s="1"/>
  <c r="B13" i="7"/>
  <c r="B17" i="7" s="1"/>
  <c r="N5" i="5" l="1"/>
  <c r="N4" i="5"/>
  <c r="J5" i="5"/>
  <c r="J4" i="5"/>
  <c r="M5" i="5"/>
  <c r="M4" i="5"/>
  <c r="I5" i="5"/>
  <c r="I4" i="5"/>
  <c r="L5" i="5"/>
  <c r="L4" i="5"/>
  <c r="H5" i="5"/>
  <c r="H4" i="5"/>
  <c r="K5" i="5"/>
  <c r="K4" i="5"/>
  <c r="G5" i="5"/>
  <c r="G4" i="5"/>
  <c r="G11" i="1"/>
  <c r="G34" i="1" s="1"/>
  <c r="G35" i="1" s="1"/>
  <c r="G10" i="1"/>
  <c r="L11" i="1"/>
  <c r="L10" i="1"/>
  <c r="F11" i="1"/>
  <c r="F34" i="1" s="1"/>
  <c r="F35" i="1" s="1"/>
  <c r="F10" i="1"/>
  <c r="K11" i="1"/>
  <c r="K10" i="1"/>
  <c r="E11" i="1"/>
  <c r="E34" i="1" s="1"/>
  <c r="E35" i="1" s="1"/>
  <c r="E10" i="1"/>
  <c r="J11" i="1"/>
  <c r="J10" i="1"/>
  <c r="D11" i="1"/>
  <c r="D34" i="1" s="1"/>
  <c r="D35" i="1" s="1"/>
  <c r="D10" i="1"/>
  <c r="I11" i="1"/>
  <c r="I10" i="1"/>
  <c r="H86" i="5"/>
  <c r="I86" i="5"/>
  <c r="J86" i="5"/>
  <c r="K86" i="5"/>
  <c r="L86" i="5"/>
  <c r="M86" i="5"/>
  <c r="N86" i="5"/>
  <c r="G86" i="5"/>
  <c r="I34" i="1" l="1"/>
  <c r="I35" i="1" s="1"/>
  <c r="J34" i="1"/>
  <c r="J35" i="1" s="1"/>
  <c r="L34" i="1"/>
  <c r="L35" i="1" s="1"/>
  <c r="K34" i="1"/>
  <c r="K35" i="1" s="1"/>
  <c r="H84" i="5"/>
  <c r="I84" i="5"/>
  <c r="J84" i="5"/>
  <c r="K84" i="5"/>
  <c r="L84" i="5"/>
  <c r="M84" i="5"/>
  <c r="N84" i="5"/>
  <c r="G84" i="5"/>
  <c r="H76" i="5"/>
  <c r="I76" i="5"/>
  <c r="J76" i="5"/>
  <c r="K76" i="5"/>
  <c r="L76" i="5"/>
  <c r="M76" i="5"/>
  <c r="N76" i="5"/>
  <c r="G76" i="5"/>
  <c r="H69" i="5"/>
  <c r="I69" i="5"/>
  <c r="J69" i="5"/>
  <c r="K69" i="5"/>
  <c r="L69" i="5"/>
  <c r="M69" i="5"/>
  <c r="N69" i="5"/>
  <c r="G69" i="5"/>
  <c r="H62" i="5"/>
  <c r="I62" i="5"/>
  <c r="J62" i="5"/>
  <c r="K62" i="5"/>
  <c r="L62" i="5"/>
  <c r="M62" i="5"/>
  <c r="N62" i="5"/>
  <c r="G62" i="5"/>
  <c r="H55" i="5"/>
  <c r="I55" i="5"/>
  <c r="J55" i="5"/>
  <c r="K55" i="5"/>
  <c r="L55" i="5"/>
  <c r="M55" i="5"/>
  <c r="N55" i="5"/>
  <c r="G55" i="5"/>
  <c r="H47" i="5"/>
  <c r="I47" i="5"/>
  <c r="J47" i="5"/>
  <c r="G47" i="5"/>
  <c r="H32" i="5"/>
  <c r="I32" i="5"/>
  <c r="J32" i="5"/>
  <c r="K32" i="5"/>
  <c r="L32" i="5"/>
  <c r="M32" i="5"/>
  <c r="N32" i="5"/>
  <c r="G32" i="5"/>
  <c r="J24" i="5"/>
  <c r="I24" i="5"/>
  <c r="H24" i="5"/>
  <c r="G24" i="5"/>
  <c r="H16" i="5"/>
  <c r="I16" i="5"/>
  <c r="J16" i="5"/>
  <c r="G16" i="5"/>
  <c r="J8" i="6" l="1"/>
  <c r="I8" i="6"/>
  <c r="L26" i="1" s="1"/>
  <c r="L47" i="1" s="1"/>
  <c r="H8" i="6"/>
  <c r="G8" i="6"/>
  <c r="K26" i="1" s="1"/>
  <c r="K47" i="1" s="1"/>
  <c r="F8" i="6"/>
  <c r="E8" i="6"/>
  <c r="J26" i="1" s="1"/>
  <c r="J47" i="1" s="1"/>
  <c r="D8" i="6"/>
  <c r="C8" i="6"/>
  <c r="I26" i="1" s="1"/>
  <c r="I47" i="1" s="1"/>
  <c r="G22" i="1"/>
  <c r="G43" i="1" s="1"/>
  <c r="F22" i="1"/>
  <c r="F43" i="1" s="1"/>
  <c r="E22" i="1"/>
  <c r="E43" i="1" s="1"/>
  <c r="D22" i="1"/>
  <c r="D43" i="1" s="1"/>
  <c r="L22" i="1"/>
  <c r="L43" i="1" s="1"/>
  <c r="K22" i="1"/>
  <c r="K43" i="1" s="1"/>
  <c r="J22" i="1"/>
  <c r="J43" i="1" s="1"/>
  <c r="I22" i="1"/>
  <c r="I43" i="1" s="1"/>
  <c r="I16" i="1"/>
  <c r="F16" i="1" l="1"/>
  <c r="I41" i="1"/>
  <c r="D47" i="1"/>
  <c r="D10" i="6"/>
  <c r="E26" i="1"/>
  <c r="E47" i="1" s="1"/>
  <c r="F10" i="6"/>
  <c r="F26" i="1"/>
  <c r="F47" i="1" s="1"/>
  <c r="H10" i="6"/>
  <c r="G26" i="1"/>
  <c r="G47" i="1" s="1"/>
  <c r="J10" i="6"/>
  <c r="I20" i="1"/>
  <c r="J16" i="1"/>
  <c r="L16" i="1"/>
  <c r="E16" i="1"/>
  <c r="G16" i="1"/>
  <c r="K16" i="1"/>
  <c r="D16" i="1"/>
  <c r="D20" i="1" l="1"/>
  <c r="D41" i="1"/>
  <c r="G20" i="1"/>
  <c r="G41" i="1"/>
  <c r="L20" i="1"/>
  <c r="L41" i="1"/>
  <c r="F20" i="1"/>
  <c r="F41" i="1"/>
  <c r="K20" i="1"/>
  <c r="K41" i="1"/>
  <c r="E20" i="1"/>
  <c r="E41" i="1"/>
  <c r="J20" i="1"/>
  <c r="J41" i="1"/>
  <c r="I15" i="1"/>
  <c r="I40" i="1" s="1"/>
  <c r="I14" i="1"/>
  <c r="I39" i="1" s="1"/>
  <c r="I45" i="1" l="1"/>
  <c r="I49" i="1" s="1"/>
  <c r="F15" i="1"/>
  <c r="I19" i="1"/>
  <c r="G14" i="1"/>
  <c r="I18" i="1"/>
  <c r="K14" i="1"/>
  <c r="D14" i="1"/>
  <c r="F14" i="1"/>
  <c r="K15" i="1"/>
  <c r="D15" i="1"/>
  <c r="J14" i="1"/>
  <c r="L14" i="1"/>
  <c r="E14" i="1"/>
  <c r="J15" i="1"/>
  <c r="L15" i="1"/>
  <c r="E15" i="1"/>
  <c r="G15" i="1"/>
  <c r="G19" i="1" l="1"/>
  <c r="G40" i="1"/>
  <c r="L19" i="1"/>
  <c r="L40" i="1"/>
  <c r="E18" i="1"/>
  <c r="E39" i="1"/>
  <c r="J18" i="1"/>
  <c r="J39" i="1"/>
  <c r="K19" i="1"/>
  <c r="K40" i="1"/>
  <c r="D18" i="1"/>
  <c r="D39" i="1"/>
  <c r="I24" i="1"/>
  <c r="I28" i="1" s="1"/>
  <c r="E19" i="1"/>
  <c r="E40" i="1"/>
  <c r="J19" i="1"/>
  <c r="J40" i="1"/>
  <c r="L18" i="1"/>
  <c r="L39" i="1"/>
  <c r="L45" i="1" s="1"/>
  <c r="L49" i="1" s="1"/>
  <c r="D19" i="1"/>
  <c r="D40" i="1"/>
  <c r="F18" i="1"/>
  <c r="F39" i="1"/>
  <c r="K18" i="1"/>
  <c r="K24" i="1" s="1"/>
  <c r="K39" i="1"/>
  <c r="K45" i="1" s="1"/>
  <c r="K49" i="1" s="1"/>
  <c r="G18" i="1"/>
  <c r="G39" i="1"/>
  <c r="G45" i="1" s="1"/>
  <c r="G49" i="1" s="1"/>
  <c r="F19" i="1"/>
  <c r="F40" i="1"/>
  <c r="L24" i="1"/>
  <c r="G24" i="1"/>
  <c r="E24" i="1"/>
  <c r="E28" i="1" s="1"/>
  <c r="J24" i="1"/>
  <c r="D24" i="1"/>
  <c r="F45" i="1" l="1"/>
  <c r="F49" i="1" s="1"/>
  <c r="F52" i="1" s="1"/>
  <c r="G52" i="1"/>
  <c r="D45" i="1"/>
  <c r="D49" i="1" s="1"/>
  <c r="D52" i="1" s="1"/>
  <c r="J45" i="1"/>
  <c r="J49" i="1" s="1"/>
  <c r="E45" i="1"/>
  <c r="E49" i="1" s="1"/>
  <c r="F24" i="1"/>
  <c r="F28" i="1" s="1"/>
  <c r="K28" i="1"/>
  <c r="J28" i="1"/>
  <c r="E31" i="1" s="1"/>
  <c r="G28" i="1"/>
  <c r="L28" i="1"/>
  <c r="D28" i="1"/>
  <c r="D31" i="1" s="1"/>
  <c r="E52" i="1" l="1"/>
  <c r="F31" i="1"/>
  <c r="G31" i="1"/>
</calcChain>
</file>

<file path=xl/comments1.xml><?xml version="1.0" encoding="utf-8"?>
<comments xmlns="http://schemas.openxmlformats.org/spreadsheetml/2006/main">
  <authors>
    <author>Daren Dixon</author>
  </authors>
  <commentList>
    <comment ref="A20" authorId="0">
      <text>
        <r>
          <rPr>
            <b/>
            <sz val="8"/>
            <color indexed="81"/>
            <rFont val="Tahoma"/>
            <family val="2"/>
          </rPr>
          <t>Daren Dixon:</t>
        </r>
        <r>
          <rPr>
            <sz val="8"/>
            <color indexed="81"/>
            <rFont val="Tahoma"/>
            <family val="2"/>
          </rPr>
          <t xml:space="preserve">
From contract Custom Lighting Services database, which contains 50% of Pacificorp's luminaires</t>
        </r>
      </text>
    </comment>
  </commentList>
</comments>
</file>

<file path=xl/comments2.xml><?xml version="1.0" encoding="utf-8"?>
<comments xmlns="http://schemas.openxmlformats.org/spreadsheetml/2006/main">
  <authors>
    <author>A satisfied Microsoft Office user</author>
  </authors>
  <commentList>
    <comment ref="B7" authorId="0">
      <text>
        <r>
          <rPr>
            <sz val="10"/>
            <color indexed="81"/>
            <rFont val="Tahoma"/>
            <family val="2"/>
          </rPr>
          <t xml:space="preserve">Indicated the actual ROR based on current revenues.
</t>
        </r>
      </text>
    </comment>
  </commentList>
</comments>
</file>

<file path=xl/sharedStrings.xml><?xml version="1.0" encoding="utf-8"?>
<sst xmlns="http://schemas.openxmlformats.org/spreadsheetml/2006/main" count="339" uniqueCount="167">
  <si>
    <t>PacifiCorp</t>
  </si>
  <si>
    <t>Line</t>
  </si>
  <si>
    <t>Description</t>
  </si>
  <si>
    <t>Units</t>
  </si>
  <si>
    <t>High Pressure Sodium Vapor</t>
  </si>
  <si>
    <t>Light-Emitting Diode</t>
  </si>
  <si>
    <t>Generation Cost</t>
  </si>
  <si>
    <t>Transmission Cost</t>
  </si>
  <si>
    <t>$/KWH</t>
  </si>
  <si>
    <t>Distribution Cost (subs, primary lines, xfmrs)</t>
  </si>
  <si>
    <t>Annual Energy</t>
  </si>
  <si>
    <t>KWH</t>
  </si>
  <si>
    <t>$/month</t>
  </si>
  <si>
    <t>State of Washington</t>
  </si>
  <si>
    <t>Calculation of Company LED Light Rates</t>
  </si>
  <si>
    <t>Cost Of Service By Rate Schedule</t>
  </si>
  <si>
    <t>UNITS</t>
  </si>
  <si>
    <t>Billing KW</t>
  </si>
  <si>
    <t>Annual KWH</t>
  </si>
  <si>
    <t>Average Customers</t>
  </si>
  <si>
    <t>CP Load Factor</t>
  </si>
  <si>
    <t>GTDRM TOTAL</t>
  </si>
  <si>
    <t>Revenue Requirement</t>
  </si>
  <si>
    <t>Per Billing KW</t>
  </si>
  <si>
    <t>Per KWH</t>
  </si>
  <si>
    <t>Per Customer</t>
  </si>
  <si>
    <t>GENERATION-TOTAL</t>
  </si>
  <si>
    <t>GENERATION-DEMAND</t>
  </si>
  <si>
    <t>GENERATION-ENERGY</t>
  </si>
  <si>
    <t>TRANSMISSION-TOTAL</t>
  </si>
  <si>
    <t>TRANSMISSION-DEMAND</t>
  </si>
  <si>
    <t>TRANSMISSION-ENERGY</t>
  </si>
  <si>
    <t>DISTRIBUTION-TOTAL</t>
  </si>
  <si>
    <t>DISTRIBUTION-SUBSTATION</t>
  </si>
  <si>
    <t>DISTRIBUTION- P &amp; C</t>
  </si>
  <si>
    <t>DISTRIBUTION-TRANSFORMER</t>
  </si>
  <si>
    <t>DISTRIBUTION-METER</t>
  </si>
  <si>
    <t>DISTRIBUTION-SERVICE</t>
  </si>
  <si>
    <t>RETAIL-TOTAL</t>
  </si>
  <si>
    <t>MISC - Total</t>
  </si>
  <si>
    <t>Classification Revenue Requirement</t>
  </si>
  <si>
    <t>Generation - Demand</t>
  </si>
  <si>
    <t>Transmission - Demand</t>
  </si>
  <si>
    <t>Distribution - Substation</t>
  </si>
  <si>
    <t>Demand - TOTAL Revenue Requirement</t>
  </si>
  <si>
    <t>Generation - Energy</t>
  </si>
  <si>
    <t>Transmission - Energy</t>
  </si>
  <si>
    <t>Misc - Total</t>
  </si>
  <si>
    <t>Energy - TOTAL Revenue Requirement</t>
  </si>
  <si>
    <t>Distribution - Meter</t>
  </si>
  <si>
    <t>Distribution - Service</t>
  </si>
  <si>
    <t>Retail Total</t>
  </si>
  <si>
    <t>Customer - TOTAL Revenue Requirement</t>
  </si>
  <si>
    <t>Distribution - P&amp;C</t>
  </si>
  <si>
    <t>Distribution - Transformer</t>
  </si>
  <si>
    <t>Load Size - TOTAL Revenue Requirement</t>
  </si>
  <si>
    <t>Total Classification Revenue Requirement</t>
  </si>
  <si>
    <t>GTDRM Revenue Requirement</t>
  </si>
  <si>
    <t>Check</t>
  </si>
  <si>
    <t>Load Factor</t>
  </si>
  <si>
    <t>100% Cost Based Rates</t>
  </si>
  <si>
    <t>Demand Charge</t>
  </si>
  <si>
    <t>Energy Charge</t>
  </si>
  <si>
    <t>Customer Charge</t>
  </si>
  <si>
    <t>Load Size Charge</t>
  </si>
  <si>
    <t>Demand Revenue Requirement</t>
  </si>
  <si>
    <t>Energy Revenue Requirement</t>
  </si>
  <si>
    <t>Customer Revenue Requirement</t>
  </si>
  <si>
    <t>Load Size Revenue Requirement</t>
  </si>
  <si>
    <t>Total Revenue Requirement</t>
  </si>
  <si>
    <t>Washington</t>
  </si>
  <si>
    <t>Small General</t>
  </si>
  <si>
    <t>Large General</t>
  </si>
  <si>
    <t>Agricultural</t>
  </si>
  <si>
    <t>Street &amp; Area</t>
  </si>
  <si>
    <t>Jurisdiction</t>
  </si>
  <si>
    <t>Residential</t>
  </si>
  <si>
    <t>Service</t>
  </si>
  <si>
    <t>Service &lt;1,000 kW</t>
  </si>
  <si>
    <t>Service &gt;1,000 kW</t>
  </si>
  <si>
    <t>Dedicated Facilities</t>
  </si>
  <si>
    <t>Pumping</t>
  </si>
  <si>
    <t>Lighting</t>
  </si>
  <si>
    <t>Normalized</t>
  </si>
  <si>
    <t>Schedule 16</t>
  </si>
  <si>
    <t>Schedule 24</t>
  </si>
  <si>
    <t>Schedule 36</t>
  </si>
  <si>
    <t>Schedule 48T</t>
  </si>
  <si>
    <t>Schedule 40</t>
  </si>
  <si>
    <t>Sch. 15,51-54,57</t>
  </si>
  <si>
    <t>Fixture Maintenance</t>
  </si>
  <si>
    <t>Streetlighting COS Study</t>
  </si>
  <si>
    <t>Descriptions</t>
  </si>
  <si>
    <t>Light Type</t>
  </si>
  <si>
    <t>HP Sodium Vapor</t>
  </si>
  <si>
    <t>LED</t>
  </si>
  <si>
    <t>No.</t>
  </si>
  <si>
    <t>Lumen</t>
  </si>
  <si>
    <t>Watts</t>
  </si>
  <si>
    <t>Hours</t>
  </si>
  <si>
    <t>Rate</t>
  </si>
  <si>
    <t>Replace Lamp</t>
  </si>
  <si>
    <t xml:space="preserve">  Material Cost</t>
  </si>
  <si>
    <t xml:space="preserve">  Labor </t>
  </si>
  <si>
    <t>Total Cost</t>
  </si>
  <si>
    <t>Annual Frequency</t>
  </si>
  <si>
    <t>Annual Cost</t>
  </si>
  <si>
    <t>Replace Glass Ware (Refractor)</t>
  </si>
  <si>
    <t xml:space="preserve">  Labor</t>
  </si>
  <si>
    <t xml:space="preserve">Replace Photo Cell </t>
  </si>
  <si>
    <t>Replace Ballast</t>
  </si>
  <si>
    <t>Replace Starting Aid</t>
  </si>
  <si>
    <t>Replace Pole (wood)</t>
  </si>
  <si>
    <t>Replace Pole and arm (metal)</t>
  </si>
  <si>
    <t>Replace Fiberglass Pole</t>
  </si>
  <si>
    <t>Replace Mast Arm</t>
  </si>
  <si>
    <t>Replace Luminaire</t>
  </si>
  <si>
    <t>Total Maintenance</t>
  </si>
  <si>
    <t>Source:</t>
  </si>
  <si>
    <t>Columns (F)-(BC) Material costs - RCMS (vendor quotes on decorative glassware); Glassware replacement time from CLS work order history</t>
  </si>
  <si>
    <t>Columns (F)-(BC) Annual Frequency from Custom Lighting Services work order history and industry standards; pole annual frequency based upon life expectency</t>
  </si>
  <si>
    <t xml:space="preserve">Columns (D) 2012 Journeyman Labor Rates </t>
  </si>
  <si>
    <t>Note: 
1. Ballasts will not be replaced in most Functional lights; the luminaire will be replaced due to cost
2. Starting aids are not required in MH fixtures above 100W
3. Starting aids take the same time to replace as lamps
4. 30 minute round trip travel
5. 1 man crew except pole replacements
6. Ballast trays are used in decorative lights</t>
  </si>
  <si>
    <t xml:space="preserve">7. Non-Decorative Pole and arm replacement annual frequency is tied to parity of supporting pole types as follows: </t>
  </si>
  <si>
    <t>%  lights are on Distribution poles=</t>
  </si>
  <si>
    <t>% lights on wood=</t>
  </si>
  <si>
    <t>% lights on metal poles=</t>
  </si>
  <si>
    <t xml:space="preserve"> % on fiberglass poles=</t>
  </si>
  <si>
    <t>HPS</t>
  </si>
  <si>
    <t>Lumens</t>
  </si>
  <si>
    <t>Cost on Existing Distribution pole</t>
  </si>
  <si>
    <t>Monthly Cost</t>
  </si>
  <si>
    <t>Differential</t>
  </si>
  <si>
    <t>Distribution Annual Cost @</t>
  </si>
  <si>
    <t>12 Months Ending June 2012</t>
  </si>
  <si>
    <t>WCA Method - (100 Summer, 100 Winter Hours) - 38%D / 62%E</t>
  </si>
  <si>
    <t>State of Washington - 2013</t>
  </si>
  <si>
    <t>Total Cost (energy, maint., installation)</t>
  </si>
  <si>
    <t>(1)</t>
  </si>
  <si>
    <t>Installation Cost</t>
  </si>
  <si>
    <t>Cost (energy &amp; maint.) excluding installation</t>
  </si>
  <si>
    <t>Proposed LED Prices</t>
  </si>
  <si>
    <t>Current Schedule 51 HPSV Prices</t>
  </si>
  <si>
    <t xml:space="preserve"> </t>
  </si>
  <si>
    <t>Monthly</t>
  </si>
  <si>
    <t>N/A</t>
  </si>
  <si>
    <t>Following based on 4167 burn rate:</t>
  </si>
  <si>
    <t xml:space="preserve">Current Tariff - monthly usage </t>
  </si>
  <si>
    <t>Unit Costs @ Earned ROR</t>
  </si>
  <si>
    <t>6.67% Actual Return on Rate Base</t>
  </si>
  <si>
    <t>Luminaire-only cost comparison*</t>
  </si>
  <si>
    <t>Type of installation</t>
  </si>
  <si>
    <t>Existing Distribution pole</t>
  </si>
  <si>
    <t>Dedicated Wood Pole</t>
  </si>
  <si>
    <t>Metal pole</t>
  </si>
  <si>
    <t>Fiberglass pole</t>
  </si>
  <si>
    <t>Apply Parity</t>
  </si>
  <si>
    <t xml:space="preserve">This section applies a parity for </t>
  </si>
  <si>
    <t xml:space="preserve">non-decorative installations in </t>
  </si>
  <si>
    <t>order to create a weighted cost</t>
  </si>
  <si>
    <t>for each size.</t>
  </si>
  <si>
    <t>Corrected Price</t>
  </si>
  <si>
    <t>Historic Parity for Installations</t>
  </si>
  <si>
    <t>Total</t>
  </si>
  <si>
    <t xml:space="preserve">* - LEDs come with a long life photocell </t>
  </si>
  <si>
    <t xml:space="preserve"> costs determined using RCMS w.o.#5695433</t>
  </si>
  <si>
    <t>Installation Cost (Existing Distribution Pole)</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</si>
</sst>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General_)"/>
    <numFmt numFmtId="168" formatCode="#,##0\ &quot;Lumen&quot;"/>
    <numFmt numFmtId="169" formatCode="General\ &quot;Watt&quot;"/>
    <numFmt numFmtId="170" formatCode="&quot;$&quot;#,##0.00"/>
    <numFmt numFmtId="171" formatCode="#,##0.000"/>
    <numFmt numFmtId="172" formatCode="0.000"/>
    <numFmt numFmtId="173" formatCode="_(* #,##0.000_);_(* \(#,##0.000\);_(* &quot;-&quot;??_);_(@_)"/>
    <numFmt numFmtId="174" formatCode="_(&quot;$&quot;* #,##0.0000_);_(&quot;$&quot;* \(#,##0.0000\);_(&quot;$&quot;* &quot;-&quot;??_);_(@_)"/>
    <numFmt numFmtId="175" formatCode="_(* #,##0.00000_);_(* \(#,##0.00000\);_(* &quot;-&quot;??_);_(@_)"/>
    <numFmt numFmtId="176" formatCode="_(* #,##0.000000_);_(* \(#,##0.000000\);_(* &quot;-&quot;??_);_(@_)"/>
    <numFmt numFmtId="177" formatCode="&quot;$&quot;#,##0"/>
  </numFmts>
  <fonts count="26">
    <font>
      <sz val="11"/>
      <color theme="1"/>
      <name val="Calibri"/>
      <family val="2"/>
      <scheme val="minor"/>
    </font>
    <font>
      <sz val="11"/>
      <color theme="1"/>
      <name val="Calibri"/>
      <family val="2"/>
      <scheme val="minor"/>
    </font>
    <font>
      <sz val="12"/>
      <name val="Arial"/>
      <family val="2"/>
    </font>
    <font>
      <b/>
      <sz val="12"/>
      <name val="Arial"/>
      <family val="2"/>
    </font>
    <font>
      <u/>
      <sz val="12"/>
      <name val="Arial"/>
      <family val="2"/>
    </font>
    <font>
      <sz val="10"/>
      <name val="Arial"/>
      <family val="2"/>
    </font>
    <font>
      <sz val="7"/>
      <name val="Arial"/>
      <family val="2"/>
    </font>
    <font>
      <sz val="12"/>
      <color indexed="12"/>
      <name val="Times New Roman"/>
      <family val="1"/>
    </font>
    <font>
      <sz val="10"/>
      <name val="LinePrinter"/>
    </font>
    <font>
      <b/>
      <sz val="14"/>
      <name val="Arial"/>
      <family val="2"/>
    </font>
    <font>
      <b/>
      <sz val="10"/>
      <name val="Arial"/>
      <family val="2"/>
    </font>
    <font>
      <sz val="10"/>
      <color indexed="12"/>
      <name val="Arial"/>
      <family val="2"/>
    </font>
    <font>
      <sz val="10"/>
      <name val="SWISS"/>
    </font>
    <font>
      <sz val="10"/>
      <name val="Swiss"/>
      <family val="2"/>
    </font>
    <font>
      <b/>
      <sz val="9"/>
      <name val="Arial"/>
      <family val="2"/>
    </font>
    <font>
      <b/>
      <sz val="8"/>
      <name val="Arial"/>
      <family val="2"/>
    </font>
    <font>
      <sz val="8"/>
      <name val="Arial"/>
      <family val="2"/>
    </font>
    <font>
      <b/>
      <u/>
      <sz val="10"/>
      <name val="Arial"/>
      <family val="2"/>
    </font>
    <font>
      <sz val="10"/>
      <color rgb="FF3333FF"/>
      <name val="Arial"/>
      <family val="2"/>
    </font>
    <font>
      <u/>
      <sz val="10"/>
      <name val="Arial"/>
      <family val="2"/>
    </font>
    <font>
      <sz val="11"/>
      <color rgb="FF0000FF"/>
      <name val="Calibri"/>
      <family val="2"/>
      <scheme val="minor"/>
    </font>
    <font>
      <sz val="10"/>
      <color indexed="81"/>
      <name val="Tahoma"/>
      <family val="2"/>
    </font>
    <font>
      <b/>
      <sz val="11"/>
      <color theme="1"/>
      <name val="Calibri"/>
      <family val="2"/>
      <scheme val="minor"/>
    </font>
    <font>
      <i/>
      <sz val="10"/>
      <color indexed="55"/>
      <name val="Arial"/>
      <family val="2"/>
    </font>
    <font>
      <b/>
      <sz val="8"/>
      <color indexed="81"/>
      <name val="Tahoma"/>
      <family val="2"/>
    </font>
    <font>
      <sz val="8"/>
      <color indexed="81"/>
      <name val="Tahoma"/>
      <family val="2"/>
    </font>
  </fonts>
  <fills count="9">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indexed="51"/>
        <bgColor indexed="64"/>
      </patternFill>
    </fill>
  </fills>
  <borders count="28">
    <border>
      <left/>
      <right/>
      <top/>
      <bottom/>
      <diagonal/>
    </border>
    <border>
      <left/>
      <right/>
      <top/>
      <bottom style="thin">
        <color indexed="64"/>
      </bottom>
      <diagonal/>
    </border>
    <border>
      <left/>
      <right/>
      <top style="thin">
        <color indexed="8"/>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4" fontId="5" fillId="0" borderId="0" applyFont="0" applyFill="0" applyBorder="0" applyAlignment="0" applyProtection="0"/>
    <xf numFmtId="9" fontId="5" fillId="0" borderId="0" applyFont="0" applyFill="0" applyBorder="0" applyAlignment="0" applyProtection="0"/>
    <xf numFmtId="0" fontId="6" fillId="0" borderId="0" applyFont="0" applyFill="0" applyBorder="0" applyAlignment="0" applyProtection="0">
      <alignment horizontal="left"/>
    </xf>
    <xf numFmtId="166" fontId="7" fillId="0" borderId="0" applyFont="0" applyAlignment="0" applyProtection="0"/>
    <xf numFmtId="167" fontId="8" fillId="0" borderId="0">
      <alignment horizontal="left"/>
    </xf>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1" fontId="12" fillId="0" borderId="0" applyFont="0" applyFill="0" applyBorder="0" applyAlignment="0" applyProtection="0"/>
  </cellStyleXfs>
  <cellXfs count="229">
    <xf numFmtId="0" fontId="0" fillId="0" borderId="0" xfId="0"/>
    <xf numFmtId="0" fontId="2" fillId="0" borderId="0" xfId="3"/>
    <xf numFmtId="0" fontId="3" fillId="0" borderId="0" xfId="3" applyFont="1" applyFill="1" applyAlignment="1">
      <alignment horizontal="center"/>
    </xf>
    <xf numFmtId="0" fontId="2" fillId="0" borderId="0" xfId="3" applyFont="1" applyFill="1" applyAlignment="1">
      <alignment horizontal="centerContinuous"/>
    </xf>
    <xf numFmtId="0" fontId="2" fillId="0" borderId="0" xfId="3" applyFont="1" applyFill="1" applyAlignment="1" applyProtection="1">
      <alignment horizontal="centerContinuous"/>
    </xf>
    <xf numFmtId="169" fontId="4" fillId="0" borderId="0" xfId="3" applyNumberFormat="1" applyFont="1" applyFill="1" applyBorder="1" applyAlignment="1" applyProtection="1">
      <alignment horizontal="center"/>
    </xf>
    <xf numFmtId="0" fontId="4" fillId="0" borderId="0" xfId="3" applyFont="1" applyFill="1" applyAlignment="1">
      <alignment horizontal="center"/>
    </xf>
    <xf numFmtId="41" fontId="10" fillId="0" borderId="0" xfId="14" applyFont="1" applyFill="1" applyAlignment="1">
      <alignment horizontal="center"/>
    </xf>
    <xf numFmtId="41" fontId="13" fillId="0" borderId="0" xfId="14" applyFont="1" applyFill="1"/>
    <xf numFmtId="1" fontId="14" fillId="0" borderId="0" xfId="14" quotePrefix="1" applyNumberFormat="1" applyFont="1" applyFill="1" applyAlignment="1">
      <alignment horizontal="center"/>
    </xf>
    <xf numFmtId="41" fontId="5" fillId="0" borderId="0" xfId="14" applyFont="1" applyFill="1"/>
    <xf numFmtId="1" fontId="10" fillId="0" borderId="0" xfId="14" applyNumberFormat="1" applyFont="1" applyFill="1"/>
    <xf numFmtId="41" fontId="10" fillId="0" borderId="0" xfId="14" applyFont="1" applyFill="1" applyAlignment="1">
      <alignment horizontal="left"/>
    </xf>
    <xf numFmtId="37" fontId="10" fillId="0" borderId="0" xfId="14" applyNumberFormat="1" applyFont="1" applyFill="1" applyProtection="1"/>
    <xf numFmtId="37" fontId="10" fillId="0" borderId="0" xfId="14" applyNumberFormat="1" applyFont="1" applyFill="1" applyAlignment="1" applyProtection="1">
      <alignment horizontal="center"/>
    </xf>
    <xf numFmtId="1" fontId="10" fillId="0" borderId="0" xfId="14" applyNumberFormat="1" applyFont="1" applyFill="1" applyAlignment="1"/>
    <xf numFmtId="0" fontId="2" fillId="0" borderId="0" xfId="3" applyFont="1" applyFill="1" applyAlignment="1">
      <alignment horizontal="centerContinuous"/>
    </xf>
    <xf numFmtId="0" fontId="2" fillId="0" borderId="0" xfId="3" applyFont="1" applyFill="1" applyAlignment="1" applyProtection="1">
      <alignment horizontal="centerContinuous"/>
    </xf>
    <xf numFmtId="1" fontId="14" fillId="0" borderId="0" xfId="14" applyNumberFormat="1" applyFont="1" applyFill="1" applyAlignment="1">
      <alignment horizontal="center"/>
    </xf>
    <xf numFmtId="41" fontId="5" fillId="0" borderId="11" xfId="14" applyFont="1" applyFill="1" applyBorder="1"/>
    <xf numFmtId="41" fontId="10" fillId="0" borderId="11" xfId="14" applyFont="1" applyFill="1" applyBorder="1" applyAlignment="1">
      <alignment horizontal="center"/>
    </xf>
    <xf numFmtId="37" fontId="10" fillId="0" borderId="11" xfId="14" applyNumberFormat="1" applyFont="1" applyFill="1" applyBorder="1" applyAlignment="1" applyProtection="1">
      <alignment horizontal="center"/>
    </xf>
    <xf numFmtId="166" fontId="10" fillId="0" borderId="0" xfId="9" applyNumberFormat="1" applyFont="1" applyFill="1" applyBorder="1"/>
    <xf numFmtId="1" fontId="17" fillId="0" borderId="0" xfId="14" applyNumberFormat="1" applyFont="1" applyFill="1" applyBorder="1"/>
    <xf numFmtId="10" fontId="5" fillId="0" borderId="0" xfId="12" applyNumberFormat="1" applyFont="1" applyFill="1" applyAlignment="1">
      <alignment horizontal="right"/>
    </xf>
    <xf numFmtId="1" fontId="5" fillId="0" borderId="0" xfId="14" applyNumberFormat="1" applyFont="1" applyFill="1" applyAlignment="1">
      <alignment horizontal="left"/>
    </xf>
    <xf numFmtId="1" fontId="5" fillId="0" borderId="0" xfId="14" applyNumberFormat="1" applyFont="1" applyFill="1"/>
    <xf numFmtId="166" fontId="5" fillId="0" borderId="0" xfId="9" applyNumberFormat="1" applyFont="1" applyFill="1"/>
    <xf numFmtId="1" fontId="5" fillId="0" borderId="0" xfId="14" quotePrefix="1" applyNumberFormat="1" applyFont="1" applyFill="1" applyAlignment="1">
      <alignment horizontal="left"/>
    </xf>
    <xf numFmtId="9" fontId="5" fillId="0" borderId="0" xfId="12" applyFont="1" applyFill="1"/>
    <xf numFmtId="1" fontId="17" fillId="0" borderId="0" xfId="14" applyNumberFormat="1" applyFont="1" applyFill="1"/>
    <xf numFmtId="43" fontId="5" fillId="0" borderId="0" xfId="9" applyNumberFormat="1" applyFont="1" applyFill="1"/>
    <xf numFmtId="173" fontId="5" fillId="0" borderId="0" xfId="9" applyNumberFormat="1" applyFont="1" applyFill="1"/>
    <xf numFmtId="1" fontId="5" fillId="0" borderId="0" xfId="14" applyNumberFormat="1" applyFont="1" applyFill="1" applyBorder="1"/>
    <xf numFmtId="166" fontId="5" fillId="0" borderId="0" xfId="9" applyNumberFormat="1" applyFont="1" applyFill="1" applyBorder="1" applyAlignment="1">
      <alignment horizontal="center"/>
    </xf>
    <xf numFmtId="1" fontId="10" fillId="0" borderId="0" xfId="14" applyNumberFormat="1" applyFont="1" applyFill="1" applyAlignment="1">
      <alignment horizontal="right"/>
    </xf>
    <xf numFmtId="44" fontId="5" fillId="0" borderId="0" xfId="11" applyFont="1" applyFill="1"/>
    <xf numFmtId="174" fontId="5" fillId="0" borderId="0" xfId="11" applyNumberFormat="1" applyFont="1" applyFill="1"/>
    <xf numFmtId="164" fontId="5" fillId="0" borderId="0" xfId="11" applyNumberFormat="1" applyFont="1" applyFill="1"/>
    <xf numFmtId="166" fontId="10" fillId="0" borderId="0" xfId="9" applyNumberFormat="1" applyFont="1" applyFill="1"/>
    <xf numFmtId="1" fontId="10" fillId="0" borderId="0" xfId="14" applyNumberFormat="1" applyFont="1" applyFill="1" applyAlignment="1">
      <alignment horizontal="center"/>
    </xf>
    <xf numFmtId="1" fontId="15" fillId="0" borderId="0" xfId="14" applyNumberFormat="1" applyFont="1" applyFill="1" applyAlignment="1">
      <alignment horizontal="center"/>
    </xf>
    <xf numFmtId="1" fontId="16" fillId="0" borderId="0" xfId="14" applyNumberFormat="1" applyFont="1" applyFill="1" applyAlignment="1">
      <alignment horizontal="center"/>
    </xf>
    <xf numFmtId="43" fontId="0" fillId="0" borderId="0" xfId="1" applyFont="1"/>
    <xf numFmtId="175" fontId="0" fillId="0" borderId="0" xfId="1" applyNumberFormat="1" applyFont="1"/>
    <xf numFmtId="175" fontId="0" fillId="0" borderId="0" xfId="0" applyNumberFormat="1"/>
    <xf numFmtId="10" fontId="18" fillId="0" borderId="0" xfId="3" applyNumberFormat="1" applyFont="1" applyFill="1" applyProtection="1"/>
    <xf numFmtId="170" fontId="0" fillId="0" borderId="0" xfId="0" applyNumberFormat="1"/>
    <xf numFmtId="0" fontId="2" fillId="0" borderId="0" xfId="3"/>
    <xf numFmtId="0" fontId="5" fillId="0" borderId="0" xfId="10" applyFill="1" applyAlignment="1">
      <alignment horizontal="centerContinuous"/>
    </xf>
    <xf numFmtId="0" fontId="10" fillId="0" borderId="6" xfId="10" applyFont="1" applyFill="1" applyBorder="1" applyAlignment="1">
      <alignment horizontal="centerContinuous"/>
    </xf>
    <xf numFmtId="0" fontId="10" fillId="0" borderId="8" xfId="10" quotePrefix="1" applyFont="1" applyFill="1" applyBorder="1" applyAlignment="1">
      <alignment horizontal="center"/>
    </xf>
    <xf numFmtId="0" fontId="10" fillId="0" borderId="10" xfId="10" quotePrefix="1" applyFont="1" applyFill="1" applyBorder="1" applyAlignment="1">
      <alignment horizontal="center"/>
    </xf>
    <xf numFmtId="0" fontId="5" fillId="0" borderId="0" xfId="10" applyFill="1"/>
    <xf numFmtId="0" fontId="5" fillId="0" borderId="0" xfId="10" applyFont="1" applyFill="1" applyAlignment="1">
      <alignment horizontal="center"/>
    </xf>
    <xf numFmtId="170" fontId="5" fillId="0" borderId="0" xfId="11" applyNumberFormat="1" applyFont="1" applyFill="1"/>
    <xf numFmtId="170" fontId="11" fillId="0" borderId="0" xfId="11" applyNumberFormat="1" applyFont="1" applyFill="1"/>
    <xf numFmtId="2" fontId="11" fillId="0" borderId="0" xfId="10" applyNumberFormat="1" applyFont="1" applyFill="1" applyAlignment="1">
      <alignment horizontal="center"/>
    </xf>
    <xf numFmtId="170" fontId="5" fillId="0" borderId="0" xfId="10" applyNumberFormat="1" applyFill="1"/>
    <xf numFmtId="170" fontId="5" fillId="0" borderId="0" xfId="10" applyNumberFormat="1" applyFont="1" applyFill="1"/>
    <xf numFmtId="2" fontId="5" fillId="0" borderId="0" xfId="10" applyNumberFormat="1" applyFill="1" applyAlignment="1">
      <alignment horizontal="center"/>
    </xf>
    <xf numFmtId="170" fontId="11" fillId="0" borderId="0" xfId="10" applyNumberFormat="1" applyFont="1" applyFill="1"/>
    <xf numFmtId="171" fontId="5" fillId="0" borderId="0" xfId="11" applyNumberFormat="1" applyFont="1" applyFill="1"/>
    <xf numFmtId="171" fontId="11" fillId="0" borderId="0" xfId="11" applyNumberFormat="1" applyFont="1" applyFill="1"/>
    <xf numFmtId="0" fontId="5" fillId="0" borderId="0" xfId="10" applyFill="1" applyAlignment="1">
      <alignment horizontal="center"/>
    </xf>
    <xf numFmtId="172" fontId="11" fillId="0" borderId="0" xfId="10" applyNumberFormat="1" applyFont="1" applyFill="1"/>
    <xf numFmtId="0" fontId="5" fillId="0" borderId="0" xfId="10" applyFont="1" applyFill="1"/>
    <xf numFmtId="2" fontId="5" fillId="0" borderId="0" xfId="10" applyNumberFormat="1" applyFont="1" applyFill="1" applyAlignment="1">
      <alignment horizontal="center"/>
    </xf>
    <xf numFmtId="0" fontId="10" fillId="0" borderId="0" xfId="10" applyFont="1" applyFill="1" applyBorder="1" applyAlignment="1">
      <alignment horizontal="center"/>
    </xf>
    <xf numFmtId="0" fontId="10" fillId="0" borderId="0" xfId="10" applyFont="1" applyFill="1" applyBorder="1" applyAlignment="1">
      <alignment horizontal="left"/>
    </xf>
    <xf numFmtId="0" fontId="10" fillId="0" borderId="6" xfId="10" applyFont="1" applyFill="1" applyBorder="1" applyAlignment="1">
      <alignment horizontal="center"/>
    </xf>
    <xf numFmtId="0" fontId="9" fillId="0" borderId="0" xfId="10" applyFont="1" applyFill="1" applyAlignment="1">
      <alignment horizontal="centerContinuous"/>
    </xf>
    <xf numFmtId="0" fontId="3" fillId="0" borderId="0" xfId="10" applyFont="1" applyFill="1" applyAlignment="1">
      <alignment horizontal="centerContinuous"/>
    </xf>
    <xf numFmtId="0" fontId="10" fillId="0" borderId="7" xfId="10" applyFont="1" applyFill="1" applyBorder="1" applyAlignment="1">
      <alignment horizontal="center"/>
    </xf>
    <xf numFmtId="0" fontId="10" fillId="0" borderId="6" xfId="10" applyFont="1" applyFill="1" applyBorder="1" applyAlignment="1">
      <alignment horizontal="right"/>
    </xf>
    <xf numFmtId="0" fontId="10" fillId="0" borderId="8" xfId="10" applyFont="1" applyFill="1" applyBorder="1" applyAlignment="1">
      <alignment horizontal="right"/>
    </xf>
    <xf numFmtId="0" fontId="10" fillId="0" borderId="9" xfId="10" applyFont="1" applyFill="1" applyBorder="1" applyAlignment="1">
      <alignment horizontal="center"/>
    </xf>
    <xf numFmtId="0" fontId="10" fillId="0" borderId="1" xfId="10" applyFont="1" applyFill="1" applyBorder="1"/>
    <xf numFmtId="0" fontId="10" fillId="0" borderId="4" xfId="10" applyFont="1" applyFill="1" applyBorder="1"/>
    <xf numFmtId="0" fontId="5" fillId="0" borderId="0" xfId="10" applyFill="1" applyBorder="1" applyAlignment="1">
      <alignment horizontal="center"/>
    </xf>
    <xf numFmtId="0" fontId="10" fillId="0" borderId="0" xfId="10" applyFont="1" applyFill="1" applyBorder="1"/>
    <xf numFmtId="0" fontId="11" fillId="0" borderId="0" xfId="10" applyFont="1" applyFill="1" applyAlignment="1">
      <alignment horizontal="left"/>
    </xf>
    <xf numFmtId="0" fontId="5" fillId="0" borderId="0" xfId="10" quotePrefix="1" applyFont="1" applyFill="1" applyAlignment="1">
      <alignment horizontal="left"/>
    </xf>
    <xf numFmtId="0" fontId="5" fillId="0" borderId="0" xfId="10" applyFont="1" applyFill="1" applyAlignment="1">
      <alignment horizontal="left" wrapText="1"/>
    </xf>
    <xf numFmtId="0" fontId="5" fillId="0" borderId="0" xfId="10" applyFill="1" applyAlignment="1">
      <alignment horizontal="right"/>
    </xf>
    <xf numFmtId="165" fontId="2" fillId="0" borderId="0" xfId="12" applyNumberFormat="1" applyFont="1" applyFill="1"/>
    <xf numFmtId="10" fontId="5" fillId="0" borderId="0" xfId="10" applyNumberFormat="1" applyFill="1" applyAlignment="1">
      <alignment horizontal="right"/>
    </xf>
    <xf numFmtId="0" fontId="10" fillId="0" borderId="4" xfId="10" applyFont="1" applyFill="1" applyBorder="1" applyAlignment="1">
      <alignment horizontal="centerContinuous"/>
    </xf>
    <xf numFmtId="0" fontId="10" fillId="0" borderId="10" xfId="10" applyFont="1" applyFill="1" applyBorder="1" applyAlignment="1">
      <alignment horizontal="centerContinuous"/>
    </xf>
    <xf numFmtId="0" fontId="5" fillId="0" borderId="10" xfId="10" applyFill="1" applyBorder="1" applyAlignment="1">
      <alignment horizontal="centerContinuous"/>
    </xf>
    <xf numFmtId="0" fontId="5" fillId="0" borderId="5" xfId="10" applyFill="1" applyBorder="1" applyAlignment="1">
      <alignment horizontal="centerContinuous"/>
    </xf>
    <xf numFmtId="0" fontId="10" fillId="0" borderId="1" xfId="10" quotePrefix="1" applyFont="1" applyFill="1" applyBorder="1" applyAlignment="1">
      <alignment horizontal="center"/>
    </xf>
    <xf numFmtId="0" fontId="10" fillId="0" borderId="6" xfId="10" quotePrefix="1" applyFont="1" applyFill="1" applyBorder="1" applyAlignment="1">
      <alignment horizontal="center"/>
    </xf>
    <xf numFmtId="170" fontId="11" fillId="0" borderId="0" xfId="3" applyNumberFormat="1" applyFont="1" applyFill="1"/>
    <xf numFmtId="165" fontId="5" fillId="0" borderId="0" xfId="12" applyNumberFormat="1" applyFont="1" applyFill="1"/>
    <xf numFmtId="0" fontId="11" fillId="0" borderId="0" xfId="10" applyFont="1" applyFill="1"/>
    <xf numFmtId="0" fontId="5" fillId="0" borderId="0" xfId="3" applyFont="1" applyFill="1" applyProtection="1"/>
    <xf numFmtId="0" fontId="2" fillId="0" borderId="0" xfId="3"/>
    <xf numFmtId="0" fontId="5" fillId="0" borderId="0" xfId="10"/>
    <xf numFmtId="0" fontId="5" fillId="0" borderId="0" xfId="10" applyFill="1"/>
    <xf numFmtId="0" fontId="5" fillId="0" borderId="0" xfId="10" applyBorder="1"/>
    <xf numFmtId="0" fontId="10" fillId="0" borderId="0" xfId="10" applyFont="1" applyFill="1" applyBorder="1" applyAlignment="1">
      <alignment horizontal="center"/>
    </xf>
    <xf numFmtId="0" fontId="10" fillId="0" borderId="0" xfId="10" applyFont="1" applyFill="1" applyBorder="1" applyAlignment="1">
      <alignment horizontal="centerContinuous"/>
    </xf>
    <xf numFmtId="0" fontId="10" fillId="2" borderId="6" xfId="10" applyFont="1" applyFill="1" applyBorder="1" applyAlignment="1">
      <alignment horizontal="center"/>
    </xf>
    <xf numFmtId="0" fontId="10" fillId="3" borderId="6" xfId="10" applyFont="1" applyFill="1" applyBorder="1" applyAlignment="1">
      <alignment horizontal="center"/>
    </xf>
    <xf numFmtId="0" fontId="10" fillId="2" borderId="6" xfId="10" quotePrefix="1" applyFont="1" applyFill="1" applyBorder="1" applyAlignment="1">
      <alignment horizontal="center"/>
    </xf>
    <xf numFmtId="0" fontId="10" fillId="3" borderId="6" xfId="10" quotePrefix="1" applyFont="1" applyFill="1" applyBorder="1" applyAlignment="1">
      <alignment horizontal="center"/>
    </xf>
    <xf numFmtId="170" fontId="5" fillId="2" borderId="6" xfId="10" quotePrefix="1" applyNumberFormat="1" applyFont="1" applyFill="1" applyBorder="1" applyAlignment="1">
      <alignment horizontal="center"/>
    </xf>
    <xf numFmtId="170" fontId="5" fillId="3" borderId="6" xfId="10" quotePrefix="1" applyNumberFormat="1" applyFont="1" applyFill="1" applyBorder="1" applyAlignment="1">
      <alignment horizontal="center"/>
    </xf>
    <xf numFmtId="0" fontId="5" fillId="0" borderId="0" xfId="3" applyFont="1" applyFill="1" applyAlignment="1">
      <alignment horizontal="centerContinuous"/>
    </xf>
    <xf numFmtId="0" fontId="5" fillId="0" borderId="1" xfId="3" applyFont="1" applyFill="1" applyBorder="1" applyAlignment="1">
      <alignment horizontal="centerContinuous"/>
    </xf>
    <xf numFmtId="0" fontId="5" fillId="0" borderId="2" xfId="3" applyFont="1" applyFill="1" applyBorder="1" applyAlignment="1">
      <alignment horizontal="center"/>
    </xf>
    <xf numFmtId="0" fontId="5" fillId="0" borderId="3" xfId="3" applyFont="1" applyFill="1" applyBorder="1" applyAlignment="1">
      <alignment horizontal="center"/>
    </xf>
    <xf numFmtId="0" fontId="5" fillId="0" borderId="0" xfId="3" applyFont="1" applyFill="1" applyBorder="1" applyAlignment="1">
      <alignment horizontal="center"/>
    </xf>
    <xf numFmtId="168" fontId="5" fillId="0" borderId="0" xfId="3" applyNumberFormat="1" applyFont="1" applyFill="1" applyBorder="1" applyAlignment="1">
      <alignment horizontal="center"/>
    </xf>
    <xf numFmtId="169" fontId="19" fillId="0" borderId="0" xfId="3" applyNumberFormat="1" applyFont="1" applyFill="1" applyBorder="1" applyAlignment="1" applyProtection="1">
      <alignment horizontal="center"/>
    </xf>
    <xf numFmtId="175" fontId="1" fillId="0" borderId="0" xfId="1" applyNumberFormat="1" applyFont="1"/>
    <xf numFmtId="0" fontId="2" fillId="0" borderId="0" xfId="3" applyAlignment="1">
      <alignment horizontal="center"/>
    </xf>
    <xf numFmtId="0" fontId="0" fillId="0" borderId="0" xfId="0" applyAlignment="1">
      <alignment horizontal="center"/>
    </xf>
    <xf numFmtId="0" fontId="10" fillId="0" borderId="4" xfId="10" applyFont="1" applyFill="1" applyBorder="1" applyAlignment="1">
      <alignment horizontal="center"/>
    </xf>
    <xf numFmtId="0" fontId="10" fillId="0" borderId="15" xfId="10" quotePrefix="1" applyFont="1" applyFill="1" applyBorder="1" applyAlignment="1">
      <alignment horizontal="center"/>
    </xf>
    <xf numFmtId="0" fontId="10" fillId="0" borderId="9" xfId="10" quotePrefix="1" applyFont="1" applyFill="1" applyBorder="1" applyAlignment="1">
      <alignment horizontal="center"/>
    </xf>
    <xf numFmtId="0" fontId="2" fillId="0" borderId="7" xfId="3" applyBorder="1"/>
    <xf numFmtId="0" fontId="0" fillId="0" borderId="7" xfId="0" applyBorder="1"/>
    <xf numFmtId="0" fontId="5" fillId="0" borderId="7" xfId="10" applyFont="1" applyFill="1" applyBorder="1" applyAlignment="1">
      <alignment horizontal="center"/>
    </xf>
    <xf numFmtId="170" fontId="11" fillId="0" borderId="7" xfId="11" applyNumberFormat="1" applyFont="1" applyFill="1" applyBorder="1"/>
    <xf numFmtId="170" fontId="5" fillId="0" borderId="7" xfId="10" applyNumberFormat="1" applyFont="1" applyFill="1" applyBorder="1"/>
    <xf numFmtId="170" fontId="11" fillId="0" borderId="7" xfId="10" applyNumberFormat="1" applyFont="1" applyFill="1" applyBorder="1"/>
    <xf numFmtId="171" fontId="11" fillId="0" borderId="7" xfId="11" applyNumberFormat="1" applyFont="1" applyFill="1" applyBorder="1"/>
    <xf numFmtId="170" fontId="5" fillId="0" borderId="7" xfId="10" applyNumberFormat="1" applyFill="1" applyBorder="1"/>
    <xf numFmtId="172" fontId="11" fillId="0" borderId="7" xfId="10" applyNumberFormat="1" applyFont="1" applyFill="1" applyBorder="1"/>
    <xf numFmtId="170" fontId="11" fillId="0" borderId="7" xfId="3" applyNumberFormat="1" applyFont="1" applyFill="1" applyBorder="1"/>
    <xf numFmtId="0" fontId="5" fillId="0" borderId="7" xfId="10" applyFont="1" applyFill="1" applyBorder="1"/>
    <xf numFmtId="0" fontId="2" fillId="0" borderId="10" xfId="3" applyBorder="1"/>
    <xf numFmtId="0" fontId="0" fillId="0" borderId="0" xfId="0" applyFill="1"/>
    <xf numFmtId="0" fontId="0" fillId="0" borderId="0" xfId="0" applyFill="1" applyAlignment="1">
      <alignment horizontal="center"/>
    </xf>
    <xf numFmtId="43" fontId="0" fillId="0" borderId="0" xfId="1" applyFont="1" applyFill="1"/>
    <xf numFmtId="43" fontId="0" fillId="0" borderId="0" xfId="0" applyNumberFormat="1" applyFill="1"/>
    <xf numFmtId="43" fontId="20" fillId="0" borderId="13" xfId="1" applyFont="1" applyFill="1" applyBorder="1"/>
    <xf numFmtId="43" fontId="20" fillId="0" borderId="14" xfId="1" applyFont="1" applyFill="1" applyBorder="1"/>
    <xf numFmtId="9" fontId="0" fillId="0" borderId="0" xfId="2" applyFont="1" applyFill="1"/>
    <xf numFmtId="0" fontId="0" fillId="0" borderId="0" xfId="0" quotePrefix="1" applyFill="1" applyAlignment="1">
      <alignment horizontal="center"/>
    </xf>
    <xf numFmtId="43" fontId="0" fillId="4" borderId="13" xfId="0" applyNumberFormat="1" applyFill="1" applyBorder="1"/>
    <xf numFmtId="43" fontId="0" fillId="0" borderId="13" xfId="0" applyNumberFormat="1" applyFill="1" applyBorder="1"/>
    <xf numFmtId="9" fontId="5" fillId="0" borderId="0" xfId="12" applyNumberFormat="1" applyFont="1" applyFill="1"/>
    <xf numFmtId="10" fontId="5" fillId="0" borderId="0" xfId="12" applyNumberFormat="1" applyFont="1" applyFill="1"/>
    <xf numFmtId="1" fontId="10" fillId="0" borderId="0" xfId="0" applyNumberFormat="1" applyFont="1" applyFill="1"/>
    <xf numFmtId="44" fontId="5" fillId="0" borderId="0" xfId="11" applyNumberFormat="1" applyFont="1" applyFill="1"/>
    <xf numFmtId="164" fontId="10" fillId="0" borderId="0" xfId="11" applyNumberFormat="1" applyFont="1" applyFill="1"/>
    <xf numFmtId="43" fontId="0" fillId="4" borderId="12" xfId="0" applyNumberFormat="1" applyFill="1" applyBorder="1"/>
    <xf numFmtId="0" fontId="5" fillId="0" borderId="0" xfId="3" applyFont="1" applyFill="1" applyBorder="1" applyAlignment="1">
      <alignment horizontal="centerContinuous"/>
    </xf>
    <xf numFmtId="43" fontId="0" fillId="0" borderId="0" xfId="0" applyNumberFormat="1" applyFill="1" applyBorder="1"/>
    <xf numFmtId="43" fontId="20" fillId="0" borderId="0" xfId="1" applyFont="1" applyFill="1" applyBorder="1"/>
    <xf numFmtId="43" fontId="0" fillId="0" borderId="14" xfId="0" applyNumberFormat="1" applyFill="1" applyBorder="1"/>
    <xf numFmtId="0" fontId="22" fillId="0" borderId="0" xfId="0" applyFont="1" applyFill="1"/>
    <xf numFmtId="37" fontId="10" fillId="0" borderId="0" xfId="14" applyNumberFormat="1" applyFont="1" applyFill="1" applyAlignment="1" applyProtection="1">
      <alignment horizontal="center"/>
    </xf>
    <xf numFmtId="176" fontId="5" fillId="0" borderId="0" xfId="1" applyNumberFormat="1" applyFont="1" applyFill="1"/>
    <xf numFmtId="175" fontId="5" fillId="4" borderId="0" xfId="9" applyNumberFormat="1" applyFont="1" applyFill="1"/>
    <xf numFmtId="173" fontId="5" fillId="0" borderId="0" xfId="1" applyNumberFormat="1" applyFont="1" applyFill="1"/>
    <xf numFmtId="175" fontId="5" fillId="0" borderId="0" xfId="1" applyNumberFormat="1" applyFont="1" applyFill="1"/>
    <xf numFmtId="166" fontId="0" fillId="0" borderId="0" xfId="0" applyNumberFormat="1" applyFill="1"/>
    <xf numFmtId="43" fontId="0" fillId="0" borderId="0" xfId="0" applyNumberFormat="1"/>
    <xf numFmtId="37" fontId="18" fillId="5" borderId="0" xfId="3" applyNumberFormat="1" applyFont="1" applyFill="1" applyProtection="1">
      <protection locked="0"/>
    </xf>
    <xf numFmtId="0" fontId="22" fillId="0" borderId="4" xfId="0" applyFont="1" applyFill="1" applyBorder="1"/>
    <xf numFmtId="0" fontId="0" fillId="0" borderId="10" xfId="0" applyFill="1" applyBorder="1" applyAlignment="1">
      <alignment horizontal="center"/>
    </xf>
    <xf numFmtId="0" fontId="0" fillId="0" borderId="10" xfId="0" applyFill="1" applyBorder="1"/>
    <xf numFmtId="0" fontId="2" fillId="0" borderId="0" xfId="3" applyFill="1" applyBorder="1"/>
    <xf numFmtId="37" fontId="18" fillId="0" borderId="0" xfId="3" applyNumberFormat="1" applyFont="1" applyFill="1" applyBorder="1" applyProtection="1">
      <protection locked="0"/>
    </xf>
    <xf numFmtId="175" fontId="0" fillId="0" borderId="0" xfId="0" applyNumberFormat="1" applyFill="1" applyBorder="1"/>
    <xf numFmtId="175" fontId="0" fillId="0" borderId="0" xfId="1" applyNumberFormat="1" applyFont="1" applyFill="1" applyBorder="1"/>
    <xf numFmtId="0" fontId="0" fillId="0" borderId="0" xfId="0" applyFill="1" applyBorder="1"/>
    <xf numFmtId="43" fontId="0" fillId="0" borderId="0" xfId="1" applyFont="1" applyFill="1" applyBorder="1"/>
    <xf numFmtId="166" fontId="0" fillId="0" borderId="0" xfId="0" applyNumberFormat="1" applyFill="1" applyBorder="1"/>
    <xf numFmtId="9" fontId="0" fillId="0" borderId="0" xfId="2" applyFont="1" applyFill="1" applyBorder="1"/>
    <xf numFmtId="0" fontId="10" fillId="0" borderId="3" xfId="10" applyFont="1" applyFill="1" applyBorder="1" applyAlignment="1">
      <alignment horizontal="center"/>
    </xf>
    <xf numFmtId="0" fontId="10" fillId="6" borderId="16" xfId="10" applyFont="1" applyFill="1" applyBorder="1" applyAlignment="1">
      <alignment horizontal="center"/>
    </xf>
    <xf numFmtId="0" fontId="10" fillId="6" borderId="17" xfId="10" applyFont="1" applyFill="1" applyBorder="1" applyAlignment="1">
      <alignment horizontal="center"/>
    </xf>
    <xf numFmtId="0" fontId="10" fillId="7" borderId="16" xfId="10" applyFont="1" applyFill="1" applyBorder="1" applyAlignment="1">
      <alignment horizontal="center"/>
    </xf>
    <xf numFmtId="0" fontId="10" fillId="7" borderId="17" xfId="10" applyFont="1" applyFill="1" applyBorder="1" applyAlignment="1">
      <alignment horizontal="center"/>
    </xf>
    <xf numFmtId="0" fontId="10" fillId="6" borderId="18" xfId="10" quotePrefix="1" applyFont="1" applyFill="1" applyBorder="1" applyAlignment="1">
      <alignment horizontal="center"/>
    </xf>
    <xf numFmtId="0" fontId="10" fillId="6" borderId="19" xfId="10" quotePrefix="1" applyFont="1" applyFill="1" applyBorder="1" applyAlignment="1">
      <alignment horizontal="center"/>
    </xf>
    <xf numFmtId="0" fontId="10" fillId="7" borderId="18" xfId="10" quotePrefix="1" applyFont="1" applyFill="1" applyBorder="1" applyAlignment="1">
      <alignment horizontal="center"/>
    </xf>
    <xf numFmtId="0" fontId="10" fillId="7" borderId="19" xfId="10" quotePrefix="1" applyFont="1" applyFill="1" applyBorder="1" applyAlignment="1">
      <alignment horizontal="center"/>
    </xf>
    <xf numFmtId="177" fontId="5" fillId="6" borderId="20" xfId="10" quotePrefix="1" applyNumberFormat="1" applyFont="1" applyFill="1" applyBorder="1" applyAlignment="1">
      <alignment horizontal="center"/>
    </xf>
    <xf numFmtId="177" fontId="5" fillId="6" borderId="21" xfId="10" quotePrefix="1" applyNumberFormat="1" applyFont="1" applyFill="1" applyBorder="1" applyAlignment="1">
      <alignment horizontal="center"/>
    </xf>
    <xf numFmtId="177" fontId="5" fillId="7" borderId="20" xfId="10" quotePrefix="1" applyNumberFormat="1" applyFont="1" applyFill="1" applyBorder="1" applyAlignment="1">
      <alignment horizontal="center"/>
    </xf>
    <xf numFmtId="177" fontId="5" fillId="7" borderId="21" xfId="10" quotePrefix="1" applyNumberFormat="1" applyFont="1" applyFill="1" applyBorder="1" applyAlignment="1">
      <alignment horizontal="center"/>
    </xf>
    <xf numFmtId="177" fontId="5" fillId="6" borderId="21" xfId="11" quotePrefix="1" applyNumberFormat="1" applyFont="1" applyFill="1" applyBorder="1" applyAlignment="1">
      <alignment horizontal="center"/>
    </xf>
    <xf numFmtId="177" fontId="5" fillId="7" borderId="20" xfId="11" quotePrefix="1" applyNumberFormat="1" applyFont="1" applyFill="1" applyBorder="1" applyAlignment="1">
      <alignment horizontal="center"/>
    </xf>
    <xf numFmtId="177" fontId="5" fillId="7" borderId="21" xfId="11" quotePrefix="1" applyNumberFormat="1" applyFont="1" applyFill="1" applyBorder="1" applyAlignment="1">
      <alignment horizontal="center"/>
    </xf>
    <xf numFmtId="0" fontId="10" fillId="6" borderId="22" xfId="10" quotePrefix="1" applyFont="1" applyFill="1" applyBorder="1" applyAlignment="1">
      <alignment horizontal="center"/>
    </xf>
    <xf numFmtId="0" fontId="10" fillId="6" borderId="23" xfId="10" quotePrefix="1" applyFont="1" applyFill="1" applyBorder="1" applyAlignment="1">
      <alignment horizontal="center"/>
    </xf>
    <xf numFmtId="0" fontId="10" fillId="7" borderId="22" xfId="10" quotePrefix="1" applyFont="1" applyFill="1" applyBorder="1" applyAlignment="1">
      <alignment horizontal="center"/>
    </xf>
    <xf numFmtId="0" fontId="10" fillId="7" borderId="23" xfId="10" quotePrefix="1" applyFont="1" applyFill="1" applyBorder="1" applyAlignment="1">
      <alignment horizontal="center"/>
    </xf>
    <xf numFmtId="0" fontId="5" fillId="4" borderId="4" xfId="10" applyFill="1" applyBorder="1"/>
    <xf numFmtId="5" fontId="0" fillId="4" borderId="20" xfId="11" applyNumberFormat="1" applyFont="1" applyFill="1" applyBorder="1" applyAlignment="1">
      <alignment horizontal="center"/>
    </xf>
    <xf numFmtId="5" fontId="0" fillId="4" borderId="21" xfId="11" applyNumberFormat="1" applyFont="1" applyFill="1" applyBorder="1" applyAlignment="1">
      <alignment horizontal="center"/>
    </xf>
    <xf numFmtId="0" fontId="5" fillId="0" borderId="4" xfId="10" applyFill="1" applyBorder="1"/>
    <xf numFmtId="5" fontId="0" fillId="6" borderId="20" xfId="11" applyNumberFormat="1" applyFont="1" applyFill="1" applyBorder="1" applyAlignment="1">
      <alignment horizontal="center"/>
    </xf>
    <xf numFmtId="5" fontId="0" fillId="6" borderId="21" xfId="11" applyNumberFormat="1" applyFont="1" applyFill="1" applyBorder="1" applyAlignment="1">
      <alignment horizontal="center"/>
    </xf>
    <xf numFmtId="5" fontId="0" fillId="7" borderId="20" xfId="11" applyNumberFormat="1" applyFont="1" applyFill="1" applyBorder="1" applyAlignment="1">
      <alignment horizontal="center"/>
    </xf>
    <xf numFmtId="5" fontId="0" fillId="7" borderId="21" xfId="11" applyNumberFormat="1" applyFont="1" applyFill="1" applyBorder="1" applyAlignment="1">
      <alignment horizontal="center"/>
    </xf>
    <xf numFmtId="0" fontId="5" fillId="6" borderId="24" xfId="10" applyFill="1" applyBorder="1" applyAlignment="1">
      <alignment horizontal="center"/>
    </xf>
    <xf numFmtId="0" fontId="5" fillId="6" borderId="25" xfId="10" applyFill="1" applyBorder="1" applyAlignment="1">
      <alignment horizontal="center"/>
    </xf>
    <xf numFmtId="0" fontId="5" fillId="7" borderId="24" xfId="10" applyFill="1" applyBorder="1" applyAlignment="1">
      <alignment horizontal="center"/>
    </xf>
    <xf numFmtId="0" fontId="5" fillId="7" borderId="25" xfId="10" applyFill="1" applyBorder="1" applyAlignment="1">
      <alignment horizontal="center"/>
    </xf>
    <xf numFmtId="177" fontId="5" fillId="6" borderId="20" xfId="10" applyNumberFormat="1" applyFill="1" applyBorder="1" applyAlignment="1">
      <alignment horizontal="center"/>
    </xf>
    <xf numFmtId="177" fontId="5" fillId="7" borderId="20" xfId="10" applyNumberFormat="1" applyFill="1" applyBorder="1" applyAlignment="1">
      <alignment horizontal="center"/>
    </xf>
    <xf numFmtId="177" fontId="5" fillId="7" borderId="21" xfId="10" applyNumberFormat="1" applyFill="1" applyBorder="1" applyAlignment="1">
      <alignment horizontal="center"/>
    </xf>
    <xf numFmtId="177" fontId="5" fillId="6" borderId="21" xfId="10" applyNumberFormat="1" applyFill="1" applyBorder="1" applyAlignment="1">
      <alignment horizontal="center"/>
    </xf>
    <xf numFmtId="0" fontId="5" fillId="0" borderId="0" xfId="10" applyAlignment="1">
      <alignment wrapText="1"/>
    </xf>
    <xf numFmtId="0" fontId="10" fillId="0" borderId="0" xfId="10" applyFont="1" applyFill="1" applyBorder="1" applyAlignment="1">
      <alignment horizontal="right"/>
    </xf>
    <xf numFmtId="5" fontId="10" fillId="0" borderId="26" xfId="10" applyNumberFormat="1" applyFont="1" applyFill="1" applyBorder="1" applyAlignment="1">
      <alignment horizontal="center"/>
    </xf>
    <xf numFmtId="5" fontId="10" fillId="0" borderId="27" xfId="10" applyNumberFormat="1" applyFont="1" applyFill="1" applyBorder="1" applyAlignment="1">
      <alignment horizontal="center"/>
    </xf>
    <xf numFmtId="0" fontId="10" fillId="8" borderId="0" xfId="10" applyFont="1" applyFill="1" applyAlignment="1">
      <alignment horizontal="center"/>
    </xf>
    <xf numFmtId="0" fontId="5" fillId="0" borderId="0" xfId="10" applyAlignment="1">
      <alignment horizontal="right"/>
    </xf>
    <xf numFmtId="9" fontId="0" fillId="0" borderId="0" xfId="12" applyFont="1"/>
    <xf numFmtId="10" fontId="5" fillId="0" borderId="0" xfId="10" applyNumberFormat="1" applyAlignment="1">
      <alignment horizontal="right"/>
    </xf>
    <xf numFmtId="0" fontId="5" fillId="0" borderId="0" xfId="10" quotePrefix="1" applyAlignment="1">
      <alignment horizontal="right" wrapText="1"/>
    </xf>
    <xf numFmtId="0" fontId="23" fillId="0" borderId="0" xfId="10" applyFont="1" applyAlignment="1">
      <alignment horizontal="right"/>
    </xf>
    <xf numFmtId="0" fontId="2" fillId="0" borderId="0" xfId="3" applyFill="1"/>
    <xf numFmtId="0" fontId="2" fillId="0" borderId="0" xfId="3" applyFill="1" applyAlignment="1">
      <alignment horizontal="center"/>
    </xf>
    <xf numFmtId="37" fontId="18" fillId="0" borderId="0" xfId="3" applyNumberFormat="1" applyFont="1" applyFill="1" applyProtection="1">
      <protection locked="0"/>
    </xf>
    <xf numFmtId="0" fontId="5" fillId="0" borderId="1" xfId="3" applyFont="1" applyFill="1" applyBorder="1" applyAlignment="1">
      <alignment horizontal="center"/>
    </xf>
    <xf numFmtId="0" fontId="9" fillId="0" borderId="0" xfId="10" applyFont="1" applyFill="1" applyAlignment="1">
      <alignment horizontal="center"/>
    </xf>
    <xf numFmtId="0" fontId="9" fillId="0" borderId="1" xfId="10" applyFont="1" applyFill="1" applyBorder="1" applyAlignment="1">
      <alignment horizontal="center"/>
    </xf>
    <xf numFmtId="0" fontId="9" fillId="0" borderId="0" xfId="10" applyFont="1" applyFill="1" applyBorder="1" applyAlignment="1">
      <alignment horizontal="center"/>
    </xf>
    <xf numFmtId="37" fontId="10" fillId="0" borderId="0" xfId="0" applyNumberFormat="1" applyFont="1" applyFill="1" applyAlignment="1" applyProtection="1">
      <alignment horizontal="center"/>
    </xf>
    <xf numFmtId="37" fontId="10" fillId="0" borderId="0" xfId="14" applyNumberFormat="1" applyFont="1" applyFill="1" applyAlignment="1" applyProtection="1">
      <alignment horizontal="center"/>
    </xf>
  </cellXfs>
  <cellStyles count="15">
    <cellStyle name="Comma" xfId="1" builtinId="3"/>
    <cellStyle name="Comma 2" xfId="9"/>
    <cellStyle name="Comma 3" xfId="13"/>
    <cellStyle name="Currency 2" xfId="11"/>
    <cellStyle name="Currency 3" xfId="4"/>
    <cellStyle name="General" xfId="6"/>
    <cellStyle name="nONE" xfId="7"/>
    <cellStyle name="Normal" xfId="0" builtinId="0"/>
    <cellStyle name="Normal 2" xfId="10"/>
    <cellStyle name="Normal 3" xfId="3"/>
    <cellStyle name="Normal 4" xfId="14"/>
    <cellStyle name="Percent" xfId="2" builtinId="5"/>
    <cellStyle name="Percent 2" xfId="12"/>
    <cellStyle name="Percent 3" xfId="5"/>
    <cellStyle name="TRANSMISSION RELIABILITY PORTION OF PROJECT" xf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2.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p09653\My%20Documents\Oregon%20Rate%20Case\SB%201149\Rebuttal\MC%20OR%202001%20Rebut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EGULATN\PA&amp;D\CASES\Oregon%2099\Portfolio\TOU%20Tariff%20Rates%209-1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egulatory\Tariffs\Oregon\Historical\Service%20Provisions%20&amp;%20offering%20revisions%20eff%20Dec%202006\Analysis%20&amp;%20Statistical\OR%20COS%202005%20Street%20Lighting_3.0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AFOR%207-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COS\WA%202011%20GRC%20(Docket%20UE-111190)\COS\COS%20WA%20December%20201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y%20Documents\Utah%20Rate%20Case\Filed%20Exhibits\Rebuttal%20Testimony\DLT-2,3,5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B%201149\JAM%20OR%20Dec%202001%20-%20SB11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PDATED%20OR%20COS%20LED%202013%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N\PA&amp;D\DSMRecov\2001\RECOV01W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SystemSegCosts\03\Washington\MC_Washington_20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EGULATN\COS\WA%206-2007%20GRC\JAM\JAM%20-%20WA%20GRC%2012%20ME%20JUN%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sheetData sheetId="3">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s"/>
      <sheetName val="New Lamps"/>
      <sheetName val="Advice Filing"/>
      <sheetName val="Maintenance Assumptions"/>
      <sheetName val="Non-Decorative installations"/>
      <sheetName val="Fixture Database"/>
      <sheetName val="UseFac"/>
      <sheetName val="COS Energy Rate"/>
      <sheetName val="Functionalized Energy Rate"/>
      <sheetName val="Proposed Tariffs"/>
      <sheetName val="Current Sch 53"/>
      <sheetName val="OR Blocking_Energy UC"/>
      <sheetName val="Comparison"/>
    </sheetNames>
    <sheetDataSet>
      <sheetData sheetId="0" refreshError="1"/>
      <sheetData sheetId="1" refreshError="1"/>
      <sheetData sheetId="2" refreshError="1"/>
      <sheetData sheetId="3">
        <row r="102">
          <cell r="C102">
            <v>0.24299999999999999</v>
          </cell>
        </row>
        <row r="103">
          <cell r="C103">
            <v>0.32900000000000001</v>
          </cell>
        </row>
        <row r="104">
          <cell r="C104">
            <v>0.184</v>
          </cell>
        </row>
        <row r="105">
          <cell r="C105">
            <v>0.24299999999999999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Summary"/>
      <sheetName val="Combined"/>
      <sheetName val="BillSPRD"/>
      <sheetName val="Rate Design"/>
      <sheetName val="DSM-Combined"/>
      <sheetName val="DSM-191"/>
      <sheetName val="DSM-192"/>
      <sheetName val="Decoupling"/>
      <sheetName val="D-R"/>
      <sheetName val="D-C"/>
      <sheetName val="D-I"/>
      <sheetName val="D-T"/>
      <sheetName val="FullSPRD"/>
      <sheetName val="AllowSPD"/>
      <sheetName val="DSM2"/>
      <sheetName val="Decoupling S"/>
      <sheetName val="Table 1"/>
      <sheetName val="Sch 4"/>
      <sheetName val="Sch 25"/>
      <sheetName val="Sch 27"/>
      <sheetName val="Sch 48T"/>
      <sheetName val="Sch 41"/>
      <sheetName val="Sch 47T"/>
      <sheetName val="Sch 6"/>
      <sheetName val="Sch 15"/>
      <sheetName val="Sch 50"/>
      <sheetName val="Sch 51"/>
      <sheetName val="Sch 52"/>
      <sheetName val="Sch 53"/>
      <sheetName val="Sch 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refreshError="1">
        <row r="5">
          <cell r="C5" t="str">
            <v>12 Months Ending December 2010</v>
          </cell>
          <cell r="R5">
            <v>3</v>
          </cell>
          <cell r="T5">
            <v>3</v>
          </cell>
          <cell r="V5">
            <v>5</v>
          </cell>
        </row>
        <row r="6">
          <cell r="C6" t="str">
            <v>WCA Method</v>
          </cell>
        </row>
        <row r="8">
          <cell r="D8">
            <v>0.34712774654436396</v>
          </cell>
          <cell r="G8">
            <v>0.62022999999999995</v>
          </cell>
        </row>
        <row r="9">
          <cell r="D9">
            <v>0.65287225345563604</v>
          </cell>
        </row>
        <row r="11">
          <cell r="D11">
            <v>0.5</v>
          </cell>
        </row>
        <row r="12">
          <cell r="D12">
            <v>0.5</v>
          </cell>
        </row>
        <row r="29">
          <cell r="G29">
            <v>7.7400000254592038E-2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58">
          <cell r="H58">
            <v>750495840.16737127</v>
          </cell>
        </row>
        <row r="61">
          <cell r="H61">
            <v>6.670007677932116E-2</v>
          </cell>
        </row>
      </sheetData>
      <sheetData sheetId="12" refreshError="1"/>
      <sheetData sheetId="13" refreshError="1"/>
      <sheetData sheetId="14" refreshError="1"/>
      <sheetData sheetId="15" refreshError="1"/>
      <sheetData sheetId="16" refreshError="1"/>
      <sheetData sheetId="17" refreshError="1"/>
      <sheetData sheetId="18" refreshError="1">
        <row r="4">
          <cell r="K4">
            <v>0.74730050389722358</v>
          </cell>
        </row>
      </sheetData>
      <sheetData sheetId="19" refreshError="1">
        <row r="250">
          <cell r="AB250" t="str">
            <v>DIS</v>
          </cell>
        </row>
        <row r="251">
          <cell r="AB251" t="str">
            <v>METER</v>
          </cell>
        </row>
        <row r="259">
          <cell r="AB259">
            <v>0</v>
          </cell>
        </row>
        <row r="260">
          <cell r="AB260">
            <v>0</v>
          </cell>
        </row>
        <row r="274">
          <cell r="H274">
            <v>0</v>
          </cell>
          <cell r="AB274">
            <v>0</v>
          </cell>
        </row>
        <row r="275">
          <cell r="AB275">
            <v>0</v>
          </cell>
        </row>
        <row r="286">
          <cell r="AB286">
            <v>0</v>
          </cell>
        </row>
        <row r="287">
          <cell r="AB287">
            <v>0</v>
          </cell>
        </row>
        <row r="288">
          <cell r="AB288">
            <v>0</v>
          </cell>
        </row>
        <row r="289">
          <cell r="AB289">
            <v>0</v>
          </cell>
        </row>
        <row r="294">
          <cell r="AB294">
            <v>0</v>
          </cell>
        </row>
        <row r="295">
          <cell r="AB295">
            <v>2521.5027085311162</v>
          </cell>
        </row>
        <row r="296">
          <cell r="H296">
            <v>722471.79</v>
          </cell>
          <cell r="AB296">
            <v>44795.577849744732</v>
          </cell>
        </row>
        <row r="302">
          <cell r="H302">
            <v>555424.68999999994</v>
          </cell>
          <cell r="AB302">
            <v>0</v>
          </cell>
        </row>
        <row r="303">
          <cell r="AB303">
            <v>0</v>
          </cell>
        </row>
        <row r="304">
          <cell r="AB304">
            <v>0</v>
          </cell>
        </row>
        <row r="307">
          <cell r="H307">
            <v>149915.06</v>
          </cell>
          <cell r="AB307">
            <v>0</v>
          </cell>
        </row>
        <row r="308">
          <cell r="AB308">
            <v>0</v>
          </cell>
        </row>
        <row r="309">
          <cell r="AB309">
            <v>34.5051432774235</v>
          </cell>
        </row>
        <row r="315">
          <cell r="AB315">
            <v>0</v>
          </cell>
        </row>
        <row r="318">
          <cell r="H318">
            <v>1031802.85</v>
          </cell>
          <cell r="AB318">
            <v>30882.31682784596</v>
          </cell>
        </row>
        <row r="319">
          <cell r="AB319">
            <v>0</v>
          </cell>
        </row>
        <row r="320">
          <cell r="AB320">
            <v>0</v>
          </cell>
        </row>
        <row r="321">
          <cell r="AB321">
            <v>2088.2740093526108</v>
          </cell>
        </row>
        <row r="322">
          <cell r="AB322">
            <v>32970.590837198572</v>
          </cell>
        </row>
        <row r="325">
          <cell r="H325">
            <v>-3052064.8900000099</v>
          </cell>
          <cell r="AB325">
            <v>0</v>
          </cell>
        </row>
        <row r="329">
          <cell r="AB329">
            <v>0</v>
          </cell>
        </row>
        <row r="331">
          <cell r="AB331">
            <v>0</v>
          </cell>
        </row>
        <row r="332">
          <cell r="AB332">
            <v>0</v>
          </cell>
        </row>
        <row r="369">
          <cell r="AB369">
            <v>0</v>
          </cell>
        </row>
        <row r="374">
          <cell r="AB374">
            <v>0</v>
          </cell>
        </row>
        <row r="378">
          <cell r="AB378">
            <v>0</v>
          </cell>
        </row>
        <row r="381">
          <cell r="AB381">
            <v>0</v>
          </cell>
        </row>
        <row r="385">
          <cell r="AB385">
            <v>0</v>
          </cell>
        </row>
        <row r="394">
          <cell r="AB394">
            <v>101.6202904363148</v>
          </cell>
        </row>
        <row r="401">
          <cell r="AB401">
            <v>0</v>
          </cell>
        </row>
        <row r="416">
          <cell r="AB416">
            <v>0</v>
          </cell>
        </row>
        <row r="423">
          <cell r="AB423">
            <v>0</v>
          </cell>
        </row>
        <row r="449">
          <cell r="AB449">
            <v>0</v>
          </cell>
        </row>
        <row r="455">
          <cell r="AB455">
            <v>0</v>
          </cell>
        </row>
        <row r="464">
          <cell r="AB464">
            <v>0</v>
          </cell>
        </row>
        <row r="479">
          <cell r="AB479">
            <v>0</v>
          </cell>
        </row>
        <row r="484">
          <cell r="AB484">
            <v>0</v>
          </cell>
        </row>
        <row r="489">
          <cell r="AB489">
            <v>0</v>
          </cell>
        </row>
        <row r="498">
          <cell r="AB498">
            <v>0</v>
          </cell>
        </row>
        <row r="502">
          <cell r="AB502">
            <v>0</v>
          </cell>
        </row>
        <row r="507">
          <cell r="AB507">
            <v>0</v>
          </cell>
        </row>
        <row r="511">
          <cell r="AB511">
            <v>0</v>
          </cell>
        </row>
        <row r="515">
          <cell r="AB515">
            <v>0</v>
          </cell>
        </row>
        <row r="519">
          <cell r="AB519">
            <v>0</v>
          </cell>
        </row>
        <row r="523">
          <cell r="AB523">
            <v>0</v>
          </cell>
        </row>
        <row r="527">
          <cell r="AB527">
            <v>0</v>
          </cell>
        </row>
        <row r="531">
          <cell r="AB531">
            <v>0</v>
          </cell>
        </row>
        <row r="535">
          <cell r="AB535">
            <v>0</v>
          </cell>
        </row>
        <row r="539">
          <cell r="AB539">
            <v>0</v>
          </cell>
        </row>
        <row r="551">
          <cell r="AB551">
            <v>0</v>
          </cell>
        </row>
        <row r="555">
          <cell r="AB555">
            <v>0</v>
          </cell>
        </row>
        <row r="559">
          <cell r="AB559">
            <v>0</v>
          </cell>
        </row>
        <row r="563">
          <cell r="AB563">
            <v>0</v>
          </cell>
        </row>
        <row r="568">
          <cell r="AB568">
            <v>0</v>
          </cell>
        </row>
        <row r="572">
          <cell r="AB572">
            <v>0</v>
          </cell>
        </row>
        <row r="576">
          <cell r="AB576">
            <v>0</v>
          </cell>
        </row>
        <row r="580">
          <cell r="AB580">
            <v>0</v>
          </cell>
        </row>
        <row r="584">
          <cell r="AB584">
            <v>0</v>
          </cell>
        </row>
        <row r="588">
          <cell r="AB588">
            <v>0</v>
          </cell>
        </row>
        <row r="592">
          <cell r="AB592">
            <v>0</v>
          </cell>
        </row>
        <row r="606">
          <cell r="AB606">
            <v>0</v>
          </cell>
        </row>
        <row r="621">
          <cell r="AB621">
            <v>0</v>
          </cell>
        </row>
        <row r="626">
          <cell r="AB626">
            <v>0</v>
          </cell>
        </row>
        <row r="676">
          <cell r="AB676">
            <v>0</v>
          </cell>
        </row>
        <row r="681">
          <cell r="H681">
            <v>480676.77165523393</v>
          </cell>
        </row>
        <row r="683">
          <cell r="H683">
            <v>35557.667236601061</v>
          </cell>
        </row>
        <row r="685">
          <cell r="AB685">
            <v>0</v>
          </cell>
        </row>
        <row r="715">
          <cell r="AB715">
            <v>0</v>
          </cell>
        </row>
        <row r="720">
          <cell r="AB720">
            <v>0</v>
          </cell>
        </row>
        <row r="726">
          <cell r="AB726">
            <v>0</v>
          </cell>
        </row>
        <row r="731">
          <cell r="AB731">
            <v>0</v>
          </cell>
        </row>
        <row r="735">
          <cell r="AB735">
            <v>0</v>
          </cell>
        </row>
        <row r="744">
          <cell r="AB744">
            <v>0</v>
          </cell>
        </row>
        <row r="748">
          <cell r="AB748">
            <v>0</v>
          </cell>
        </row>
        <row r="752">
          <cell r="AB752">
            <v>0</v>
          </cell>
        </row>
        <row r="756">
          <cell r="AB756">
            <v>0</v>
          </cell>
        </row>
        <row r="760">
          <cell r="AB760">
            <v>0</v>
          </cell>
        </row>
        <row r="765">
          <cell r="AB765">
            <v>0</v>
          </cell>
        </row>
        <row r="770">
          <cell r="AB770">
            <v>0</v>
          </cell>
        </row>
        <row r="774">
          <cell r="AB774">
            <v>0</v>
          </cell>
        </row>
        <row r="778">
          <cell r="AB778">
            <v>0</v>
          </cell>
        </row>
        <row r="791">
          <cell r="H791">
            <v>1059045.9779498647</v>
          </cell>
          <cell r="AB791">
            <v>31697.71572767384</v>
          </cell>
        </row>
        <row r="796">
          <cell r="H796">
            <v>899616.94978544605</v>
          </cell>
          <cell r="AB796">
            <v>0</v>
          </cell>
        </row>
        <row r="801">
          <cell r="H801">
            <v>267442.67642361799</v>
          </cell>
          <cell r="AB801">
            <v>0</v>
          </cell>
        </row>
        <row r="806">
          <cell r="H806">
            <v>342659.78833498969</v>
          </cell>
          <cell r="AB806">
            <v>0</v>
          </cell>
        </row>
        <row r="811">
          <cell r="H811">
            <v>0</v>
          </cell>
          <cell r="AB811">
            <v>0</v>
          </cell>
        </row>
        <row r="816">
          <cell r="H816">
            <v>13705.986570120129</v>
          </cell>
          <cell r="AB816">
            <v>13705.986570120129</v>
          </cell>
        </row>
        <row r="821">
          <cell r="H821">
            <v>426501.0527783336</v>
          </cell>
          <cell r="AB821">
            <v>426501.0527783336</v>
          </cell>
        </row>
        <row r="826">
          <cell r="H826">
            <v>973410.85</v>
          </cell>
          <cell r="AB826">
            <v>0</v>
          </cell>
        </row>
        <row r="831">
          <cell r="H831">
            <v>392415.48649934417</v>
          </cell>
          <cell r="AB831">
            <v>0</v>
          </cell>
        </row>
        <row r="836">
          <cell r="H836">
            <v>92122.059780101234</v>
          </cell>
          <cell r="AB836">
            <v>0</v>
          </cell>
        </row>
        <row r="841">
          <cell r="H841">
            <v>319782.18076079158</v>
          </cell>
          <cell r="AB841">
            <v>9571.2224696358153</v>
          </cell>
        </row>
        <row r="846">
          <cell r="H846">
            <v>106249.15074490674</v>
          </cell>
          <cell r="AB846">
            <v>0</v>
          </cell>
        </row>
        <row r="851">
          <cell r="H851">
            <v>777823.31477384688</v>
          </cell>
          <cell r="AB851">
            <v>0</v>
          </cell>
        </row>
        <row r="856">
          <cell r="H856">
            <v>4739153.5690019457</v>
          </cell>
          <cell r="AB856">
            <v>0</v>
          </cell>
        </row>
        <row r="861">
          <cell r="H861">
            <v>1079850.4099999999</v>
          </cell>
          <cell r="AB861">
            <v>0</v>
          </cell>
        </row>
        <row r="866">
          <cell r="H866">
            <v>57851.491832914842</v>
          </cell>
          <cell r="AB866">
            <v>0</v>
          </cell>
        </row>
        <row r="876">
          <cell r="H876">
            <v>168275.42</v>
          </cell>
          <cell r="AB876">
            <v>0</v>
          </cell>
        </row>
        <row r="881">
          <cell r="H881">
            <v>539428.85854171985</v>
          </cell>
          <cell r="AB881">
            <v>539428.85854171985</v>
          </cell>
        </row>
        <row r="886">
          <cell r="H886">
            <v>51376.893315090536</v>
          </cell>
          <cell r="AB886">
            <v>0</v>
          </cell>
        </row>
        <row r="898">
          <cell r="AB898">
            <v>0</v>
          </cell>
        </row>
        <row r="903">
          <cell r="AB903">
            <v>0</v>
          </cell>
        </row>
        <row r="908">
          <cell r="AB908">
            <v>0</v>
          </cell>
        </row>
        <row r="914">
          <cell r="AB914">
            <v>0</v>
          </cell>
        </row>
        <row r="919">
          <cell r="AB919">
            <v>0</v>
          </cell>
        </row>
        <row r="933">
          <cell r="AB933">
            <v>0</v>
          </cell>
        </row>
        <row r="938">
          <cell r="AB938">
            <v>0</v>
          </cell>
        </row>
        <row r="943">
          <cell r="AB943">
            <v>0</v>
          </cell>
        </row>
        <row r="948">
          <cell r="AB948">
            <v>0</v>
          </cell>
        </row>
        <row r="959">
          <cell r="AB959">
            <v>0</v>
          </cell>
        </row>
        <row r="964">
          <cell r="AB964">
            <v>0</v>
          </cell>
        </row>
        <row r="969">
          <cell r="AB969">
            <v>0</v>
          </cell>
        </row>
        <row r="974">
          <cell r="AB974">
            <v>0</v>
          </cell>
        </row>
        <row r="983">
          <cell r="AB983">
            <v>0</v>
          </cell>
        </row>
        <row r="985">
          <cell r="AB985">
            <v>40878.740939697032</v>
          </cell>
        </row>
        <row r="989">
          <cell r="AB989">
            <v>0</v>
          </cell>
        </row>
        <row r="991">
          <cell r="AB991">
            <v>-11952.04254829323</v>
          </cell>
        </row>
        <row r="995">
          <cell r="AB995">
            <v>0</v>
          </cell>
        </row>
        <row r="997">
          <cell r="AB997">
            <v>6914.3466058306049</v>
          </cell>
        </row>
        <row r="1001">
          <cell r="AB1001">
            <v>13738.441211665042</v>
          </cell>
        </row>
        <row r="1005">
          <cell r="AB1005">
            <v>5707.7645777075541</v>
          </cell>
        </row>
        <row r="1011">
          <cell r="AB1011">
            <v>0</v>
          </cell>
        </row>
        <row r="1016">
          <cell r="AB1016">
            <v>0</v>
          </cell>
        </row>
        <row r="1023">
          <cell r="AB1023">
            <v>0</v>
          </cell>
        </row>
        <row r="1028">
          <cell r="AB1028">
            <v>-18020.655568343424</v>
          </cell>
        </row>
        <row r="1034">
          <cell r="AB1034">
            <v>38904.49071519883</v>
          </cell>
        </row>
        <row r="1039">
          <cell r="AB1039">
            <v>3460.94689839178</v>
          </cell>
        </row>
        <row r="1045">
          <cell r="AB1045">
            <v>21715.385853596861</v>
          </cell>
        </row>
        <row r="1061">
          <cell r="AB1061">
            <v>0</v>
          </cell>
        </row>
        <row r="1065">
          <cell r="AB1065">
            <v>0</v>
          </cell>
        </row>
        <row r="1072">
          <cell r="AB1072">
            <v>0</v>
          </cell>
        </row>
        <row r="1080">
          <cell r="AB1080">
            <v>0</v>
          </cell>
        </row>
        <row r="1087">
          <cell r="AB1087">
            <v>0</v>
          </cell>
        </row>
        <row r="1090">
          <cell r="AB1090">
            <v>0</v>
          </cell>
        </row>
        <row r="1091">
          <cell r="AB1091">
            <v>0</v>
          </cell>
        </row>
        <row r="1092">
          <cell r="AB1092">
            <v>0</v>
          </cell>
        </row>
        <row r="1094">
          <cell r="AB1094">
            <v>0</v>
          </cell>
        </row>
        <row r="1095">
          <cell r="AB1095">
            <v>0</v>
          </cell>
        </row>
        <row r="1096">
          <cell r="AB1096">
            <v>0</v>
          </cell>
        </row>
        <row r="1097">
          <cell r="AB1097">
            <v>0</v>
          </cell>
        </row>
        <row r="1098">
          <cell r="AB1098">
            <v>0</v>
          </cell>
        </row>
        <row r="1099">
          <cell r="AB1099">
            <v>0</v>
          </cell>
        </row>
        <row r="1100">
          <cell r="AB1100">
            <v>459703.38784625696</v>
          </cell>
        </row>
        <row r="1101">
          <cell r="AB1101">
            <v>0</v>
          </cell>
        </row>
        <row r="1102">
          <cell r="AB1102">
            <v>0</v>
          </cell>
        </row>
        <row r="1103">
          <cell r="AB1103">
            <v>0</v>
          </cell>
        </row>
        <row r="1107">
          <cell r="AB1107">
            <v>28697.111133343962</v>
          </cell>
        </row>
        <row r="1108">
          <cell r="AB1108">
            <v>0</v>
          </cell>
        </row>
        <row r="1109">
          <cell r="AB1109">
            <v>0</v>
          </cell>
        </row>
        <row r="1111">
          <cell r="AB1111">
            <v>0</v>
          </cell>
        </row>
        <row r="1112">
          <cell r="AB1112">
            <v>0</v>
          </cell>
        </row>
        <row r="1113">
          <cell r="AB1113">
            <v>8937.9622574044097</v>
          </cell>
        </row>
        <row r="1115">
          <cell r="AB1115">
            <v>0</v>
          </cell>
        </row>
        <row r="1116">
          <cell r="AB1116">
            <v>0</v>
          </cell>
        </row>
        <row r="1121">
          <cell r="AB1121">
            <v>0</v>
          </cell>
        </row>
        <row r="1125">
          <cell r="AB1125">
            <v>0</v>
          </cell>
        </row>
        <row r="1130">
          <cell r="AB1130">
            <v>0</v>
          </cell>
        </row>
        <row r="1141">
          <cell r="AB1141">
            <v>755.66728101198692</v>
          </cell>
        </row>
        <row r="1143">
          <cell r="AB1143">
            <v>0</v>
          </cell>
        </row>
        <row r="1146">
          <cell r="AB1146">
            <v>2375.0919519545341</v>
          </cell>
        </row>
        <row r="1151">
          <cell r="AB1151">
            <v>0</v>
          </cell>
        </row>
        <row r="1154">
          <cell r="AB1154">
            <v>6.9914700608135387</v>
          </cell>
        </row>
        <row r="1155">
          <cell r="AB1155">
            <v>0</v>
          </cell>
        </row>
        <row r="1156">
          <cell r="AB1156">
            <v>0</v>
          </cell>
        </row>
        <row r="1157">
          <cell r="AB1157">
            <v>9229.0931392836774</v>
          </cell>
        </row>
        <row r="1158">
          <cell r="AB1158">
            <v>0</v>
          </cell>
        </row>
        <row r="1159">
          <cell r="AB1159">
            <v>0</v>
          </cell>
        </row>
        <row r="1160">
          <cell r="AB1160">
            <v>0</v>
          </cell>
        </row>
        <row r="1163">
          <cell r="AB1163">
            <v>0</v>
          </cell>
        </row>
        <row r="1168">
          <cell r="AB1168">
            <v>0</v>
          </cell>
        </row>
        <row r="1172">
          <cell r="AB1172">
            <v>0</v>
          </cell>
        </row>
        <row r="1177">
          <cell r="AB1177">
            <v>0</v>
          </cell>
        </row>
        <row r="1185">
          <cell r="AB1185">
            <v>0</v>
          </cell>
        </row>
        <row r="1193">
          <cell r="AB1193">
            <v>0</v>
          </cell>
        </row>
        <row r="1202">
          <cell r="AB1202">
            <v>0</v>
          </cell>
        </row>
        <row r="1213">
          <cell r="AB1213">
            <v>97272.352213467428</v>
          </cell>
        </row>
        <row r="1221">
          <cell r="AB1221">
            <v>156783.0910338517</v>
          </cell>
        </row>
        <row r="1232">
          <cell r="AB1232">
            <v>0</v>
          </cell>
        </row>
        <row r="1237">
          <cell r="AB1237">
            <v>0</v>
          </cell>
        </row>
        <row r="1294">
          <cell r="AB1294">
            <v>208960.89479969081</v>
          </cell>
        </row>
        <row r="1309">
          <cell r="AB1309">
            <v>0</v>
          </cell>
        </row>
        <row r="1325">
          <cell r="AB1325">
            <v>-224100.02880620203</v>
          </cell>
        </row>
        <row r="1340">
          <cell r="AB1340">
            <v>0</v>
          </cell>
        </row>
        <row r="1377">
          <cell r="AB1377">
            <v>0</v>
          </cell>
        </row>
        <row r="1395">
          <cell r="AB1395">
            <v>333872.6242102423</v>
          </cell>
        </row>
        <row r="1414">
          <cell r="AB1414">
            <v>0</v>
          </cell>
        </row>
        <row r="1421">
          <cell r="AB1421">
            <v>0</v>
          </cell>
        </row>
        <row r="1428">
          <cell r="AB1428">
            <v>0</v>
          </cell>
        </row>
        <row r="1435">
          <cell r="AB1435">
            <v>0</v>
          </cell>
        </row>
        <row r="1442">
          <cell r="AB1442">
            <v>0</v>
          </cell>
        </row>
        <row r="1450">
          <cell r="AB1450">
            <v>0</v>
          </cell>
        </row>
        <row r="1455">
          <cell r="AB1455">
            <v>0</v>
          </cell>
        </row>
        <row r="1466">
          <cell r="AB1466">
            <v>0</v>
          </cell>
        </row>
        <row r="1471">
          <cell r="AB1471">
            <v>0</v>
          </cell>
        </row>
        <row r="1476">
          <cell r="AB1476">
            <v>0</v>
          </cell>
        </row>
        <row r="1481">
          <cell r="AB1481">
            <v>0</v>
          </cell>
        </row>
        <row r="1486">
          <cell r="AB1486">
            <v>0</v>
          </cell>
        </row>
        <row r="1491">
          <cell r="AB1491">
            <v>0</v>
          </cell>
        </row>
        <row r="1496">
          <cell r="AB1496">
            <v>0</v>
          </cell>
        </row>
        <row r="1508">
          <cell r="AB1508">
            <v>0</v>
          </cell>
        </row>
        <row r="1513">
          <cell r="AB1513">
            <v>0</v>
          </cell>
        </row>
        <row r="1518">
          <cell r="AB1518">
            <v>0</v>
          </cell>
        </row>
        <row r="1523">
          <cell r="AB1523">
            <v>0</v>
          </cell>
        </row>
        <row r="1528">
          <cell r="AB1528">
            <v>0</v>
          </cell>
        </row>
        <row r="1533">
          <cell r="AB1533">
            <v>0</v>
          </cell>
        </row>
        <row r="1539">
          <cell r="AB1539">
            <v>0</v>
          </cell>
        </row>
        <row r="1545">
          <cell r="AB1545">
            <v>0</v>
          </cell>
        </row>
        <row r="1584">
          <cell r="AB1584">
            <v>0</v>
          </cell>
        </row>
        <row r="1601">
          <cell r="AB1601">
            <v>0</v>
          </cell>
        </row>
        <row r="1606">
          <cell r="AB1606">
            <v>0</v>
          </cell>
        </row>
        <row r="1613">
          <cell r="AB1613">
            <v>0</v>
          </cell>
        </row>
        <row r="1628">
          <cell r="H1628">
            <v>6650171.1410390483</v>
          </cell>
          <cell r="AB1628">
            <v>0</v>
          </cell>
        </row>
        <row r="1635">
          <cell r="H1635">
            <v>5998786.7898986842</v>
          </cell>
          <cell r="AB1635">
            <v>0</v>
          </cell>
        </row>
        <row r="1641">
          <cell r="H1641">
            <v>90785587.543650061</v>
          </cell>
          <cell r="AB1641">
            <v>0</v>
          </cell>
        </row>
        <row r="1647">
          <cell r="H1647">
            <v>38775733.760873348</v>
          </cell>
          <cell r="AB1647">
            <v>0</v>
          </cell>
        </row>
        <row r="1654">
          <cell r="H1654">
            <v>45266157.816588022</v>
          </cell>
          <cell r="AB1654">
            <v>0</v>
          </cell>
        </row>
        <row r="1660">
          <cell r="H1660">
            <v>66612466.192929976</v>
          </cell>
          <cell r="AB1660">
            <v>0</v>
          </cell>
        </row>
        <row r="1666">
          <cell r="H1666">
            <v>34506.182865801537</v>
          </cell>
          <cell r="AB1666">
            <v>0</v>
          </cell>
        </row>
        <row r="1672">
          <cell r="H1672">
            <v>67100.885349962613</v>
          </cell>
          <cell r="AB1672">
            <v>0</v>
          </cell>
        </row>
        <row r="1678">
          <cell r="H1678">
            <v>1505482.2145875446</v>
          </cell>
          <cell r="AB1678">
            <v>0</v>
          </cell>
        </row>
        <row r="1682">
          <cell r="AB1682">
            <v>0</v>
          </cell>
        </row>
        <row r="1686">
          <cell r="H1686">
            <v>0</v>
          </cell>
        </row>
        <row r="1698">
          <cell r="H1698">
            <v>1504443.81291666</v>
          </cell>
          <cell r="AB1698">
            <v>0</v>
          </cell>
        </row>
        <row r="1704">
          <cell r="H1704">
            <v>2239044.8591666599</v>
          </cell>
          <cell r="AB1704">
            <v>0</v>
          </cell>
        </row>
        <row r="1710">
          <cell r="H1710">
            <v>47087057.652499899</v>
          </cell>
          <cell r="AB1710">
            <v>0</v>
          </cell>
        </row>
        <row r="1717">
          <cell r="H1717">
            <v>88170127.002083302</v>
          </cell>
        </row>
        <row r="1724">
          <cell r="H1724">
            <v>56818440.1875</v>
          </cell>
        </row>
        <row r="1731">
          <cell r="H1731">
            <v>15372443.3591666</v>
          </cell>
        </row>
        <row r="1738">
          <cell r="H1738">
            <v>20978140.74625</v>
          </cell>
        </row>
        <row r="1744">
          <cell r="H1744">
            <v>93939429.892916605</v>
          </cell>
          <cell r="AB1744">
            <v>0</v>
          </cell>
        </row>
        <row r="1751">
          <cell r="H1751">
            <v>48341393.191249996</v>
          </cell>
          <cell r="AB1751">
            <v>0</v>
          </cell>
        </row>
        <row r="1762">
          <cell r="H1762">
            <v>11574892.302234776</v>
          </cell>
          <cell r="AB1762">
            <v>11574892.302234776</v>
          </cell>
        </row>
        <row r="1769">
          <cell r="H1769">
            <v>523805.40083333303</v>
          </cell>
        </row>
        <row r="1773">
          <cell r="H1773">
            <v>0</v>
          </cell>
          <cell r="AB1773">
            <v>0</v>
          </cell>
        </row>
        <row r="1774">
          <cell r="H1774">
            <v>0</v>
          </cell>
          <cell r="AB1774">
            <v>0</v>
          </cell>
        </row>
        <row r="1775">
          <cell r="H1775">
            <v>0</v>
          </cell>
          <cell r="AB1775">
            <v>0</v>
          </cell>
        </row>
        <row r="1776">
          <cell r="H1776">
            <v>0</v>
          </cell>
        </row>
        <row r="1782">
          <cell r="H1782">
            <v>3920659.1066666599</v>
          </cell>
          <cell r="AB1782">
            <v>0</v>
          </cell>
        </row>
        <row r="1786">
          <cell r="AB1786">
            <v>0</v>
          </cell>
        </row>
        <row r="1790">
          <cell r="AB1790">
            <v>0</v>
          </cell>
        </row>
        <row r="1799">
          <cell r="AB1799">
            <v>24555.03979311635</v>
          </cell>
        </row>
        <row r="1800">
          <cell r="AB1800">
            <v>0</v>
          </cell>
        </row>
        <row r="1801">
          <cell r="AB1801">
            <v>0</v>
          </cell>
        </row>
        <row r="1802">
          <cell r="AB1802">
            <v>0</v>
          </cell>
        </row>
        <row r="1803">
          <cell r="AB1803">
            <v>3625.506738669435</v>
          </cell>
        </row>
        <row r="1807">
          <cell r="AB1807">
            <v>307248.78938622685</v>
          </cell>
        </row>
        <row r="1808">
          <cell r="AB1808">
            <v>0</v>
          </cell>
        </row>
        <row r="1809">
          <cell r="AB1809">
            <v>0</v>
          </cell>
        </row>
        <row r="1810">
          <cell r="AB1810">
            <v>0</v>
          </cell>
        </row>
        <row r="1811">
          <cell r="AB1811">
            <v>0</v>
          </cell>
        </row>
        <row r="1812">
          <cell r="AB1812">
            <v>0</v>
          </cell>
        </row>
        <row r="1813">
          <cell r="AB1813">
            <v>66656.525284460193</v>
          </cell>
        </row>
        <row r="1817">
          <cell r="AB1817">
            <v>32271.240802093391</v>
          </cell>
        </row>
        <row r="1818">
          <cell r="AB1818">
            <v>0</v>
          </cell>
        </row>
        <row r="1819">
          <cell r="AB1819">
            <v>0</v>
          </cell>
        </row>
        <row r="1820">
          <cell r="AB1820">
            <v>0</v>
          </cell>
        </row>
        <row r="1821">
          <cell r="AB1821">
            <v>0</v>
          </cell>
        </row>
        <row r="1823">
          <cell r="AB1823">
            <v>32981.569241516241</v>
          </cell>
        </row>
        <row r="1824">
          <cell r="AB1824">
            <v>0</v>
          </cell>
        </row>
        <row r="1825">
          <cell r="AB1825">
            <v>0</v>
          </cell>
        </row>
        <row r="1829">
          <cell r="AB1829">
            <v>111949.67240886448</v>
          </cell>
        </row>
        <row r="1830">
          <cell r="AB1830">
            <v>5109.1448070932011</v>
          </cell>
        </row>
        <row r="1831">
          <cell r="AB1831">
            <v>0</v>
          </cell>
        </row>
        <row r="1832">
          <cell r="AB1832">
            <v>0</v>
          </cell>
        </row>
        <row r="1833">
          <cell r="AB1833">
            <v>0</v>
          </cell>
        </row>
        <row r="1834">
          <cell r="AB1834">
            <v>0</v>
          </cell>
        </row>
        <row r="1835">
          <cell r="AB1835">
            <v>0</v>
          </cell>
        </row>
        <row r="1836">
          <cell r="AB1836">
            <v>0</v>
          </cell>
        </row>
        <row r="1841">
          <cell r="AB1841">
            <v>12625.662619691371</v>
          </cell>
        </row>
        <row r="1842">
          <cell r="AB1842">
            <v>0</v>
          </cell>
        </row>
        <row r="1843">
          <cell r="AB1843">
            <v>0</v>
          </cell>
        </row>
        <row r="1844">
          <cell r="AB1844">
            <v>252.11028405988304</v>
          </cell>
        </row>
        <row r="1845">
          <cell r="AB1845">
            <v>0</v>
          </cell>
        </row>
        <row r="1846">
          <cell r="AB1846">
            <v>0</v>
          </cell>
        </row>
        <row r="1850">
          <cell r="AB1850">
            <v>58145.909055002427</v>
          </cell>
        </row>
        <row r="1851">
          <cell r="AB1851">
            <v>0</v>
          </cell>
        </row>
        <row r="1852">
          <cell r="AB1852">
            <v>0</v>
          </cell>
        </row>
        <row r="1853">
          <cell r="AB1853">
            <v>2553.7883500630064</v>
          </cell>
        </row>
        <row r="1854">
          <cell r="AB1854">
            <v>0</v>
          </cell>
        </row>
        <row r="1855">
          <cell r="AB1855">
            <v>0</v>
          </cell>
        </row>
        <row r="1856">
          <cell r="AB1856">
            <v>0</v>
          </cell>
        </row>
        <row r="1861">
          <cell r="AB1861">
            <v>44445.812034466013</v>
          </cell>
        </row>
        <row r="1862">
          <cell r="AB1862">
            <v>0</v>
          </cell>
        </row>
        <row r="1863">
          <cell r="AB1863">
            <v>0</v>
          </cell>
        </row>
        <row r="1864">
          <cell r="AB1864">
            <v>3249.5447789776945</v>
          </cell>
        </row>
        <row r="1865">
          <cell r="AB1865">
            <v>0</v>
          </cell>
        </row>
        <row r="1866">
          <cell r="AB1866">
            <v>0</v>
          </cell>
        </row>
        <row r="1867">
          <cell r="AB1867">
            <v>0</v>
          </cell>
        </row>
        <row r="1872">
          <cell r="AB1872">
            <v>155479.40645580887</v>
          </cell>
        </row>
        <row r="1873">
          <cell r="AB1873">
            <v>0</v>
          </cell>
        </row>
        <row r="1874">
          <cell r="AB1874">
            <v>0</v>
          </cell>
        </row>
        <row r="1875">
          <cell r="AB1875">
            <v>866.50786415386051</v>
          </cell>
        </row>
        <row r="1876">
          <cell r="AB1876">
            <v>0</v>
          </cell>
        </row>
        <row r="1877">
          <cell r="AB1877">
            <v>0</v>
          </cell>
        </row>
        <row r="1878">
          <cell r="AB1878">
            <v>0</v>
          </cell>
        </row>
        <row r="1879">
          <cell r="AB1879">
            <v>0</v>
          </cell>
        </row>
        <row r="1886">
          <cell r="AB1886">
            <v>200019.81822027301</v>
          </cell>
        </row>
        <row r="1887">
          <cell r="AB1887">
            <v>0</v>
          </cell>
        </row>
        <row r="1888">
          <cell r="AB1888">
            <v>0</v>
          </cell>
        </row>
        <row r="1889">
          <cell r="AB1889">
            <v>32575.628825403914</v>
          </cell>
        </row>
        <row r="1890">
          <cell r="AB1890">
            <v>0</v>
          </cell>
        </row>
        <row r="1891">
          <cell r="AB1891">
            <v>0</v>
          </cell>
        </row>
        <row r="1892">
          <cell r="AB1892">
            <v>0</v>
          </cell>
        </row>
        <row r="1893">
          <cell r="AB1893">
            <v>0</v>
          </cell>
        </row>
        <row r="1899">
          <cell r="AB1899">
            <v>2752.3508778362357</v>
          </cell>
        </row>
        <row r="1900">
          <cell r="AB1900">
            <v>0</v>
          </cell>
        </row>
        <row r="1901">
          <cell r="AB1901">
            <v>0</v>
          </cell>
        </row>
        <row r="1902">
          <cell r="AB1902">
            <v>0</v>
          </cell>
        </row>
        <row r="1903">
          <cell r="AB1903">
            <v>2117.7030556323434</v>
          </cell>
        </row>
        <row r="1904">
          <cell r="AB1904">
            <v>0</v>
          </cell>
        </row>
        <row r="1905">
          <cell r="AB1905">
            <v>0</v>
          </cell>
        </row>
        <row r="1906">
          <cell r="AB1906">
            <v>0</v>
          </cell>
        </row>
        <row r="1913">
          <cell r="AB1913">
            <v>0</v>
          </cell>
        </row>
        <row r="1917">
          <cell r="AB1917">
            <v>0</v>
          </cell>
        </row>
        <row r="1919">
          <cell r="AB1919">
            <v>0</v>
          </cell>
        </row>
        <row r="1927">
          <cell r="AB1927">
            <v>8201.7081053500769</v>
          </cell>
        </row>
        <row r="1929">
          <cell r="AB1929">
            <v>-8201.7081053500769</v>
          </cell>
        </row>
        <row r="1935">
          <cell r="AB1935">
            <v>0</v>
          </cell>
        </row>
        <row r="1937">
          <cell r="AB1937">
            <v>0</v>
          </cell>
        </row>
        <row r="1947">
          <cell r="AB1947">
            <v>371.13068010552013</v>
          </cell>
        </row>
        <row r="1955">
          <cell r="AB1955">
            <v>0</v>
          </cell>
        </row>
        <row r="1964">
          <cell r="AB1964">
            <v>0</v>
          </cell>
        </row>
        <row r="1965">
          <cell r="AB1965">
            <v>0</v>
          </cell>
        </row>
        <row r="1966">
          <cell r="AB1966">
            <v>0</v>
          </cell>
        </row>
        <row r="1969">
          <cell r="AB1969">
            <v>0</v>
          </cell>
        </row>
        <row r="1970">
          <cell r="AB1970">
            <v>0</v>
          </cell>
        </row>
        <row r="1971">
          <cell r="AB1971">
            <v>0</v>
          </cell>
        </row>
        <row r="1972">
          <cell r="AB1972">
            <v>0</v>
          </cell>
        </row>
        <row r="1976">
          <cell r="AB1976">
            <v>8751.3855258186959</v>
          </cell>
        </row>
        <row r="1977">
          <cell r="AB1977">
            <v>0</v>
          </cell>
        </row>
        <row r="1978">
          <cell r="AB1978">
            <v>237415.43992912996</v>
          </cell>
        </row>
        <row r="1979">
          <cell r="AB1979">
            <v>0</v>
          </cell>
        </row>
        <row r="1980">
          <cell r="AB1980">
            <v>0</v>
          </cell>
        </row>
        <row r="1981">
          <cell r="AB1981">
            <v>0</v>
          </cell>
        </row>
        <row r="1983">
          <cell r="AB1983">
            <v>0</v>
          </cell>
        </row>
        <row r="1993">
          <cell r="AB1993">
            <v>0</v>
          </cell>
        </row>
        <row r="2005">
          <cell r="AB2005">
            <v>0</v>
          </cell>
        </row>
        <row r="2006">
          <cell r="AB2006">
            <v>0</v>
          </cell>
        </row>
        <row r="2007">
          <cell r="AB2007">
            <v>0</v>
          </cell>
        </row>
        <row r="2008">
          <cell r="AB2008">
            <v>0</v>
          </cell>
        </row>
        <row r="2009">
          <cell r="AB2009">
            <v>0</v>
          </cell>
        </row>
        <row r="2010">
          <cell r="AB2010">
            <v>0</v>
          </cell>
        </row>
        <row r="2017">
          <cell r="AB2017">
            <v>0</v>
          </cell>
        </row>
        <row r="2021">
          <cell r="AB2021">
            <v>0</v>
          </cell>
        </row>
        <row r="2026">
          <cell r="AB2026">
            <v>0</v>
          </cell>
        </row>
        <row r="2033">
          <cell r="AB2033">
            <v>0</v>
          </cell>
        </row>
        <row r="2041">
          <cell r="AB2041">
            <v>0</v>
          </cell>
        </row>
        <row r="2047">
          <cell r="AB2047">
            <v>0</v>
          </cell>
        </row>
        <row r="2049">
          <cell r="AB2049">
            <v>0</v>
          </cell>
        </row>
        <row r="2057">
          <cell r="AB2057">
            <v>0</v>
          </cell>
        </row>
        <row r="2061">
          <cell r="AB2061">
            <v>0</v>
          </cell>
        </row>
        <row r="2065">
          <cell r="AB2065">
            <v>0</v>
          </cell>
        </row>
        <row r="2080">
          <cell r="AB2080">
            <v>3.1971199393379694E-10</v>
          </cell>
        </row>
        <row r="2083">
          <cell r="AB2083">
            <v>-4.3803640624551725E-6</v>
          </cell>
        </row>
        <row r="2093">
          <cell r="AB2093">
            <v>0</v>
          </cell>
        </row>
        <row r="2098">
          <cell r="AB2098">
            <v>0</v>
          </cell>
        </row>
        <row r="2104">
          <cell r="AB2104">
            <v>0</v>
          </cell>
        </row>
        <row r="2108">
          <cell r="AB2108">
            <v>-1.1009341280339427E-9</v>
          </cell>
        </row>
        <row r="2113">
          <cell r="AB2113">
            <v>0</v>
          </cell>
        </row>
        <row r="2118">
          <cell r="AB2118">
            <v>0</v>
          </cell>
        </row>
        <row r="2129">
          <cell r="AB2129">
            <v>0</v>
          </cell>
        </row>
        <row r="2136">
          <cell r="AB2136">
            <v>0</v>
          </cell>
        </row>
        <row r="2148">
          <cell r="AB2148">
            <v>0</v>
          </cell>
        </row>
        <row r="2149">
          <cell r="AB2149">
            <v>0</v>
          </cell>
        </row>
        <row r="2163">
          <cell r="AB2163">
            <v>0</v>
          </cell>
        </row>
        <row r="2168">
          <cell r="AB2168">
            <v>0</v>
          </cell>
        </row>
        <row r="2173">
          <cell r="AB2173">
            <v>0</v>
          </cell>
        </row>
        <row r="2186">
          <cell r="AB2186">
            <v>0</v>
          </cell>
        </row>
        <row r="2187">
          <cell r="AB2187">
            <v>0</v>
          </cell>
        </row>
        <row r="2190">
          <cell r="H2190">
            <v>0</v>
          </cell>
        </row>
        <row r="2191">
          <cell r="AB2191">
            <v>0</v>
          </cell>
        </row>
        <row r="2194">
          <cell r="H2194">
            <v>-532367.25932275446</v>
          </cell>
        </row>
        <row r="2195">
          <cell r="AB2195">
            <v>-4785.7145414402539</v>
          </cell>
        </row>
        <row r="2198">
          <cell r="H2198">
            <v>-1659947.6519816839</v>
          </cell>
        </row>
        <row r="2200">
          <cell r="AB2200">
            <v>-14922.096498241221</v>
          </cell>
        </row>
        <row r="2202">
          <cell r="AB2202">
            <v>-124.45719370970869</v>
          </cell>
        </row>
        <row r="2205">
          <cell r="AB2205">
            <v>0</v>
          </cell>
        </row>
        <row r="2211">
          <cell r="AB2211">
            <v>0</v>
          </cell>
        </row>
        <row r="2219">
          <cell r="AB2219">
            <v>-9375.4071350425256</v>
          </cell>
        </row>
        <row r="2222">
          <cell r="AB2222">
            <v>0</v>
          </cell>
        </row>
        <row r="2230">
          <cell r="AB2230">
            <v>0</v>
          </cell>
        </row>
        <row r="2235">
          <cell r="AB2235">
            <v>5.7561916583438221E-3</v>
          </cell>
        </row>
        <row r="2237">
          <cell r="AB2237">
            <v>0</v>
          </cell>
        </row>
        <row r="2243">
          <cell r="AB2243">
            <v>5.0210717484672034E-3</v>
          </cell>
        </row>
        <row r="2249">
          <cell r="AB2249">
            <v>0</v>
          </cell>
        </row>
        <row r="2255">
          <cell r="AB2255">
            <v>25305.845165489642</v>
          </cell>
        </row>
        <row r="2256">
          <cell r="AB2256">
            <v>0</v>
          </cell>
        </row>
        <row r="2259">
          <cell r="AB2259">
            <v>-1339185.8091690862</v>
          </cell>
        </row>
        <row r="2265">
          <cell r="AB2265">
            <v>-1477.010507579693</v>
          </cell>
        </row>
        <row r="2271">
          <cell r="AB2271">
            <v>-36171.805206909805</v>
          </cell>
        </row>
        <row r="2284">
          <cell r="AB2284">
            <v>-6945.9207448015604</v>
          </cell>
        </row>
        <row r="2299">
          <cell r="AB2299">
            <v>0</v>
          </cell>
        </row>
        <row r="2305">
          <cell r="AB2305">
            <v>0</v>
          </cell>
        </row>
        <row r="2313">
          <cell r="AB2313">
            <v>0</v>
          </cell>
        </row>
        <row r="2322">
          <cell r="AB2322">
            <v>0</v>
          </cell>
        </row>
        <row r="2327">
          <cell r="AB2327">
            <v>0</v>
          </cell>
        </row>
        <row r="2346">
          <cell r="AB2346">
            <v>0</v>
          </cell>
        </row>
        <row r="2355">
          <cell r="AB2355">
            <v>0</v>
          </cell>
        </row>
        <row r="2359">
          <cell r="AB2359">
            <v>0</v>
          </cell>
        </row>
        <row r="2363">
          <cell r="AB2363">
            <v>0</v>
          </cell>
        </row>
        <row r="2367">
          <cell r="AB2367">
            <v>0</v>
          </cell>
        </row>
        <row r="2371">
          <cell r="AB2371">
            <v>0</v>
          </cell>
        </row>
        <row r="2375">
          <cell r="AB2375">
            <v>0</v>
          </cell>
        </row>
        <row r="2379">
          <cell r="AB2379">
            <v>0</v>
          </cell>
        </row>
        <row r="2383">
          <cell r="AB2383">
            <v>0</v>
          </cell>
        </row>
        <row r="2387">
          <cell r="AB2387">
            <v>0</v>
          </cell>
        </row>
        <row r="2391">
          <cell r="AB2391">
            <v>1735991.0806818223</v>
          </cell>
        </row>
        <row r="2395">
          <cell r="AB2395">
            <v>0</v>
          </cell>
        </row>
        <row r="2399">
          <cell r="AB2399">
            <v>0</v>
          </cell>
        </row>
        <row r="2403">
          <cell r="AB2403">
            <v>0</v>
          </cell>
        </row>
        <row r="2407">
          <cell r="AB2407">
            <v>0</v>
          </cell>
        </row>
        <row r="2411">
          <cell r="AB2411">
            <v>0</v>
          </cell>
        </row>
        <row r="2415">
          <cell r="AB2415">
            <v>16761.704143990271</v>
          </cell>
        </row>
        <row r="2425">
          <cell r="AB2425">
            <v>-362145.53929345286</v>
          </cell>
        </row>
        <row r="2426">
          <cell r="AB2426">
            <v>0</v>
          </cell>
        </row>
        <row r="2427">
          <cell r="AB2427">
            <v>0</v>
          </cell>
        </row>
        <row r="2428">
          <cell r="AB2428">
            <v>0</v>
          </cell>
        </row>
        <row r="2429">
          <cell r="AB2429">
            <v>0</v>
          </cell>
        </row>
        <row r="2430">
          <cell r="AB2430">
            <v>-46174.503418186338</v>
          </cell>
        </row>
        <row r="2431">
          <cell r="AB2431">
            <v>0</v>
          </cell>
        </row>
        <row r="2433">
          <cell r="AB2433">
            <v>0</v>
          </cell>
        </row>
        <row r="2434">
          <cell r="AB2434">
            <v>0</v>
          </cell>
        </row>
        <row r="2444">
          <cell r="AB2444">
            <v>0</v>
          </cell>
        </row>
        <row r="2451">
          <cell r="AB2451">
            <v>0</v>
          </cell>
        </row>
        <row r="2459">
          <cell r="AB2459">
            <v>0</v>
          </cell>
        </row>
        <row r="2478">
          <cell r="AB2478">
            <v>0</v>
          </cell>
        </row>
        <row r="2485">
          <cell r="AB2485">
            <v>-6740.5372448910812</v>
          </cell>
        </row>
        <row r="2487">
          <cell r="AB2487">
            <v>-39902.508809755607</v>
          </cell>
        </row>
        <row r="2493">
          <cell r="AB2493">
            <v>0</v>
          </cell>
        </row>
        <row r="2497">
          <cell r="AB2497">
            <v>-25.46550216520393</v>
          </cell>
        </row>
        <row r="2498">
          <cell r="AB2498">
            <v>0</v>
          </cell>
        </row>
        <row r="2499">
          <cell r="AB2499">
            <v>0</v>
          </cell>
        </row>
        <row r="2500">
          <cell r="AB2500">
            <v>0</v>
          </cell>
        </row>
        <row r="2501">
          <cell r="AB2501">
            <v>0</v>
          </cell>
        </row>
        <row r="2502">
          <cell r="AB2502">
            <v>0</v>
          </cell>
        </row>
        <row r="2504">
          <cell r="AB2504">
            <v>0</v>
          </cell>
        </row>
        <row r="2505">
          <cell r="AB2505">
            <v>0</v>
          </cell>
        </row>
        <row r="2506">
          <cell r="AB2506">
            <v>-165891.44682277521</v>
          </cell>
        </row>
      </sheetData>
      <sheetData sheetId="20" refreshError="1"/>
      <sheetData sheetId="21" refreshError="1">
        <row r="11">
          <cell r="A11" t="str">
            <v>FACTOR</v>
          </cell>
          <cell r="B11" t="str">
            <v>SUB</v>
          </cell>
          <cell r="C11" t="str">
            <v>PC</v>
          </cell>
          <cell r="D11" t="str">
            <v>XFMR</v>
          </cell>
          <cell r="E11" t="str">
            <v>METER</v>
          </cell>
          <cell r="F11" t="str">
            <v>SERVICE</v>
          </cell>
          <cell r="G11" t="str">
            <v>TOTAL</v>
          </cell>
        </row>
        <row r="12">
          <cell r="A12" t="str">
            <v>SUBS</v>
          </cell>
          <cell r="B12">
            <v>1</v>
          </cell>
          <cell r="C12">
            <v>0</v>
          </cell>
          <cell r="D12">
            <v>0</v>
          </cell>
          <cell r="E12">
            <v>0</v>
          </cell>
          <cell r="F12">
            <v>0</v>
          </cell>
          <cell r="G12">
            <v>1</v>
          </cell>
        </row>
        <row r="13">
          <cell r="A13" t="str">
            <v>PC</v>
          </cell>
          <cell r="B13">
            <v>0</v>
          </cell>
          <cell r="C13">
            <v>1</v>
          </cell>
          <cell r="D13">
            <v>0</v>
          </cell>
          <cell r="E13">
            <v>0</v>
          </cell>
          <cell r="F13">
            <v>0</v>
          </cell>
          <cell r="G13">
            <v>1</v>
          </cell>
        </row>
        <row r="14">
          <cell r="A14" t="str">
            <v>XFMR</v>
          </cell>
          <cell r="B14">
            <v>0</v>
          </cell>
          <cell r="C14">
            <v>0</v>
          </cell>
          <cell r="D14">
            <v>1</v>
          </cell>
          <cell r="E14">
            <v>0</v>
          </cell>
          <cell r="F14">
            <v>0</v>
          </cell>
          <cell r="G14">
            <v>1</v>
          </cell>
        </row>
        <row r="15">
          <cell r="A15" t="str">
            <v>METR</v>
          </cell>
          <cell r="B15">
            <v>0</v>
          </cell>
          <cell r="C15">
            <v>0</v>
          </cell>
          <cell r="D15">
            <v>0</v>
          </cell>
          <cell r="E15">
            <v>1</v>
          </cell>
          <cell r="F15">
            <v>0</v>
          </cell>
          <cell r="G15">
            <v>1</v>
          </cell>
        </row>
        <row r="16">
          <cell r="A16" t="str">
            <v>SERV</v>
          </cell>
          <cell r="B16">
            <v>0</v>
          </cell>
          <cell r="C16">
            <v>0</v>
          </cell>
          <cell r="D16">
            <v>0</v>
          </cell>
          <cell r="E16">
            <v>0</v>
          </cell>
          <cell r="F16">
            <v>1</v>
          </cell>
          <cell r="G16">
            <v>1</v>
          </cell>
        </row>
        <row r="17">
          <cell r="A17" t="str">
            <v>CUST</v>
          </cell>
          <cell r="B17">
            <v>0</v>
          </cell>
          <cell r="C17">
            <v>0</v>
          </cell>
          <cell r="D17">
            <v>0</v>
          </cell>
          <cell r="E17">
            <v>0</v>
          </cell>
          <cell r="F17">
            <v>0</v>
          </cell>
          <cell r="G17">
            <v>0</v>
          </cell>
        </row>
        <row r="18">
          <cell r="A18" t="str">
            <v>MISC</v>
          </cell>
          <cell r="B18">
            <v>0</v>
          </cell>
          <cell r="C18">
            <v>0</v>
          </cell>
          <cell r="D18">
            <v>0</v>
          </cell>
          <cell r="E18">
            <v>0</v>
          </cell>
          <cell r="F18">
            <v>0</v>
          </cell>
          <cell r="G18">
            <v>0</v>
          </cell>
        </row>
        <row r="19">
          <cell r="A19" t="str">
            <v>PLNT</v>
          </cell>
          <cell r="B19">
            <v>0.12175806723086226</v>
          </cell>
          <cell r="C19">
            <v>0.48040066869781384</v>
          </cell>
          <cell r="D19">
            <v>0.24290928316102509</v>
          </cell>
          <cell r="E19">
            <v>2.9930443425162045E-2</v>
          </cell>
          <cell r="F19">
            <v>0.12500153748513679</v>
          </cell>
          <cell r="G19">
            <v>1</v>
          </cell>
        </row>
        <row r="20">
          <cell r="A20" t="str">
            <v>PLNT2</v>
          </cell>
          <cell r="B20">
            <v>0.20220260865780101</v>
          </cell>
          <cell r="C20">
            <v>0.79779739134219896</v>
          </cell>
          <cell r="D20">
            <v>0</v>
          </cell>
          <cell r="E20">
            <v>0</v>
          </cell>
          <cell r="F20">
            <v>0</v>
          </cell>
          <cell r="G20">
            <v>1</v>
          </cell>
        </row>
        <row r="21">
          <cell r="A21" t="str">
            <v>DISom</v>
          </cell>
          <cell r="B21">
            <v>0.12424868527128047</v>
          </cell>
          <cell r="C21">
            <v>0.754056459621822</v>
          </cell>
          <cell r="D21">
            <v>6.8766915423961053E-3</v>
          </cell>
          <cell r="E21">
            <v>0.11481816356450138</v>
          </cell>
          <cell r="F21">
            <v>0</v>
          </cell>
          <cell r="G21">
            <v>1</v>
          </cell>
        </row>
        <row r="22">
          <cell r="A22" t="str">
            <v>INTN</v>
          </cell>
          <cell r="B22">
            <v>0.12175806723086226</v>
          </cell>
          <cell r="C22">
            <v>0.48040066869781384</v>
          </cell>
          <cell r="D22">
            <v>0.24290928316102509</v>
          </cell>
          <cell r="E22">
            <v>2.9930443425162042E-2</v>
          </cell>
          <cell r="F22">
            <v>0.12500153748513679</v>
          </cell>
          <cell r="G22">
            <v>1</v>
          </cell>
        </row>
        <row r="23">
          <cell r="A23" t="str">
            <v>GENL</v>
          </cell>
          <cell r="B23">
            <v>0.12175806723086226</v>
          </cell>
          <cell r="C23">
            <v>0.48040066869781389</v>
          </cell>
          <cell r="D23">
            <v>0.24290928316102509</v>
          </cell>
          <cell r="E23">
            <v>2.9930443425162042E-2</v>
          </cell>
          <cell r="F23">
            <v>0.12500153748513679</v>
          </cell>
          <cell r="G23">
            <v>1.0000000000000002</v>
          </cell>
        </row>
        <row r="24">
          <cell r="A24" t="str">
            <v>ZERO</v>
          </cell>
          <cell r="B24">
            <v>0</v>
          </cell>
          <cell r="C24">
            <v>0</v>
          </cell>
          <cell r="D24">
            <v>0</v>
          </cell>
          <cell r="E24">
            <v>0</v>
          </cell>
          <cell r="F24">
            <v>0</v>
          </cell>
          <cell r="G24">
            <v>0</v>
          </cell>
        </row>
        <row r="25">
          <cell r="A25" t="str">
            <v>DRB</v>
          </cell>
          <cell r="B25">
            <v>0.15074855392100259</v>
          </cell>
          <cell r="C25">
            <v>0.41668967055272166</v>
          </cell>
          <cell r="D25">
            <v>0.22887699005490636</v>
          </cell>
          <cell r="E25">
            <v>6.2003220706714005E-2</v>
          </cell>
          <cell r="F25">
            <v>0.14168156476465507</v>
          </cell>
          <cell r="G25">
            <v>0.99999999999999978</v>
          </cell>
        </row>
      </sheetData>
      <sheetData sheetId="22" refreshError="1">
        <row r="10">
          <cell r="A10" t="str">
            <v>FACTOR NAME</v>
          </cell>
          <cell r="B10" t="str">
            <v>GEN</v>
          </cell>
          <cell r="C10" t="str">
            <v>TRN</v>
          </cell>
          <cell r="D10" t="str">
            <v>DIS</v>
          </cell>
          <cell r="E10" t="str">
            <v>Distribution</v>
          </cell>
          <cell r="F10" t="str">
            <v>Retail</v>
          </cell>
          <cell r="G10" t="str">
            <v>Misc</v>
          </cell>
          <cell r="H10" t="str">
            <v>TOT</v>
          </cell>
        </row>
        <row r="11">
          <cell r="A11" t="str">
            <v>ACCMDIT</v>
          </cell>
          <cell r="B11">
            <v>0.74730050389722358</v>
          </cell>
          <cell r="C11">
            <v>0.10854210073508898</v>
          </cell>
          <cell r="D11">
            <v>0.14415739536768737</v>
          </cell>
          <cell r="E11">
            <v>0.13953577108672632</v>
          </cell>
          <cell r="F11">
            <v>4.6216242809610335E-3</v>
          </cell>
          <cell r="G11">
            <v>0</v>
          </cell>
          <cell r="H11">
            <v>1</v>
          </cell>
        </row>
        <row r="12">
          <cell r="A12" t="str">
            <v>BOOKDEPR</v>
          </cell>
          <cell r="B12">
            <v>0.52921640066915743</v>
          </cell>
          <cell r="C12">
            <v>0.15804861435803247</v>
          </cell>
          <cell r="D12">
            <v>0.3127349849728101</v>
          </cell>
          <cell r="E12">
            <v>0.30912957518662998</v>
          </cell>
          <cell r="F12">
            <v>3.6054097861801153E-3</v>
          </cell>
          <cell r="G12">
            <v>0</v>
          </cell>
          <cell r="H12">
            <v>1</v>
          </cell>
        </row>
        <row r="13">
          <cell r="A13" t="str">
            <v>COM-EQ</v>
          </cell>
          <cell r="B13">
            <v>0</v>
          </cell>
          <cell r="C13">
            <v>0</v>
          </cell>
          <cell r="D13">
            <v>0</v>
          </cell>
          <cell r="E13">
            <v>0</v>
          </cell>
          <cell r="F13">
            <v>0</v>
          </cell>
          <cell r="G13">
            <v>0</v>
          </cell>
          <cell r="H13">
            <v>0</v>
          </cell>
        </row>
        <row r="14">
          <cell r="A14" t="str">
            <v>CUST</v>
          </cell>
          <cell r="B14">
            <v>0</v>
          </cell>
          <cell r="C14">
            <v>0</v>
          </cell>
          <cell r="D14">
            <v>1</v>
          </cell>
          <cell r="E14">
            <v>0</v>
          </cell>
          <cell r="F14">
            <v>1</v>
          </cell>
          <cell r="G14">
            <v>0</v>
          </cell>
          <cell r="H14">
            <v>1</v>
          </cell>
        </row>
        <row r="15">
          <cell r="A15" t="str">
            <v>CWC</v>
          </cell>
          <cell r="B15">
            <v>0.74108054691331193</v>
          </cell>
          <cell r="C15">
            <v>0.10530006282765664</v>
          </cell>
          <cell r="D15">
            <v>0.15361939025903137</v>
          </cell>
          <cell r="E15">
            <v>0.11077268600072239</v>
          </cell>
          <cell r="F15">
            <v>3.3751893225738641E-2</v>
          </cell>
          <cell r="G15">
            <v>9.0948110325703435E-3</v>
          </cell>
          <cell r="H15">
            <v>0.99999999999999989</v>
          </cell>
        </row>
        <row r="16">
          <cell r="A16" t="str">
            <v>DDS2</v>
          </cell>
          <cell r="B16">
            <v>0.89407128145282733</v>
          </cell>
          <cell r="C16">
            <v>-3.2829504907326357E-3</v>
          </cell>
          <cell r="D16">
            <v>0.10921166903790537</v>
          </cell>
          <cell r="E16">
            <v>-2.5223122530314869E-2</v>
          </cell>
          <cell r="F16">
            <v>0.16203097108382661</v>
          </cell>
          <cell r="G16">
            <v>-2.7596179515606372E-2</v>
          </cell>
          <cell r="H16">
            <v>1</v>
          </cell>
        </row>
        <row r="17">
          <cell r="A17" t="str">
            <v>DDS6</v>
          </cell>
          <cell r="B17">
            <v>0</v>
          </cell>
          <cell r="C17">
            <v>0</v>
          </cell>
          <cell r="D17">
            <v>0</v>
          </cell>
          <cell r="E17">
            <v>0</v>
          </cell>
          <cell r="F17">
            <v>0</v>
          </cell>
          <cell r="G17">
            <v>0</v>
          </cell>
          <cell r="H17">
            <v>0</v>
          </cell>
        </row>
        <row r="18">
          <cell r="A18" t="str">
            <v>DDSO2</v>
          </cell>
          <cell r="B18">
            <v>0.24176666238022101</v>
          </cell>
          <cell r="C18">
            <v>1.5294663143060563E-2</v>
          </cell>
          <cell r="D18">
            <v>0.74293867447671846</v>
          </cell>
          <cell r="E18">
            <v>9.1767978858363367E-2</v>
          </cell>
          <cell r="F18">
            <v>0</v>
          </cell>
          <cell r="G18">
            <v>0.65117069561835506</v>
          </cell>
          <cell r="H18">
            <v>1</v>
          </cell>
        </row>
        <row r="19">
          <cell r="A19" t="str">
            <v>DDSO6</v>
          </cell>
          <cell r="B19">
            <v>0</v>
          </cell>
          <cell r="C19">
            <v>0</v>
          </cell>
          <cell r="D19">
            <v>1</v>
          </cell>
          <cell r="E19">
            <v>0</v>
          </cell>
          <cell r="F19">
            <v>0</v>
          </cell>
          <cell r="G19">
            <v>1</v>
          </cell>
          <cell r="H19">
            <v>1</v>
          </cell>
        </row>
        <row r="20">
          <cell r="A20" t="str">
            <v>DEFSG</v>
          </cell>
          <cell r="B20">
            <v>0.62083568490597874</v>
          </cell>
          <cell r="C20">
            <v>0.37916431509402132</v>
          </cell>
          <cell r="D20">
            <v>0</v>
          </cell>
          <cell r="E20">
            <v>0</v>
          </cell>
          <cell r="F20">
            <v>0</v>
          </cell>
          <cell r="G20">
            <v>0</v>
          </cell>
          <cell r="H20">
            <v>1</v>
          </cell>
        </row>
        <row r="21">
          <cell r="A21" t="str">
            <v>DITEXP</v>
          </cell>
          <cell r="B21">
            <v>0.9407170505146395</v>
          </cell>
          <cell r="C21">
            <v>-4.4117086439972438E-3</v>
          </cell>
          <cell r="D21">
            <v>6.3694658129357901E-2</v>
          </cell>
          <cell r="E21">
            <v>6.0285350783068008E-2</v>
          </cell>
          <cell r="F21">
            <v>3.4093073462898968E-3</v>
          </cell>
          <cell r="G21">
            <v>0</v>
          </cell>
          <cell r="H21">
            <v>1.0000000000000004</v>
          </cell>
        </row>
        <row r="22">
          <cell r="A22" t="str">
            <v>DMSC</v>
          </cell>
          <cell r="B22">
            <v>0</v>
          </cell>
          <cell r="C22">
            <v>0</v>
          </cell>
          <cell r="D22">
            <v>1</v>
          </cell>
          <cell r="E22">
            <v>0</v>
          </cell>
          <cell r="F22">
            <v>0</v>
          </cell>
          <cell r="G22">
            <v>1</v>
          </cell>
          <cell r="H22">
            <v>1</v>
          </cell>
        </row>
        <row r="23">
          <cell r="A23" t="str">
            <v>DPW</v>
          </cell>
          <cell r="B23">
            <v>0</v>
          </cell>
          <cell r="C23">
            <v>0</v>
          </cell>
          <cell r="D23">
            <v>1</v>
          </cell>
          <cell r="E23">
            <v>1</v>
          </cell>
          <cell r="F23">
            <v>0</v>
          </cell>
          <cell r="G23">
            <v>0</v>
          </cell>
          <cell r="H23">
            <v>1</v>
          </cell>
        </row>
        <row r="24">
          <cell r="A24" t="str">
            <v>ESD</v>
          </cell>
          <cell r="B24">
            <v>0.3</v>
          </cell>
          <cell r="C24">
            <v>0.1</v>
          </cell>
          <cell r="D24">
            <v>0.6</v>
          </cell>
          <cell r="E24">
            <v>0.6</v>
          </cell>
          <cell r="F24">
            <v>0</v>
          </cell>
          <cell r="G24">
            <v>0</v>
          </cell>
          <cell r="H24">
            <v>1</v>
          </cell>
        </row>
        <row r="25">
          <cell r="A25" t="str">
            <v>FERC</v>
          </cell>
          <cell r="B25">
            <v>0.53728866283770005</v>
          </cell>
          <cell r="C25">
            <v>0.4627113371622999</v>
          </cell>
          <cell r="D25">
            <v>0</v>
          </cell>
          <cell r="E25">
            <v>0</v>
          </cell>
          <cell r="F25">
            <v>0</v>
          </cell>
          <cell r="G25">
            <v>0</v>
          </cell>
          <cell r="H25">
            <v>1</v>
          </cell>
        </row>
        <row r="26">
          <cell r="A26" t="str">
            <v>FIT</v>
          </cell>
          <cell r="B26">
            <v>0.94624086892959691</v>
          </cell>
          <cell r="C26">
            <v>0.5530723559121008</v>
          </cell>
          <cell r="D26">
            <v>-0.49931322484169877</v>
          </cell>
          <cell r="E26">
            <v>-0.43775214090493819</v>
          </cell>
          <cell r="F26">
            <v>2.2637592706500117E-3</v>
          </cell>
          <cell r="G26">
            <v>-6.3824843207410609E-2</v>
          </cell>
          <cell r="H26">
            <v>0.99999999999999889</v>
          </cell>
        </row>
        <row r="27">
          <cell r="A27" t="str">
            <v>G</v>
          </cell>
          <cell r="B27">
            <v>0.23221855201590294</v>
          </cell>
          <cell r="C27">
            <v>0.29058388289227599</v>
          </cell>
          <cell r="D27">
            <v>0.47719756509182115</v>
          </cell>
          <cell r="E27">
            <v>0.45034239025758155</v>
          </cell>
          <cell r="F27">
            <v>2.6855174834239621E-2</v>
          </cell>
          <cell r="G27">
            <v>0</v>
          </cell>
          <cell r="H27">
            <v>1</v>
          </cell>
        </row>
        <row r="28">
          <cell r="A28" t="str">
            <v>G-DGP</v>
          </cell>
          <cell r="B28">
            <v>0.72162573958090181</v>
          </cell>
          <cell r="C28">
            <v>0.27837426041909824</v>
          </cell>
          <cell r="D28">
            <v>0</v>
          </cell>
          <cell r="E28">
            <v>0</v>
          </cell>
          <cell r="F28">
            <v>0</v>
          </cell>
          <cell r="G28">
            <v>0</v>
          </cell>
          <cell r="H28">
            <v>1</v>
          </cell>
        </row>
        <row r="29">
          <cell r="A29" t="str">
            <v>G-DGU</v>
          </cell>
          <cell r="B29">
            <v>0.72162573958090181</v>
          </cell>
          <cell r="C29">
            <v>0.27837426041909824</v>
          </cell>
          <cell r="D29">
            <v>0</v>
          </cell>
          <cell r="E29">
            <v>0</v>
          </cell>
          <cell r="F29">
            <v>0</v>
          </cell>
          <cell r="G29">
            <v>0</v>
          </cell>
          <cell r="H29">
            <v>1</v>
          </cell>
        </row>
        <row r="30">
          <cell r="A30" t="str">
            <v>GP</v>
          </cell>
          <cell r="B30">
            <v>0.49745260079396292</v>
          </cell>
          <cell r="C30">
            <v>0.2179208050187921</v>
          </cell>
          <cell r="D30">
            <v>0.28462659418724501</v>
          </cell>
          <cell r="E30">
            <v>0.27785408266395351</v>
          </cell>
          <cell r="F30">
            <v>6.7725115232915118E-3</v>
          </cell>
          <cell r="G30">
            <v>0</v>
          </cell>
          <cell r="H30">
            <v>1</v>
          </cell>
        </row>
        <row r="31">
          <cell r="A31" t="str">
            <v>G-SG</v>
          </cell>
          <cell r="B31">
            <v>0.49966631344262147</v>
          </cell>
          <cell r="C31">
            <v>0.50033368655737853</v>
          </cell>
          <cell r="D31">
            <v>0</v>
          </cell>
          <cell r="E31">
            <v>0</v>
          </cell>
          <cell r="F31">
            <v>0</v>
          </cell>
          <cell r="G31">
            <v>0</v>
          </cell>
          <cell r="H31">
            <v>1</v>
          </cell>
        </row>
        <row r="32">
          <cell r="A32" t="str">
            <v>G-SITUS</v>
          </cell>
          <cell r="B32">
            <v>0</v>
          </cell>
          <cell r="C32">
            <v>0.25338205171303102</v>
          </cell>
          <cell r="D32">
            <v>0.74661794828696892</v>
          </cell>
          <cell r="E32">
            <v>0.74661794828696892</v>
          </cell>
          <cell r="F32">
            <v>0</v>
          </cell>
          <cell r="G32">
            <v>0</v>
          </cell>
          <cell r="H32">
            <v>1</v>
          </cell>
        </row>
        <row r="33">
          <cell r="A33" t="str">
            <v>I</v>
          </cell>
          <cell r="B33">
            <v>0.54319357546204694</v>
          </cell>
          <cell r="C33">
            <v>0.12820415420363532</v>
          </cell>
          <cell r="D33">
            <v>0.32860227033431766</v>
          </cell>
          <cell r="E33">
            <v>0.15761063753146981</v>
          </cell>
          <cell r="F33">
            <v>0.17099163280284788</v>
          </cell>
          <cell r="G33">
            <v>0</v>
          </cell>
          <cell r="H33">
            <v>0.99999999999999978</v>
          </cell>
        </row>
        <row r="34">
          <cell r="A34" t="str">
            <v>IBT</v>
          </cell>
          <cell r="B34">
            <v>0.90077648878652405</v>
          </cell>
          <cell r="C34">
            <v>1.02080855877004</v>
          </cell>
          <cell r="D34">
            <v>-0.92158504755656612</v>
          </cell>
          <cell r="E34">
            <v>-0.80796143086690198</v>
          </cell>
          <cell r="F34">
            <v>4.1782324026366962E-3</v>
          </cell>
          <cell r="G34">
            <v>-0.11780184909230083</v>
          </cell>
          <cell r="H34">
            <v>0.99999999999999778</v>
          </cell>
        </row>
        <row r="35">
          <cell r="A35" t="str">
            <v>I-DGP</v>
          </cell>
          <cell r="B35">
            <v>1</v>
          </cell>
          <cell r="C35">
            <v>0</v>
          </cell>
          <cell r="D35">
            <v>0</v>
          </cell>
          <cell r="E35">
            <v>0</v>
          </cell>
          <cell r="F35">
            <v>0</v>
          </cell>
          <cell r="G35">
            <v>0</v>
          </cell>
          <cell r="H35">
            <v>1</v>
          </cell>
        </row>
        <row r="36">
          <cell r="A36" t="str">
            <v>I-DGU</v>
          </cell>
          <cell r="B36">
            <v>1</v>
          </cell>
          <cell r="C36">
            <v>0</v>
          </cell>
          <cell r="D36">
            <v>0</v>
          </cell>
          <cell r="E36">
            <v>0</v>
          </cell>
          <cell r="F36">
            <v>0</v>
          </cell>
          <cell r="G36">
            <v>0</v>
          </cell>
          <cell r="H36">
            <v>1</v>
          </cell>
        </row>
        <row r="37">
          <cell r="A37" t="str">
            <v>I-SG</v>
          </cell>
          <cell r="B37">
            <v>0.91844504468290888</v>
          </cell>
          <cell r="C37">
            <v>8.1554955317091143E-2</v>
          </cell>
          <cell r="D37">
            <v>0</v>
          </cell>
          <cell r="E37">
            <v>0</v>
          </cell>
          <cell r="F37">
            <v>0</v>
          </cell>
          <cell r="G37">
            <v>0</v>
          </cell>
          <cell r="H37">
            <v>1</v>
          </cell>
        </row>
        <row r="38">
          <cell r="A38" t="str">
            <v>I-SITUS</v>
          </cell>
          <cell r="B38">
            <v>2.8421701507918284E-2</v>
          </cell>
          <cell r="C38">
            <v>0.46720459330835157</v>
          </cell>
          <cell r="D38">
            <v>0.50437370518373015</v>
          </cell>
          <cell r="E38">
            <v>0.50437370518373015</v>
          </cell>
          <cell r="F38">
            <v>0</v>
          </cell>
          <cell r="G38">
            <v>0</v>
          </cell>
          <cell r="H38">
            <v>1</v>
          </cell>
        </row>
        <row r="39">
          <cell r="A39" t="str">
            <v>LABOR</v>
          </cell>
          <cell r="B39">
            <v>0.42712904549402431</v>
          </cell>
          <cell r="C39">
            <v>6.855059317608897E-2</v>
          </cell>
          <cell r="D39">
            <v>0.50432036132988678</v>
          </cell>
          <cell r="E39">
            <v>0.35533822131657783</v>
          </cell>
          <cell r="F39">
            <v>0.14898214001330889</v>
          </cell>
          <cell r="G39">
            <v>0</v>
          </cell>
          <cell r="H39">
            <v>1</v>
          </cell>
        </row>
        <row r="40">
          <cell r="A40" t="str">
            <v>MSS</v>
          </cell>
          <cell r="B40">
            <v>0.84309552049741154</v>
          </cell>
          <cell r="C40">
            <v>6.4844048397869371E-3</v>
          </cell>
          <cell r="D40">
            <v>0.15042007466280158</v>
          </cell>
          <cell r="E40">
            <v>0.15042007466280158</v>
          </cell>
          <cell r="F40">
            <v>0</v>
          </cell>
          <cell r="G40">
            <v>0</v>
          </cell>
          <cell r="H40">
            <v>0.99999999999999989</v>
          </cell>
        </row>
        <row r="41">
          <cell r="A41" t="str">
            <v>NONE</v>
          </cell>
          <cell r="B41">
            <v>0</v>
          </cell>
          <cell r="C41">
            <v>0</v>
          </cell>
          <cell r="D41">
            <v>0</v>
          </cell>
          <cell r="E41">
            <v>0</v>
          </cell>
          <cell r="F41">
            <v>0</v>
          </cell>
          <cell r="G41">
            <v>0</v>
          </cell>
          <cell r="H41">
            <v>0</v>
          </cell>
        </row>
        <row r="42">
          <cell r="A42" t="str">
            <v>NUTIL</v>
          </cell>
          <cell r="B42">
            <v>0</v>
          </cell>
          <cell r="C42">
            <v>0</v>
          </cell>
          <cell r="D42">
            <v>0</v>
          </cell>
          <cell r="E42">
            <v>0</v>
          </cell>
          <cell r="F42">
            <v>0</v>
          </cell>
          <cell r="G42">
            <v>0</v>
          </cell>
          <cell r="H42">
            <v>0</v>
          </cell>
        </row>
        <row r="43">
          <cell r="A43" t="str">
            <v>OTHDGP</v>
          </cell>
          <cell r="B43">
            <v>0.68212039025281623</v>
          </cell>
          <cell r="C43">
            <v>0.31787960974718371</v>
          </cell>
          <cell r="D43">
            <v>0</v>
          </cell>
          <cell r="E43">
            <v>0</v>
          </cell>
          <cell r="F43">
            <v>0</v>
          </cell>
          <cell r="G43">
            <v>0</v>
          </cell>
          <cell r="H43">
            <v>1</v>
          </cell>
        </row>
        <row r="44">
          <cell r="A44" t="str">
            <v>OTHDGU</v>
          </cell>
          <cell r="B44">
            <v>0.68212039025281623</v>
          </cell>
          <cell r="C44">
            <v>0.31787960974718371</v>
          </cell>
          <cell r="D44">
            <v>0</v>
          </cell>
          <cell r="E44">
            <v>0</v>
          </cell>
          <cell r="F44">
            <v>0</v>
          </cell>
          <cell r="G44">
            <v>0</v>
          </cell>
          <cell r="H44">
            <v>1</v>
          </cell>
        </row>
        <row r="45">
          <cell r="A45" t="str">
            <v>OTHSE</v>
          </cell>
          <cell r="B45">
            <v>0</v>
          </cell>
          <cell r="C45">
            <v>1</v>
          </cell>
          <cell r="D45">
            <v>0</v>
          </cell>
          <cell r="E45">
            <v>0</v>
          </cell>
          <cell r="F45">
            <v>0</v>
          </cell>
          <cell r="G45">
            <v>0</v>
          </cell>
          <cell r="H45">
            <v>1</v>
          </cell>
        </row>
        <row r="46">
          <cell r="A46" t="str">
            <v>OTHSG</v>
          </cell>
          <cell r="B46">
            <v>0.68212039025281623</v>
          </cell>
          <cell r="C46">
            <v>0.31787960974718371</v>
          </cell>
          <cell r="D46">
            <v>0</v>
          </cell>
          <cell r="E46">
            <v>0</v>
          </cell>
          <cell r="F46">
            <v>0</v>
          </cell>
          <cell r="G46">
            <v>0</v>
          </cell>
          <cell r="H46">
            <v>1</v>
          </cell>
        </row>
        <row r="47">
          <cell r="A47" t="str">
            <v>OTHSGR</v>
          </cell>
          <cell r="B47">
            <v>0.68212039025281623</v>
          </cell>
          <cell r="C47">
            <v>0.31787960974718371</v>
          </cell>
          <cell r="D47">
            <v>0</v>
          </cell>
          <cell r="E47">
            <v>0</v>
          </cell>
          <cell r="F47">
            <v>0</v>
          </cell>
          <cell r="G47">
            <v>0</v>
          </cell>
          <cell r="H47">
            <v>1</v>
          </cell>
        </row>
        <row r="48">
          <cell r="A48" t="str">
            <v>OTHSITUS</v>
          </cell>
          <cell r="B48">
            <v>0</v>
          </cell>
          <cell r="C48">
            <v>0</v>
          </cell>
          <cell r="D48">
            <v>1</v>
          </cell>
          <cell r="E48">
            <v>0</v>
          </cell>
          <cell r="F48">
            <v>0</v>
          </cell>
          <cell r="G48">
            <v>1</v>
          </cell>
          <cell r="H48">
            <v>1</v>
          </cell>
        </row>
        <row r="49">
          <cell r="A49" t="str">
            <v>OTHSO</v>
          </cell>
          <cell r="B49">
            <v>0</v>
          </cell>
          <cell r="C49">
            <v>0</v>
          </cell>
          <cell r="D49">
            <v>1</v>
          </cell>
          <cell r="E49">
            <v>0</v>
          </cell>
          <cell r="F49">
            <v>0</v>
          </cell>
          <cell r="G49">
            <v>1</v>
          </cell>
          <cell r="H49">
            <v>1</v>
          </cell>
        </row>
        <row r="50">
          <cell r="A50" t="str">
            <v>P</v>
          </cell>
          <cell r="B50">
            <v>1</v>
          </cell>
          <cell r="C50">
            <v>0</v>
          </cell>
          <cell r="D50">
            <v>0</v>
          </cell>
          <cell r="E50">
            <v>0</v>
          </cell>
          <cell r="F50">
            <v>0</v>
          </cell>
          <cell r="G50">
            <v>0</v>
          </cell>
          <cell r="H50">
            <v>1</v>
          </cell>
        </row>
        <row r="51">
          <cell r="A51" t="str">
            <v>PT</v>
          </cell>
          <cell r="B51">
            <v>0.72162573958090181</v>
          </cell>
          <cell r="C51">
            <v>0.27837426041909824</v>
          </cell>
          <cell r="D51">
            <v>0</v>
          </cell>
          <cell r="E51">
            <v>0</v>
          </cell>
          <cell r="F51">
            <v>0</v>
          </cell>
          <cell r="G51">
            <v>0</v>
          </cell>
          <cell r="H51">
            <v>1</v>
          </cell>
        </row>
        <row r="52">
          <cell r="A52" t="str">
            <v>PTD</v>
          </cell>
          <cell r="B52">
            <v>0.50488811144973877</v>
          </cell>
          <cell r="C52">
            <v>0.19476557848510526</v>
          </cell>
          <cell r="D52">
            <v>0.30034631006515611</v>
          </cell>
          <cell r="E52">
            <v>0.30034631006515611</v>
          </cell>
          <cell r="F52">
            <v>0</v>
          </cell>
          <cell r="G52">
            <v>0</v>
          </cell>
          <cell r="H52">
            <v>0.99999999999999989</v>
          </cell>
        </row>
        <row r="53">
          <cell r="A53" t="str">
            <v>REVREQ</v>
          </cell>
          <cell r="B53">
            <v>0.67212343841319477</v>
          </cell>
          <cell r="C53">
            <v>0.14351537695135116</v>
          </cell>
          <cell r="D53">
            <v>0.18436118463545415</v>
          </cell>
          <cell r="E53">
            <v>0.15375120504819034</v>
          </cell>
          <cell r="F53">
            <v>2.407435623026357E-2</v>
          </cell>
          <cell r="G53">
            <v>6.5356233570002141E-3</v>
          </cell>
          <cell r="H53">
            <v>1</v>
          </cell>
        </row>
        <row r="54">
          <cell r="A54" t="str">
            <v>SCHMA</v>
          </cell>
          <cell r="B54">
            <v>0.47734582439183076</v>
          </cell>
          <cell r="C54">
            <v>0.17245450592773087</v>
          </cell>
          <cell r="D54">
            <v>0.35019966968043847</v>
          </cell>
          <cell r="E54">
            <v>0.30028764319511103</v>
          </cell>
          <cell r="F54">
            <v>1.2451395993824563E-2</v>
          </cell>
          <cell r="G54">
            <v>3.7460630491502861E-2</v>
          </cell>
          <cell r="H54">
            <v>0.99999999999999989</v>
          </cell>
        </row>
        <row r="55">
          <cell r="A55" t="str">
            <v>SCHMAF</v>
          </cell>
          <cell r="B55">
            <v>1</v>
          </cell>
          <cell r="C55">
            <v>0</v>
          </cell>
          <cell r="D55">
            <v>0</v>
          </cell>
          <cell r="E55">
            <v>0</v>
          </cell>
          <cell r="F55">
            <v>0</v>
          </cell>
          <cell r="G55">
            <v>0</v>
          </cell>
          <cell r="H55">
            <v>1</v>
          </cell>
        </row>
        <row r="56">
          <cell r="A56" t="str">
            <v>SCHMAP</v>
          </cell>
          <cell r="B56">
            <v>0.43768858813061273</v>
          </cell>
          <cell r="C56">
            <v>7.9156263870027471E-2</v>
          </cell>
          <cell r="D56">
            <v>0.48315514799935988</v>
          </cell>
          <cell r="E56">
            <v>0.34650523809572198</v>
          </cell>
          <cell r="F56">
            <v>0.13664990990363793</v>
          </cell>
          <cell r="G56">
            <v>0</v>
          </cell>
          <cell r="H56">
            <v>1</v>
          </cell>
        </row>
        <row r="57">
          <cell r="A57" t="str">
            <v>SCHMAP-SO</v>
          </cell>
          <cell r="B57">
            <v>0.43249526352468892</v>
          </cell>
          <cell r="C57">
            <v>7.9689442852613923E-2</v>
          </cell>
          <cell r="D57">
            <v>0.48781529362269727</v>
          </cell>
          <cell r="E57">
            <v>0.3497435117201031</v>
          </cell>
          <cell r="F57">
            <v>0.13807178190259414</v>
          </cell>
          <cell r="G57">
            <v>0</v>
          </cell>
          <cell r="H57">
            <v>0.99999999999999989</v>
          </cell>
        </row>
        <row r="58">
          <cell r="A58" t="str">
            <v>SCHMAT</v>
          </cell>
          <cell r="B58">
            <v>0.47803327583086075</v>
          </cell>
          <cell r="C58">
            <v>0.17407181506997826</v>
          </cell>
          <cell r="D58">
            <v>0.34789490909916115</v>
          </cell>
          <cell r="E58">
            <v>0.299486469055954</v>
          </cell>
          <cell r="F58">
            <v>1.0298435899724991E-2</v>
          </cell>
          <cell r="G58">
            <v>3.8110004143482146E-2</v>
          </cell>
          <cell r="H58">
            <v>1</v>
          </cell>
        </row>
        <row r="59">
          <cell r="A59" t="str">
            <v>SCHMAT-GPS</v>
          </cell>
          <cell r="B59">
            <v>0</v>
          </cell>
          <cell r="C59">
            <v>0</v>
          </cell>
          <cell r="D59">
            <v>0</v>
          </cell>
          <cell r="E59">
            <v>0</v>
          </cell>
          <cell r="F59">
            <v>0</v>
          </cell>
          <cell r="G59">
            <v>0</v>
          </cell>
          <cell r="H59">
            <v>0</v>
          </cell>
        </row>
        <row r="60">
          <cell r="A60" t="str">
            <v>SCHMAT-SE</v>
          </cell>
          <cell r="B60">
            <v>0.9996941717972917</v>
          </cell>
          <cell r="C60">
            <v>3.6595859051208747E-5</v>
          </cell>
          <cell r="D60">
            <v>2.6923234365710527E-4</v>
          </cell>
          <cell r="E60">
            <v>1.896979567981999E-4</v>
          </cell>
          <cell r="F60">
            <v>7.9534386858905385E-5</v>
          </cell>
          <cell r="G60">
            <v>0</v>
          </cell>
          <cell r="H60">
            <v>1</v>
          </cell>
        </row>
        <row r="61">
          <cell r="A61" t="str">
            <v>SCHMAT-SITUS</v>
          </cell>
          <cell r="B61">
            <v>0.56134537845266963</v>
          </cell>
          <cell r="C61">
            <v>4.5301328854000775E-2</v>
          </cell>
          <cell r="D61">
            <v>0.39335329269332941</v>
          </cell>
          <cell r="E61">
            <v>0.21826589493833795</v>
          </cell>
          <cell r="F61">
            <v>3.5878373763429325E-2</v>
          </cell>
          <cell r="G61">
            <v>0.13920902399156215</v>
          </cell>
          <cell r="H61">
            <v>1</v>
          </cell>
        </row>
        <row r="62">
          <cell r="A62" t="str">
            <v>SCHMAT-SNP</v>
          </cell>
          <cell r="B62">
            <v>0.50031463827466638</v>
          </cell>
          <cell r="C62">
            <v>0.22056888675964034</v>
          </cell>
          <cell r="D62">
            <v>0.27911647496569325</v>
          </cell>
          <cell r="E62">
            <v>0.27890843164370527</v>
          </cell>
          <cell r="F62">
            <v>2.0804332198797159E-4</v>
          </cell>
          <cell r="G62">
            <v>0</v>
          </cell>
          <cell r="H62">
            <v>0.99999999999999989</v>
          </cell>
        </row>
        <row r="63">
          <cell r="A63" t="str">
            <v>SCHMAT-SO</v>
          </cell>
          <cell r="B63">
            <v>0.16779452914128595</v>
          </cell>
          <cell r="C63">
            <v>3.0251376438790386E-2</v>
          </cell>
          <cell r="D63">
            <v>0.80195409441992371</v>
          </cell>
          <cell r="E63">
            <v>0.1363409140586386</v>
          </cell>
          <cell r="F63">
            <v>5.4395313101537189E-2</v>
          </cell>
          <cell r="G63">
            <v>0.61121786725974792</v>
          </cell>
          <cell r="H63">
            <v>1</v>
          </cell>
        </row>
        <row r="64">
          <cell r="A64" t="str">
            <v>SCHMD</v>
          </cell>
          <cell r="B64">
            <v>0.51705767611734466</v>
          </cell>
          <cell r="C64">
            <v>0.32568127536030339</v>
          </cell>
          <cell r="D64">
            <v>0.1572610485223517</v>
          </cell>
          <cell r="E64">
            <v>0.15266998260912057</v>
          </cell>
          <cell r="F64">
            <v>4.3848253868874606E-3</v>
          </cell>
          <cell r="G64">
            <v>2.0624052634369102E-4</v>
          </cell>
          <cell r="H64">
            <v>0.99999999999999967</v>
          </cell>
        </row>
        <row r="65">
          <cell r="A65" t="str">
            <v>SCHMDF</v>
          </cell>
          <cell r="B65">
            <v>1</v>
          </cell>
          <cell r="C65">
            <v>0</v>
          </cell>
          <cell r="D65">
            <v>0</v>
          </cell>
          <cell r="E65">
            <v>0</v>
          </cell>
          <cell r="F65">
            <v>0</v>
          </cell>
          <cell r="G65">
            <v>0</v>
          </cell>
          <cell r="H65">
            <v>1</v>
          </cell>
        </row>
        <row r="66">
          <cell r="A66" t="str">
            <v>SCHMDP</v>
          </cell>
          <cell r="B66">
            <v>0.44341746039676488</v>
          </cell>
          <cell r="C66">
            <v>6.9006239947010245E-2</v>
          </cell>
          <cell r="D66">
            <v>0.48757629965622495</v>
          </cell>
          <cell r="E66">
            <v>0.34477233227633941</v>
          </cell>
          <cell r="F66">
            <v>0.14280396737988552</v>
          </cell>
          <cell r="G66">
            <v>0</v>
          </cell>
          <cell r="H66">
            <v>1</v>
          </cell>
        </row>
        <row r="67">
          <cell r="A67" t="str">
            <v>SCHMDP-SO</v>
          </cell>
          <cell r="B67">
            <v>0.42712904549402425</v>
          </cell>
          <cell r="C67">
            <v>6.855059317608897E-2</v>
          </cell>
          <cell r="D67">
            <v>0.50432036132988678</v>
          </cell>
          <cell r="E67">
            <v>0.35533822131657783</v>
          </cell>
          <cell r="F67">
            <v>0.14898214001330889</v>
          </cell>
          <cell r="G67">
            <v>0</v>
          </cell>
          <cell r="H67">
            <v>1</v>
          </cell>
        </row>
        <row r="68">
          <cell r="A68" t="str">
            <v>SCHMDT</v>
          </cell>
          <cell r="B68">
            <v>0.51771874417316133</v>
          </cell>
          <cell r="C68">
            <v>0.32798544659305978</v>
          </cell>
          <cell r="D68">
            <v>0.15429580923377864</v>
          </cell>
          <cell r="E68">
            <v>0.15094548023538798</v>
          </cell>
          <cell r="F68">
            <v>3.1422370512920661E-3</v>
          </cell>
          <cell r="G68">
            <v>2.080919470985942E-4</v>
          </cell>
          <cell r="H68">
            <v>0.99999999999999967</v>
          </cell>
        </row>
        <row r="69">
          <cell r="A69" t="str">
            <v>SCHMDT-GPS</v>
          </cell>
          <cell r="B69">
            <v>0.83198751573605922</v>
          </cell>
          <cell r="C69">
            <v>7.3900716334867542E-2</v>
          </cell>
          <cell r="D69">
            <v>9.4111767929073289E-2</v>
          </cell>
          <cell r="E69">
            <v>9.3601169926358613E-2</v>
          </cell>
          <cell r="F69">
            <v>5.1059800271467302E-4</v>
          </cell>
          <cell r="G69">
            <v>0</v>
          </cell>
          <cell r="H69">
            <v>1</v>
          </cell>
        </row>
        <row r="70">
          <cell r="A70" t="str">
            <v>SCHMDT-SG</v>
          </cell>
          <cell r="B70">
            <v>1</v>
          </cell>
          <cell r="C70">
            <v>0</v>
          </cell>
          <cell r="D70">
            <v>0</v>
          </cell>
          <cell r="E70">
            <v>0</v>
          </cell>
          <cell r="F70">
            <v>0</v>
          </cell>
          <cell r="G70">
            <v>0</v>
          </cell>
          <cell r="H70">
            <v>1</v>
          </cell>
        </row>
        <row r="71">
          <cell r="A71" t="str">
            <v>SCHMDT-SITUS</v>
          </cell>
          <cell r="B71">
            <v>0.83440277467205093</v>
          </cell>
          <cell r="C71">
            <v>1.1843200494090336E-2</v>
          </cell>
          <cell r="D71">
            <v>0.15375402483385878</v>
          </cell>
          <cell r="E71">
            <v>6.3368004803731115E-2</v>
          </cell>
          <cell r="F71">
            <v>2.9455500008107743E-2</v>
          </cell>
          <cell r="G71">
            <v>6.0930520022019923E-2</v>
          </cell>
          <cell r="H71">
            <v>0.99999999999999989</v>
          </cell>
        </row>
        <row r="72">
          <cell r="A72" t="str">
            <v>SCHMDT-SNP</v>
          </cell>
          <cell r="B72">
            <v>0.50040534292382921</v>
          </cell>
          <cell r="C72">
            <v>0.22065281065192954</v>
          </cell>
          <cell r="D72">
            <v>0.2789418464242413</v>
          </cell>
          <cell r="E72">
            <v>0.2789418464242413</v>
          </cell>
          <cell r="F72">
            <v>0</v>
          </cell>
          <cell r="G72">
            <v>0</v>
          </cell>
          <cell r="H72">
            <v>1</v>
          </cell>
        </row>
        <row r="73">
          <cell r="A73" t="str">
            <v>SCHMDT-SO</v>
          </cell>
          <cell r="B73">
            <v>0.44058377422140504</v>
          </cell>
          <cell r="C73">
            <v>0.18291317909683827</v>
          </cell>
          <cell r="D73">
            <v>0.37650304668175671</v>
          </cell>
          <cell r="E73">
            <v>0.37164304809207444</v>
          </cell>
          <cell r="F73">
            <v>4.8599985896822717E-3</v>
          </cell>
          <cell r="G73">
            <v>0</v>
          </cell>
          <cell r="H73">
            <v>1</v>
          </cell>
        </row>
        <row r="74">
          <cell r="A74" t="str">
            <v>T</v>
          </cell>
          <cell r="B74">
            <v>0</v>
          </cell>
          <cell r="C74">
            <v>1</v>
          </cell>
          <cell r="D74">
            <v>0</v>
          </cell>
          <cell r="E74">
            <v>0</v>
          </cell>
          <cell r="F74">
            <v>0</v>
          </cell>
          <cell r="G74">
            <v>0</v>
          </cell>
          <cell r="H74">
            <v>1</v>
          </cell>
        </row>
        <row r="75">
          <cell r="A75" t="str">
            <v>TAXDEPR</v>
          </cell>
          <cell r="B75">
            <v>0.47835162095505762</v>
          </cell>
          <cell r="C75">
            <v>0.36382098703228138</v>
          </cell>
          <cell r="D75">
            <v>0.15782739201266077</v>
          </cell>
          <cell r="E75">
            <v>0.15437996488677486</v>
          </cell>
          <cell r="F75">
            <v>3.4474271258859292E-3</v>
          </cell>
          <cell r="G75">
            <v>0</v>
          </cell>
          <cell r="H75">
            <v>0.99999999999999978</v>
          </cell>
        </row>
        <row r="76">
          <cell r="A76" t="str">
            <v>TD</v>
          </cell>
          <cell r="B76">
            <v>0</v>
          </cell>
          <cell r="C76">
            <v>0.44166367179200566</v>
          </cell>
          <cell r="D76">
            <v>0.55833632820799439</v>
          </cell>
          <cell r="E76">
            <v>0.55833632820799439</v>
          </cell>
          <cell r="F76">
            <v>0</v>
          </cell>
          <cell r="G76">
            <v>0</v>
          </cell>
          <cell r="H76">
            <v>0.99999999999999989</v>
          </cell>
        </row>
        <row r="77">
          <cell r="A77" t="str">
            <v>WSF</v>
          </cell>
          <cell r="B77">
            <v>0</v>
          </cell>
          <cell r="C77">
            <v>0</v>
          </cell>
          <cell r="D77">
            <v>0</v>
          </cell>
          <cell r="E77">
            <v>0</v>
          </cell>
          <cell r="F77">
            <v>0</v>
          </cell>
          <cell r="G77">
            <v>0</v>
          </cell>
          <cell r="H77">
            <v>0</v>
          </cell>
        </row>
      </sheetData>
      <sheetData sheetId="23" refreshError="1"/>
      <sheetData sheetId="24" refreshError="1">
        <row r="14">
          <cell r="A14" t="str">
            <v>A</v>
          </cell>
          <cell r="B14" t="str">
            <v>Direct Assignment</v>
          </cell>
        </row>
        <row r="15">
          <cell r="A15" t="str">
            <v>F10</v>
          </cell>
          <cell r="B15" t="str">
            <v>100 Summer 100 Winter System Peaks</v>
          </cell>
          <cell r="C15">
            <v>0.34712774654436396</v>
          </cell>
          <cell r="D15" t="str">
            <v>/</v>
          </cell>
          <cell r="E15">
            <v>0.65287225345563604</v>
          </cell>
          <cell r="F15">
            <v>0.42724540182683679</v>
          </cell>
          <cell r="G15">
            <v>0.13346872439870172</v>
          </cell>
          <cell r="H15">
            <v>0.21723096460457303</v>
          </cell>
          <cell r="I15">
            <v>8.3761641288140856E-2</v>
          </cell>
          <cell r="J15">
            <v>0.10001854749094438</v>
          </cell>
          <cell r="K15">
            <v>3.529562759719998E-2</v>
          </cell>
          <cell r="L15">
            <v>2.9790927936033575E-3</v>
          </cell>
          <cell r="M15">
            <v>0</v>
          </cell>
          <cell r="N15">
            <v>0</v>
          </cell>
          <cell r="O15">
            <v>1</v>
          </cell>
        </row>
        <row r="16">
          <cell r="A16" t="str">
            <v>F11</v>
          </cell>
          <cell r="B16" t="str">
            <v>100 Summer 100 Winter System Peaks</v>
          </cell>
          <cell r="C16">
            <v>0.5</v>
          </cell>
          <cell r="D16" t="str">
            <v>/</v>
          </cell>
          <cell r="E16">
            <v>0.5</v>
          </cell>
          <cell r="F16">
            <v>0.43269792331822243</v>
          </cell>
          <cell r="G16">
            <v>0.13501659215379436</v>
          </cell>
          <cell r="H16">
            <v>0.21689106985037143</v>
          </cell>
          <cell r="I16">
            <v>8.2497245068548622E-2</v>
          </cell>
          <cell r="J16">
            <v>9.592923389867819E-2</v>
          </cell>
          <cell r="K16">
            <v>3.4301519274708717E-2</v>
          </cell>
          <cell r="L16">
            <v>2.6664164356763214E-3</v>
          </cell>
          <cell r="M16">
            <v>0</v>
          </cell>
          <cell r="N16">
            <v>0</v>
          </cell>
          <cell r="O16">
            <v>1</v>
          </cell>
        </row>
        <row r="17">
          <cell r="A17" t="str">
            <v>F12</v>
          </cell>
          <cell r="B17" t="str">
            <v>100 Summer 100 Winter System Peaks</v>
          </cell>
          <cell r="C17">
            <v>1</v>
          </cell>
          <cell r="D17" t="str">
            <v>/</v>
          </cell>
          <cell r="E17">
            <v>0</v>
          </cell>
          <cell r="F17">
            <v>0.45053151106267203</v>
          </cell>
          <cell r="G17">
            <v>0.14007921051685082</v>
          </cell>
          <cell r="H17">
            <v>0.21577937447557857</v>
          </cell>
          <cell r="I17">
            <v>7.8361778392906381E-2</v>
          </cell>
          <cell r="J17">
            <v>8.2554296655887677E-2</v>
          </cell>
          <cell r="K17">
            <v>3.1050084498221449E-2</v>
          </cell>
          <cell r="L17">
            <v>1.6437443978830938E-3</v>
          </cell>
          <cell r="M17">
            <v>0</v>
          </cell>
          <cell r="N17">
            <v>0</v>
          </cell>
          <cell r="O17">
            <v>1</v>
          </cell>
        </row>
        <row r="18">
          <cell r="A18" t="str">
            <v>F13</v>
          </cell>
          <cell r="B18" t="str">
            <v>Seasonal System Capacity Combustion Turbine</v>
          </cell>
          <cell r="C18" t="str">
            <v>SSCCT</v>
          </cell>
          <cell r="F18" t="e">
            <v>#REF!</v>
          </cell>
          <cell r="G18" t="e">
            <v>#REF!</v>
          </cell>
          <cell r="H18" t="e">
            <v>#REF!</v>
          </cell>
          <cell r="I18" t="e">
            <v>#REF!</v>
          </cell>
          <cell r="J18" t="e">
            <v>#REF!</v>
          </cell>
          <cell r="K18" t="e">
            <v>#REF!</v>
          </cell>
          <cell r="L18" t="e">
            <v>#REF!</v>
          </cell>
          <cell r="M18">
            <v>0</v>
          </cell>
          <cell r="N18">
            <v>0</v>
          </cell>
          <cell r="O18">
            <v>1</v>
          </cell>
        </row>
        <row r="19">
          <cell r="A19" t="str">
            <v>F14</v>
          </cell>
          <cell r="B19" t="str">
            <v>Seasonal System Generation Combustion Turbine</v>
          </cell>
          <cell r="C19" t="str">
            <v xml:space="preserve"> SSGCT</v>
          </cell>
          <cell r="F19" t="e">
            <v>#REF!</v>
          </cell>
          <cell r="G19" t="e">
            <v>#REF!</v>
          </cell>
          <cell r="H19" t="e">
            <v>#REF!</v>
          </cell>
          <cell r="I19" t="e">
            <v>#REF!</v>
          </cell>
          <cell r="J19" t="e">
            <v>#REF!</v>
          </cell>
          <cell r="K19" t="e">
            <v>#REF!</v>
          </cell>
          <cell r="L19" t="e">
            <v>#REF!</v>
          </cell>
          <cell r="M19">
            <v>0</v>
          </cell>
          <cell r="N19">
            <v>0</v>
          </cell>
          <cell r="O19">
            <v>1</v>
          </cell>
        </row>
        <row r="20">
          <cell r="A20" t="str">
            <v>F15</v>
          </cell>
          <cell r="B20" t="str">
            <v>Seasonal System Capacity Cholla</v>
          </cell>
          <cell r="C20" t="str">
            <v>SSCCH</v>
          </cell>
          <cell r="F20" t="e">
            <v>#REF!</v>
          </cell>
          <cell r="G20" t="e">
            <v>#REF!</v>
          </cell>
          <cell r="H20" t="e">
            <v>#REF!</v>
          </cell>
          <cell r="I20" t="e">
            <v>#REF!</v>
          </cell>
          <cell r="J20" t="e">
            <v>#REF!</v>
          </cell>
          <cell r="K20" t="e">
            <v>#REF!</v>
          </cell>
          <cell r="L20" t="e">
            <v>#REF!</v>
          </cell>
          <cell r="M20">
            <v>0</v>
          </cell>
          <cell r="N20">
            <v>0</v>
          </cell>
          <cell r="O20">
            <v>1</v>
          </cell>
        </row>
        <row r="21">
          <cell r="A21" t="str">
            <v>F16</v>
          </cell>
          <cell r="B21" t="str">
            <v>Seasonal System Generation Cholla</v>
          </cell>
          <cell r="C21" t="str">
            <v>SSGCH</v>
          </cell>
          <cell r="F21" t="e">
            <v>#REF!</v>
          </cell>
          <cell r="G21" t="e">
            <v>#REF!</v>
          </cell>
          <cell r="H21" t="e">
            <v>#REF!</v>
          </cell>
          <cell r="I21" t="e">
            <v>#REF!</v>
          </cell>
          <cell r="J21" t="e">
            <v>#REF!</v>
          </cell>
          <cell r="K21" t="e">
            <v>#REF!</v>
          </cell>
          <cell r="L21" t="e">
            <v>#REF!</v>
          </cell>
          <cell r="M21">
            <v>0</v>
          </cell>
          <cell r="N21">
            <v>0</v>
          </cell>
          <cell r="O21">
            <v>1</v>
          </cell>
        </row>
        <row r="22">
          <cell r="A22" t="str">
            <v>F17</v>
          </cell>
          <cell r="B22" t="str">
            <v>Seasonal System Capacity Purchase</v>
          </cell>
          <cell r="C22" t="str">
            <v>SSCP</v>
          </cell>
          <cell r="F22" t="e">
            <v>#REF!</v>
          </cell>
          <cell r="G22" t="e">
            <v>#REF!</v>
          </cell>
          <cell r="H22" t="e">
            <v>#REF!</v>
          </cell>
          <cell r="I22" t="e">
            <v>#REF!</v>
          </cell>
          <cell r="J22" t="e">
            <v>#REF!</v>
          </cell>
          <cell r="K22" t="e">
            <v>#REF!</v>
          </cell>
          <cell r="L22" t="e">
            <v>#REF!</v>
          </cell>
          <cell r="M22">
            <v>0</v>
          </cell>
          <cell r="N22">
            <v>0</v>
          </cell>
          <cell r="O22">
            <v>1</v>
          </cell>
        </row>
        <row r="23">
          <cell r="A23" t="str">
            <v>F18</v>
          </cell>
          <cell r="B23" t="str">
            <v>Seasonal System Generation Contract</v>
          </cell>
          <cell r="C23" t="str">
            <v>SSGCP</v>
          </cell>
          <cell r="F23" t="e">
            <v>#REF!</v>
          </cell>
          <cell r="G23" t="e">
            <v>#REF!</v>
          </cell>
          <cell r="H23" t="e">
            <v>#REF!</v>
          </cell>
          <cell r="I23" t="e">
            <v>#REF!</v>
          </cell>
          <cell r="J23" t="e">
            <v>#REF!</v>
          </cell>
          <cell r="K23" t="e">
            <v>#REF!</v>
          </cell>
          <cell r="L23" t="e">
            <v>#REF!</v>
          </cell>
          <cell r="M23">
            <v>0</v>
          </cell>
          <cell r="N23">
            <v>0</v>
          </cell>
          <cell r="O23">
            <v>1</v>
          </cell>
        </row>
        <row r="24">
          <cell r="A24" t="str">
            <v>F20</v>
          </cell>
          <cell r="B24" t="str">
            <v>Max. Schedule Peak</v>
          </cell>
          <cell r="F24">
            <v>0.53631155858316848</v>
          </cell>
          <cell r="G24">
            <v>0.10964086857393764</v>
          </cell>
          <cell r="H24">
            <v>0.16981916047286252</v>
          </cell>
          <cell r="I24">
            <v>5.8214193943190093E-2</v>
          </cell>
          <cell r="J24">
            <v>6.6226763367306971E-2</v>
          </cell>
          <cell r="K24">
            <v>5.611749229134097E-2</v>
          </cell>
          <cell r="L24">
            <v>3.6699627681934864E-3</v>
          </cell>
          <cell r="M24">
            <v>0</v>
          </cell>
          <cell r="N24">
            <v>0</v>
          </cell>
          <cell r="O24">
            <v>1</v>
          </cell>
        </row>
        <row r="25">
          <cell r="A25" t="str">
            <v>F20A</v>
          </cell>
          <cell r="B25" t="str">
            <v>Max. Schedule Peak Excluding Sch 60</v>
          </cell>
          <cell r="F25">
            <v>0.57434882211571758</v>
          </cell>
          <cell r="G25">
            <v>0.11741701761480848</v>
          </cell>
          <cell r="H25">
            <v>0.18186338375391051</v>
          </cell>
          <cell r="I25">
            <v>6.2342966856833472E-2</v>
          </cell>
          <cell r="J25">
            <v>0</v>
          </cell>
          <cell r="K25">
            <v>6.009755911800161E-2</v>
          </cell>
          <cell r="L25">
            <v>3.9302505407285459E-3</v>
          </cell>
          <cell r="M25">
            <v>0</v>
          </cell>
          <cell r="N25">
            <v>0</v>
          </cell>
          <cell r="O25">
            <v>1</v>
          </cell>
        </row>
        <row r="26">
          <cell r="A26" t="str">
            <v>F21</v>
          </cell>
          <cell r="B26" t="str">
            <v>Transformers      - NCP</v>
          </cell>
          <cell r="F26">
            <v>0.60595481619587832</v>
          </cell>
          <cell r="G26">
            <v>0.13310752105740736</v>
          </cell>
          <cell r="H26">
            <v>0.16233757194077236</v>
          </cell>
          <cell r="I26">
            <v>4.3978262783061141E-2</v>
          </cell>
          <cell r="J26">
            <v>0</v>
          </cell>
          <cell r="K26">
            <v>5.1880233501479883E-2</v>
          </cell>
          <cell r="L26">
            <v>2.7415945214009181E-3</v>
          </cell>
          <cell r="M26">
            <v>0</v>
          </cell>
          <cell r="N26">
            <v>0</v>
          </cell>
          <cell r="O26">
            <v>1</v>
          </cell>
        </row>
        <row r="27">
          <cell r="A27" t="str">
            <v>F22</v>
          </cell>
          <cell r="B27" t="str">
            <v>Secondary Lines - NCP</v>
          </cell>
          <cell r="F27">
            <v>0.81989676060060168</v>
          </cell>
          <cell r="G27">
            <v>0.18010323939939829</v>
          </cell>
          <cell r="H27">
            <v>0</v>
          </cell>
          <cell r="I27">
            <v>0</v>
          </cell>
          <cell r="J27">
            <v>0</v>
          </cell>
          <cell r="K27">
            <v>0</v>
          </cell>
          <cell r="L27">
            <v>0</v>
          </cell>
          <cell r="M27">
            <v>0</v>
          </cell>
          <cell r="N27">
            <v>0</v>
          </cell>
          <cell r="O27">
            <v>1</v>
          </cell>
        </row>
        <row r="28">
          <cell r="A28" t="str">
            <v>F30</v>
          </cell>
          <cell r="B28" t="str">
            <v>MWH @ Input</v>
          </cell>
          <cell r="F28">
            <v>0.41486433557377272</v>
          </cell>
          <cell r="G28">
            <v>0.12995397379073786</v>
          </cell>
          <cell r="H28">
            <v>0.21800276522516424</v>
          </cell>
          <cell r="I28">
            <v>8.6632711744190835E-2</v>
          </cell>
          <cell r="J28">
            <v>0.10930417114146868</v>
          </cell>
          <cell r="K28">
            <v>3.7552954051195984E-2</v>
          </cell>
          <cell r="L28">
            <v>3.6890884734695479E-3</v>
          </cell>
          <cell r="M28">
            <v>0</v>
          </cell>
          <cell r="N28">
            <v>0</v>
          </cell>
          <cell r="O28">
            <v>1</v>
          </cell>
        </row>
        <row r="29">
          <cell r="A29" t="str">
            <v>F32</v>
          </cell>
          <cell r="B29" t="str">
            <v>Seasonal System Energy Combustion Turbine</v>
          </cell>
          <cell r="C29" t="str">
            <v>SSECT</v>
          </cell>
          <cell r="F29" t="e">
            <v>#REF!</v>
          </cell>
          <cell r="G29" t="e">
            <v>#REF!</v>
          </cell>
          <cell r="H29" t="e">
            <v>#REF!</v>
          </cell>
          <cell r="I29" t="e">
            <v>#REF!</v>
          </cell>
          <cell r="J29" t="e">
            <v>#REF!</v>
          </cell>
          <cell r="K29" t="e">
            <v>#REF!</v>
          </cell>
          <cell r="L29" t="e">
            <v>#REF!</v>
          </cell>
          <cell r="M29">
            <v>0</v>
          </cell>
          <cell r="N29">
            <v>0</v>
          </cell>
          <cell r="O29">
            <v>1</v>
          </cell>
        </row>
        <row r="30">
          <cell r="A30" t="str">
            <v>F33</v>
          </cell>
          <cell r="B30" t="str">
            <v>Seasonal System Energy Cholla</v>
          </cell>
          <cell r="C30" t="str">
            <v>SSECH</v>
          </cell>
          <cell r="F30" t="e">
            <v>#REF!</v>
          </cell>
          <cell r="G30" t="e">
            <v>#REF!</v>
          </cell>
          <cell r="H30" t="e">
            <v>#REF!</v>
          </cell>
          <cell r="I30" t="e">
            <v>#REF!</v>
          </cell>
          <cell r="J30" t="e">
            <v>#REF!</v>
          </cell>
          <cell r="K30" t="e">
            <v>#REF!</v>
          </cell>
          <cell r="L30" t="e">
            <v>#REF!</v>
          </cell>
          <cell r="M30">
            <v>0</v>
          </cell>
          <cell r="N30">
            <v>0</v>
          </cell>
          <cell r="O30">
            <v>1</v>
          </cell>
        </row>
        <row r="31">
          <cell r="A31" t="str">
            <v>F34</v>
          </cell>
          <cell r="B31" t="str">
            <v>Seasonal System Energy Purchase</v>
          </cell>
          <cell r="C31" t="str">
            <v>SSEP</v>
          </cell>
          <cell r="F31" t="e">
            <v>#REF!</v>
          </cell>
          <cell r="G31" t="e">
            <v>#REF!</v>
          </cell>
          <cell r="H31" t="e">
            <v>#REF!</v>
          </cell>
          <cell r="I31" t="e">
            <v>#REF!</v>
          </cell>
          <cell r="J31" t="e">
            <v>#REF!</v>
          </cell>
          <cell r="K31" t="e">
            <v>#REF!</v>
          </cell>
          <cell r="L31" t="e">
            <v>#REF!</v>
          </cell>
          <cell r="M31">
            <v>0</v>
          </cell>
          <cell r="N31">
            <v>0</v>
          </cell>
          <cell r="O31">
            <v>1</v>
          </cell>
        </row>
        <row r="32">
          <cell r="A32" t="str">
            <v>F40</v>
          </cell>
          <cell r="B32" t="str">
            <v>Average Customers</v>
          </cell>
          <cell r="F32">
            <v>0.78848592973923226</v>
          </cell>
          <cell r="G32">
            <v>0.13941340478179565</v>
          </cell>
          <cell r="H32">
            <v>8.1255069936018304E-3</v>
          </cell>
          <cell r="I32">
            <v>4.3185505647412337E-4</v>
          </cell>
          <cell r="J32">
            <v>7.5841660730125558E-6</v>
          </cell>
          <cell r="K32">
            <v>4.0014060201214244E-2</v>
          </cell>
          <cell r="L32">
            <v>2.3521659061609024E-2</v>
          </cell>
          <cell r="M32">
            <v>0</v>
          </cell>
          <cell r="N32">
            <v>0</v>
          </cell>
          <cell r="O32">
            <v>1</v>
          </cell>
        </row>
        <row r="33">
          <cell r="A33" t="str">
            <v>F41</v>
          </cell>
          <cell r="B33" t="str">
            <v>Weighted Customers Acct 902</v>
          </cell>
          <cell r="F33">
            <v>0.79916253038464613</v>
          </cell>
          <cell r="G33">
            <v>0.14130115089283271</v>
          </cell>
          <cell r="H33">
            <v>1.2847429175594244E-2</v>
          </cell>
          <cell r="I33">
            <v>6.0271654687870024E-3</v>
          </cell>
          <cell r="J33">
            <v>1.0584806911377728E-4</v>
          </cell>
          <cell r="K33">
            <v>4.0555876009026062E-2</v>
          </cell>
          <cell r="L33">
            <v>0</v>
          </cell>
          <cell r="M33">
            <v>0</v>
          </cell>
          <cell r="N33">
            <v>0</v>
          </cell>
          <cell r="O33">
            <v>1</v>
          </cell>
        </row>
        <row r="34">
          <cell r="A34" t="str">
            <v>F42</v>
          </cell>
          <cell r="B34" t="str">
            <v>Weighted Customers Acct 903</v>
          </cell>
          <cell r="F34">
            <v>0.79369365421602434</v>
          </cell>
          <cell r="G34">
            <v>0.13191413909070315</v>
          </cell>
          <cell r="H34">
            <v>8.2609653841825541E-3</v>
          </cell>
          <cell r="I34">
            <v>3.2081401385024516E-3</v>
          </cell>
          <cell r="J34">
            <v>5.634081905755805E-5</v>
          </cell>
          <cell r="K34">
            <v>4.1083908478947134E-2</v>
          </cell>
          <cell r="L34">
            <v>2.1782851872582734E-2</v>
          </cell>
          <cell r="M34">
            <v>0</v>
          </cell>
          <cell r="N34">
            <v>0</v>
          </cell>
          <cell r="O34">
            <v>1</v>
          </cell>
        </row>
        <row r="35">
          <cell r="A35" t="str">
            <v>F43</v>
          </cell>
          <cell r="B35" t="str">
            <v>Residential Split</v>
          </cell>
          <cell r="F35">
            <v>1</v>
          </cell>
          <cell r="G35">
            <v>0</v>
          </cell>
          <cell r="H35">
            <v>0</v>
          </cell>
          <cell r="I35">
            <v>0</v>
          </cell>
          <cell r="J35">
            <v>0</v>
          </cell>
          <cell r="K35">
            <v>0</v>
          </cell>
          <cell r="L35">
            <v>0</v>
          </cell>
          <cell r="M35">
            <v>0</v>
          </cell>
          <cell r="N35">
            <v>0</v>
          </cell>
          <cell r="O35">
            <v>1</v>
          </cell>
        </row>
        <row r="36">
          <cell r="A36" t="str">
            <v>F44</v>
          </cell>
          <cell r="B36" t="str">
            <v>Commercial Split</v>
          </cell>
          <cell r="F36">
            <v>0</v>
          </cell>
          <cell r="G36">
            <v>0.94492634589869073</v>
          </cell>
          <cell r="H36">
            <v>5.5073654101309301E-2</v>
          </cell>
          <cell r="I36">
            <v>0</v>
          </cell>
          <cell r="J36">
            <v>0</v>
          </cell>
          <cell r="K36">
            <v>0</v>
          </cell>
          <cell r="L36">
            <v>0</v>
          </cell>
          <cell r="M36">
            <v>0</v>
          </cell>
          <cell r="N36">
            <v>0</v>
          </cell>
          <cell r="O36">
            <v>1</v>
          </cell>
        </row>
        <row r="37">
          <cell r="A37" t="str">
            <v>F45</v>
          </cell>
          <cell r="B37" t="str">
            <v>Industrial / Irrigation Split</v>
          </cell>
          <cell r="F37">
            <v>0</v>
          </cell>
          <cell r="G37">
            <v>0</v>
          </cell>
          <cell r="H37">
            <v>0</v>
          </cell>
          <cell r="I37">
            <v>1.0675344843478794E-2</v>
          </cell>
          <cell r="J37">
            <v>1.8747861572039438E-4</v>
          </cell>
          <cell r="K37">
            <v>0.9891371765408008</v>
          </cell>
          <cell r="L37">
            <v>0</v>
          </cell>
          <cell r="M37">
            <v>0</v>
          </cell>
          <cell r="N37">
            <v>0</v>
          </cell>
          <cell r="O37">
            <v>1</v>
          </cell>
        </row>
        <row r="38">
          <cell r="A38" t="str">
            <v>F46</v>
          </cell>
          <cell r="B38" t="str">
            <v>Lighting / OSPA  Split</v>
          </cell>
          <cell r="F38">
            <v>0</v>
          </cell>
          <cell r="G38">
            <v>0</v>
          </cell>
          <cell r="H38">
            <v>0</v>
          </cell>
          <cell r="I38">
            <v>0</v>
          </cell>
          <cell r="J38">
            <v>0</v>
          </cell>
          <cell r="K38">
            <v>0</v>
          </cell>
          <cell r="L38">
            <v>1</v>
          </cell>
          <cell r="M38">
            <v>0</v>
          </cell>
          <cell r="N38">
            <v>0</v>
          </cell>
          <cell r="O38">
            <v>1</v>
          </cell>
        </row>
        <row r="39">
          <cell r="A39" t="str">
            <v>F47</v>
          </cell>
          <cell r="B39" t="str">
            <v>Wtd Customers Acct 902 - irrigation</v>
          </cell>
          <cell r="F39">
            <v>0.81320804420490089</v>
          </cell>
          <cell r="G39">
            <v>0.14378455970171161</v>
          </cell>
          <cell r="H39">
            <v>1.3073226478620577E-2</v>
          </cell>
          <cell r="I39">
            <v>6.1330946542407609E-3</v>
          </cell>
          <cell r="J39">
            <v>1.0770837970275006E-4</v>
          </cell>
          <cell r="K39">
            <v>2.3693366580823421E-2</v>
          </cell>
          <cell r="L39">
            <v>0</v>
          </cell>
          <cell r="M39">
            <v>0</v>
          </cell>
          <cell r="N39">
            <v>0</v>
          </cell>
          <cell r="O39">
            <v>1</v>
          </cell>
        </row>
        <row r="40">
          <cell r="A40" t="str">
            <v>F48</v>
          </cell>
          <cell r="B40" t="str">
            <v>Wtd Customers Acct 903 - irrigation</v>
          </cell>
          <cell r="F40">
            <v>0.80782790467470023</v>
          </cell>
          <cell r="G40">
            <v>0.13426329165233009</v>
          </cell>
          <cell r="H40">
            <v>8.4080782572038461E-3</v>
          </cell>
          <cell r="I40">
            <v>3.2652713200146868E-3</v>
          </cell>
          <cell r="J40">
            <v>5.7344147285491344E-5</v>
          </cell>
          <cell r="K40">
            <v>2.4007344826941415E-2</v>
          </cell>
          <cell r="L40">
            <v>2.21707651215244E-2</v>
          </cell>
          <cell r="M40">
            <v>0</v>
          </cell>
          <cell r="N40">
            <v>0</v>
          </cell>
          <cell r="O40">
            <v>1</v>
          </cell>
        </row>
        <row r="41">
          <cell r="A41" t="str">
            <v>F50</v>
          </cell>
          <cell r="B41" t="str">
            <v>Contribution in Aid of Construction</v>
          </cell>
          <cell r="F41">
            <v>0.26267621715040118</v>
          </cell>
          <cell r="G41">
            <v>0.51378633781581085</v>
          </cell>
          <cell r="H41">
            <v>0</v>
          </cell>
          <cell r="I41">
            <v>0</v>
          </cell>
          <cell r="J41">
            <v>0</v>
          </cell>
          <cell r="K41">
            <v>0.20302006198933864</v>
          </cell>
          <cell r="L41">
            <v>2.0517383044449299E-2</v>
          </cell>
          <cell r="M41">
            <v>0</v>
          </cell>
          <cell r="N41">
            <v>0</v>
          </cell>
          <cell r="O41">
            <v>1</v>
          </cell>
        </row>
        <row r="42">
          <cell r="A42" t="str">
            <v>F51</v>
          </cell>
          <cell r="B42" t="str">
            <v>Security Deposits</v>
          </cell>
          <cell r="F42">
            <v>0.87109100749088475</v>
          </cell>
          <cell r="G42">
            <v>9.7697793776037378E-2</v>
          </cell>
          <cell r="H42">
            <v>1.4935802970415683E-2</v>
          </cell>
          <cell r="I42">
            <v>0</v>
          </cell>
          <cell r="J42">
            <v>0</v>
          </cell>
          <cell r="K42">
            <v>1.53451229902688E-2</v>
          </cell>
          <cell r="L42">
            <v>9.3027277239344413E-4</v>
          </cell>
          <cell r="M42">
            <v>0</v>
          </cell>
          <cell r="N42">
            <v>0</v>
          </cell>
          <cell r="O42">
            <v>1</v>
          </cell>
        </row>
        <row r="43">
          <cell r="A43" t="str">
            <v>F60</v>
          </cell>
          <cell r="B43" t="str">
            <v>Meters</v>
          </cell>
          <cell r="F43">
            <v>0.68123918068740552</v>
          </cell>
          <cell r="G43">
            <v>0.16360800929277858</v>
          </cell>
          <cell r="H43">
            <v>7.6233106627947175E-2</v>
          </cell>
          <cell r="I43">
            <v>1.0975505402278658E-2</v>
          </cell>
          <cell r="J43">
            <v>5.4602591113449804E-4</v>
          </cell>
          <cell r="K43">
            <v>6.7398172078455429E-2</v>
          </cell>
          <cell r="L43">
            <v>0</v>
          </cell>
          <cell r="M43">
            <v>0</v>
          </cell>
          <cell r="N43">
            <v>0</v>
          </cell>
          <cell r="O43">
            <v>1</v>
          </cell>
        </row>
        <row r="44">
          <cell r="A44" t="str">
            <v>F60A</v>
          </cell>
          <cell r="B44" t="str">
            <v>Meters Excluding Sch 60</v>
          </cell>
          <cell r="F44">
            <v>0.68161135815027918</v>
          </cell>
          <cell r="G44">
            <v>0.16369739231056529</v>
          </cell>
          <cell r="H44">
            <v>7.6274754620335297E-2</v>
          </cell>
          <cell r="I44">
            <v>1.0981501586688156E-2</v>
          </cell>
          <cell r="J44">
            <v>0</v>
          </cell>
          <cell r="K44">
            <v>6.7434993332131946E-2</v>
          </cell>
          <cell r="L44">
            <v>0</v>
          </cell>
          <cell r="M44">
            <v>0</v>
          </cell>
          <cell r="N44">
            <v>0</v>
          </cell>
          <cell r="O44">
            <v>1</v>
          </cell>
        </row>
        <row r="45">
          <cell r="A45" t="str">
            <v>F70</v>
          </cell>
          <cell r="B45" t="str">
            <v>Services</v>
          </cell>
          <cell r="F45">
            <v>0.73533507364223338</v>
          </cell>
          <cell r="G45">
            <v>0.1994977511149241</v>
          </cell>
          <cell r="H45">
            <v>5.3174916920596844E-2</v>
          </cell>
          <cell r="I45">
            <v>1.1992258322245599E-2</v>
          </cell>
          <cell r="J45">
            <v>0</v>
          </cell>
          <cell r="K45">
            <v>0</v>
          </cell>
          <cell r="L45">
            <v>0</v>
          </cell>
          <cell r="M45">
            <v>0</v>
          </cell>
          <cell r="N45">
            <v>0</v>
          </cell>
          <cell r="O45">
            <v>1</v>
          </cell>
        </row>
        <row r="46">
          <cell r="A46" t="str">
            <v>F80</v>
          </cell>
          <cell r="B46" t="str">
            <v>Uncollectables</v>
          </cell>
          <cell r="F46">
            <v>0.88462419936752468</v>
          </cell>
          <cell r="G46">
            <v>2.9399926606956138E-2</v>
          </cell>
          <cell r="H46">
            <v>4.1590507498700503E-2</v>
          </cell>
          <cell r="I46">
            <v>1.5007936309306798E-2</v>
          </cell>
          <cell r="J46">
            <v>1.5882489576083084E-2</v>
          </cell>
          <cell r="K46">
            <v>1.3494940641428933E-2</v>
          </cell>
          <cell r="L46">
            <v>0</v>
          </cell>
          <cell r="M46">
            <v>0</v>
          </cell>
          <cell r="N46">
            <v>0</v>
          </cell>
          <cell r="O46">
            <v>1</v>
          </cell>
        </row>
        <row r="47">
          <cell r="A47" t="str">
            <v>F90</v>
          </cell>
          <cell r="B47" t="str">
            <v>Customer Service / DSM</v>
          </cell>
          <cell r="F47">
            <v>0</v>
          </cell>
          <cell r="G47">
            <v>0</v>
          </cell>
          <cell r="H47">
            <v>0</v>
          </cell>
          <cell r="I47">
            <v>0</v>
          </cell>
          <cell r="J47">
            <v>0</v>
          </cell>
          <cell r="K47">
            <v>0</v>
          </cell>
          <cell r="L47">
            <v>0</v>
          </cell>
          <cell r="M47">
            <v>0</v>
          </cell>
          <cell r="N47">
            <v>0</v>
          </cell>
          <cell r="O47">
            <v>1</v>
          </cell>
        </row>
        <row r="48">
          <cell r="A48" t="str">
            <v>F91</v>
          </cell>
          <cell r="B48" t="str">
            <v>Sales Expense</v>
          </cell>
          <cell r="F48">
            <v>0</v>
          </cell>
          <cell r="G48">
            <v>0</v>
          </cell>
          <cell r="H48">
            <v>0</v>
          </cell>
          <cell r="I48">
            <v>0</v>
          </cell>
          <cell r="J48">
            <v>0</v>
          </cell>
          <cell r="K48">
            <v>0</v>
          </cell>
          <cell r="L48">
            <v>0</v>
          </cell>
          <cell r="M48">
            <v>0</v>
          </cell>
          <cell r="N48">
            <v>0</v>
          </cell>
          <cell r="O48">
            <v>1</v>
          </cell>
        </row>
        <row r="49">
          <cell r="A49" t="str">
            <v>F101</v>
          </cell>
          <cell r="B49" t="str">
            <v>Rate Base</v>
          </cell>
          <cell r="F49">
            <v>0.48152168514342908</v>
          </cell>
          <cell r="G49">
            <v>0.13537403223222239</v>
          </cell>
          <cell r="H49">
            <v>0.19345610409435179</v>
          </cell>
          <cell r="I49">
            <v>7.1915681637060941E-2</v>
          </cell>
          <cell r="J49">
            <v>7.5172909705269644E-2</v>
          </cell>
          <cell r="K49">
            <v>3.7164974282416101E-2</v>
          </cell>
          <cell r="L49">
            <v>5.3946129052499861E-3</v>
          </cell>
          <cell r="M49">
            <v>0</v>
          </cell>
          <cell r="N49">
            <v>0</v>
          </cell>
          <cell r="O49">
            <v>1</v>
          </cell>
        </row>
        <row r="50">
          <cell r="A50" t="str">
            <v>F101G</v>
          </cell>
          <cell r="B50" t="str">
            <v>Generation Rate Base</v>
          </cell>
          <cell r="F50">
            <v>0.42720045431885512</v>
          </cell>
          <cell r="G50">
            <v>0.13346768324498814</v>
          </cell>
          <cell r="H50">
            <v>0.21725084193422942</v>
          </cell>
          <cell r="I50">
            <v>8.3771306904077192E-2</v>
          </cell>
          <cell r="J50">
            <v>0.1000389004989055</v>
          </cell>
          <cell r="K50">
            <v>3.5294150275617969E-2</v>
          </cell>
          <cell r="L50">
            <v>2.9766628233275625E-3</v>
          </cell>
          <cell r="M50">
            <v>0</v>
          </cell>
          <cell r="N50">
            <v>0</v>
          </cell>
          <cell r="O50">
            <v>1</v>
          </cell>
        </row>
        <row r="51">
          <cell r="A51" t="str">
            <v>F101T</v>
          </cell>
          <cell r="B51" t="str">
            <v>Transmission Rate Base</v>
          </cell>
          <cell r="F51">
            <v>0.42703200075494258</v>
          </cell>
          <cell r="G51">
            <v>0.13351882743969912</v>
          </cell>
          <cell r="H51">
            <v>0.21728377924543218</v>
          </cell>
          <cell r="I51">
            <v>8.3790457077500366E-2</v>
          </cell>
          <cell r="J51">
            <v>0.10009016764399396</v>
          </cell>
          <cell r="K51">
            <v>3.5313423811720666E-2</v>
          </cell>
          <cell r="L51">
            <v>2.9713440267115686E-3</v>
          </cell>
          <cell r="M51">
            <v>0</v>
          </cell>
          <cell r="N51">
            <v>0</v>
          </cell>
          <cell r="O51">
            <v>1</v>
          </cell>
        </row>
        <row r="52">
          <cell r="A52" t="str">
            <v>F101D</v>
          </cell>
          <cell r="B52" t="str">
            <v>Distribution Rate Base</v>
          </cell>
          <cell r="F52">
            <v>0.63062777942759451</v>
          </cell>
          <cell r="G52">
            <v>0.13989574196161184</v>
          </cell>
          <cell r="H52">
            <v>0.12852292470149912</v>
          </cell>
          <cell r="I52">
            <v>3.9597898608965808E-2</v>
          </cell>
          <cell r="J52">
            <v>7.9051308997141606E-3</v>
          </cell>
          <cell r="K52">
            <v>4.1793100932761049E-2</v>
          </cell>
          <cell r="L52">
            <v>1.1657423467853895E-2</v>
          </cell>
          <cell r="M52">
            <v>0</v>
          </cell>
          <cell r="N52">
            <v>0</v>
          </cell>
          <cell r="O52">
            <v>1</v>
          </cell>
        </row>
        <row r="53">
          <cell r="A53" t="str">
            <v>F101R</v>
          </cell>
          <cell r="B53" t="str">
            <v>Retail Rate Base</v>
          </cell>
          <cell r="F53">
            <v>0.95633379409136621</v>
          </cell>
          <cell r="G53">
            <v>4.9077860958562841E-2</v>
          </cell>
          <cell r="H53">
            <v>3.9630983782544163E-2</v>
          </cell>
          <cell r="I53">
            <v>8.6074919574468311E-4</v>
          </cell>
          <cell r="J53">
            <v>5.8610200944000015E-3</v>
          </cell>
          <cell r="K53">
            <v>-2.1418870302643677E-2</v>
          </cell>
          <cell r="L53">
            <v>-3.0345537819974924E-2</v>
          </cell>
          <cell r="M53">
            <v>0</v>
          </cell>
          <cell r="N53">
            <v>0</v>
          </cell>
          <cell r="O53">
            <v>1</v>
          </cell>
        </row>
        <row r="54">
          <cell r="A54" t="str">
            <v>F101M</v>
          </cell>
          <cell r="B54" t="str">
            <v>Misc Rate Base</v>
          </cell>
          <cell r="F54">
            <v>0.42724540182683679</v>
          </cell>
          <cell r="G54">
            <v>0.13346872439870172</v>
          </cell>
          <cell r="H54">
            <v>0.21723096460457303</v>
          </cell>
          <cell r="I54">
            <v>8.3761641288140856E-2</v>
          </cell>
          <cell r="J54">
            <v>0.10001854749094438</v>
          </cell>
          <cell r="K54">
            <v>3.529562759719998E-2</v>
          </cell>
          <cell r="L54">
            <v>2.9790927936033575E-3</v>
          </cell>
          <cell r="M54">
            <v>0</v>
          </cell>
          <cell r="N54">
            <v>0</v>
          </cell>
          <cell r="O54">
            <v>1</v>
          </cell>
        </row>
        <row r="55">
          <cell r="A55" t="str">
            <v>F102</v>
          </cell>
          <cell r="B55" t="str">
            <v>SGP - System Gross Plant</v>
          </cell>
          <cell r="F55">
            <v>0.488579168638828</v>
          </cell>
          <cell r="G55">
            <v>0.13503688602215391</v>
          </cell>
          <cell r="H55">
            <v>0.19079581601934581</v>
          </cell>
          <cell r="I55">
            <v>7.0598002053531519E-2</v>
          </cell>
          <cell r="J55">
            <v>7.1277022189381131E-2</v>
          </cell>
          <cell r="K55">
            <v>3.740337306332947E-2</v>
          </cell>
          <cell r="L55">
            <v>6.3097320134305737E-3</v>
          </cell>
          <cell r="M55">
            <v>0</v>
          </cell>
          <cell r="N55">
            <v>0</v>
          </cell>
          <cell r="O55">
            <v>1</v>
          </cell>
        </row>
        <row r="56">
          <cell r="A56" t="str">
            <v>F102G</v>
          </cell>
          <cell r="B56" t="str">
            <v>SGGP - System Gross Generation Plant</v>
          </cell>
          <cell r="F56">
            <v>0.42724540182683696</v>
          </cell>
          <cell r="G56">
            <v>0.13346872439870172</v>
          </cell>
          <cell r="H56">
            <v>0.21723096460457308</v>
          </cell>
          <cell r="I56">
            <v>8.376164128814087E-2</v>
          </cell>
          <cell r="J56">
            <v>0.10001854749094441</v>
          </cell>
          <cell r="K56">
            <v>3.5295627597199973E-2</v>
          </cell>
          <cell r="L56">
            <v>2.979092793603358E-3</v>
          </cell>
          <cell r="M56">
            <v>0</v>
          </cell>
          <cell r="N56">
            <v>0</v>
          </cell>
          <cell r="O56">
            <v>1</v>
          </cell>
        </row>
        <row r="57">
          <cell r="A57" t="str">
            <v>F102T</v>
          </cell>
          <cell r="B57" t="str">
            <v>SGTP - System Gross Transmission Plant</v>
          </cell>
          <cell r="F57">
            <v>0.42724540182683679</v>
          </cell>
          <cell r="G57">
            <v>0.13346872439870172</v>
          </cell>
          <cell r="H57">
            <v>0.21723096460457308</v>
          </cell>
          <cell r="I57">
            <v>8.3761641288140856E-2</v>
          </cell>
          <cell r="J57">
            <v>0.10001854749094438</v>
          </cell>
          <cell r="K57">
            <v>3.5295627597199994E-2</v>
          </cell>
          <cell r="L57">
            <v>2.9790927936033575E-3</v>
          </cell>
          <cell r="M57">
            <v>0</v>
          </cell>
          <cell r="N57">
            <v>0</v>
          </cell>
          <cell r="O57">
            <v>1</v>
          </cell>
        </row>
        <row r="58">
          <cell r="A58" t="str">
            <v>F102D</v>
          </cell>
          <cell r="B58" t="str">
            <v>SGDP - System Gross Distribution Plant</v>
          </cell>
          <cell r="F58">
            <v>0.62602104856479424</v>
          </cell>
          <cell r="G58">
            <v>0.13855095490717279</v>
          </cell>
          <cell r="H58">
            <v>0.1315577045103431</v>
          </cell>
          <cell r="I58">
            <v>4.1099808527967609E-2</v>
          </cell>
          <cell r="J58">
            <v>6.8705871257142984E-3</v>
          </cell>
          <cell r="K58">
            <v>4.2126586952316178E-2</v>
          </cell>
          <cell r="L58">
            <v>1.3773309411691892E-2</v>
          </cell>
          <cell r="M58">
            <v>0</v>
          </cell>
          <cell r="N58">
            <v>0</v>
          </cell>
          <cell r="O58">
            <v>1</v>
          </cell>
        </row>
        <row r="59">
          <cell r="A59" t="str">
            <v>F102R</v>
          </cell>
          <cell r="B59" t="str">
            <v>SGTP - System Gross Retail Plant</v>
          </cell>
          <cell r="F59">
            <v>0.488579168638828</v>
          </cell>
          <cell r="G59">
            <v>0.13503688602215391</v>
          </cell>
          <cell r="H59">
            <v>0.19079581601934581</v>
          </cell>
          <cell r="I59">
            <v>7.0598002053531519E-2</v>
          </cell>
          <cell r="J59">
            <v>7.1277022189381131E-2</v>
          </cell>
          <cell r="K59">
            <v>3.740337306332947E-2</v>
          </cell>
          <cell r="L59">
            <v>6.3097320134305737E-3</v>
          </cell>
          <cell r="M59">
            <v>0</v>
          </cell>
          <cell r="N59">
            <v>0</v>
          </cell>
          <cell r="O59">
            <v>1</v>
          </cell>
        </row>
        <row r="60">
          <cell r="A60" t="str">
            <v>F102M</v>
          </cell>
          <cell r="B60" t="str">
            <v>SGDP - System Gross Misc Plant</v>
          </cell>
          <cell r="F60">
            <v>0.488579168638828</v>
          </cell>
          <cell r="G60">
            <v>0.13503688602215391</v>
          </cell>
          <cell r="H60">
            <v>0.19079581601934581</v>
          </cell>
          <cell r="I60">
            <v>7.0598002053531519E-2</v>
          </cell>
          <cell r="J60">
            <v>7.1277022189381131E-2</v>
          </cell>
          <cell r="K60">
            <v>3.740337306332947E-2</v>
          </cell>
          <cell r="L60">
            <v>6.3097320134305737E-3</v>
          </cell>
          <cell r="M60">
            <v>0</v>
          </cell>
          <cell r="N60">
            <v>0</v>
          </cell>
          <cell r="O60">
            <v>1</v>
          </cell>
        </row>
        <row r="61">
          <cell r="A61" t="str">
            <v>F104</v>
          </cell>
          <cell r="B61" t="str">
            <v>SNP - System Net Plant</v>
          </cell>
          <cell r="F61">
            <v>0.48422206368344151</v>
          </cell>
          <cell r="G61">
            <v>0.13538645845458538</v>
          </cell>
          <cell r="H61">
            <v>0.19209066375172573</v>
          </cell>
          <cell r="I61">
            <v>7.1336498585653954E-2</v>
          </cell>
          <cell r="J61">
            <v>7.4366512174016006E-2</v>
          </cell>
          <cell r="K61">
            <v>3.7167458022759073E-2</v>
          </cell>
          <cell r="L61">
            <v>5.4303453278188429E-3</v>
          </cell>
          <cell r="M61">
            <v>0</v>
          </cell>
          <cell r="N61">
            <v>0</v>
          </cell>
          <cell r="O61">
            <v>1</v>
          </cell>
        </row>
        <row r="62">
          <cell r="A62" t="str">
            <v>F104G</v>
          </cell>
          <cell r="B62" t="str">
            <v>SNP - System Net Generation Plant</v>
          </cell>
          <cell r="F62">
            <v>0.42719924652885372</v>
          </cell>
          <cell r="G62">
            <v>0.13346765526801896</v>
          </cell>
          <cell r="H62">
            <v>0.21725137606039316</v>
          </cell>
          <cell r="I62">
            <v>8.3771566630028785E-2</v>
          </cell>
          <cell r="J62">
            <v>0.10003944740707937</v>
          </cell>
          <cell r="K62">
            <v>3.5294110578328486E-2</v>
          </cell>
          <cell r="L62">
            <v>2.9765975272981675E-3</v>
          </cell>
          <cell r="M62">
            <v>0</v>
          </cell>
          <cell r="N62">
            <v>0</v>
          </cell>
          <cell r="O62">
            <v>1</v>
          </cell>
        </row>
        <row r="63">
          <cell r="A63" t="str">
            <v>F104T</v>
          </cell>
          <cell r="B63" t="str">
            <v>SNP - System Net Transmission Plant</v>
          </cell>
          <cell r="F63">
            <v>0.42705597971463805</v>
          </cell>
          <cell r="G63">
            <v>0.13346433666856028</v>
          </cell>
          <cell r="H63">
            <v>0.21731473355945832</v>
          </cell>
          <cell r="I63">
            <v>8.3802375056675454E-2</v>
          </cell>
          <cell r="J63">
            <v>0.10010432109510307</v>
          </cell>
          <cell r="K63">
            <v>3.5289401726467093E-2</v>
          </cell>
          <cell r="L63">
            <v>2.9688521790980165E-3</v>
          </cell>
          <cell r="M63">
            <v>0</v>
          </cell>
          <cell r="N63">
            <v>0</v>
          </cell>
          <cell r="O63">
            <v>1</v>
          </cell>
        </row>
        <row r="64">
          <cell r="A64" t="str">
            <v>F104D</v>
          </cell>
          <cell r="B64" t="str">
            <v>SNP - System Net Distribution Plant</v>
          </cell>
          <cell r="F64">
            <v>0.63006911098561524</v>
          </cell>
          <cell r="G64">
            <v>0.14046862660818232</v>
          </cell>
          <cell r="H64">
            <v>0.12833597620113424</v>
          </cell>
          <cell r="I64">
            <v>3.9539914536209246E-2</v>
          </cell>
          <cell r="J64">
            <v>7.8789202863333522E-3</v>
          </cell>
          <cell r="K64">
            <v>4.2038093103055313E-2</v>
          </cell>
          <cell r="L64">
            <v>1.166935827947033E-2</v>
          </cell>
          <cell r="M64">
            <v>0</v>
          </cell>
          <cell r="N64">
            <v>0</v>
          </cell>
          <cell r="O64">
            <v>1</v>
          </cell>
        </row>
        <row r="65">
          <cell r="A65" t="str">
            <v>F104R</v>
          </cell>
          <cell r="B65" t="str">
            <v>SNP - System Net Retail Plant</v>
          </cell>
          <cell r="F65">
            <v>0.81227577375252591</v>
          </cell>
          <cell r="G65">
            <v>0.13173500851791228</v>
          </cell>
          <cell r="H65">
            <v>-2.8041695425228171E-3</v>
          </cell>
          <cell r="I65">
            <v>-8.9411792675653386E-4</v>
          </cell>
          <cell r="J65">
            <v>-4.3537460750480306E-3</v>
          </cell>
          <cell r="K65">
            <v>4.1314945111659458E-2</v>
          </cell>
          <cell r="L65">
            <v>2.2726306162230012E-2</v>
          </cell>
          <cell r="M65">
            <v>0</v>
          </cell>
          <cell r="N65">
            <v>0</v>
          </cell>
          <cell r="O65">
            <v>1</v>
          </cell>
        </row>
        <row r="66">
          <cell r="A66" t="str">
            <v>F104M</v>
          </cell>
          <cell r="B66" t="str">
            <v>SNP - System Net Misc Plant</v>
          </cell>
          <cell r="F66">
            <v>0.48422206368344151</v>
          </cell>
          <cell r="G66">
            <v>0.13538645845458538</v>
          </cell>
          <cell r="H66">
            <v>0.19209066375172573</v>
          </cell>
          <cell r="I66">
            <v>7.1336498585653954E-2</v>
          </cell>
          <cell r="J66">
            <v>7.4366512174016006E-2</v>
          </cell>
          <cell r="K66">
            <v>3.7167458022759073E-2</v>
          </cell>
          <cell r="L66">
            <v>5.4303453278188429E-3</v>
          </cell>
          <cell r="M66">
            <v>0</v>
          </cell>
          <cell r="N66">
            <v>0</v>
          </cell>
          <cell r="O66">
            <v>1</v>
          </cell>
        </row>
        <row r="67">
          <cell r="A67" t="str">
            <v>F105</v>
          </cell>
          <cell r="B67" t="str">
            <v>STP - System Prod &amp; Trans Plant</v>
          </cell>
          <cell r="F67">
            <v>0.4272454018268369</v>
          </cell>
          <cell r="G67">
            <v>0.13346872439870172</v>
          </cell>
          <cell r="H67">
            <v>0.21723096460457308</v>
          </cell>
          <cell r="I67">
            <v>8.376164128814087E-2</v>
          </cell>
          <cell r="J67">
            <v>0.10001854749094441</v>
          </cell>
          <cell r="K67">
            <v>3.5295627597199987E-2</v>
          </cell>
          <cell r="L67">
            <v>2.979092793603358E-3</v>
          </cell>
          <cell r="M67">
            <v>0</v>
          </cell>
          <cell r="N67">
            <v>0</v>
          </cell>
          <cell r="O67">
            <v>1</v>
          </cell>
        </row>
        <row r="68">
          <cell r="A68" t="str">
            <v>F105G</v>
          </cell>
          <cell r="B68" t="str">
            <v>SGGP - System Gross Generation Plant</v>
          </cell>
          <cell r="F68">
            <v>0.42724540182683696</v>
          </cell>
          <cell r="G68">
            <v>0.13346872439870172</v>
          </cell>
          <cell r="H68">
            <v>0.21723096460457308</v>
          </cell>
          <cell r="I68">
            <v>8.376164128814087E-2</v>
          </cell>
          <cell r="J68">
            <v>0.10001854749094441</v>
          </cell>
          <cell r="K68">
            <v>3.5295627597199973E-2</v>
          </cell>
          <cell r="L68">
            <v>2.979092793603358E-3</v>
          </cell>
          <cell r="M68">
            <v>0</v>
          </cell>
          <cell r="N68">
            <v>0</v>
          </cell>
          <cell r="O68">
            <v>1</v>
          </cell>
        </row>
        <row r="69">
          <cell r="A69" t="str">
            <v>F105T</v>
          </cell>
          <cell r="B69" t="str">
            <v>SGTP - System Gross Transmission Plant</v>
          </cell>
          <cell r="F69">
            <v>0.42724540182683679</v>
          </cell>
          <cell r="G69">
            <v>0.13346872439870172</v>
          </cell>
          <cell r="H69">
            <v>0.21723096460457308</v>
          </cell>
          <cell r="I69">
            <v>8.3761641288140856E-2</v>
          </cell>
          <cell r="J69">
            <v>0.10001854749094438</v>
          </cell>
          <cell r="K69">
            <v>3.5295627597199994E-2</v>
          </cell>
          <cell r="L69">
            <v>2.9790927936033575E-3</v>
          </cell>
          <cell r="M69">
            <v>0</v>
          </cell>
          <cell r="N69">
            <v>0</v>
          </cell>
          <cell r="O69">
            <v>1</v>
          </cell>
        </row>
        <row r="70">
          <cell r="A70" t="str">
            <v>F105D</v>
          </cell>
          <cell r="B70" t="str">
            <v>SGDP - System Gross Distribution Plant</v>
          </cell>
          <cell r="F70">
            <v>0.62602104856479424</v>
          </cell>
          <cell r="G70">
            <v>0.13855095490717279</v>
          </cell>
          <cell r="H70">
            <v>0.1315577045103431</v>
          </cell>
          <cell r="I70">
            <v>4.1099808527967609E-2</v>
          </cell>
          <cell r="J70">
            <v>6.8705871257142984E-3</v>
          </cell>
          <cell r="K70">
            <v>4.2126586952316178E-2</v>
          </cell>
          <cell r="L70">
            <v>1.3773309411691892E-2</v>
          </cell>
          <cell r="M70">
            <v>0</v>
          </cell>
          <cell r="N70">
            <v>0</v>
          </cell>
          <cell r="O70">
            <v>1</v>
          </cell>
        </row>
        <row r="71">
          <cell r="A71" t="str">
            <v>F105R</v>
          </cell>
          <cell r="B71" t="str">
            <v>SGTP - System Gross Retail Plant</v>
          </cell>
          <cell r="F71">
            <v>0.62602104856479424</v>
          </cell>
          <cell r="G71">
            <v>0.13855095490717279</v>
          </cell>
          <cell r="H71">
            <v>0.1315577045103431</v>
          </cell>
          <cell r="I71">
            <v>4.1099808527967609E-2</v>
          </cell>
          <cell r="J71">
            <v>6.8705871257142984E-3</v>
          </cell>
          <cell r="K71">
            <v>4.2126586952316178E-2</v>
          </cell>
          <cell r="L71">
            <v>1.3773309411691892E-2</v>
          </cell>
          <cell r="M71">
            <v>0</v>
          </cell>
          <cell r="N71">
            <v>0</v>
          </cell>
          <cell r="O71">
            <v>1</v>
          </cell>
        </row>
        <row r="72">
          <cell r="A72" t="str">
            <v>F105M</v>
          </cell>
          <cell r="B72" t="str">
            <v>SGDP - System Gross Misc Plant</v>
          </cell>
          <cell r="F72">
            <v>0.62602104856479424</v>
          </cell>
          <cell r="G72">
            <v>0.13855095490717279</v>
          </cell>
          <cell r="H72">
            <v>0.1315577045103431</v>
          </cell>
          <cell r="I72">
            <v>4.1099808527967609E-2</v>
          </cell>
          <cell r="J72">
            <v>6.8705871257142984E-3</v>
          </cell>
          <cell r="K72">
            <v>4.2126586952316178E-2</v>
          </cell>
          <cell r="L72">
            <v>1.3773309411691892E-2</v>
          </cell>
          <cell r="M72">
            <v>0</v>
          </cell>
          <cell r="N72">
            <v>0</v>
          </cell>
          <cell r="O72">
            <v>1</v>
          </cell>
        </row>
        <row r="73">
          <cell r="A73" t="str">
            <v>F106</v>
          </cell>
          <cell r="B73" t="str">
            <v>STP - System Transmission Plant</v>
          </cell>
          <cell r="F73">
            <v>0.42724540182683679</v>
          </cell>
          <cell r="G73">
            <v>0.13346872439870172</v>
          </cell>
          <cell r="H73">
            <v>0.21723096460457308</v>
          </cell>
          <cell r="I73">
            <v>8.3761641288140856E-2</v>
          </cell>
          <cell r="J73">
            <v>0.10001854749094438</v>
          </cell>
          <cell r="K73">
            <v>3.5295627597199994E-2</v>
          </cell>
          <cell r="L73">
            <v>2.9790927936033575E-3</v>
          </cell>
          <cell r="M73">
            <v>0</v>
          </cell>
          <cell r="N73">
            <v>0</v>
          </cell>
          <cell r="O73">
            <v>1</v>
          </cell>
        </row>
        <row r="74">
          <cell r="A74" t="str">
            <v>F107</v>
          </cell>
          <cell r="B74" t="str">
            <v>STP - System Trans &amp; Dist Plant</v>
          </cell>
          <cell r="F74">
            <v>0.54756004465756936</v>
          </cell>
          <cell r="G74">
            <v>0.13654488970589468</v>
          </cell>
          <cell r="H74">
            <v>0.16537477468624645</v>
          </cell>
          <cell r="I74">
            <v>5.7939347384042911E-2</v>
          </cell>
          <cell r="J74">
            <v>4.3638081545194184E-2</v>
          </cell>
          <cell r="K74">
            <v>3.9430261031875746E-2</v>
          </cell>
          <cell r="L74">
            <v>9.5126009891769135E-3</v>
          </cell>
          <cell r="M74">
            <v>0</v>
          </cell>
          <cell r="N74">
            <v>0</v>
          </cell>
          <cell r="O74">
            <v>1</v>
          </cell>
        </row>
        <row r="75">
          <cell r="A75" t="str">
            <v>F107G</v>
          </cell>
          <cell r="B75" t="str">
            <v>SGGP - System Gross Generation Plant</v>
          </cell>
          <cell r="F75">
            <v>0.42724540182683696</v>
          </cell>
          <cell r="G75">
            <v>0.13346872439870172</v>
          </cell>
          <cell r="H75">
            <v>0.21723096460457308</v>
          </cell>
          <cell r="I75">
            <v>8.376164128814087E-2</v>
          </cell>
          <cell r="J75">
            <v>0.10001854749094441</v>
          </cell>
          <cell r="K75">
            <v>3.5295627597199973E-2</v>
          </cell>
          <cell r="L75">
            <v>2.979092793603358E-3</v>
          </cell>
          <cell r="M75">
            <v>0</v>
          </cell>
          <cell r="N75">
            <v>0</v>
          </cell>
          <cell r="O75">
            <v>1</v>
          </cell>
        </row>
        <row r="76">
          <cell r="A76" t="str">
            <v>F107T</v>
          </cell>
          <cell r="B76" t="str">
            <v>SGTP - System Gross Transmission Plant</v>
          </cell>
          <cell r="F76">
            <v>0.42724540182683679</v>
          </cell>
          <cell r="G76">
            <v>0.13346872439870172</v>
          </cell>
          <cell r="H76">
            <v>0.21723096460457308</v>
          </cell>
          <cell r="I76">
            <v>8.3761641288140856E-2</v>
          </cell>
          <cell r="J76">
            <v>0.10001854749094438</v>
          </cell>
          <cell r="K76">
            <v>3.5295627597199994E-2</v>
          </cell>
          <cell r="L76">
            <v>2.9790927936033575E-3</v>
          </cell>
          <cell r="M76">
            <v>0</v>
          </cell>
          <cell r="N76">
            <v>0</v>
          </cell>
          <cell r="O76">
            <v>1</v>
          </cell>
        </row>
        <row r="77">
          <cell r="A77" t="str">
            <v>F107D</v>
          </cell>
          <cell r="B77" t="str">
            <v>SGDP - System Gross Distribution Plant</v>
          </cell>
          <cell r="F77">
            <v>0.62602104856479424</v>
          </cell>
          <cell r="G77">
            <v>0.13855095490717279</v>
          </cell>
          <cell r="H77">
            <v>0.1315577045103431</v>
          </cell>
          <cell r="I77">
            <v>4.1099808527967609E-2</v>
          </cell>
          <cell r="J77">
            <v>6.8705871257142984E-3</v>
          </cell>
          <cell r="K77">
            <v>4.2126586952316178E-2</v>
          </cell>
          <cell r="L77">
            <v>1.3773309411691892E-2</v>
          </cell>
          <cell r="M77">
            <v>0</v>
          </cell>
          <cell r="N77">
            <v>0</v>
          </cell>
          <cell r="O77">
            <v>1</v>
          </cell>
        </row>
        <row r="78">
          <cell r="A78" t="str">
            <v>F107R</v>
          </cell>
          <cell r="B78" t="str">
            <v>SGTP - System Gross Retail Plant</v>
          </cell>
          <cell r="F78">
            <v>0.62602104856479424</v>
          </cell>
          <cell r="G78">
            <v>0.13855095490717279</v>
          </cell>
          <cell r="H78">
            <v>0.1315577045103431</v>
          </cell>
          <cell r="I78">
            <v>4.1099808527967609E-2</v>
          </cell>
          <cell r="J78">
            <v>6.8705871257142984E-3</v>
          </cell>
          <cell r="K78">
            <v>4.2126586952316178E-2</v>
          </cell>
          <cell r="L78">
            <v>1.3773309411691892E-2</v>
          </cell>
          <cell r="M78">
            <v>0</v>
          </cell>
          <cell r="N78">
            <v>0</v>
          </cell>
          <cell r="O78">
            <v>1</v>
          </cell>
        </row>
        <row r="79">
          <cell r="A79" t="str">
            <v>F107M</v>
          </cell>
          <cell r="B79" t="str">
            <v>SGDP - System Gross Misc Plant</v>
          </cell>
          <cell r="F79">
            <v>0.62602104856479424</v>
          </cell>
          <cell r="G79">
            <v>0.13855095490717279</v>
          </cell>
          <cell r="H79">
            <v>0.1315577045103431</v>
          </cell>
          <cell r="I79">
            <v>4.1099808527967609E-2</v>
          </cell>
          <cell r="J79">
            <v>6.8705871257142984E-3</v>
          </cell>
          <cell r="K79">
            <v>4.2126586952316178E-2</v>
          </cell>
          <cell r="L79">
            <v>1.3773309411691892E-2</v>
          </cell>
          <cell r="M79">
            <v>0</v>
          </cell>
          <cell r="N79">
            <v>0</v>
          </cell>
          <cell r="O79">
            <v>1</v>
          </cell>
        </row>
        <row r="80">
          <cell r="A80" t="str">
            <v>F108</v>
          </cell>
          <cell r="B80" t="str">
            <v>SGP - System General Plant</v>
          </cell>
          <cell r="F80">
            <v>0.4875420817447787</v>
          </cell>
          <cell r="G80">
            <v>0.13486542279275265</v>
          </cell>
          <cell r="H80">
            <v>0.19056570466664155</v>
          </cell>
          <cell r="I80">
            <v>7.0795303965259168E-2</v>
          </cell>
          <cell r="J80">
            <v>7.2715169361900492E-2</v>
          </cell>
          <cell r="K80">
            <v>3.7277441285342272E-2</v>
          </cell>
          <cell r="L80">
            <v>6.2388761833251909E-3</v>
          </cell>
          <cell r="M80">
            <v>0</v>
          </cell>
          <cell r="N80">
            <v>0</v>
          </cell>
          <cell r="O80">
            <v>1</v>
          </cell>
        </row>
        <row r="81">
          <cell r="A81" t="str">
            <v>F110</v>
          </cell>
          <cell r="B81" t="str">
            <v>SIP - System Intangible Plant</v>
          </cell>
          <cell r="F81">
            <v>0.49139469650326045</v>
          </cell>
          <cell r="G81">
            <v>0.13385943791413238</v>
          </cell>
          <cell r="H81">
            <v>0.18374575438206311</v>
          </cell>
          <cell r="I81">
            <v>6.9775806184679698E-2</v>
          </cell>
          <cell r="J81">
            <v>7.8165181206054993E-2</v>
          </cell>
          <cell r="K81">
            <v>3.6721818293575584E-2</v>
          </cell>
          <cell r="L81">
            <v>6.3373055162340534E-3</v>
          </cell>
          <cell r="M81">
            <v>0</v>
          </cell>
          <cell r="N81">
            <v>0</v>
          </cell>
          <cell r="O81">
            <v>1</v>
          </cell>
        </row>
        <row r="82">
          <cell r="A82" t="str">
            <v>F118</v>
          </cell>
          <cell r="B82" t="str">
            <v>Account 360</v>
          </cell>
          <cell r="F82">
            <v>0.57434882211571758</v>
          </cell>
          <cell r="G82">
            <v>0.11741701761480848</v>
          </cell>
          <cell r="H82">
            <v>0.18186338375391051</v>
          </cell>
          <cell r="I82">
            <v>6.2342966856833472E-2</v>
          </cell>
          <cell r="J82">
            <v>0</v>
          </cell>
          <cell r="K82">
            <v>6.0097559118001617E-2</v>
          </cell>
          <cell r="L82">
            <v>3.9302505407285459E-3</v>
          </cell>
          <cell r="M82">
            <v>0</v>
          </cell>
          <cell r="N82">
            <v>0</v>
          </cell>
          <cell r="O82">
            <v>1</v>
          </cell>
        </row>
        <row r="83">
          <cell r="A83" t="str">
            <v>F119</v>
          </cell>
          <cell r="B83" t="str">
            <v>Account 361</v>
          </cell>
          <cell r="F83">
            <v>0.53631155858316848</v>
          </cell>
          <cell r="G83">
            <v>0.10964086857393764</v>
          </cell>
          <cell r="H83">
            <v>0.16981916047286252</v>
          </cell>
          <cell r="I83">
            <v>5.8214193943190093E-2</v>
          </cell>
          <cell r="J83">
            <v>6.6226763367306971E-2</v>
          </cell>
          <cell r="K83">
            <v>5.611749229134097E-2</v>
          </cell>
          <cell r="L83">
            <v>3.669962768193486E-3</v>
          </cell>
          <cell r="M83">
            <v>0</v>
          </cell>
          <cell r="N83">
            <v>0</v>
          </cell>
          <cell r="O83">
            <v>1</v>
          </cell>
        </row>
        <row r="84">
          <cell r="A84" t="str">
            <v>F120</v>
          </cell>
          <cell r="B84" t="str">
            <v>Account 362</v>
          </cell>
          <cell r="F84">
            <v>0.5441612523376459</v>
          </cell>
          <cell r="G84">
            <v>0.11124562093757118</v>
          </cell>
          <cell r="H84">
            <v>0.17230470899782074</v>
          </cell>
          <cell r="I84">
            <v>5.9066242696017672E-2</v>
          </cell>
          <cell r="J84">
            <v>5.2559644271351201E-2</v>
          </cell>
          <cell r="K84">
            <v>5.6938852789182946E-2</v>
          </cell>
          <cell r="L84">
            <v>3.7236779704105673E-3</v>
          </cell>
          <cell r="M84">
            <v>0</v>
          </cell>
          <cell r="N84">
            <v>0</v>
          </cell>
          <cell r="O84">
            <v>1</v>
          </cell>
        </row>
        <row r="85">
          <cell r="A85" t="str">
            <v>F121</v>
          </cell>
          <cell r="B85" t="str">
            <v>Account 364</v>
          </cell>
          <cell r="F85">
            <v>0.5812516853820664</v>
          </cell>
          <cell r="G85">
            <v>0.11917925769034335</v>
          </cell>
          <cell r="H85">
            <v>0.17675082577865373</v>
          </cell>
          <cell r="I85">
            <v>6.059037639125428E-2</v>
          </cell>
          <cell r="J85">
            <v>0</v>
          </cell>
          <cell r="K85">
            <v>5.8408091734188025E-2</v>
          </cell>
          <cell r="L85">
            <v>3.8197630234944619E-3</v>
          </cell>
          <cell r="M85">
            <v>0</v>
          </cell>
          <cell r="N85">
            <v>0</v>
          </cell>
          <cell r="O85">
            <v>1</v>
          </cell>
        </row>
        <row r="86">
          <cell r="A86" t="str">
            <v>F122</v>
          </cell>
          <cell r="B86" t="str">
            <v>Account 365</v>
          </cell>
          <cell r="F86">
            <v>0.68405072643248144</v>
          </cell>
          <cell r="G86">
            <v>0.14542294568989128</v>
          </cell>
          <cell r="H86">
            <v>0.10061342642827578</v>
          </cell>
          <cell r="I86">
            <v>3.4490392621629506E-2</v>
          </cell>
          <cell r="J86">
            <v>0</v>
          </cell>
          <cell r="K86">
            <v>3.3248151541159218E-2</v>
          </cell>
          <cell r="L86">
            <v>2.1743572865628035E-3</v>
          </cell>
          <cell r="M86">
            <v>0</v>
          </cell>
          <cell r="N86">
            <v>0</v>
          </cell>
          <cell r="O86">
            <v>1</v>
          </cell>
        </row>
        <row r="87">
          <cell r="A87" t="str">
            <v>F123</v>
          </cell>
          <cell r="B87" t="str">
            <v>Account 366</v>
          </cell>
          <cell r="F87">
            <v>0.69768743790120014</v>
          </cell>
          <cell r="G87">
            <v>0.14890427778665075</v>
          </cell>
          <cell r="H87">
            <v>9.0513490316901826E-2</v>
          </cell>
          <cell r="I87">
            <v>3.1028123476238758E-2</v>
          </cell>
          <cell r="J87">
            <v>0</v>
          </cell>
          <cell r="K87">
            <v>2.9910583004753469E-2</v>
          </cell>
          <cell r="L87">
            <v>1.9560875142552283E-3</v>
          </cell>
          <cell r="M87">
            <v>0</v>
          </cell>
          <cell r="N87">
            <v>0</v>
          </cell>
          <cell r="O87">
            <v>1</v>
          </cell>
        </row>
        <row r="88">
          <cell r="A88" t="str">
            <v>F124</v>
          </cell>
          <cell r="B88" t="str">
            <v>Account 367</v>
          </cell>
          <cell r="F88">
            <v>0.71859854477850571</v>
          </cell>
          <cell r="G88">
            <v>0.15424269883616298</v>
          </cell>
          <cell r="H88">
            <v>7.5025823516634324E-2</v>
          </cell>
          <cell r="I88">
            <v>2.5718934358074683E-2</v>
          </cell>
          <cell r="J88">
            <v>0</v>
          </cell>
          <cell r="K88">
            <v>2.4792615044867353E-2</v>
          </cell>
          <cell r="L88">
            <v>1.6213834657550523E-3</v>
          </cell>
          <cell r="M88">
            <v>0</v>
          </cell>
          <cell r="N88">
            <v>0</v>
          </cell>
          <cell r="O88">
            <v>1</v>
          </cell>
        </row>
        <row r="89">
          <cell r="A89" t="str">
            <v>F125</v>
          </cell>
          <cell r="B89" t="str">
            <v>Account 368</v>
          </cell>
          <cell r="F89">
            <v>0.60595481619587832</v>
          </cell>
          <cell r="G89">
            <v>0.13310752105740736</v>
          </cell>
          <cell r="H89">
            <v>0.16233757194077236</v>
          </cell>
          <cell r="I89">
            <v>4.3978262783061141E-2</v>
          </cell>
          <cell r="J89">
            <v>0</v>
          </cell>
          <cell r="K89">
            <v>5.1880233501479876E-2</v>
          </cell>
          <cell r="L89">
            <v>2.7415945214009181E-3</v>
          </cell>
          <cell r="M89">
            <v>0</v>
          </cell>
          <cell r="N89">
            <v>0</v>
          </cell>
          <cell r="O89">
            <v>1</v>
          </cell>
        </row>
        <row r="90">
          <cell r="A90" t="str">
            <v>F126</v>
          </cell>
          <cell r="B90" t="str">
            <v>Account 369</v>
          </cell>
          <cell r="F90">
            <v>0.73533507364223338</v>
          </cell>
          <cell r="G90">
            <v>0.19949775111492407</v>
          </cell>
          <cell r="H90">
            <v>5.3174916920596844E-2</v>
          </cell>
          <cell r="I90">
            <v>1.1992258322245599E-2</v>
          </cell>
          <cell r="J90">
            <v>0</v>
          </cell>
          <cell r="K90">
            <v>0</v>
          </cell>
          <cell r="L90">
            <v>0</v>
          </cell>
          <cell r="M90">
            <v>0</v>
          </cell>
          <cell r="N90">
            <v>0</v>
          </cell>
          <cell r="O90">
            <v>1</v>
          </cell>
        </row>
        <row r="91">
          <cell r="A91" t="str">
            <v>F127</v>
          </cell>
          <cell r="B91" t="str">
            <v>Account 370</v>
          </cell>
          <cell r="F91">
            <v>0.67699084400557497</v>
          </cell>
          <cell r="G91">
            <v>0.16258771872960451</v>
          </cell>
          <cell r="H91">
            <v>7.5757702522548223E-2</v>
          </cell>
          <cell r="I91">
            <v>1.0907060069825702E-2</v>
          </cell>
          <cell r="J91">
            <v>6.7788103725898927E-3</v>
          </cell>
          <cell r="K91">
            <v>6.6977864299856554E-2</v>
          </cell>
          <cell r="L91">
            <v>0</v>
          </cell>
          <cell r="M91">
            <v>0</v>
          </cell>
          <cell r="N91">
            <v>0</v>
          </cell>
          <cell r="O91">
            <v>1</v>
          </cell>
        </row>
        <row r="92">
          <cell r="A92" t="str">
            <v>F128</v>
          </cell>
          <cell r="B92" t="str">
            <v>Account 371</v>
          </cell>
          <cell r="F92">
            <v>0</v>
          </cell>
          <cell r="G92">
            <v>0</v>
          </cell>
          <cell r="H92">
            <v>0</v>
          </cell>
          <cell r="I92">
            <v>0</v>
          </cell>
          <cell r="J92">
            <v>0</v>
          </cell>
          <cell r="K92">
            <v>0</v>
          </cell>
          <cell r="L92">
            <v>1</v>
          </cell>
          <cell r="M92">
            <v>0</v>
          </cell>
          <cell r="N92">
            <v>0</v>
          </cell>
          <cell r="O92">
            <v>1</v>
          </cell>
        </row>
        <row r="93">
          <cell r="A93" t="str">
            <v>F129</v>
          </cell>
          <cell r="B93" t="str">
            <v>Account 372</v>
          </cell>
          <cell r="F93">
            <v>0.14285714285714285</v>
          </cell>
          <cell r="G93">
            <v>0.14285714285714285</v>
          </cell>
          <cell r="H93">
            <v>0.14285714285714285</v>
          </cell>
          <cell r="I93">
            <v>0.14285714285714285</v>
          </cell>
          <cell r="J93">
            <v>0.14285714285714285</v>
          </cell>
          <cell r="K93">
            <v>0.14285714285714285</v>
          </cell>
          <cell r="L93">
            <v>0.14285714285714285</v>
          </cell>
          <cell r="M93">
            <v>0</v>
          </cell>
          <cell r="N93">
            <v>0</v>
          </cell>
          <cell r="O93">
            <v>1</v>
          </cell>
        </row>
        <row r="94">
          <cell r="A94" t="str">
            <v>F130</v>
          </cell>
          <cell r="B94" t="str">
            <v>Account 373</v>
          </cell>
          <cell r="F94">
            <v>0</v>
          </cell>
          <cell r="G94">
            <v>0</v>
          </cell>
          <cell r="H94">
            <v>0</v>
          </cell>
          <cell r="I94">
            <v>0</v>
          </cell>
          <cell r="J94">
            <v>0</v>
          </cell>
          <cell r="K94">
            <v>0</v>
          </cell>
          <cell r="L94">
            <v>1</v>
          </cell>
          <cell r="M94">
            <v>0</v>
          </cell>
          <cell r="N94">
            <v>0</v>
          </cell>
          <cell r="O94">
            <v>1</v>
          </cell>
        </row>
        <row r="95">
          <cell r="A95" t="str">
            <v>F131</v>
          </cell>
          <cell r="B95" t="str">
            <v>Account 581 thru 587 &amp; 591 thru 597</v>
          </cell>
          <cell r="F95">
            <v>0.61175024517284915</v>
          </cell>
          <cell r="G95">
            <v>0.13470950602434936</v>
          </cell>
          <cell r="H95">
            <v>0.12867505667283743</v>
          </cell>
          <cell r="I95">
            <v>4.1834836377790577E-2</v>
          </cell>
          <cell r="J95">
            <v>1.8530440284810584E-2</v>
          </cell>
          <cell r="K95">
            <v>4.4489432893977908E-2</v>
          </cell>
          <cell r="L95">
            <v>2.0010482573385047E-2</v>
          </cell>
          <cell r="M95">
            <v>0</v>
          </cell>
          <cell r="N95">
            <v>0</v>
          </cell>
          <cell r="O95">
            <v>1</v>
          </cell>
        </row>
        <row r="96">
          <cell r="A96" t="str">
            <v>F132</v>
          </cell>
          <cell r="B96" t="str">
            <v>Account 364 + 365</v>
          </cell>
          <cell r="F96">
            <v>0.6215368008120159</v>
          </cell>
          <cell r="G96">
            <v>0.12946369215166173</v>
          </cell>
          <cell r="H96">
            <v>0.14691393342999925</v>
          </cell>
          <cell r="I96">
            <v>5.0362257061196583E-2</v>
          </cell>
          <cell r="J96">
            <v>0</v>
          </cell>
          <cell r="K96">
            <v>4.8548358758763524E-2</v>
          </cell>
          <cell r="L96">
            <v>3.1749577863630649E-3</v>
          </cell>
          <cell r="M96">
            <v>0</v>
          </cell>
          <cell r="N96">
            <v>0</v>
          </cell>
          <cell r="O96">
            <v>1</v>
          </cell>
        </row>
        <row r="97">
          <cell r="A97" t="str">
            <v>F133</v>
          </cell>
          <cell r="B97" t="str">
            <v>Account 366 + 367</v>
          </cell>
          <cell r="F97">
            <v>0.70975536346629786</v>
          </cell>
          <cell r="G97">
            <v>0.15198511268643228</v>
          </cell>
          <cell r="H97">
            <v>8.1575464643784207E-2</v>
          </cell>
          <cell r="I97">
            <v>2.796415849987656E-2</v>
          </cell>
          <cell r="J97">
            <v>0</v>
          </cell>
          <cell r="K97">
            <v>2.6956972909082673E-2</v>
          </cell>
          <cell r="L97">
            <v>1.7629277945265401E-3</v>
          </cell>
          <cell r="M97">
            <v>0</v>
          </cell>
          <cell r="N97">
            <v>0</v>
          </cell>
          <cell r="O97">
            <v>1</v>
          </cell>
        </row>
        <row r="98">
          <cell r="A98" t="str">
            <v>F134</v>
          </cell>
          <cell r="B98" t="str">
            <v>Account 364 + 365 + 369  (OH)</v>
          </cell>
          <cell r="F98">
            <v>0.64650641727382263</v>
          </cell>
          <cell r="G98">
            <v>0.14527789151632348</v>
          </cell>
          <cell r="H98">
            <v>0.12540185147161392</v>
          </cell>
          <cell r="I98">
            <v>4.0854860660386662E-2</v>
          </cell>
          <cell r="J98">
            <v>0</v>
          </cell>
          <cell r="K98">
            <v>3.9383390422109511E-2</v>
          </cell>
          <cell r="L98">
            <v>2.575588655743834E-3</v>
          </cell>
          <cell r="M98">
            <v>0</v>
          </cell>
          <cell r="N98">
            <v>0</v>
          </cell>
          <cell r="O98">
            <v>1</v>
          </cell>
        </row>
        <row r="99">
          <cell r="A99" t="str">
            <v>F135</v>
          </cell>
          <cell r="B99" t="str">
            <v>Account 366 + 367 + 369  (UG)</v>
          </cell>
          <cell r="F99">
            <v>0.70485465159473826</v>
          </cell>
          <cell r="G99">
            <v>0.15650419897308745</v>
          </cell>
          <cell r="H99">
            <v>8.682279739192468E-2</v>
          </cell>
          <cell r="I99">
            <v>3.1328556653892253E-2</v>
          </cell>
          <cell r="J99">
            <v>0</v>
          </cell>
          <cell r="K99">
            <v>1.9232060195572716E-2</v>
          </cell>
          <cell r="L99">
            <v>1.2577351907846846E-3</v>
          </cell>
          <cell r="M99">
            <v>0</v>
          </cell>
          <cell r="N99">
            <v>0</v>
          </cell>
          <cell r="O99">
            <v>1</v>
          </cell>
        </row>
        <row r="100">
          <cell r="A100" t="str">
            <v>F136</v>
          </cell>
          <cell r="B100" t="str">
            <v>Account 902 + 903 + 904</v>
          </cell>
          <cell r="F100">
            <v>0.82620793395985359</v>
          </cell>
          <cell r="G100">
            <v>0.11230406287271442</v>
          </cell>
          <cell r="H100">
            <v>1.6785234396149214E-2</v>
          </cell>
          <cell r="I100">
            <v>6.4562019209940648E-3</v>
          </cell>
          <cell r="J100">
            <v>3.6479562785107699E-3</v>
          </cell>
          <cell r="K100">
            <v>2.1569964647921751E-2</v>
          </cell>
          <cell r="L100">
            <v>1.3028645923856327E-2</v>
          </cell>
          <cell r="M100">
            <v>0</v>
          </cell>
          <cell r="N100">
            <v>0</v>
          </cell>
          <cell r="O100">
            <v>1</v>
          </cell>
        </row>
        <row r="101">
          <cell r="A101" t="str">
            <v>F137</v>
          </cell>
          <cell r="B101" t="str">
            <v>Total O &amp; M Expense</v>
          </cell>
          <cell r="F101">
            <v>0.45327298801330762</v>
          </cell>
          <cell r="G101">
            <v>0.13302440570384455</v>
          </cell>
          <cell r="H101">
            <v>0.20445770140773045</v>
          </cell>
          <cell r="I101">
            <v>7.8258933340798753E-2</v>
          </cell>
          <cell r="J101">
            <v>9.1062435606599934E-2</v>
          </cell>
          <cell r="K101">
            <v>3.5492613033341405E-2</v>
          </cell>
          <cell r="L101">
            <v>4.4309228943774058E-3</v>
          </cell>
          <cell r="M101">
            <v>0</v>
          </cell>
          <cell r="N101">
            <v>0</v>
          </cell>
          <cell r="O101">
            <v>1</v>
          </cell>
        </row>
        <row r="102">
          <cell r="A102" t="str">
            <v>F137G</v>
          </cell>
          <cell r="B102" t="str">
            <v>Generation O &amp; M Exp</v>
          </cell>
          <cell r="F102">
            <v>0.4273976537160577</v>
          </cell>
          <cell r="G102">
            <v>0.13348118461628825</v>
          </cell>
          <cell r="H102">
            <v>0.21716270842172558</v>
          </cell>
          <cell r="I102">
            <v>8.372506681248526E-2</v>
          </cell>
          <cell r="J102">
            <v>9.9940828521781572E-2</v>
          </cell>
          <cell r="K102">
            <v>3.5303755271192297E-2</v>
          </cell>
          <cell r="L102">
            <v>2.9888026404694696E-3</v>
          </cell>
          <cell r="M102">
            <v>0</v>
          </cell>
          <cell r="N102">
            <v>0</v>
          </cell>
          <cell r="O102">
            <v>1</v>
          </cell>
        </row>
        <row r="103">
          <cell r="A103" t="str">
            <v>F137T</v>
          </cell>
          <cell r="B103" t="str">
            <v>Transmission O &amp; M Exp</v>
          </cell>
          <cell r="F103">
            <v>0.42841080726419584</v>
          </cell>
          <cell r="G103">
            <v>0.13354513375968907</v>
          </cell>
          <cell r="H103">
            <v>0.21671046488791018</v>
          </cell>
          <cell r="I103">
            <v>8.3489823326407434E-2</v>
          </cell>
          <cell r="J103">
            <v>9.9442284948690104E-2</v>
          </cell>
          <cell r="K103">
            <v>3.5351208964744002E-2</v>
          </cell>
          <cell r="L103">
            <v>3.050276848363447E-3</v>
          </cell>
          <cell r="M103">
            <v>0</v>
          </cell>
          <cell r="N103">
            <v>0</v>
          </cell>
          <cell r="O103">
            <v>1</v>
          </cell>
        </row>
        <row r="104">
          <cell r="A104" t="str">
            <v>F137D</v>
          </cell>
          <cell r="B104" t="str">
            <v xml:space="preserve">Distribution O &amp; M Exp </v>
          </cell>
          <cell r="F104">
            <v>0.60765983177373584</v>
          </cell>
          <cell r="G104">
            <v>0.13521356462726478</v>
          </cell>
          <cell r="H104">
            <v>0.13200516034311166</v>
          </cell>
          <cell r="I104">
            <v>4.3123691211061625E-2</v>
          </cell>
          <cell r="J104">
            <v>1.9612316440543551E-2</v>
          </cell>
          <cell r="K104">
            <v>4.3839347872027125E-2</v>
          </cell>
          <cell r="L104">
            <v>1.8546087732255436E-2</v>
          </cell>
          <cell r="M104">
            <v>0</v>
          </cell>
          <cell r="N104">
            <v>0</v>
          </cell>
          <cell r="O104">
            <v>1</v>
          </cell>
        </row>
        <row r="105">
          <cell r="A105" t="str">
            <v>F137R</v>
          </cell>
          <cell r="B105" t="str">
            <v>Retail O &amp; M Exp  (Customer)</v>
          </cell>
          <cell r="F105">
            <v>0.82121216096419125</v>
          </cell>
          <cell r="G105">
            <v>0.11466364560206767</v>
          </cell>
          <cell r="H105">
            <v>1.7040163557089313E-2</v>
          </cell>
          <cell r="I105">
            <v>6.3183583635240334E-3</v>
          </cell>
          <cell r="J105">
            <v>3.7329057593334333E-3</v>
          </cell>
          <cell r="K105">
            <v>2.3177322129038693E-2</v>
          </cell>
          <cell r="L105">
            <v>1.3855443624755754E-2</v>
          </cell>
          <cell r="M105">
            <v>0</v>
          </cell>
          <cell r="N105">
            <v>0</v>
          </cell>
          <cell r="O105">
            <v>1</v>
          </cell>
        </row>
        <row r="106">
          <cell r="A106" t="str">
            <v>F137M</v>
          </cell>
          <cell r="B106" t="str">
            <v xml:space="preserve">Misc &amp; Customer O &amp; M Exp </v>
          </cell>
          <cell r="F106">
            <v>0.45421639421304649</v>
          </cell>
          <cell r="G106">
            <v>0.14445546634672832</v>
          </cell>
          <cell r="H106">
            <v>0.20423035186961763</v>
          </cell>
          <cell r="I106">
            <v>7.3514806075531777E-2</v>
          </cell>
          <cell r="J106">
            <v>7.7625504049100916E-2</v>
          </cell>
          <cell r="K106">
            <v>3.9805066777894312E-2</v>
          </cell>
          <cell r="L106">
            <v>6.1524106680806503E-3</v>
          </cell>
          <cell r="M106">
            <v>0</v>
          </cell>
          <cell r="N106">
            <v>0</v>
          </cell>
          <cell r="O106">
            <v>1</v>
          </cell>
        </row>
        <row r="107">
          <cell r="A107" t="str">
            <v>F138</v>
          </cell>
          <cell r="B107" t="str">
            <v>GTD O&amp;M Exp  (less fuel, purchased p &amp; wheeling)</v>
          </cell>
          <cell r="F107">
            <v>0.45192656282061489</v>
          </cell>
          <cell r="G107">
            <v>0.13286597697924379</v>
          </cell>
          <cell r="H107">
            <v>0.20498677800055179</v>
          </cell>
          <cell r="I107">
            <v>7.8585735549960553E-2</v>
          </cell>
          <cell r="J107">
            <v>9.1901828650310033E-2</v>
          </cell>
          <cell r="K107">
            <v>3.5388373604659601E-2</v>
          </cell>
          <cell r="L107">
            <v>4.3447443946594217E-3</v>
          </cell>
          <cell r="M107">
            <v>0</v>
          </cell>
          <cell r="N107">
            <v>0</v>
          </cell>
          <cell r="O107">
            <v>1</v>
          </cell>
        </row>
        <row r="108">
          <cell r="A108" t="str">
            <v>F138G</v>
          </cell>
          <cell r="B108" t="str">
            <v xml:space="preserve">Generation O &amp; M Exp (less fuel &amp; purchased power) </v>
          </cell>
          <cell r="F108">
            <v>0.4272454018268369</v>
          </cell>
          <cell r="G108">
            <v>0.13346872439870172</v>
          </cell>
          <cell r="H108">
            <v>0.21723096460457303</v>
          </cell>
          <cell r="I108">
            <v>8.3761641288140842E-2</v>
          </cell>
          <cell r="J108">
            <v>0.1000185474909444</v>
          </cell>
          <cell r="K108">
            <v>3.5295627597199987E-2</v>
          </cell>
          <cell r="L108">
            <v>2.9790927936033571E-3</v>
          </cell>
          <cell r="M108">
            <v>0</v>
          </cell>
          <cell r="N108">
            <v>0</v>
          </cell>
          <cell r="O108">
            <v>1</v>
          </cell>
        </row>
        <row r="109">
          <cell r="A109" t="str">
            <v>F138T</v>
          </cell>
          <cell r="B109" t="str">
            <v>Transmission O &amp; M Exp - (less wheeling exp)</v>
          </cell>
          <cell r="F109">
            <v>0.42724540182683673</v>
          </cell>
          <cell r="G109">
            <v>0.13346872439870172</v>
          </cell>
          <cell r="H109">
            <v>0.217230964604573</v>
          </cell>
          <cell r="I109">
            <v>8.3761641288140828E-2</v>
          </cell>
          <cell r="J109">
            <v>0.1000185474909444</v>
          </cell>
          <cell r="K109">
            <v>3.529562759719998E-2</v>
          </cell>
          <cell r="L109">
            <v>2.9790927936033571E-3</v>
          </cell>
          <cell r="M109">
            <v>0</v>
          </cell>
          <cell r="N109">
            <v>0</v>
          </cell>
          <cell r="O109">
            <v>1</v>
          </cell>
        </row>
        <row r="110">
          <cell r="A110" t="str">
            <v>F138D</v>
          </cell>
          <cell r="B110" t="str">
            <v xml:space="preserve">Distribution O &amp; M Exp </v>
          </cell>
          <cell r="F110">
            <v>0.61175024517284915</v>
          </cell>
          <cell r="G110">
            <v>0.13470950602434936</v>
          </cell>
          <cell r="H110">
            <v>0.12867505667283743</v>
          </cell>
          <cell r="I110">
            <v>4.183483637779057E-2</v>
          </cell>
          <cell r="J110">
            <v>1.8530440284810584E-2</v>
          </cell>
          <cell r="K110">
            <v>4.4489432893977915E-2</v>
          </cell>
          <cell r="L110">
            <v>2.0010482573385044E-2</v>
          </cell>
          <cell r="M110">
            <v>0</v>
          </cell>
          <cell r="N110">
            <v>0</v>
          </cell>
          <cell r="O110">
            <v>1</v>
          </cell>
        </row>
        <row r="111">
          <cell r="A111" t="str">
            <v>F138R</v>
          </cell>
          <cell r="B111" t="str">
            <v>Retail O &amp; M Exp  (Customer)</v>
          </cell>
          <cell r="F111">
            <v>0.82308217118468108</v>
          </cell>
          <cell r="G111">
            <v>0.11455042738991326</v>
          </cell>
          <cell r="H111">
            <v>1.6067662408199897E-2</v>
          </cell>
          <cell r="I111">
            <v>5.9570057737344945E-3</v>
          </cell>
          <cell r="J111">
            <v>3.3463037053791055E-3</v>
          </cell>
          <cell r="K111">
            <v>2.3098299859513966E-2</v>
          </cell>
          <cell r="L111">
            <v>1.3898129678578277E-2</v>
          </cell>
          <cell r="M111">
            <v>0</v>
          </cell>
          <cell r="N111">
            <v>0</v>
          </cell>
          <cell r="O111">
            <v>1</v>
          </cell>
        </row>
        <row r="112">
          <cell r="A112" t="str">
            <v>F138M</v>
          </cell>
          <cell r="B112" t="str">
            <v xml:space="preserve">Misc &amp; Customer O &amp; M Exp </v>
          </cell>
          <cell r="F112">
            <v>0</v>
          </cell>
          <cell r="G112">
            <v>0</v>
          </cell>
          <cell r="H112">
            <v>0</v>
          </cell>
          <cell r="I112">
            <v>0</v>
          </cell>
          <cell r="J112">
            <v>0</v>
          </cell>
          <cell r="K112">
            <v>0</v>
          </cell>
          <cell r="L112">
            <v>0</v>
          </cell>
          <cell r="O112">
            <v>1</v>
          </cell>
        </row>
        <row r="113">
          <cell r="A113" t="str">
            <v>F140</v>
          </cell>
          <cell r="B113" t="str">
            <v>Revenue Requirement Before Rev Credits</v>
          </cell>
          <cell r="F113">
            <v>0.46691469354301973</v>
          </cell>
          <cell r="G113">
            <v>0.13375580588774189</v>
          </cell>
          <cell r="H113">
            <v>0.19902296022463087</v>
          </cell>
          <cell r="I113">
            <v>7.5287015552301162E-2</v>
          </cell>
          <cell r="J113">
            <v>8.377519436462165E-2</v>
          </cell>
          <cell r="K113">
            <v>3.6229251430476811E-2</v>
          </cell>
          <cell r="L113">
            <v>5.015078997207871E-3</v>
          </cell>
          <cell r="M113">
            <v>0</v>
          </cell>
          <cell r="N113">
            <v>0</v>
          </cell>
          <cell r="O113">
            <v>1</v>
          </cell>
        </row>
        <row r="114">
          <cell r="A114" t="str">
            <v>F140G</v>
          </cell>
          <cell r="B114" t="str">
            <v>Revenue Requirement Before Rev Credits</v>
          </cell>
          <cell r="F114">
            <v>0.42742717038268696</v>
          </cell>
          <cell r="G114">
            <v>0.13347841004165625</v>
          </cell>
          <cell r="H114">
            <v>0.21714396079223586</v>
          </cell>
          <cell r="I114">
            <v>8.3719438570248855E-2</v>
          </cell>
          <cell r="J114">
            <v>9.9937941748406561E-2</v>
          </cell>
          <cell r="K114">
            <v>3.5303169847710814E-2</v>
          </cell>
          <cell r="L114">
            <v>2.9899086170547384E-3</v>
          </cell>
          <cell r="M114">
            <v>0</v>
          </cell>
          <cell r="N114">
            <v>0</v>
          </cell>
          <cell r="O114">
            <v>1</v>
          </cell>
        </row>
        <row r="115">
          <cell r="A115" t="str">
            <v>F140T</v>
          </cell>
          <cell r="B115" t="str">
            <v>Revenue Requirement Before Rev Credits</v>
          </cell>
          <cell r="F115">
            <v>0.42781768192275715</v>
          </cell>
          <cell r="G115">
            <v>0.13352700004990745</v>
          </cell>
          <cell r="H115">
            <v>0.21696160931709238</v>
          </cell>
          <cell r="I115">
            <v>8.3621377018253396E-2</v>
          </cell>
          <cell r="J115">
            <v>9.9724592496236553E-2</v>
          </cell>
          <cell r="K115">
            <v>3.5331979360373265E-2</v>
          </cell>
          <cell r="L115">
            <v>3.0157598353799083E-3</v>
          </cell>
          <cell r="M115">
            <v>0</v>
          </cell>
          <cell r="N115">
            <v>0</v>
          </cell>
          <cell r="O115">
            <v>1</v>
          </cell>
        </row>
        <row r="116">
          <cell r="A116" t="str">
            <v>F140D</v>
          </cell>
          <cell r="B116" t="str">
            <v>Revenue Requirement Before Rev Credits</v>
          </cell>
          <cell r="F116">
            <v>0.62182948009331085</v>
          </cell>
          <cell r="G116">
            <v>0.13774811056338074</v>
          </cell>
          <cell r="H116">
            <v>0.1311945724777604</v>
          </cell>
          <cell r="I116">
            <v>4.1370930957046095E-2</v>
          </cell>
          <cell r="J116">
            <v>1.0672622291498013E-2</v>
          </cell>
          <cell r="K116">
            <v>4.2906136889148891E-2</v>
          </cell>
          <cell r="L116">
            <v>1.4278146727855094E-2</v>
          </cell>
          <cell r="M116">
            <v>0</v>
          </cell>
          <cell r="N116">
            <v>0</v>
          </cell>
          <cell r="O116">
            <v>1</v>
          </cell>
        </row>
        <row r="117">
          <cell r="A117" t="str">
            <v>F140R</v>
          </cell>
          <cell r="B117" t="str">
            <v>Revenue Requirement Before Rev Credits</v>
          </cell>
          <cell r="F117">
            <v>0.81949275802845722</v>
          </cell>
          <cell r="G117">
            <v>0.11567965588665535</v>
          </cell>
          <cell r="H117">
            <v>1.6504012878707452E-2</v>
          </cell>
          <cell r="I117">
            <v>6.1328805593038258E-3</v>
          </cell>
          <cell r="J117">
            <v>3.5130904822139922E-3</v>
          </cell>
          <cell r="K117">
            <v>2.4319861091424731E-2</v>
          </cell>
          <cell r="L117">
            <v>1.4357741073237602E-2</v>
          </cell>
          <cell r="M117">
            <v>0</v>
          </cell>
          <cell r="N117">
            <v>0</v>
          </cell>
          <cell r="O117">
            <v>1</v>
          </cell>
        </row>
        <row r="118">
          <cell r="A118" t="str">
            <v>F140M</v>
          </cell>
          <cell r="B118" t="str">
            <v>Revenue Requirement Before Rev Credits</v>
          </cell>
          <cell r="F118">
            <v>0.44321185339837849</v>
          </cell>
          <cell r="G118">
            <v>0.13997272249896756</v>
          </cell>
          <cell r="H118">
            <v>0.20953478306773179</v>
          </cell>
          <cell r="I118">
            <v>7.7695657662438508E-2</v>
          </cell>
          <cell r="J118">
            <v>8.6762177887116571E-2</v>
          </cell>
          <cell r="K118">
            <v>3.796515273970761E-2</v>
          </cell>
          <cell r="L118">
            <v>4.8576527456596673E-3</v>
          </cell>
          <cell r="M118">
            <v>0</v>
          </cell>
          <cell r="N118">
            <v>0</v>
          </cell>
          <cell r="O118">
            <v>1</v>
          </cell>
        </row>
        <row r="119">
          <cell r="A119" t="str">
            <v>F141</v>
          </cell>
          <cell r="B119" t="str">
            <v>Firm Revenues</v>
          </cell>
          <cell r="F119">
            <v>0.45421639421304649</v>
          </cell>
          <cell r="G119">
            <v>0.14445546634672832</v>
          </cell>
          <cell r="H119">
            <v>0.20423035186961763</v>
          </cell>
          <cell r="I119">
            <v>7.3514806075531777E-2</v>
          </cell>
          <cell r="J119">
            <v>7.7625504049100916E-2</v>
          </cell>
          <cell r="K119">
            <v>3.9805066777894312E-2</v>
          </cell>
          <cell r="L119">
            <v>6.1524106680806495E-3</v>
          </cell>
          <cell r="M119">
            <v>0</v>
          </cell>
          <cell r="N119">
            <v>0</v>
          </cell>
          <cell r="O119">
            <v>1</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 Inputs"/>
      <sheetName val="IJA Link"/>
      <sheetName val="IJA Factors"/>
      <sheetName val="IJA Inputs"/>
      <sheetName val="Option Inputs"/>
      <sheetName val="Demand Factors"/>
      <sheetName val="Demand Factors-revised"/>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Labor"/>
      <sheetName val="WorkArea"/>
      <sheetName val="Message"/>
      <sheetName val="Diagram"/>
      <sheetName val="Revisions"/>
      <sheetName val="Print Module"/>
      <sheetName val="Module1"/>
      <sheetName val="Module2"/>
      <sheetName val="Module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4">
          <cell r="B14" t="str">
            <v>A</v>
          </cell>
          <cell r="C14" t="str">
            <v>Direct Assignment</v>
          </cell>
        </row>
        <row r="15">
          <cell r="B15" t="str">
            <v>F10</v>
          </cell>
          <cell r="C15" t="str">
            <v xml:space="preserve">Coincident Peak, System </v>
          </cell>
          <cell r="D15">
            <v>0.75</v>
          </cell>
          <cell r="E15" t="str">
            <v>/</v>
          </cell>
          <cell r="F15">
            <v>0.25</v>
          </cell>
          <cell r="G15">
            <v>0.30722214749486498</v>
          </cell>
          <cell r="H15">
            <v>6.5624827505157439E-3</v>
          </cell>
          <cell r="I15">
            <v>0.41843795353505475</v>
          </cell>
          <cell r="J15">
            <v>1.8197781882620667E-3</v>
          </cell>
          <cell r="K15">
            <v>0.14933815994613717</v>
          </cell>
          <cell r="L15">
            <v>6.8246457656103588E-3</v>
          </cell>
          <cell r="M15">
            <v>6.1242344910505302E-4</v>
          </cell>
          <cell r="N15">
            <v>4.8147058863821842E-4</v>
          </cell>
          <cell r="O15">
            <v>2.5123494237782162E-3</v>
          </cell>
          <cell r="P15">
            <v>5.3582796933857794E-4</v>
          </cell>
          <cell r="Q15">
            <v>7.5442072106969224E-2</v>
          </cell>
          <cell r="R15">
            <v>7.7114503109966277E-4</v>
          </cell>
          <cell r="S15">
            <v>1.4991168374273646E-2</v>
          </cell>
          <cell r="T15">
            <v>1.4448375376352261E-2</v>
          </cell>
          <cell r="U15">
            <v>1</v>
          </cell>
          <cell r="W15">
            <v>1.761013565447048E-2</v>
          </cell>
          <cell r="X15">
            <v>0.29825100619924755</v>
          </cell>
          <cell r="Y15">
            <v>0.10257681168133674</v>
          </cell>
        </row>
        <row r="16">
          <cell r="B16" t="str">
            <v>F11</v>
          </cell>
          <cell r="C16" t="str">
            <v xml:space="preserve">Coincident Peak, System </v>
          </cell>
          <cell r="D16">
            <v>0.5</v>
          </cell>
          <cell r="E16" t="str">
            <v>/</v>
          </cell>
          <cell r="F16">
            <v>0.5</v>
          </cell>
          <cell r="G16">
            <v>0.3066400741241736</v>
          </cell>
          <cell r="H16">
            <v>6.6575249023122438E-3</v>
          </cell>
          <cell r="I16">
            <v>0.41239002394785851</v>
          </cell>
          <cell r="J16">
            <v>2.6214159697996097E-3</v>
          </cell>
          <cell r="K16">
            <v>0.15679192259452096</v>
          </cell>
          <cell r="L16">
            <v>7.3194989190379853E-3</v>
          </cell>
          <cell r="M16">
            <v>6.6121868030126084E-4</v>
          </cell>
          <cell r="N16">
            <v>4.2217997386748265E-4</v>
          </cell>
          <cell r="O16">
            <v>2.4508169133006944E-3</v>
          </cell>
          <cell r="P16">
            <v>4.8632448800161872E-4</v>
          </cell>
          <cell r="Q16">
            <v>7.1543465124979444E-2</v>
          </cell>
          <cell r="R16">
            <v>7.8819527581365804E-4</v>
          </cell>
          <cell r="S16">
            <v>1.5405362997325488E-2</v>
          </cell>
          <cell r="T16">
            <v>1.5821976088707328E-2</v>
          </cell>
          <cell r="U16">
            <v>1</v>
          </cell>
          <cell r="W16">
            <v>3.520542929786713E-2</v>
          </cell>
          <cell r="X16">
            <v>0.27156353827484209</v>
          </cell>
          <cell r="Y16">
            <v>0.10562105637514935</v>
          </cell>
        </row>
        <row r="17">
          <cell r="B17" t="str">
            <v>F12</v>
          </cell>
          <cell r="C17" t="str">
            <v xml:space="preserve">Coincident Peak, System </v>
          </cell>
          <cell r="D17">
            <v>1</v>
          </cell>
          <cell r="E17" t="str">
            <v>/</v>
          </cell>
          <cell r="F17">
            <v>0</v>
          </cell>
          <cell r="G17">
            <v>0.30780422086555631</v>
          </cell>
          <cell r="H17">
            <v>6.4674405987192448E-3</v>
          </cell>
          <cell r="I17">
            <v>0.42448588312225105</v>
          </cell>
          <cell r="J17">
            <v>1.0181404067245241E-3</v>
          </cell>
          <cell r="K17">
            <v>0.14188439729775337</v>
          </cell>
          <cell r="L17">
            <v>6.3297926121827306E-3</v>
          </cell>
          <cell r="M17">
            <v>5.6362821790884531E-4</v>
          </cell>
          <cell r="N17">
            <v>5.4076120340895413E-4</v>
          </cell>
          <cell r="O17">
            <v>2.5738819342557384E-3</v>
          </cell>
          <cell r="P17">
            <v>5.8533145067553728E-4</v>
          </cell>
          <cell r="Q17">
            <v>7.9340679088959004E-2</v>
          </cell>
          <cell r="R17">
            <v>7.540947863856676E-4</v>
          </cell>
          <cell r="S17">
            <v>1.4576973751221804E-2</v>
          </cell>
          <cell r="T17">
            <v>1.3074774663997195E-2</v>
          </cell>
          <cell r="U17">
            <v>1</v>
          </cell>
          <cell r="W17">
            <v>1.48420110738341E-5</v>
          </cell>
          <cell r="X17">
            <v>0.32493847412365306</v>
          </cell>
          <cell r="Y17">
            <v>9.9532566987524149E-2</v>
          </cell>
        </row>
        <row r="18">
          <cell r="B18" t="str">
            <v>F20</v>
          </cell>
          <cell r="C18" t="str">
            <v>12 Weighted Distribution Peaks</v>
          </cell>
          <cell r="G18">
            <v>0.41985285331418798</v>
          </cell>
          <cell r="H18">
            <v>7.052275116383796E-3</v>
          </cell>
          <cell r="I18">
            <v>0.46921801708093142</v>
          </cell>
          <cell r="J18">
            <v>3.5479471720282086E-3</v>
          </cell>
          <cell r="K18">
            <v>0</v>
          </cell>
          <cell r="L18">
            <v>7.2706285953231435E-3</v>
          </cell>
          <cell r="M18">
            <v>6.3368401295173043E-4</v>
          </cell>
          <cell r="N18">
            <v>1.1116581673976953E-3</v>
          </cell>
          <cell r="O18">
            <v>2.5517563963751949E-3</v>
          </cell>
          <cell r="P18">
            <v>2.3247167312437952E-4</v>
          </cell>
          <cell r="Q18">
            <v>8.7463646730921954E-2</v>
          </cell>
          <cell r="R18">
            <v>1.0650617403745834E-3</v>
          </cell>
          <cell r="S18">
            <v>0</v>
          </cell>
          <cell r="T18">
            <v>0</v>
          </cell>
          <cell r="U18">
            <v>1</v>
          </cell>
          <cell r="W18">
            <v>1.8855763119551316E-5</v>
          </cell>
          <cell r="X18">
            <v>0.36238855721835717</v>
          </cell>
          <cell r="Y18">
            <v>0.10681060409945464</v>
          </cell>
        </row>
        <row r="19">
          <cell r="B19" t="str">
            <v>F21</v>
          </cell>
          <cell r="C19" t="str">
            <v>Transformers      - NCP</v>
          </cell>
          <cell r="G19">
            <v>0.54438790806736725</v>
          </cell>
          <cell r="H19">
            <v>1.9544548412114143E-2</v>
          </cell>
          <cell r="I19">
            <v>0.31885110374677722</v>
          </cell>
          <cell r="J19">
            <v>2.8662261355091429E-3</v>
          </cell>
          <cell r="K19">
            <v>0</v>
          </cell>
          <cell r="L19">
            <v>1.7738291343046643E-2</v>
          </cell>
          <cell r="M19">
            <v>3.821947481086308E-4</v>
          </cell>
          <cell r="N19">
            <v>5.5551142693571207E-3</v>
          </cell>
          <cell r="O19">
            <v>1.0031088048365236E-2</v>
          </cell>
          <cell r="P19">
            <v>0</v>
          </cell>
          <cell r="Q19">
            <v>7.9864336052730453E-2</v>
          </cell>
          <cell r="R19">
            <v>7.7918917662416387E-4</v>
          </cell>
          <cell r="S19">
            <v>0</v>
          </cell>
          <cell r="T19">
            <v>0</v>
          </cell>
          <cell r="U19">
            <v>1</v>
          </cell>
          <cell r="W19">
            <v>2.9816823256553375E-2</v>
          </cell>
          <cell r="X19">
            <v>0.2290907163682919</v>
          </cell>
          <cell r="Y19">
            <v>5.9943564121931976E-2</v>
          </cell>
        </row>
        <row r="20">
          <cell r="B20" t="str">
            <v>F22</v>
          </cell>
          <cell r="C20" t="str">
            <v>Secondary Lines - NCP</v>
          </cell>
          <cell r="G20">
            <v>0.84558965559016708</v>
          </cell>
          <cell r="H20">
            <v>3.035825688916623E-2</v>
          </cell>
          <cell r="I20">
            <v>0</v>
          </cell>
          <cell r="J20">
            <v>0</v>
          </cell>
          <cell r="K20">
            <v>0</v>
          </cell>
          <cell r="L20">
            <v>0</v>
          </cell>
          <cell r="M20">
            <v>0</v>
          </cell>
          <cell r="N20">
            <v>0</v>
          </cell>
          <cell r="O20">
            <v>0</v>
          </cell>
          <cell r="P20">
            <v>0</v>
          </cell>
          <cell r="Q20">
            <v>0.12405208752066671</v>
          </cell>
          <cell r="R20">
            <v>0</v>
          </cell>
          <cell r="S20">
            <v>0</v>
          </cell>
          <cell r="T20">
            <v>0</v>
          </cell>
          <cell r="U20">
            <v>1</v>
          </cell>
          <cell r="W20">
            <v>0</v>
          </cell>
          <cell r="X20">
            <v>0</v>
          </cell>
          <cell r="Y20">
            <v>0</v>
          </cell>
        </row>
        <row r="21">
          <cell r="B21" t="str">
            <v>F30</v>
          </cell>
          <cell r="C21" t="str">
            <v>MWH @ Input</v>
          </cell>
          <cell r="G21">
            <v>0.305475927382791</v>
          </cell>
          <cell r="H21">
            <v>6.8476092059052444E-3</v>
          </cell>
          <cell r="I21">
            <v>0.40029416477346613</v>
          </cell>
          <cell r="J21">
            <v>4.2246915328746967E-3</v>
          </cell>
          <cell r="K21">
            <v>0.1716994478912886</v>
          </cell>
          <cell r="L21">
            <v>8.3092052258932434E-3</v>
          </cell>
          <cell r="M21">
            <v>7.5880914269367647E-4</v>
          </cell>
          <cell r="N21">
            <v>3.0359874432601123E-4</v>
          </cell>
          <cell r="O21">
            <v>2.3277518923456512E-3</v>
          </cell>
          <cell r="P21">
            <v>3.8731752532770032E-4</v>
          </cell>
          <cell r="Q21">
            <v>6.3746251160999898E-2</v>
          </cell>
          <cell r="R21">
            <v>8.2229576524164871E-4</v>
          </cell>
          <cell r="S21">
            <v>1.6233752243429177E-2</v>
          </cell>
          <cell r="T21">
            <v>1.8569177513417461E-2</v>
          </cell>
          <cell r="U21">
            <v>1</v>
          </cell>
          <cell r="W21">
            <v>7.0396016584660437E-2</v>
          </cell>
          <cell r="X21">
            <v>0.21818860242603114</v>
          </cell>
          <cell r="Y21">
            <v>0.11170954576277456</v>
          </cell>
        </row>
        <row r="22">
          <cell r="B22" t="str">
            <v>F40</v>
          </cell>
          <cell r="C22" t="str">
            <v>Average Customers</v>
          </cell>
          <cell r="G22">
            <v>0.86871169272369153</v>
          </cell>
          <cell r="H22">
            <v>5.3603491865838494E-3</v>
          </cell>
          <cell r="I22">
            <v>1.7460971959607642E-2</v>
          </cell>
          <cell r="J22">
            <v>2.3149874574728654E-2</v>
          </cell>
          <cell r="K22">
            <v>2.2834463283332977E-4</v>
          </cell>
          <cell r="L22">
            <v>3.1343997082445554E-3</v>
          </cell>
          <cell r="M22">
            <v>2.5660022768752597E-3</v>
          </cell>
          <cell r="N22">
            <v>3.269106613944793E-4</v>
          </cell>
          <cell r="O22">
            <v>1.2550740970119708E-3</v>
          </cell>
          <cell r="P22">
            <v>9.8566028561149551E-6</v>
          </cell>
          <cell r="Q22">
            <v>7.7768596534746992E-2</v>
          </cell>
          <cell r="R22">
            <v>1.8070438569544083E-5</v>
          </cell>
          <cell r="S22">
            <v>3.2855342853716513E-6</v>
          </cell>
          <cell r="T22">
            <v>6.5710685707433025E-6</v>
          </cell>
          <cell r="U22">
            <v>1</v>
          </cell>
          <cell r="W22">
            <v>1.1514294738727638E-2</v>
          </cell>
          <cell r="X22">
            <v>5.6588198524118128E-3</v>
          </cell>
          <cell r="Y22">
            <v>2.87857368468191E-4</v>
          </cell>
        </row>
        <row r="23">
          <cell r="B23" t="str">
            <v>F41</v>
          </cell>
          <cell r="C23" t="str">
            <v>Weighted Customers Acct 902</v>
          </cell>
          <cell r="G23">
            <v>0.82321595528968661</v>
          </cell>
          <cell r="H23">
            <v>7.0096714985683388E-3</v>
          </cell>
          <cell r="I23">
            <v>4.3350609090661019E-2</v>
          </cell>
          <cell r="J23">
            <v>0</v>
          </cell>
          <cell r="K23">
            <v>1.4908554168818337E-3</v>
          </cell>
          <cell r="L23">
            <v>1.1435116811279587E-2</v>
          </cell>
          <cell r="M23">
            <v>4.0849977036520792E-3</v>
          </cell>
          <cell r="N23">
            <v>5.2043184572776171E-4</v>
          </cell>
          <cell r="O23">
            <v>1.0941646797234062E-3</v>
          </cell>
          <cell r="P23">
            <v>7.3600196416632484E-5</v>
          </cell>
          <cell r="Q23">
            <v>0.10759265261443604</v>
          </cell>
          <cell r="R23">
            <v>2.6370290340477039E-5</v>
          </cell>
          <cell r="S23">
            <v>2.8176048120580545E-5</v>
          </cell>
          <cell r="T23">
            <v>7.7398514505815712E-5</v>
          </cell>
          <cell r="U23">
            <v>1</v>
          </cell>
          <cell r="W23">
            <v>2.8586707047461114E-2</v>
          </cell>
          <cell r="X23">
            <v>1.4049234367013379E-2</v>
          </cell>
          <cell r="Y23">
            <v>7.1466767618652788E-4</v>
          </cell>
        </row>
        <row r="24">
          <cell r="B24" t="str">
            <v>F42</v>
          </cell>
          <cell r="C24" t="str">
            <v>Weighted Customers Acct 903</v>
          </cell>
          <cell r="G24">
            <v>0.82462882697223816</v>
          </cell>
          <cell r="H24">
            <v>5.0883377061901498E-3</v>
          </cell>
          <cell r="I24">
            <v>2.5214670387136109E-2</v>
          </cell>
          <cell r="J24">
            <v>2.4612147579009314E-2</v>
          </cell>
          <cell r="K24">
            <v>6.61343555377028E-4</v>
          </cell>
          <cell r="L24">
            <v>8.4499777184451983E-3</v>
          </cell>
          <cell r="M24">
            <v>2.7280850495609243E-3</v>
          </cell>
          <cell r="N24">
            <v>3.4756013115404863E-4</v>
          </cell>
          <cell r="O24">
            <v>1.4654662098587969E-3</v>
          </cell>
          <cell r="P24">
            <v>3.1718292658261615E-5</v>
          </cell>
          <cell r="Q24">
            <v>0.10649463542153902</v>
          </cell>
          <cell r="R24">
            <v>1.7153452273396153E-5</v>
          </cell>
          <cell r="S24">
            <v>1.0572764219420537E-5</v>
          </cell>
          <cell r="T24">
            <v>2.4950476034030764E-4</v>
          </cell>
          <cell r="U24">
            <v>1</v>
          </cell>
          <cell r="W24">
            <v>1.6627318756880744E-2</v>
          </cell>
          <cell r="X24">
            <v>8.1716686613333457E-3</v>
          </cell>
          <cell r="Y24">
            <v>4.1568296892201864E-4</v>
          </cell>
        </row>
        <row r="25">
          <cell r="B25" t="str">
            <v>F43</v>
          </cell>
          <cell r="C25" t="str">
            <v>Residential Split</v>
          </cell>
          <cell r="G25">
            <v>0.99384683621383085</v>
          </cell>
          <cell r="H25">
            <v>6.1324903586651731E-3</v>
          </cell>
          <cell r="I25">
            <v>0</v>
          </cell>
          <cell r="J25">
            <v>0</v>
          </cell>
          <cell r="K25">
            <v>0</v>
          </cell>
          <cell r="L25">
            <v>0</v>
          </cell>
          <cell r="M25">
            <v>0</v>
          </cell>
          <cell r="N25">
            <v>0</v>
          </cell>
          <cell r="O25">
            <v>0</v>
          </cell>
          <cell r="P25">
            <v>0</v>
          </cell>
          <cell r="Q25">
            <v>0</v>
          </cell>
          <cell r="R25">
            <v>2.0673427503927952E-5</v>
          </cell>
          <cell r="S25">
            <v>0</v>
          </cell>
          <cell r="T25">
            <v>0</v>
          </cell>
          <cell r="U25">
            <v>1</v>
          </cell>
          <cell r="W25">
            <v>0</v>
          </cell>
          <cell r="X25">
            <v>0</v>
          </cell>
          <cell r="Y25">
            <v>0</v>
          </cell>
        </row>
        <row r="26">
          <cell r="B26" t="str">
            <v>F44</v>
          </cell>
          <cell r="C26" t="str">
            <v>Commercial Split</v>
          </cell>
          <cell r="G26">
            <v>0</v>
          </cell>
          <cell r="H26">
            <v>0</v>
          </cell>
          <cell r="I26">
            <v>0.17455429815443152</v>
          </cell>
          <cell r="J26">
            <v>0</v>
          </cell>
          <cell r="K26">
            <v>2.7457979484966759E-4</v>
          </cell>
          <cell r="L26">
            <v>0</v>
          </cell>
          <cell r="M26">
            <v>0</v>
          </cell>
          <cell r="N26">
            <v>0</v>
          </cell>
          <cell r="O26">
            <v>1.4513503442053858E-2</v>
          </cell>
          <cell r="P26">
            <v>0</v>
          </cell>
          <cell r="Q26">
            <v>0.81065761860866492</v>
          </cell>
          <cell r="R26">
            <v>0</v>
          </cell>
          <cell r="S26">
            <v>0</v>
          </cell>
          <cell r="T26">
            <v>0</v>
          </cell>
          <cell r="U26">
            <v>1</v>
          </cell>
          <cell r="W26">
            <v>0.11510640080697027</v>
          </cell>
          <cell r="X26">
            <v>5.6570237327286998E-2</v>
          </cell>
          <cell r="Y26">
            <v>2.877660020174257E-3</v>
          </cell>
        </row>
        <row r="27">
          <cell r="B27" t="str">
            <v>F45</v>
          </cell>
          <cell r="C27" t="str">
            <v>Industrial / Irrigation Split</v>
          </cell>
          <cell r="G27">
            <v>0</v>
          </cell>
          <cell r="H27">
            <v>0</v>
          </cell>
          <cell r="I27">
            <v>0.17601962588163139</v>
          </cell>
          <cell r="J27">
            <v>0</v>
          </cell>
          <cell r="K27">
            <v>1.2061739752632116E-2</v>
          </cell>
          <cell r="L27">
            <v>0.19503219871205152</v>
          </cell>
          <cell r="M27">
            <v>0</v>
          </cell>
          <cell r="N27">
            <v>0</v>
          </cell>
          <cell r="O27">
            <v>2.4532352039251764E-3</v>
          </cell>
          <cell r="P27">
            <v>6.1330880098129411E-4</v>
          </cell>
          <cell r="Q27">
            <v>0.61320658284779717</v>
          </cell>
          <cell r="R27">
            <v>0</v>
          </cell>
          <cell r="S27">
            <v>2.044362669937647E-4</v>
          </cell>
          <cell r="T27">
            <v>4.0887253398752939E-4</v>
          </cell>
          <cell r="U27">
            <v>1</v>
          </cell>
          <cell r="W27">
            <v>0.11607268237358864</v>
          </cell>
          <cell r="X27">
            <v>5.7045126448703035E-2</v>
          </cell>
          <cell r="Y27">
            <v>2.9018170593397164E-3</v>
          </cell>
        </row>
        <row r="28">
          <cell r="B28" t="str">
            <v>F46</v>
          </cell>
          <cell r="C28" t="str">
            <v>Lighting / OSPA  Split</v>
          </cell>
          <cell r="G28">
            <v>0</v>
          </cell>
          <cell r="H28">
            <v>0</v>
          </cell>
          <cell r="I28">
            <v>4.4094488188976377E-4</v>
          </cell>
          <cell r="J28">
            <v>0.8876850393700787</v>
          </cell>
          <cell r="K28">
            <v>4.4094488188976377E-4</v>
          </cell>
          <cell r="L28">
            <v>0</v>
          </cell>
          <cell r="M28">
            <v>9.8393700787401575E-2</v>
          </cell>
          <cell r="N28">
            <v>1.2535433070866141E-2</v>
          </cell>
          <cell r="O28">
            <v>0</v>
          </cell>
          <cell r="P28">
            <v>0</v>
          </cell>
          <cell r="Q28">
            <v>5.0393700787401577E-4</v>
          </cell>
          <cell r="R28">
            <v>0</v>
          </cell>
          <cell r="S28">
            <v>0</v>
          </cell>
          <cell r="T28">
            <v>0</v>
          </cell>
          <cell r="U28">
            <v>1</v>
          </cell>
          <cell r="W28">
            <v>2.9077243496852128E-4</v>
          </cell>
          <cell r="X28">
            <v>1.4290313604702946E-4</v>
          </cell>
          <cell r="Y28">
            <v>7.2693108742130325E-6</v>
          </cell>
        </row>
        <row r="29">
          <cell r="B29" t="str">
            <v>F47</v>
          </cell>
          <cell r="C29" t="str">
            <v>Weighted Customers Acct 902 - irrigation</v>
          </cell>
          <cell r="G29">
            <v>0.82918933898668701</v>
          </cell>
          <cell r="H29">
            <v>7.0605347710569555E-3</v>
          </cell>
          <cell r="I29">
            <v>4.3665167888912282E-2</v>
          </cell>
          <cell r="J29">
            <v>0</v>
          </cell>
          <cell r="K29">
            <v>1.5016732969102315E-3</v>
          </cell>
          <cell r="L29">
            <v>4.2619354380049289E-3</v>
          </cell>
          <cell r="M29">
            <v>4.1146390857565995E-3</v>
          </cell>
          <cell r="N29">
            <v>5.24208180579746E-4</v>
          </cell>
          <cell r="O29">
            <v>1.1021041097328663E-3</v>
          </cell>
          <cell r="P29">
            <v>7.4134250950617348E-5</v>
          </cell>
          <cell r="Q29">
            <v>0.108373361725957</v>
          </cell>
          <cell r="R29">
            <v>2.6561637290682274E-5</v>
          </cell>
          <cell r="S29">
            <v>2.8380497931602667E-5</v>
          </cell>
          <cell r="T29">
            <v>7.7960130229794727E-5</v>
          </cell>
          <cell r="U29">
            <v>1</v>
          </cell>
          <cell r="W29">
            <v>2.8794136663870991E-2</v>
          </cell>
          <cell r="X29">
            <v>1.4151177808444519E-2</v>
          </cell>
          <cell r="Y29">
            <v>7.1985341659677488E-4</v>
          </cell>
        </row>
        <row r="30">
          <cell r="B30" t="str">
            <v>F48</v>
          </cell>
          <cell r="C30" t="str">
            <v>Weighted Customers Acct 903 - irrigation</v>
          </cell>
          <cell r="G30">
            <v>0.82904207395188245</v>
          </cell>
          <cell r="H30">
            <v>5.1155694621981282E-3</v>
          </cell>
          <cell r="I30">
            <v>2.5349614211907956E-2</v>
          </cell>
          <cell r="J30">
            <v>2.4743866823368547E-2</v>
          </cell>
          <cell r="K30">
            <v>6.6488293255232193E-4</v>
          </cell>
          <cell r="L30">
            <v>3.1434022048684447E-3</v>
          </cell>
          <cell r="M30">
            <v>2.7426852099135439E-3</v>
          </cell>
          <cell r="N30">
            <v>3.494202027994848E-4</v>
          </cell>
          <cell r="O30">
            <v>1.4733090891190048E-3</v>
          </cell>
          <cell r="P30">
            <v>3.1888042556270286E-5</v>
          </cell>
          <cell r="Q30">
            <v>0.10706457320778894</v>
          </cell>
          <cell r="R30">
            <v>1.724525408647852E-5</v>
          </cell>
          <cell r="S30">
            <v>1.0629347518756762E-5</v>
          </cell>
          <cell r="T30">
            <v>2.5084005943968755E-4</v>
          </cell>
          <cell r="U30">
            <v>1</v>
          </cell>
          <cell r="W30">
            <v>1.67163048096153E-2</v>
          </cell>
          <cell r="X30">
            <v>8.2154017820522725E-3</v>
          </cell>
          <cell r="Y30">
            <v>4.1790762024038257E-4</v>
          </cell>
        </row>
        <row r="31">
          <cell r="B31" t="str">
            <v>F50</v>
          </cell>
          <cell r="C31" t="str">
            <v>Customer Advances</v>
          </cell>
          <cell r="G31">
            <v>0.43853865011793852</v>
          </cell>
          <cell r="H31">
            <v>1.8748616284467855E-2</v>
          </cell>
          <cell r="I31">
            <v>0.19742611362997928</v>
          </cell>
          <cell r="J31">
            <v>0</v>
          </cell>
          <cell r="K31">
            <v>2.0080071484163263E-2</v>
          </cell>
          <cell r="L31">
            <v>1.958085216240437E-2</v>
          </cell>
          <cell r="M31">
            <v>8.2767658537426486E-4</v>
          </cell>
          <cell r="N31">
            <v>2.1986942446076915E-3</v>
          </cell>
          <cell r="O31">
            <v>0</v>
          </cell>
          <cell r="P31">
            <v>0</v>
          </cell>
          <cell r="Q31">
            <v>0.30192443153668358</v>
          </cell>
          <cell r="R31">
            <v>0</v>
          </cell>
          <cell r="S31">
            <v>6.7489395438102568E-4</v>
          </cell>
          <cell r="T31">
            <v>0</v>
          </cell>
          <cell r="U31">
            <v>1</v>
          </cell>
          <cell r="W31">
            <v>0.13018876994452236</v>
          </cell>
          <cell r="X31">
            <v>6.3982624436843855E-2</v>
          </cell>
          <cell r="Y31">
            <v>3.2547192486130586E-3</v>
          </cell>
        </row>
        <row r="32">
          <cell r="B32" t="str">
            <v>F60</v>
          </cell>
          <cell r="C32" t="str">
            <v>Meters</v>
          </cell>
          <cell r="G32">
            <v>0.63956067241880998</v>
          </cell>
          <cell r="H32">
            <v>3.9463823946267601E-3</v>
          </cell>
          <cell r="I32">
            <v>0.13432561303385487</v>
          </cell>
          <cell r="J32">
            <v>0</v>
          </cell>
          <cell r="K32">
            <v>2.2364561902300233E-2</v>
          </cell>
          <cell r="L32">
            <v>5.3539956597335094E-3</v>
          </cell>
          <cell r="M32">
            <v>4.3019918470629586E-3</v>
          </cell>
          <cell r="N32">
            <v>5.4807706630315535E-4</v>
          </cell>
          <cell r="O32">
            <v>2.1041752696261845E-3</v>
          </cell>
          <cell r="P32">
            <v>7.4613681453680606E-4</v>
          </cell>
          <cell r="Q32">
            <v>0.18521491007843294</v>
          </cell>
          <cell r="R32">
            <v>5.1691251915358212E-4</v>
          </cell>
          <cell r="S32">
            <v>3.3885699851970047E-4</v>
          </cell>
          <cell r="T32">
            <v>6.7771399703940095E-4</v>
          </cell>
          <cell r="U32">
            <v>1</v>
          </cell>
          <cell r="W32">
            <v>2.6865122606770975E-2</v>
          </cell>
          <cell r="X32">
            <v>4.0297683910156458E-2</v>
          </cell>
          <cell r="Y32">
            <v>6.7162806516927437E-2</v>
          </cell>
        </row>
        <row r="33">
          <cell r="B33" t="str">
            <v>F70</v>
          </cell>
          <cell r="C33" t="str">
            <v>Services</v>
          </cell>
          <cell r="G33">
            <v>0.75037262110644209</v>
          </cell>
          <cell r="H33">
            <v>5.6049098165212429E-3</v>
          </cell>
          <cell r="I33">
            <v>5.698427462736564E-2</v>
          </cell>
          <cell r="J33">
            <v>0</v>
          </cell>
          <cell r="K33">
            <v>0</v>
          </cell>
          <cell r="L33">
            <v>4.4815180708515211E-3</v>
          </cell>
          <cell r="M33">
            <v>3.173026161956164E-3</v>
          </cell>
          <cell r="N33">
            <v>4.0424597069736018E-4</v>
          </cell>
          <cell r="O33">
            <v>1.5519795055918754E-3</v>
          </cell>
          <cell r="P33">
            <v>0</v>
          </cell>
          <cell r="Q33">
            <v>0.17741712793501394</v>
          </cell>
          <cell r="R33">
            <v>1.0296805560082074E-5</v>
          </cell>
          <cell r="S33">
            <v>0</v>
          </cell>
          <cell r="T33">
            <v>0</v>
          </cell>
          <cell r="U33">
            <v>1</v>
          </cell>
          <cell r="W33">
            <v>1.1396854925473128E-2</v>
          </cell>
          <cell r="X33">
            <v>1.709528238820969E-2</v>
          </cell>
          <cell r="Y33">
            <v>2.849213731368282E-2</v>
          </cell>
        </row>
        <row r="34">
          <cell r="B34" t="str">
            <v>F80</v>
          </cell>
          <cell r="C34" t="str">
            <v>Uncollectables</v>
          </cell>
          <cell r="G34">
            <v>0.79078862630265767</v>
          </cell>
          <cell r="H34">
            <v>1.6601461986846446E-2</v>
          </cell>
          <cell r="I34">
            <v>0.15718811104744115</v>
          </cell>
          <cell r="J34">
            <v>0</v>
          </cell>
          <cell r="K34">
            <v>0</v>
          </cell>
          <cell r="L34">
            <v>2.8815994643120839E-3</v>
          </cell>
          <cell r="M34">
            <v>0</v>
          </cell>
          <cell r="N34">
            <v>0</v>
          </cell>
          <cell r="O34">
            <v>1.2407006327584602E-3</v>
          </cell>
          <cell r="P34">
            <v>0</v>
          </cell>
          <cell r="Q34">
            <v>2.9790618991386884E-2</v>
          </cell>
          <cell r="R34">
            <v>1.508881574597401E-3</v>
          </cell>
          <cell r="S34">
            <v>0</v>
          </cell>
          <cell r="T34">
            <v>0</v>
          </cell>
          <cell r="U34">
            <v>1</v>
          </cell>
          <cell r="W34">
            <v>3.2983972004142013E-2</v>
          </cell>
          <cell r="X34">
            <v>8.6903603933332185E-2</v>
          </cell>
          <cell r="Y34">
            <v>3.7300535109966976E-2</v>
          </cell>
        </row>
        <row r="35">
          <cell r="B35" t="str">
            <v>F90</v>
          </cell>
          <cell r="C35" t="str">
            <v>Customer Service / DSM</v>
          </cell>
          <cell r="G35">
            <v>0.42301752173571339</v>
          </cell>
          <cell r="H35">
            <v>6.3889434726426848E-3</v>
          </cell>
          <cell r="I35">
            <v>0.33061959908179656</v>
          </cell>
          <cell r="J35">
            <v>6.8718522785985742E-3</v>
          </cell>
          <cell r="K35">
            <v>0.12437528921689114</v>
          </cell>
          <cell r="L35">
            <v>6.4529702631937946E-3</v>
          </cell>
          <cell r="M35">
            <v>1.055605882725648E-3</v>
          </cell>
          <cell r="N35">
            <v>4.0245437475443783E-4</v>
          </cell>
          <cell r="O35">
            <v>2.2032372591166837E-3</v>
          </cell>
          <cell r="P35">
            <v>3.8767137244267265E-4</v>
          </cell>
          <cell r="Q35">
            <v>7.283238433125476E-2</v>
          </cell>
          <cell r="R35">
            <v>6.287402171788949E-4</v>
          </cell>
          <cell r="S35">
            <v>1.221634863732278E-2</v>
          </cell>
          <cell r="T35">
            <v>1.2547381876367912E-2</v>
          </cell>
          <cell r="U35">
            <v>1</v>
          </cell>
          <cell r="W35">
            <v>3.2983972004142013E-2</v>
          </cell>
          <cell r="X35">
            <v>8.6903603933332185E-2</v>
          </cell>
          <cell r="Y35">
            <v>3.7300535109966976E-2</v>
          </cell>
        </row>
        <row r="36">
          <cell r="B36" t="str">
            <v>F91</v>
          </cell>
          <cell r="C36" t="str">
            <v>Sales Expense</v>
          </cell>
          <cell r="G36">
            <v>4.3597727566703118E-2</v>
          </cell>
          <cell r="H36">
            <v>9.1527115190765968E-4</v>
          </cell>
          <cell r="I36">
            <v>0.55256167463838135</v>
          </cell>
          <cell r="J36">
            <v>0</v>
          </cell>
          <cell r="K36">
            <v>0.24510910281619172</v>
          </cell>
          <cell r="L36">
            <v>1.895350597500723E-2</v>
          </cell>
          <cell r="M36">
            <v>0</v>
          </cell>
          <cell r="N36">
            <v>0</v>
          </cell>
          <cell r="O36">
            <v>2.995705087979938E-3</v>
          </cell>
          <cell r="P36">
            <v>1.3794221400118625E-3</v>
          </cell>
          <cell r="Q36">
            <v>7.9977857386790058E-2</v>
          </cell>
          <cell r="R36">
            <v>8.3187599861278408E-5</v>
          </cell>
          <cell r="S36">
            <v>2.6001891890405606E-2</v>
          </cell>
          <cell r="T36">
            <v>2.8424653746760214E-2</v>
          </cell>
          <cell r="U36">
            <v>1</v>
          </cell>
          <cell r="W36">
            <v>3.2983972004142013E-2</v>
          </cell>
          <cell r="X36">
            <v>8.6903603933332185E-2</v>
          </cell>
          <cell r="Y36">
            <v>3.7300535109966976E-2</v>
          </cell>
        </row>
        <row r="38">
          <cell r="B38" t="str">
            <v>F101</v>
          </cell>
          <cell r="C38" t="str">
            <v>Rate Base</v>
          </cell>
          <cell r="G38">
            <v>0.38253023871228031</v>
          </cell>
          <cell r="H38">
            <v>8.2838045322473595E-3</v>
          </cell>
          <cell r="I38">
            <v>0.37981275670630837</v>
          </cell>
          <cell r="J38">
            <v>9.0596139362163295E-3</v>
          </cell>
          <cell r="K38">
            <v>0.10308676990422561</v>
          </cell>
          <cell r="L38">
            <v>6.9557125979474946E-3</v>
          </cell>
          <cell r="M38">
            <v>7.1939488254080155E-4</v>
          </cell>
          <cell r="N38">
            <v>7.8968414975763936E-4</v>
          </cell>
          <cell r="O38">
            <v>2.6983609007999718E-3</v>
          </cell>
          <cell r="P38">
            <v>4.0656562140969617E-4</v>
          </cell>
          <cell r="Q38">
            <v>8.1749383757520805E-2</v>
          </cell>
          <cell r="R38">
            <v>7.5577694195249517E-4</v>
          </cell>
          <cell r="S38">
            <v>1.1112006135770692E-2</v>
          </cell>
          <cell r="T38">
            <v>1.2039931221022497E-2</v>
          </cell>
          <cell r="U38">
            <v>1</v>
          </cell>
          <cell r="W38">
            <v>1.6274132463127682E-2</v>
          </cell>
          <cell r="X38">
            <v>0.27082255383508053</v>
          </cell>
          <cell r="Y38">
            <v>9.2716070408100051E-2</v>
          </cell>
        </row>
        <row r="39">
          <cell r="B39" t="str">
            <v>F101G</v>
          </cell>
          <cell r="C39" t="str">
            <v>Generation Rate Base</v>
          </cell>
          <cell r="G39">
            <v>0.30689981881125011</v>
          </cell>
          <cell r="H39">
            <v>6.5867026463087607E-3</v>
          </cell>
          <cell r="I39">
            <v>0.416766489068638</v>
          </cell>
          <cell r="J39">
            <v>2.0359154455062045E-3</v>
          </cell>
          <cell r="K39">
            <v>0.15159550018391232</v>
          </cell>
          <cell r="L39">
            <v>6.9678525785489293E-3</v>
          </cell>
          <cell r="M39">
            <v>6.263605695272452E-4</v>
          </cell>
          <cell r="N39">
            <v>4.6357849173663115E-4</v>
          </cell>
          <cell r="O39">
            <v>2.4940612373982392E-3</v>
          </cell>
          <cell r="P39">
            <v>5.2170665631339277E-4</v>
          </cell>
          <cell r="Q39">
            <v>7.429468077982268E-2</v>
          </cell>
          <cell r="R39">
            <v>7.7615975079733056E-4</v>
          </cell>
          <cell r="S39">
            <v>1.5119061820315161E-2</v>
          </cell>
          <cell r="T39">
            <v>1.4852111959924606E-2</v>
          </cell>
          <cell r="U39">
            <v>1</v>
          </cell>
          <cell r="W39">
            <v>2.2724274730226045E-2</v>
          </cell>
          <cell r="X39">
            <v>0.29055794145386193</v>
          </cell>
          <cell r="Y39">
            <v>0.10348427288455003</v>
          </cell>
        </row>
        <row r="40">
          <cell r="B40" t="str">
            <v>F101T</v>
          </cell>
          <cell r="C40" t="str">
            <v>Transmission Rate Base</v>
          </cell>
          <cell r="G40">
            <v>0.30009184108276882</v>
          </cell>
          <cell r="H40">
            <v>6.4129636441314954E-3</v>
          </cell>
          <cell r="I40">
            <v>0.40885233144289557</v>
          </cell>
          <cell r="J40">
            <v>1.7926218093810618E-3</v>
          </cell>
          <cell r="K40">
            <v>0.1550928754307733</v>
          </cell>
          <cell r="L40">
            <v>6.6864459865195215E-3</v>
          </cell>
          <cell r="M40">
            <v>6.0011052169350236E-4</v>
          </cell>
          <cell r="N40">
            <v>4.6758724156817225E-4</v>
          </cell>
          <cell r="O40">
            <v>2.4531404394855781E-3</v>
          </cell>
          <cell r="P40">
            <v>5.2218906099988467E-4</v>
          </cell>
          <cell r="Q40">
            <v>7.3552923412531279E-2</v>
          </cell>
          <cell r="R40">
            <v>7.5446527542930681E-4</v>
          </cell>
          <cell r="S40">
            <v>1.9603056155352884E-2</v>
          </cell>
          <cell r="T40">
            <v>2.311744849646959E-2</v>
          </cell>
          <cell r="U40">
            <v>1</v>
          </cell>
          <cell r="W40">
            <v>1.7847164529910524E-2</v>
          </cell>
          <cell r="X40">
            <v>0.29060507221223442</v>
          </cell>
          <cell r="Y40">
            <v>0.10040009470075056</v>
          </cell>
        </row>
        <row r="41">
          <cell r="B41" t="str">
            <v>F101D</v>
          </cell>
          <cell r="C41" t="str">
            <v>Distribution Rate Base</v>
          </cell>
          <cell r="G41">
            <v>0.53119255668798604</v>
          </cell>
          <cell r="H41">
            <v>1.1634981869566241E-2</v>
          </cell>
          <cell r="I41">
            <v>0.31415335790053162</v>
          </cell>
          <cell r="J41">
            <v>2.2576855132373848E-2</v>
          </cell>
          <cell r="K41">
            <v>8.241072140717837E-3</v>
          </cell>
          <cell r="L41">
            <v>7.1045838399697052E-3</v>
          </cell>
          <cell r="M41">
            <v>9.1313586735934703E-4</v>
          </cell>
          <cell r="N41">
            <v>1.4094125085997984E-3</v>
          </cell>
          <cell r="O41">
            <v>3.1117679846008545E-3</v>
          </cell>
          <cell r="P41">
            <v>1.8631562636317145E-4</v>
          </cell>
          <cell r="Q41">
            <v>9.649025757815255E-2</v>
          </cell>
          <cell r="R41">
            <v>7.3032983381235146E-4</v>
          </cell>
          <cell r="S41">
            <v>6.8845690226858986E-4</v>
          </cell>
          <cell r="T41">
            <v>1.5669161276987711E-3</v>
          </cell>
          <cell r="U41">
            <v>1</v>
          </cell>
          <cell r="W41">
            <v>6.9726050947645857E-3</v>
          </cell>
          <cell r="X41">
            <v>0.23311959409723151</v>
          </cell>
          <cell r="Y41">
            <v>7.4061158708535468E-2</v>
          </cell>
        </row>
        <row r="42">
          <cell r="B42" t="str">
            <v>F102</v>
          </cell>
          <cell r="C42" t="str">
            <v>SGP - System Gross Plant</v>
          </cell>
          <cell r="G42">
            <v>0.37778494718439742</v>
          </cell>
          <cell r="H42">
            <v>8.4352879973479764E-3</v>
          </cell>
          <cell r="I42">
            <v>0.38288039468272034</v>
          </cell>
          <cell r="J42">
            <v>1.025259206144062E-2</v>
          </cell>
          <cell r="K42">
            <v>0.10207746242099092</v>
          </cell>
          <cell r="L42">
            <v>7.0325540391617068E-3</v>
          </cell>
          <cell r="M42">
            <v>6.83710925252342E-4</v>
          </cell>
          <cell r="N42">
            <v>8.5462646085245682E-4</v>
          </cell>
          <cell r="O42">
            <v>2.7716655616900495E-3</v>
          </cell>
          <cell r="P42">
            <v>4.1342746890371719E-4</v>
          </cell>
          <cell r="Q42">
            <v>8.321561037709034E-2</v>
          </cell>
          <cell r="R42">
            <v>7.5531753722976396E-4</v>
          </cell>
          <cell r="S42">
            <v>1.1048217721575535E-2</v>
          </cell>
          <cell r="T42">
            <v>1.179418556134672E-2</v>
          </cell>
          <cell r="U42">
            <v>1</v>
          </cell>
          <cell r="W42">
            <v>1.4243735928949465E-2</v>
          </cell>
          <cell r="X42">
            <v>0.27630217322602746</v>
          </cell>
          <cell r="Y42">
            <v>9.2334485527743426E-2</v>
          </cell>
        </row>
        <row r="43">
          <cell r="B43" t="str">
            <v>F102G</v>
          </cell>
          <cell r="C43" t="str">
            <v>SGGP - System Gross Generation Plant</v>
          </cell>
          <cell r="G43">
            <v>0.30722214749486498</v>
          </cell>
          <cell r="H43">
            <v>6.562482750515743E-3</v>
          </cell>
          <cell r="I43">
            <v>0.4184379535350547</v>
          </cell>
          <cell r="J43">
            <v>1.8197781882620669E-3</v>
          </cell>
          <cell r="K43">
            <v>0.14933815994613714</v>
          </cell>
          <cell r="L43">
            <v>6.8246457656103597E-3</v>
          </cell>
          <cell r="M43">
            <v>6.1242344910505302E-4</v>
          </cell>
          <cell r="N43">
            <v>4.8147058863821847E-4</v>
          </cell>
          <cell r="O43">
            <v>2.5123494237782162E-3</v>
          </cell>
          <cell r="P43">
            <v>5.3582796933857794E-4</v>
          </cell>
          <cell r="Q43">
            <v>7.5442072106969238E-2</v>
          </cell>
          <cell r="R43">
            <v>7.7114503109966266E-4</v>
          </cell>
          <cell r="S43">
            <v>1.4991168374273646E-2</v>
          </cell>
          <cell r="T43">
            <v>1.4448375376352258E-2</v>
          </cell>
          <cell r="U43">
            <v>1</v>
          </cell>
          <cell r="W43">
            <v>1.761013565447048E-2</v>
          </cell>
          <cell r="X43">
            <v>0.29825100619924755</v>
          </cell>
          <cell r="Y43">
            <v>0.10257681168133673</v>
          </cell>
        </row>
        <row r="44">
          <cell r="B44" t="str">
            <v>F102T</v>
          </cell>
          <cell r="C44" t="str">
            <v>SGTP - System Gross Transmission Plant</v>
          </cell>
          <cell r="G44">
            <v>0.30019012424892921</v>
          </cell>
          <cell r="H44">
            <v>6.4122737514934643E-3</v>
          </cell>
          <cell r="I44">
            <v>0.40886030608927781</v>
          </cell>
          <cell r="J44">
            <v>1.7781251934286795E-3</v>
          </cell>
          <cell r="K44">
            <v>0.15478158155785918</v>
          </cell>
          <cell r="L44">
            <v>6.6684361040987277E-3</v>
          </cell>
          <cell r="M44">
            <v>5.9840565785667028E-4</v>
          </cell>
          <cell r="N44">
            <v>4.7045018402498999E-4</v>
          </cell>
          <cell r="O44">
            <v>2.4548441309665478E-3</v>
          </cell>
          <cell r="P44">
            <v>5.2356337589394553E-4</v>
          </cell>
          <cell r="Q44">
            <v>7.3715274709373918E-2</v>
          </cell>
          <cell r="R44">
            <v>7.5349425354700832E-4</v>
          </cell>
          <cell r="S44">
            <v>1.9632336171263975E-2</v>
          </cell>
          <cell r="T44">
            <v>2.3160784571985792E-2</v>
          </cell>
          <cell r="U44">
            <v>1</v>
          </cell>
          <cell r="W44">
            <v>1.7207056370323534E-2</v>
          </cell>
          <cell r="X44">
            <v>0.29142432385938821</v>
          </cell>
          <cell r="Y44">
            <v>0.10022892585956605</v>
          </cell>
        </row>
        <row r="45">
          <cell r="B45" t="str">
            <v>F102D</v>
          </cell>
          <cell r="C45" t="str">
            <v>SGDP - System Gross Distribution Plant</v>
          </cell>
          <cell r="G45">
            <v>0.52715635902151681</v>
          </cell>
          <cell r="H45">
            <v>1.2376812163536786E-2</v>
          </cell>
          <cell r="I45">
            <v>0.3158723837188846</v>
          </cell>
          <cell r="J45">
            <v>2.760070724979248E-2</v>
          </cell>
          <cell r="K45">
            <v>1.5713470013867588E-3</v>
          </cell>
          <cell r="L45">
            <v>7.5579832637919491E-3</v>
          </cell>
          <cell r="M45">
            <v>8.3896977150578109E-4</v>
          </cell>
          <cell r="N45">
            <v>1.6280673178417839E-3</v>
          </cell>
          <cell r="O45">
            <v>3.3405387295346541E-3</v>
          </cell>
          <cell r="P45">
            <v>1.6972686625151549E-4</v>
          </cell>
          <cell r="Q45">
            <v>0.10027062379515245</v>
          </cell>
          <cell r="R45">
            <v>7.3392072950578726E-4</v>
          </cell>
          <cell r="S45">
            <v>2.6482395392498624E-5</v>
          </cell>
          <cell r="T45">
            <v>8.5607797590606788E-4</v>
          </cell>
          <cell r="U45">
            <v>1</v>
          </cell>
          <cell r="W45">
            <v>7.5826120572636165E-3</v>
          </cell>
          <cell r="X45">
            <v>0.2355156596419061</v>
          </cell>
          <cell r="Y45">
            <v>7.2774112019714801E-2</v>
          </cell>
        </row>
        <row r="46">
          <cell r="B46" t="str">
            <v>F104</v>
          </cell>
          <cell r="C46" t="str">
            <v>SNP - System Net Plant</v>
          </cell>
          <cell r="G46">
            <v>0.38311898274973433</v>
          </cell>
          <cell r="H46">
            <v>8.4922534445036665E-3</v>
          </cell>
          <cell r="I46">
            <v>0.38132639780606215</v>
          </cell>
          <cell r="J46">
            <v>8.9591931276369122E-3</v>
          </cell>
          <cell r="K46">
            <v>9.9148630414615746E-2</v>
          </cell>
          <cell r="L46">
            <v>6.9319292973486482E-3</v>
          </cell>
          <cell r="M46">
            <v>6.9559053524574698E-4</v>
          </cell>
          <cell r="N46">
            <v>8.3155807057148034E-4</v>
          </cell>
          <cell r="O46">
            <v>2.7098926405180138E-3</v>
          </cell>
          <cell r="P46">
            <v>4.0851752519145793E-4</v>
          </cell>
          <cell r="Q46">
            <v>8.417362551089963E-2</v>
          </cell>
          <cell r="R46">
            <v>7.5554350798615424E-4</v>
          </cell>
          <cell r="S46">
            <v>1.0805451389568146E-2</v>
          </cell>
          <cell r="T46">
            <v>1.1642433980117854E-2</v>
          </cell>
          <cell r="U46">
            <v>1</v>
          </cell>
          <cell r="W46">
            <v>1.376790987289785E-2</v>
          </cell>
          <cell r="X46">
            <v>0.27553496051453852</v>
          </cell>
          <cell r="Y46">
            <v>9.2023527418625795E-2</v>
          </cell>
        </row>
        <row r="47">
          <cell r="B47" t="str">
            <v>F104G</v>
          </cell>
          <cell r="C47" t="str">
            <v>SNP - System Net Generation Plant</v>
          </cell>
          <cell r="G47">
            <v>0.30722214749486504</v>
          </cell>
          <cell r="H47">
            <v>6.562482750515743E-3</v>
          </cell>
          <cell r="I47">
            <v>0.41843795353505475</v>
          </cell>
          <cell r="J47">
            <v>1.8197781882620672E-3</v>
          </cell>
          <cell r="K47">
            <v>0.14933815994613714</v>
          </cell>
          <cell r="L47">
            <v>6.8246457656103597E-3</v>
          </cell>
          <cell r="M47">
            <v>6.1242344910505291E-4</v>
          </cell>
          <cell r="N47">
            <v>4.8147058863821847E-4</v>
          </cell>
          <cell r="O47">
            <v>2.5123494237782157E-3</v>
          </cell>
          <cell r="P47">
            <v>5.3582796933857805E-4</v>
          </cell>
          <cell r="Q47">
            <v>7.5442072106969238E-2</v>
          </cell>
          <cell r="R47">
            <v>7.7114503109966255E-4</v>
          </cell>
          <cell r="S47">
            <v>1.4991168374273648E-2</v>
          </cell>
          <cell r="T47">
            <v>1.4448375376352256E-2</v>
          </cell>
          <cell r="U47">
            <v>1</v>
          </cell>
          <cell r="W47">
            <v>1.761013565447048E-2</v>
          </cell>
          <cell r="X47">
            <v>0.29825100619924749</v>
          </cell>
          <cell r="Y47">
            <v>0.10257681168133674</v>
          </cell>
        </row>
        <row r="48">
          <cell r="B48" t="str">
            <v>F104T</v>
          </cell>
          <cell r="C48" t="str">
            <v>SNP - System Net Transmission Plant</v>
          </cell>
          <cell r="G48">
            <v>0.30019012425235125</v>
          </cell>
          <cell r="H48">
            <v>6.4122737515665612E-3</v>
          </cell>
          <cell r="I48">
            <v>0.40886030609393864</v>
          </cell>
          <cell r="J48">
            <v>1.7781251934489491E-3</v>
          </cell>
          <cell r="K48">
            <v>0.15478158155070326</v>
          </cell>
          <cell r="L48">
            <v>6.6684361041747459E-3</v>
          </cell>
          <cell r="M48">
            <v>5.9840565786349175E-4</v>
          </cell>
          <cell r="N48">
            <v>4.7045018403035294E-4</v>
          </cell>
          <cell r="O48">
            <v>2.4548441309945319E-3</v>
          </cell>
          <cell r="P48">
            <v>5.2356337589991395E-4</v>
          </cell>
          <cell r="Q48">
            <v>7.3715274710214232E-2</v>
          </cell>
          <cell r="R48">
            <v>7.534942535555978E-4</v>
          </cell>
          <cell r="S48">
            <v>1.9632336158071938E-2</v>
          </cell>
          <cell r="T48">
            <v>2.3160784583186454E-2</v>
          </cell>
          <cell r="U48">
            <v>1</v>
          </cell>
          <cell r="W48">
            <v>1.7207056370519686E-2</v>
          </cell>
          <cell r="X48">
            <v>0.29142432386271028</v>
          </cell>
          <cell r="Y48">
            <v>0.10022892586070861</v>
          </cell>
        </row>
        <row r="49">
          <cell r="B49" t="str">
            <v>F104D</v>
          </cell>
          <cell r="C49" t="str">
            <v>SNP - System Net Distribution Plant</v>
          </cell>
          <cell r="G49">
            <v>0.52977357705642736</v>
          </cell>
          <cell r="H49">
            <v>1.2203050498771831E-2</v>
          </cell>
          <cell r="I49">
            <v>0.31784636127677962</v>
          </cell>
          <cell r="J49">
            <v>2.2362679470812684E-2</v>
          </cell>
          <cell r="K49">
            <v>1.6663981880586361E-3</v>
          </cell>
          <cell r="L49">
            <v>7.2317195226723431E-3</v>
          </cell>
          <cell r="M49">
            <v>8.6028458526431553E-4</v>
          </cell>
          <cell r="N49">
            <v>1.4944866045613907E-3</v>
          </cell>
          <cell r="O49">
            <v>3.1163911877966667E-3</v>
          </cell>
          <cell r="P49">
            <v>1.7773046810954244E-4</v>
          </cell>
          <cell r="Q49">
            <v>0.10162583851827681</v>
          </cell>
          <cell r="R49">
            <v>7.3747160820601242E-4</v>
          </cell>
          <cell r="S49">
            <v>2.8008684527166494E-5</v>
          </cell>
          <cell r="T49">
            <v>8.7600232973568588E-4</v>
          </cell>
          <cell r="U49">
            <v>1</v>
          </cell>
          <cell r="W49">
            <v>6.8235872527062169E-3</v>
          </cell>
          <cell r="X49">
            <v>0.23728838759944901</v>
          </cell>
          <cell r="Y49">
            <v>7.3734386424624279E-2</v>
          </cell>
        </row>
        <row r="50">
          <cell r="B50" t="str">
            <v>F105</v>
          </cell>
          <cell r="C50" t="str">
            <v>STP - System Prod &amp; Trans Plant</v>
          </cell>
          <cell r="G50">
            <v>0.30506646468072401</v>
          </cell>
          <cell r="H50">
            <v>6.5164358382122619E-3</v>
          </cell>
          <cell r="I50">
            <v>0.41550190379848778</v>
          </cell>
          <cell r="J50">
            <v>1.8070093674007691E-3</v>
          </cell>
          <cell r="K50">
            <v>0.15100685329815766</v>
          </cell>
          <cell r="L50">
            <v>6.7767593364922501E-3</v>
          </cell>
          <cell r="M50">
            <v>6.0812626312748699E-4</v>
          </cell>
          <cell r="N50">
            <v>4.780922583911809E-4</v>
          </cell>
          <cell r="O50">
            <v>2.494721044704256E-3</v>
          </cell>
          <cell r="P50">
            <v>5.3206823015877638E-4</v>
          </cell>
          <cell r="Q50">
            <v>7.4912718414111207E-2</v>
          </cell>
          <cell r="R50">
            <v>7.6573414485885376E-4</v>
          </cell>
          <cell r="S50">
            <v>1.6413928988676166E-2</v>
          </cell>
          <cell r="T50">
            <v>1.7119184336497235E-2</v>
          </cell>
          <cell r="U50">
            <v>1</v>
          </cell>
          <cell r="W50">
            <v>1.7486570777736889E-2</v>
          </cell>
          <cell r="X50">
            <v>0.29615827110965015</v>
          </cell>
          <cell r="Y50">
            <v>0.10185706191110076</v>
          </cell>
        </row>
        <row r="51">
          <cell r="B51" t="str">
            <v>F105G</v>
          </cell>
          <cell r="C51" t="str">
            <v>SGGP - System Gross Generation Plant</v>
          </cell>
          <cell r="G51">
            <v>0.30722214749486498</v>
          </cell>
          <cell r="H51">
            <v>6.562482750515743E-3</v>
          </cell>
          <cell r="I51">
            <v>0.4184379535350547</v>
          </cell>
          <cell r="J51">
            <v>1.8197781882620669E-3</v>
          </cell>
          <cell r="K51">
            <v>0.14933815994613714</v>
          </cell>
          <cell r="L51">
            <v>6.8246457656103597E-3</v>
          </cell>
          <cell r="M51">
            <v>6.1242344910505302E-4</v>
          </cell>
          <cell r="N51">
            <v>4.8147058863821847E-4</v>
          </cell>
          <cell r="O51">
            <v>2.5123494237782162E-3</v>
          </cell>
          <cell r="P51">
            <v>5.3582796933857794E-4</v>
          </cell>
          <cell r="Q51">
            <v>7.5442072106969238E-2</v>
          </cell>
          <cell r="R51">
            <v>7.7114503109966266E-4</v>
          </cell>
          <cell r="S51">
            <v>1.4991168374273646E-2</v>
          </cell>
          <cell r="T51">
            <v>1.4448375376352258E-2</v>
          </cell>
          <cell r="U51">
            <v>1</v>
          </cell>
          <cell r="W51">
            <v>1.761013565447048E-2</v>
          </cell>
          <cell r="X51">
            <v>0.29825100619924755</v>
          </cell>
          <cell r="Y51">
            <v>0.10257681168133673</v>
          </cell>
        </row>
        <row r="52">
          <cell r="B52" t="str">
            <v>F105T</v>
          </cell>
          <cell r="C52" t="str">
            <v>SGTP - System Gross Transmission Plant</v>
          </cell>
          <cell r="G52">
            <v>0.30019012424892921</v>
          </cell>
          <cell r="H52">
            <v>6.4122737514934643E-3</v>
          </cell>
          <cell r="I52">
            <v>0.40886030608927781</v>
          </cell>
          <cell r="J52">
            <v>1.7781251934286795E-3</v>
          </cell>
          <cell r="K52">
            <v>0.15478158155785918</v>
          </cell>
          <cell r="L52">
            <v>6.6684361040987277E-3</v>
          </cell>
          <cell r="M52">
            <v>5.9840565785667028E-4</v>
          </cell>
          <cell r="N52">
            <v>4.7045018402498999E-4</v>
          </cell>
          <cell r="O52">
            <v>2.4548441309665478E-3</v>
          </cell>
          <cell r="P52">
            <v>5.2356337589394553E-4</v>
          </cell>
          <cell r="Q52">
            <v>7.3715274709373918E-2</v>
          </cell>
          <cell r="R52">
            <v>7.5349425354700832E-4</v>
          </cell>
          <cell r="S52">
            <v>1.9632336171263975E-2</v>
          </cell>
          <cell r="T52">
            <v>2.3160784571985792E-2</v>
          </cell>
          <cell r="U52">
            <v>1</v>
          </cell>
          <cell r="W52">
            <v>1.7207056370323534E-2</v>
          </cell>
          <cell r="X52">
            <v>0.29142432385938821</v>
          </cell>
          <cell r="Y52">
            <v>0.10022892585956605</v>
          </cell>
        </row>
        <row r="53">
          <cell r="B53" t="str">
            <v>F105D</v>
          </cell>
          <cell r="C53" t="str">
            <v>SGDP - System Gross Distribution Plant</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1</v>
          </cell>
          <cell r="W53">
            <v>0</v>
          </cell>
          <cell r="X53">
            <v>0</v>
          </cell>
          <cell r="Y53">
            <v>0</v>
          </cell>
        </row>
        <row r="54">
          <cell r="B54" t="str">
            <v>F106</v>
          </cell>
          <cell r="C54" t="str">
            <v>STP - System Transmission Plant</v>
          </cell>
          <cell r="G54">
            <v>0.30019012424074559</v>
          </cell>
          <cell r="H54">
            <v>6.4122737513186562E-3</v>
          </cell>
          <cell r="I54">
            <v>0.40886030607813179</v>
          </cell>
          <cell r="J54">
            <v>1.7781251933802059E-3</v>
          </cell>
          <cell r="K54">
            <v>0.15478158157497202</v>
          </cell>
          <cell r="L54">
            <v>6.6684361039169365E-3</v>
          </cell>
          <cell r="M54">
            <v>5.9840565784035694E-4</v>
          </cell>
          <cell r="N54">
            <v>4.7045018401216501E-4</v>
          </cell>
          <cell r="O54">
            <v>2.4548441308996261E-3</v>
          </cell>
          <cell r="P54">
            <v>5.2356337587967244E-4</v>
          </cell>
          <cell r="Q54">
            <v>7.3715274707364359E-2</v>
          </cell>
          <cell r="R54">
            <v>7.5349425352646702E-4</v>
          </cell>
          <cell r="S54">
            <v>1.9632336202811792E-2</v>
          </cell>
          <cell r="T54">
            <v>2.3160784545200215E-2</v>
          </cell>
          <cell r="U54">
            <v>1</v>
          </cell>
          <cell r="W54">
            <v>1.7207056369854448E-2</v>
          </cell>
          <cell r="X54">
            <v>0.29142432385144362</v>
          </cell>
          <cell r="Y54">
            <v>0.10022892585683371</v>
          </cell>
        </row>
        <row r="55">
          <cell r="B55" t="str">
            <v>F107</v>
          </cell>
          <cell r="C55" t="str">
            <v>STP - System Trans &amp; Dist Plant</v>
          </cell>
          <cell r="G55">
            <v>0.43945964499333429</v>
          </cell>
          <cell r="H55">
            <v>1.0072194386572551E-2</v>
          </cell>
          <cell r="I55">
            <v>0.35180167180479965</v>
          </cell>
          <cell r="J55">
            <v>1.7623207309073012E-2</v>
          </cell>
          <cell r="K55">
            <v>6.0769730146652642E-2</v>
          </cell>
          <cell r="L55">
            <v>7.2142741523045437E-3</v>
          </cell>
          <cell r="M55">
            <v>7.4601901915295906E-4</v>
          </cell>
          <cell r="N55">
            <v>1.1807795578908874E-3</v>
          </cell>
          <cell r="O55">
            <v>2.9983181961243583E-3</v>
          </cell>
          <cell r="P55">
            <v>3.064445556803558E-4</v>
          </cell>
          <cell r="Q55">
            <v>9.0009992485302601E-2</v>
          </cell>
          <cell r="R55">
            <v>7.4148367709675109E-4</v>
          </cell>
          <cell r="S55">
            <v>7.6019217830545329E-3</v>
          </cell>
          <cell r="T55">
            <v>9.4743179329608192E-3</v>
          </cell>
          <cell r="U55">
            <v>1</v>
          </cell>
          <cell r="W55">
            <v>1.1301368467778612E-2</v>
          </cell>
          <cell r="X55">
            <v>0.25711801887220032</v>
          </cell>
          <cell r="Y55">
            <v>8.3382284464820697E-2</v>
          </cell>
        </row>
        <row r="56">
          <cell r="B56" t="str">
            <v>F107G</v>
          </cell>
          <cell r="C56" t="str">
            <v>SGGP - System Gross Generation Plant</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1</v>
          </cell>
          <cell r="W56">
            <v>0</v>
          </cell>
          <cell r="X56">
            <v>0</v>
          </cell>
          <cell r="Y56">
            <v>0</v>
          </cell>
        </row>
        <row r="57">
          <cell r="B57" t="str">
            <v>F107T</v>
          </cell>
          <cell r="C57" t="str">
            <v>SGTP - System Gross Transmission Plant</v>
          </cell>
          <cell r="G57">
            <v>0.30019012424892921</v>
          </cell>
          <cell r="H57">
            <v>6.4122737514934643E-3</v>
          </cell>
          <cell r="I57">
            <v>0.40886030608927781</v>
          </cell>
          <cell r="J57">
            <v>1.7781251934286795E-3</v>
          </cell>
          <cell r="K57">
            <v>0.15478158155785918</v>
          </cell>
          <cell r="L57">
            <v>6.6684361040987277E-3</v>
          </cell>
          <cell r="M57">
            <v>5.9840565785667028E-4</v>
          </cell>
          <cell r="N57">
            <v>4.7045018402498999E-4</v>
          </cell>
          <cell r="O57">
            <v>2.4548441309665478E-3</v>
          </cell>
          <cell r="P57">
            <v>5.2356337589394553E-4</v>
          </cell>
          <cell r="Q57">
            <v>7.3715274709373918E-2</v>
          </cell>
          <cell r="R57">
            <v>7.5349425354700832E-4</v>
          </cell>
          <cell r="S57">
            <v>1.9632336171263975E-2</v>
          </cell>
          <cell r="T57">
            <v>2.3160784571985792E-2</v>
          </cell>
          <cell r="U57">
            <v>1</v>
          </cell>
          <cell r="W57">
            <v>1.7207056370323534E-2</v>
          </cell>
          <cell r="X57">
            <v>0.29142432385938821</v>
          </cell>
          <cell r="Y57">
            <v>0.10022892585956605</v>
          </cell>
        </row>
        <row r="58">
          <cell r="B58" t="str">
            <v>F107D</v>
          </cell>
          <cell r="C58" t="str">
            <v>SGDP - System Gross Distribution Plant</v>
          </cell>
          <cell r="G58">
            <v>0.52715635902151681</v>
          </cell>
          <cell r="H58">
            <v>1.2376812163536786E-2</v>
          </cell>
          <cell r="I58">
            <v>0.3158723837188846</v>
          </cell>
          <cell r="J58">
            <v>2.760070724979248E-2</v>
          </cell>
          <cell r="K58">
            <v>1.5713470013867588E-3</v>
          </cell>
          <cell r="L58">
            <v>7.5579832637919491E-3</v>
          </cell>
          <cell r="M58">
            <v>8.3896977150578109E-4</v>
          </cell>
          <cell r="N58">
            <v>1.6280673178417839E-3</v>
          </cell>
          <cell r="O58">
            <v>3.3405387295346541E-3</v>
          </cell>
          <cell r="P58">
            <v>1.6972686625151549E-4</v>
          </cell>
          <cell r="Q58">
            <v>0.10027062379515245</v>
          </cell>
          <cell r="R58">
            <v>7.3392072950578726E-4</v>
          </cell>
          <cell r="S58">
            <v>2.6482395392498624E-5</v>
          </cell>
          <cell r="T58">
            <v>8.5607797590606788E-4</v>
          </cell>
          <cell r="U58">
            <v>1</v>
          </cell>
          <cell r="W58">
            <v>7.5826120572636165E-3</v>
          </cell>
          <cell r="X58">
            <v>0.2355156596419061</v>
          </cell>
          <cell r="Y58">
            <v>7.2774112019714801E-2</v>
          </cell>
        </row>
        <row r="59">
          <cell r="B59" t="str">
            <v>F108</v>
          </cell>
          <cell r="C59" t="str">
            <v>SGP - System General Plant</v>
          </cell>
          <cell r="G59">
            <v>0.36885382923879806</v>
          </cell>
          <cell r="H59">
            <v>8.0552713809038442E-3</v>
          </cell>
          <cell r="I59">
            <v>0.37668309671315497</v>
          </cell>
          <cell r="J59">
            <v>9.568818974150092E-3</v>
          </cell>
          <cell r="K59">
            <v>0.12055014648825679</v>
          </cell>
          <cell r="L59">
            <v>7.623722560386059E-3</v>
          </cell>
          <cell r="M59">
            <v>7.6558509325130777E-4</v>
          </cell>
          <cell r="N59">
            <v>6.8482365924652693E-4</v>
          </cell>
          <cell r="O59">
            <v>2.6093684151911006E-3</v>
          </cell>
          <cell r="P59">
            <v>3.7259926190284884E-4</v>
          </cell>
          <cell r="Q59">
            <v>7.6945912545033121E-2</v>
          </cell>
          <cell r="R59">
            <v>7.6610452889796176E-4</v>
          </cell>
          <cell r="S59">
            <v>1.2390483300118991E-2</v>
          </cell>
          <cell r="T59">
            <v>1.4130237840708442E-2</v>
          </cell>
          <cell r="U59">
            <v>1</v>
          </cell>
          <cell r="W59">
            <v>3.6992345042609745E-2</v>
          </cell>
          <cell r="X59">
            <v>0.24295766421634007</v>
          </cell>
          <cell r="Y59">
            <v>9.6733087454205086E-2</v>
          </cell>
        </row>
        <row r="60">
          <cell r="B60" t="str">
            <v>F110</v>
          </cell>
          <cell r="C60" t="str">
            <v>SIP - System Intangible Plant</v>
          </cell>
          <cell r="G60">
            <v>0.5020705524056096</v>
          </cell>
          <cell r="H60">
            <v>7.0671294532965176E-3</v>
          </cell>
          <cell r="I60">
            <v>0.27874830099068981</v>
          </cell>
          <cell r="J60">
            <v>1.3170504639577777E-2</v>
          </cell>
          <cell r="K60">
            <v>7.9725145036519229E-2</v>
          </cell>
          <cell r="L60">
            <v>7.4278457510090863E-3</v>
          </cell>
          <cell r="M60">
            <v>1.2986687059524939E-3</v>
          </cell>
          <cell r="N60">
            <v>6.3125975528893253E-4</v>
          </cell>
          <cell r="O60">
            <v>2.3204689101728234E-3</v>
          </cell>
          <cell r="P60">
            <v>3.1669405388785968E-4</v>
          </cell>
          <cell r="Q60">
            <v>8.8840705593340161E-2</v>
          </cell>
          <cell r="R60">
            <v>5.3063543729691223E-4</v>
          </cell>
          <cell r="S60">
            <v>8.6253380406278932E-3</v>
          </cell>
          <cell r="T60">
            <v>9.2267512267308997E-3</v>
          </cell>
          <cell r="U60">
            <v>1</v>
          </cell>
          <cell r="W60">
            <v>1.5755333516308475E-2</v>
          </cell>
          <cell r="X60">
            <v>0.19716411385277494</v>
          </cell>
          <cell r="Y60">
            <v>6.5828853621606426E-2</v>
          </cell>
        </row>
        <row r="61">
          <cell r="B61" t="str">
            <v>F118</v>
          </cell>
          <cell r="C61" t="str">
            <v>Account 360</v>
          </cell>
          <cell r="G61">
            <v>0.41973633892513673</v>
          </cell>
          <cell r="H61">
            <v>7.0503180223206712E-3</v>
          </cell>
          <cell r="I61">
            <v>0.46908780324491606</v>
          </cell>
          <cell r="J61">
            <v>3.5469625725575321E-3</v>
          </cell>
          <cell r="K61">
            <v>0</v>
          </cell>
          <cell r="L61">
            <v>7.2686109054536678E-3</v>
          </cell>
          <cell r="M61">
            <v>6.3350815775618319E-4</v>
          </cell>
          <cell r="N61">
            <v>1.1113496684291024E-3</v>
          </cell>
          <cell r="O61">
            <v>2.5510482522356844E-3</v>
          </cell>
          <cell r="P61">
            <v>2.3240715934353464E-4</v>
          </cell>
          <cell r="Q61">
            <v>8.7439374481054863E-2</v>
          </cell>
          <cell r="R61">
            <v>1.06476617249407E-3</v>
          </cell>
          <cell r="S61">
            <v>0</v>
          </cell>
          <cell r="T61">
            <v>2.7751243830202873E-4</v>
          </cell>
          <cell r="U61">
            <v>1</v>
          </cell>
          <cell r="W61">
            <v>1.8850530410751966E-5</v>
          </cell>
          <cell r="X61">
            <v>0.36228798988623079</v>
          </cell>
          <cell r="Y61">
            <v>0.10678096282827448</v>
          </cell>
        </row>
        <row r="62">
          <cell r="B62" t="str">
            <v>F119</v>
          </cell>
          <cell r="C62" t="str">
            <v>Account 361</v>
          </cell>
          <cell r="G62">
            <v>0.41885176671347107</v>
          </cell>
          <cell r="H62">
            <v>7.035459848682619E-3</v>
          </cell>
          <cell r="I62">
            <v>0.46809922542331422</v>
          </cell>
          <cell r="J62">
            <v>3.5394875358820397E-3</v>
          </cell>
          <cell r="K62">
            <v>8.7826689252346198E-4</v>
          </cell>
          <cell r="L62">
            <v>7.2532926910697532E-3</v>
          </cell>
          <cell r="M62">
            <v>6.3217307270338637E-4</v>
          </cell>
          <cell r="N62">
            <v>1.1090075575776721E-3</v>
          </cell>
          <cell r="O62">
            <v>2.5456720524996202E-3</v>
          </cell>
          <cell r="P62">
            <v>2.3191737350446745E-4</v>
          </cell>
          <cell r="Q62">
            <v>8.7255100607914804E-2</v>
          </cell>
          <cell r="R62">
            <v>1.0625222339050934E-3</v>
          </cell>
          <cell r="S62">
            <v>0</v>
          </cell>
          <cell r="T62">
            <v>1.5061079969517679E-3</v>
          </cell>
          <cell r="U62">
            <v>1</v>
          </cell>
          <cell r="W62">
            <v>1.8810803911447165E-5</v>
          </cell>
          <cell r="X62">
            <v>0.36152448704229251</v>
          </cell>
          <cell r="Y62">
            <v>0.10655592757711022</v>
          </cell>
        </row>
        <row r="63">
          <cell r="B63" t="str">
            <v>F120</v>
          </cell>
          <cell r="C63" t="str">
            <v>Account 362</v>
          </cell>
          <cell r="G63">
            <v>0.41897681100360384</v>
          </cell>
          <cell r="H63">
            <v>7.0375602196311266E-3</v>
          </cell>
          <cell r="I63">
            <v>0.46823897208312665</v>
          </cell>
          <cell r="J63">
            <v>3.5405442168883797E-3</v>
          </cell>
          <cell r="K63">
            <v>5.1235069549331795E-4</v>
          </cell>
          <cell r="L63">
            <v>7.2554580939825711E-3</v>
          </cell>
          <cell r="M63">
            <v>6.323618020806969E-4</v>
          </cell>
          <cell r="N63">
            <v>1.1093386414450681E-3</v>
          </cell>
          <cell r="O63">
            <v>2.5464320391584165E-3</v>
          </cell>
          <cell r="P63">
            <v>2.3198661027423653E-4</v>
          </cell>
          <cell r="Q63">
            <v>8.7281149804750213E-2</v>
          </cell>
          <cell r="R63">
            <v>1.0628394400124747E-3</v>
          </cell>
          <cell r="S63">
            <v>0</v>
          </cell>
          <cell r="T63">
            <v>1.5741953495529231E-3</v>
          </cell>
          <cell r="U63">
            <v>1</v>
          </cell>
          <cell r="W63">
            <v>1.8816419701587887E-5</v>
          </cell>
          <cell r="X63">
            <v>0.36163241680752317</v>
          </cell>
          <cell r="Y63">
            <v>0.10658773885590191</v>
          </cell>
        </row>
        <row r="64">
          <cell r="B64" t="str">
            <v>F121</v>
          </cell>
          <cell r="C64" t="str">
            <v>Account 364</v>
          </cell>
          <cell r="G64">
            <v>0.41022797158104796</v>
          </cell>
          <cell r="H64">
            <v>6.9252545002456605E-3</v>
          </cell>
          <cell r="I64">
            <v>0.45643462380698629</v>
          </cell>
          <cell r="J64">
            <v>2.7711427874959661E-2</v>
          </cell>
          <cell r="K64">
            <v>0</v>
          </cell>
          <cell r="L64">
            <v>7.0725473168994817E-3</v>
          </cell>
          <cell r="M64">
            <v>6.1641990191147497E-4</v>
          </cell>
          <cell r="N64">
            <v>1.0813721105483762E-3</v>
          </cell>
          <cell r="O64">
            <v>2.4822362493077334E-3</v>
          </cell>
          <cell r="P64">
            <v>2.2613820613372819E-4</v>
          </cell>
          <cell r="Q64">
            <v>8.5346848494945296E-2</v>
          </cell>
          <cell r="R64">
            <v>1.0360451583325252E-3</v>
          </cell>
          <cell r="S64">
            <v>0</v>
          </cell>
          <cell r="T64">
            <v>8.3911479868179135E-4</v>
          </cell>
          <cell r="U64">
            <v>1</v>
          </cell>
          <cell r="W64">
            <v>1.8342056001190601E-5</v>
          </cell>
          <cell r="X64">
            <v>0.35251562975977496</v>
          </cell>
          <cell r="Y64">
            <v>0.1039006519912101</v>
          </cell>
        </row>
        <row r="65">
          <cell r="B65" t="str">
            <v>F122</v>
          </cell>
          <cell r="C65" t="str">
            <v>Account 365</v>
          </cell>
          <cell r="G65">
            <v>0.56603723122397354</v>
          </cell>
          <cell r="H65">
            <v>1.5311023616699997E-2</v>
          </cell>
          <cell r="I65">
            <v>0.29311541804784352</v>
          </cell>
          <cell r="J65">
            <v>1.6792998572915125E-2</v>
          </cell>
          <cell r="K65">
            <v>0</v>
          </cell>
          <cell r="L65">
            <v>4.5418830109014499E-3</v>
          </cell>
          <cell r="M65">
            <v>3.9585554604682714E-4</v>
          </cell>
          <cell r="N65">
            <v>6.944408283599072E-4</v>
          </cell>
          <cell r="O65">
            <v>1.5940546092686908E-3</v>
          </cell>
          <cell r="P65">
            <v>1.4522253871675409E-4</v>
          </cell>
          <cell r="Q65">
            <v>9.9200608690610786E-2</v>
          </cell>
          <cell r="R65">
            <v>6.653325446000798E-4</v>
          </cell>
          <cell r="S65">
            <v>0</v>
          </cell>
          <cell r="T65">
            <v>1.5059307700633377E-3</v>
          </cell>
          <cell r="U65">
            <v>1</v>
          </cell>
          <cell r="W65">
            <v>1.1778991190027353E-5</v>
          </cell>
          <cell r="X65">
            <v>0.22638021043103373</v>
          </cell>
          <cell r="Y65">
            <v>6.6723428625619766E-2</v>
          </cell>
        </row>
        <row r="66">
          <cell r="B66" t="str">
            <v>F123</v>
          </cell>
          <cell r="C66" t="str">
            <v>Account 366</v>
          </cell>
          <cell r="G66">
            <v>0.74930569618037735</v>
          </cell>
          <cell r="H66">
            <v>2.509517955766509E-2</v>
          </cell>
          <cell r="I66">
            <v>0.10566328423716422</v>
          </cell>
          <cell r="J66">
            <v>1.1232399597209438E-3</v>
          </cell>
          <cell r="K66">
            <v>5.5698853256846994E-5</v>
          </cell>
          <cell r="L66">
            <v>1.6372740770480186E-3</v>
          </cell>
          <cell r="M66">
            <v>1.426994095273982E-4</v>
          </cell>
          <cell r="N66">
            <v>2.5033448981147676E-4</v>
          </cell>
          <cell r="O66">
            <v>5.7463045236749385E-4</v>
          </cell>
          <cell r="P66">
            <v>5.2350335196514119E-5</v>
          </cell>
          <cell r="Q66">
            <v>0.11575225611891331</v>
          </cell>
          <cell r="R66">
            <v>2.3984143256783279E-4</v>
          </cell>
          <cell r="S66">
            <v>0</v>
          </cell>
          <cell r="T66">
            <v>1.0751489638352141E-4</v>
          </cell>
          <cell r="U66">
            <v>1</v>
          </cell>
          <cell r="W66">
            <v>4.2461324703696182E-6</v>
          </cell>
          <cell r="X66">
            <v>8.1606340191013191E-2</v>
          </cell>
          <cell r="Y66">
            <v>2.4052697913680657E-2</v>
          </cell>
        </row>
        <row r="67">
          <cell r="B67" t="str">
            <v>F124</v>
          </cell>
          <cell r="C67" t="str">
            <v>Account 367</v>
          </cell>
          <cell r="G67">
            <v>0.53847536824472797</v>
          </cell>
          <cell r="H67">
            <v>1.3650743221840792E-2</v>
          </cell>
          <cell r="I67">
            <v>0.3323527398832265</v>
          </cell>
          <cell r="J67">
            <v>8.4461753821366715E-3</v>
          </cell>
          <cell r="K67">
            <v>8.0564068956955485E-5</v>
          </cell>
          <cell r="L67">
            <v>5.1498732920824616E-3</v>
          </cell>
          <cell r="M67">
            <v>4.4884597406322495E-4</v>
          </cell>
          <cell r="N67">
            <v>7.8740079088750127E-4</v>
          </cell>
          <cell r="O67">
            <v>1.8074396101110625E-3</v>
          </cell>
          <cell r="P67">
            <v>1.6466246967408965E-4</v>
          </cell>
          <cell r="Q67">
            <v>9.7320405441268756E-2</v>
          </cell>
          <cell r="R67">
            <v>7.5439598368456527E-4</v>
          </cell>
          <cell r="S67">
            <v>0</v>
          </cell>
          <cell r="T67">
            <v>5.6138563733953658E-4</v>
          </cell>
          <cell r="U67">
            <v>1</v>
          </cell>
          <cell r="W67">
            <v>1.3355762795210553E-5</v>
          </cell>
          <cell r="X67">
            <v>0.25668415429383773</v>
          </cell>
          <cell r="Y67">
            <v>7.5655229826593479E-2</v>
          </cell>
        </row>
        <row r="68">
          <cell r="B68" t="str">
            <v>F125</v>
          </cell>
          <cell r="C68" t="str">
            <v>Account 368</v>
          </cell>
          <cell r="G68">
            <v>0.54410117110046763</v>
          </cell>
          <cell r="H68">
            <v>1.9534254016430361E-2</v>
          </cell>
          <cell r="I68">
            <v>0.31868316026929344</v>
          </cell>
          <cell r="J68">
            <v>2.8647164528428585E-3</v>
          </cell>
          <cell r="K68">
            <v>0</v>
          </cell>
          <cell r="L68">
            <v>1.7728948329026103E-2</v>
          </cell>
          <cell r="M68">
            <v>3.8199344061958922E-4</v>
          </cell>
          <cell r="N68">
            <v>5.5521883105090798E-3</v>
          </cell>
          <cell r="O68">
            <v>1.0025804529537821E-2</v>
          </cell>
          <cell r="P68">
            <v>0</v>
          </cell>
          <cell r="Q68">
            <v>7.9822270354459338E-2</v>
          </cell>
          <cell r="R68">
            <v>7.7877876644084551E-4</v>
          </cell>
          <cell r="S68">
            <v>0</v>
          </cell>
          <cell r="T68">
            <v>5.2671443037282349E-4</v>
          </cell>
          <cell r="U68">
            <v>1</v>
          </cell>
          <cell r="W68">
            <v>2.9801118305476274E-2</v>
          </cell>
          <cell r="X68">
            <v>0.22897005098211626</v>
          </cell>
          <cell r="Y68">
            <v>5.9911990981700969E-2</v>
          </cell>
        </row>
        <row r="69">
          <cell r="B69" t="str">
            <v>F126</v>
          </cell>
          <cell r="C69" t="str">
            <v>Account 369</v>
          </cell>
          <cell r="G69">
            <v>0.75036817627073915</v>
          </cell>
          <cell r="H69">
            <v>5.6048766158119379E-3</v>
          </cell>
          <cell r="I69">
            <v>5.6983937080750481E-2</v>
          </cell>
          <cell r="J69">
            <v>0</v>
          </cell>
          <cell r="K69">
            <v>0</v>
          </cell>
          <cell r="L69">
            <v>4.4814915245584338E-3</v>
          </cell>
          <cell r="M69">
            <v>3.1730073665209705E-3</v>
          </cell>
          <cell r="N69">
            <v>4.0424357614447706E-4</v>
          </cell>
          <cell r="O69">
            <v>1.5519703124340727E-3</v>
          </cell>
          <cell r="P69">
            <v>0</v>
          </cell>
          <cell r="Q69">
            <v>0.17741607700383341</v>
          </cell>
          <cell r="R69">
            <v>1.0296744566906563E-5</v>
          </cell>
          <cell r="S69">
            <v>0</v>
          </cell>
          <cell r="T69">
            <v>5.9235046401197425E-6</v>
          </cell>
          <cell r="U69">
            <v>1</v>
          </cell>
          <cell r="W69">
            <v>1.1396787416150096E-2</v>
          </cell>
          <cell r="X69">
            <v>1.7095181124225138E-2</v>
          </cell>
          <cell r="Y69">
            <v>2.8491968540375241E-2</v>
          </cell>
        </row>
        <row r="70">
          <cell r="B70" t="str">
            <v>F127</v>
          </cell>
          <cell r="C70" t="str">
            <v>Account 370</v>
          </cell>
          <cell r="G70">
            <v>0.63800702250891683</v>
          </cell>
          <cell r="H70">
            <v>3.9367956628025107E-3</v>
          </cell>
          <cell r="I70">
            <v>0.13399930313772399</v>
          </cell>
          <cell r="J70">
            <v>0</v>
          </cell>
          <cell r="K70">
            <v>2.3391548049279082E-2</v>
          </cell>
          <cell r="L70">
            <v>5.3409894896654627E-3</v>
          </cell>
          <cell r="M70">
            <v>4.2915412525630298E-3</v>
          </cell>
          <cell r="N70">
            <v>5.467456525352388E-4</v>
          </cell>
          <cell r="O70">
            <v>2.0990637112408162E-3</v>
          </cell>
          <cell r="P70">
            <v>7.443242650091922E-4</v>
          </cell>
          <cell r="Q70">
            <v>0.18476497758451343</v>
          </cell>
          <cell r="R70">
            <v>5.1565681172277924E-4</v>
          </cell>
          <cell r="S70">
            <v>4.2024466064225429E-4</v>
          </cell>
          <cell r="T70">
            <v>1.9417872133854718E-3</v>
          </cell>
          <cell r="U70">
            <v>1</v>
          </cell>
          <cell r="W70">
            <v>2.6799860627544796E-2</v>
          </cell>
          <cell r="X70">
            <v>4.019979094131719E-2</v>
          </cell>
          <cell r="Y70">
            <v>6.6999651568861993E-2</v>
          </cell>
        </row>
        <row r="71">
          <cell r="B71" t="str">
            <v>F128</v>
          </cell>
          <cell r="C71" t="str">
            <v>Account 371</v>
          </cell>
          <cell r="G71">
            <v>0</v>
          </cell>
          <cell r="H71">
            <v>0</v>
          </cell>
          <cell r="I71">
            <v>0</v>
          </cell>
          <cell r="J71">
            <v>1</v>
          </cell>
          <cell r="K71">
            <v>0</v>
          </cell>
          <cell r="L71">
            <v>0</v>
          </cell>
          <cell r="M71">
            <v>0</v>
          </cell>
          <cell r="N71">
            <v>0</v>
          </cell>
          <cell r="O71">
            <v>0</v>
          </cell>
          <cell r="P71">
            <v>0</v>
          </cell>
          <cell r="Q71">
            <v>0</v>
          </cell>
          <cell r="R71">
            <v>0</v>
          </cell>
          <cell r="S71">
            <v>0</v>
          </cell>
          <cell r="T71">
            <v>0</v>
          </cell>
          <cell r="U71">
            <v>1</v>
          </cell>
          <cell r="W71">
            <v>0</v>
          </cell>
          <cell r="X71">
            <v>0</v>
          </cell>
          <cell r="Y71">
            <v>0</v>
          </cell>
        </row>
        <row r="72">
          <cell r="B72" t="str">
            <v>F129</v>
          </cell>
          <cell r="C72" t="str">
            <v>Account 372</v>
          </cell>
          <cell r="G72">
            <v>0.41985285331418798</v>
          </cell>
          <cell r="H72">
            <v>7.0522751163837952E-3</v>
          </cell>
          <cell r="I72">
            <v>0.46921801708093142</v>
          </cell>
          <cell r="J72">
            <v>3.5479471720282082E-3</v>
          </cell>
          <cell r="K72">
            <v>0</v>
          </cell>
          <cell r="L72">
            <v>7.2706285953231435E-3</v>
          </cell>
          <cell r="M72">
            <v>6.3368401295173043E-4</v>
          </cell>
          <cell r="N72">
            <v>1.1116581673976953E-3</v>
          </cell>
          <cell r="O72">
            <v>2.5517563963751949E-3</v>
          </cell>
          <cell r="P72">
            <v>2.324716731243795E-4</v>
          </cell>
          <cell r="Q72">
            <v>8.7463646730921954E-2</v>
          </cell>
          <cell r="R72">
            <v>1.0650617403745834E-3</v>
          </cell>
          <cell r="S72">
            <v>0</v>
          </cell>
          <cell r="T72">
            <v>0</v>
          </cell>
          <cell r="U72">
            <v>1</v>
          </cell>
          <cell r="W72">
            <v>1.8855763119551316E-5</v>
          </cell>
          <cell r="X72">
            <v>0.36238855721835717</v>
          </cell>
          <cell r="Y72">
            <v>0.10681060409945463</v>
          </cell>
        </row>
        <row r="73">
          <cell r="B73" t="str">
            <v>F130</v>
          </cell>
          <cell r="C73" t="str">
            <v>Account 373</v>
          </cell>
          <cell r="G73">
            <v>0</v>
          </cell>
          <cell r="H73">
            <v>0</v>
          </cell>
          <cell r="I73">
            <v>0</v>
          </cell>
          <cell r="J73">
            <v>1</v>
          </cell>
          <cell r="K73">
            <v>0</v>
          </cell>
          <cell r="L73">
            <v>0</v>
          </cell>
          <cell r="M73">
            <v>0</v>
          </cell>
          <cell r="N73">
            <v>0</v>
          </cell>
          <cell r="O73">
            <v>0</v>
          </cell>
          <cell r="P73">
            <v>0</v>
          </cell>
          <cell r="Q73">
            <v>0</v>
          </cell>
          <cell r="R73">
            <v>0</v>
          </cell>
          <cell r="S73">
            <v>0</v>
          </cell>
          <cell r="T73">
            <v>0</v>
          </cell>
          <cell r="U73">
            <v>1</v>
          </cell>
          <cell r="W73">
            <v>0</v>
          </cell>
          <cell r="X73">
            <v>0</v>
          </cell>
          <cell r="Y73">
            <v>0</v>
          </cell>
        </row>
        <row r="74">
          <cell r="B74" t="str">
            <v>F131</v>
          </cell>
          <cell r="C74" t="str">
            <v>Account 581 thru 587 &amp; 591 thru 597</v>
          </cell>
          <cell r="G74">
            <v>0.48229126395241112</v>
          </cell>
          <cell r="H74">
            <v>9.653453235848616E-3</v>
          </cell>
          <cell r="I74">
            <v>0.32915883691907177</v>
          </cell>
          <cell r="J74">
            <v>6.7521658294143541E-2</v>
          </cell>
          <cell r="K74">
            <v>1.9499906521135771E-3</v>
          </cell>
          <cell r="L74">
            <v>5.7911489639857943E-3</v>
          </cell>
          <cell r="M74">
            <v>8.9672912970081896E-4</v>
          </cell>
          <cell r="N74">
            <v>9.1573013213246915E-4</v>
          </cell>
          <cell r="O74">
            <v>2.1341398007438108E-3</v>
          </cell>
          <cell r="P74">
            <v>2.1243280834082809E-4</v>
          </cell>
          <cell r="Q74">
            <v>9.7793635057841888E-2</v>
          </cell>
          <cell r="R74">
            <v>7.6039202758877353E-4</v>
          </cell>
          <cell r="S74">
            <v>3.3481011901967489E-5</v>
          </cell>
          <cell r="T74">
            <v>8.8710801417493472E-4</v>
          </cell>
          <cell r="U74">
            <v>1</v>
          </cell>
          <cell r="W74">
            <v>3.2733770741079147E-3</v>
          </cell>
          <cell r="X74">
            <v>0.24769996364449703</v>
          </cell>
          <cell r="Y74">
            <v>7.8185496200466761E-2</v>
          </cell>
        </row>
        <row r="75">
          <cell r="B75" t="str">
            <v>F132</v>
          </cell>
          <cell r="C75" t="str">
            <v>Account 364 + 365</v>
          </cell>
          <cell r="G75">
            <v>0.47464356134845187</v>
          </cell>
          <cell r="H75">
            <v>1.039214898731034E-2</v>
          </cell>
          <cell r="I75">
            <v>0.38891422750044463</v>
          </cell>
          <cell r="J75">
            <v>2.3197465967710221E-2</v>
          </cell>
          <cell r="K75">
            <v>0</v>
          </cell>
          <cell r="L75">
            <v>6.0263050451130193E-3</v>
          </cell>
          <cell r="M75">
            <v>5.2523287556111942E-4</v>
          </cell>
          <cell r="N75">
            <v>9.2140468114945391E-4</v>
          </cell>
          <cell r="O75">
            <v>2.1150389190924958E-3</v>
          </cell>
          <cell r="P75">
            <v>1.926855701990438E-4</v>
          </cell>
          <cell r="Q75">
            <v>9.1074352338716344E-2</v>
          </cell>
          <cell r="R75">
            <v>8.827829472000335E-4</v>
          </cell>
          <cell r="S75">
            <v>0</v>
          </cell>
          <cell r="T75">
            <v>1.1147938190513417E-3</v>
          </cell>
          <cell r="U75">
            <v>1</v>
          </cell>
          <cell r="W75">
            <v>1.5628714756506935E-5</v>
          </cell>
          <cell r="X75">
            <v>0.30036797534411142</v>
          </cell>
          <cell r="Y75">
            <v>8.8530623441576681E-2</v>
          </cell>
        </row>
        <row r="76">
          <cell r="B76" t="str">
            <v>F133</v>
          </cell>
          <cell r="C76" t="str">
            <v>Account 366 + 367</v>
          </cell>
          <cell r="G76">
            <v>0.59534718725718971</v>
          </cell>
          <cell r="H76">
            <v>1.6737898273789961E-2</v>
          </cell>
          <cell r="I76">
            <v>0.27120289574186868</v>
          </cell>
          <cell r="J76">
            <v>6.4708018101205583E-3</v>
          </cell>
          <cell r="K76">
            <v>7.3856637152201E-5</v>
          </cell>
          <cell r="L76">
            <v>4.2023440216175023E-3</v>
          </cell>
          <cell r="M76">
            <v>3.6626244739488536E-4</v>
          </cell>
          <cell r="N76">
            <v>6.4252629502364845E-4</v>
          </cell>
          <cell r="O76">
            <v>1.4748873630856842E-3</v>
          </cell>
          <cell r="P76">
            <v>1.3436609131403925E-4</v>
          </cell>
          <cell r="Q76">
            <v>0.10229242671575861</v>
          </cell>
          <cell r="R76">
            <v>6.1559406846826265E-4</v>
          </cell>
          <cell r="S76">
            <v>0</v>
          </cell>
          <cell r="T76">
            <v>4.3895327721637156E-4</v>
          </cell>
          <cell r="U76">
            <v>1</v>
          </cell>
          <cell r="W76">
            <v>1.0898425408423782E-5</v>
          </cell>
          <cell r="X76">
            <v>0.20945663321445879</v>
          </cell>
          <cell r="Y76">
            <v>6.1735364102001374E-2</v>
          </cell>
        </row>
        <row r="77">
          <cell r="B77" t="str">
            <v>F134</v>
          </cell>
          <cell r="C77" t="str">
            <v>Account 364 + 365 + 369  (OH)</v>
          </cell>
          <cell r="D77">
            <v>0.56999999999999995</v>
          </cell>
          <cell r="G77">
            <v>0.50297883139183563</v>
          </cell>
          <cell r="H77">
            <v>9.900177476330551E-3</v>
          </cell>
          <cell r="I77">
            <v>0.3548028935621535</v>
          </cell>
          <cell r="J77">
            <v>2.0813542201228448E-2</v>
          </cell>
          <cell r="K77">
            <v>0</v>
          </cell>
          <cell r="L77">
            <v>5.8675498745457411E-3</v>
          </cell>
          <cell r="M77">
            <v>7.9733555031315901E-4</v>
          </cell>
          <cell r="N77">
            <v>8.6825781368395397E-4</v>
          </cell>
          <cell r="O77">
            <v>2.0571742956271037E-3</v>
          </cell>
          <cell r="P77">
            <v>1.7288393708553981E-4</v>
          </cell>
          <cell r="Q77">
            <v>9.9947394323332522E-2</v>
          </cell>
          <cell r="R77">
            <v>7.9312054194940302E-4</v>
          </cell>
          <cell r="S77">
            <v>0</v>
          </cell>
          <cell r="T77">
            <v>1.0008390319142207E-3</v>
          </cell>
          <cell r="U77">
            <v>1</v>
          </cell>
          <cell r="W77">
            <v>1.185231237554437E-3</v>
          </cell>
          <cell r="X77">
            <v>0.27125700488386911</v>
          </cell>
          <cell r="Y77">
            <v>8.2360657440729929E-2</v>
          </cell>
        </row>
        <row r="78">
          <cell r="B78" t="str">
            <v>F135</v>
          </cell>
          <cell r="C78" t="str">
            <v>Account 366 + 367 + 369  (UG)</v>
          </cell>
          <cell r="D78">
            <v>0.43</v>
          </cell>
          <cell r="G78">
            <v>0.6071231752271361</v>
          </cell>
          <cell r="H78">
            <v>1.5892191315346783E-2</v>
          </cell>
          <cell r="I78">
            <v>0.25493000330207594</v>
          </cell>
          <cell r="J78">
            <v>5.9792549250389073E-3</v>
          </cell>
          <cell r="K78">
            <v>6.8246204164129962E-5</v>
          </cell>
          <cell r="L78">
            <v>4.2235491349211325E-3</v>
          </cell>
          <cell r="M78">
            <v>5.7947353972927966E-4</v>
          </cell>
          <cell r="N78">
            <v>6.2442542720682673E-4</v>
          </cell>
          <cell r="O78">
            <v>1.4807428791031652E-3</v>
          </cell>
          <cell r="P78">
            <v>1.2415912847015911E-4</v>
          </cell>
          <cell r="Q78">
            <v>0.10799910687358878</v>
          </cell>
          <cell r="R78">
            <v>5.6961336579141339E-4</v>
          </cell>
          <cell r="S78">
            <v>0</v>
          </cell>
          <cell r="T78">
            <v>4.0605867742743028E-4</v>
          </cell>
          <cell r="U78">
            <v>1</v>
          </cell>
          <cell r="W78">
            <v>8.7581415479007685E-4</v>
          </cell>
          <cell r="X78">
            <v>0.19484412067592749</v>
          </cell>
          <cell r="Y78">
            <v>5.9210068471358332E-2</v>
          </cell>
        </row>
        <row r="79">
          <cell r="B79" t="str">
            <v>F136</v>
          </cell>
          <cell r="C79" t="str">
            <v>Account 902 + 903 + 904</v>
          </cell>
          <cell r="G79">
            <v>0.8248093487788124</v>
          </cell>
          <cell r="H79">
            <v>7.0121733022855265E-3</v>
          </cell>
          <cell r="I79">
            <v>4.5858265002715864E-2</v>
          </cell>
          <cell r="J79">
            <v>1.4192848228732334E-2</v>
          </cell>
          <cell r="K79">
            <v>8.53720423676885E-4</v>
          </cell>
          <cell r="L79">
            <v>3.4659503627585799E-3</v>
          </cell>
          <cell r="M79">
            <v>2.867433992196777E-3</v>
          </cell>
          <cell r="N79">
            <v>3.6531329350010148E-4</v>
          </cell>
          <cell r="O79">
            <v>1.3305272459227815E-3</v>
          </cell>
          <cell r="P79">
            <v>4.1609535496209205E-5</v>
          </cell>
          <cell r="Q79">
            <v>9.8832353313695415E-2</v>
          </cell>
          <cell r="R79">
            <v>1.8703079897767371E-4</v>
          </cell>
          <cell r="S79">
            <v>1.5023950961161162E-5</v>
          </cell>
          <cell r="T79">
            <v>1.6840177026842548E-4</v>
          </cell>
          <cell r="U79">
            <v>1</v>
          </cell>
          <cell r="W79">
            <v>2.2335083222461347E-2</v>
          </cell>
          <cell r="X79">
            <v>1.8884590700338242E-2</v>
          </cell>
          <cell r="Y79">
            <v>4.6385910799162777E-3</v>
          </cell>
        </row>
        <row r="80">
          <cell r="B80" t="str">
            <v>F138</v>
          </cell>
          <cell r="C80" t="str">
            <v>Total O &amp; M Expense  ( less fuel )</v>
          </cell>
          <cell r="G80">
            <v>0.44139688505606256</v>
          </cell>
          <cell r="H80">
            <v>7.142720141489256E-3</v>
          </cell>
          <cell r="I80">
            <v>0.32790936628473993</v>
          </cell>
          <cell r="J80">
            <v>1.8376281941983579E-2</v>
          </cell>
          <cell r="K80">
            <v>9.1303468955750949E-2</v>
          </cell>
          <cell r="L80">
            <v>6.1590738003767104E-3</v>
          </cell>
          <cell r="M80">
            <v>1.0915384875348252E-3</v>
          </cell>
          <cell r="N80">
            <v>5.3943059073384642E-4</v>
          </cell>
          <cell r="O80">
            <v>2.2047854265276686E-3</v>
          </cell>
          <cell r="P80">
            <v>3.8423885811539283E-4</v>
          </cell>
          <cell r="Q80">
            <v>8.4018128988122068E-2</v>
          </cell>
          <cell r="R80">
            <v>6.3648143106527619E-4</v>
          </cell>
          <cell r="S80">
            <v>9.3436197467008271E-3</v>
          </cell>
          <cell r="T80">
            <v>9.4939802907966775E-3</v>
          </cell>
          <cell r="U80">
            <v>1</v>
          </cell>
          <cell r="W80">
            <v>1.5662275545950739E-2</v>
          </cell>
          <cell r="X80">
            <v>0.22630101757463586</v>
          </cell>
          <cell r="Y80">
            <v>7.6242032073223956E-2</v>
          </cell>
        </row>
        <row r="81">
          <cell r="B81" t="str">
            <v>F138G</v>
          </cell>
          <cell r="C81" t="str">
            <v xml:space="preserve">Total Generation O &amp; M Exp (less fuel) </v>
          </cell>
          <cell r="G81">
            <v>0.30722214749486515</v>
          </cell>
          <cell r="H81">
            <v>6.5624827505157517E-3</v>
          </cell>
          <cell r="I81">
            <v>0.4184379535350547</v>
          </cell>
          <cell r="J81">
            <v>1.8197781882620687E-3</v>
          </cell>
          <cell r="K81">
            <v>0.14933815994613719</v>
          </cell>
          <cell r="L81">
            <v>6.8246457656103623E-3</v>
          </cell>
          <cell r="M81">
            <v>6.1242344910505259E-4</v>
          </cell>
          <cell r="N81">
            <v>4.8147058863821815E-4</v>
          </cell>
          <cell r="O81">
            <v>2.512349423778217E-3</v>
          </cell>
          <cell r="P81">
            <v>5.3582796933857838E-4</v>
          </cell>
          <cell r="Q81">
            <v>7.5442072106969224E-2</v>
          </cell>
          <cell r="R81">
            <v>7.7114503109966331E-4</v>
          </cell>
          <cell r="S81">
            <v>1.4991168374273653E-2</v>
          </cell>
          <cell r="T81">
            <v>1.444837537635226E-2</v>
          </cell>
          <cell r="U81">
            <v>1</v>
          </cell>
          <cell r="W81">
            <v>1.7610135654470466E-2</v>
          </cell>
          <cell r="X81">
            <v>0.29825100619924771</v>
          </cell>
          <cell r="Y81">
            <v>0.10257681168133671</v>
          </cell>
        </row>
        <row r="82">
          <cell r="B82" t="str">
            <v>F138T</v>
          </cell>
          <cell r="C82" t="str">
            <v>Total Transmission O &amp; M Exp - (less fuel)</v>
          </cell>
          <cell r="G82">
            <v>0.30019012424074565</v>
          </cell>
          <cell r="H82">
            <v>6.4122737513186553E-3</v>
          </cell>
          <cell r="I82">
            <v>0.40886030607813195</v>
          </cell>
          <cell r="J82">
            <v>1.7781251933802064E-3</v>
          </cell>
          <cell r="K82">
            <v>0.15478158157497204</v>
          </cell>
          <cell r="L82">
            <v>6.6684361039169374E-3</v>
          </cell>
          <cell r="M82">
            <v>5.9840565784035661E-4</v>
          </cell>
          <cell r="N82">
            <v>4.704501840121649E-4</v>
          </cell>
          <cell r="O82">
            <v>2.4548441308996265E-3</v>
          </cell>
          <cell r="P82">
            <v>5.2356337587967244E-4</v>
          </cell>
          <cell r="Q82">
            <v>7.3715274707364359E-2</v>
          </cell>
          <cell r="R82">
            <v>7.534942535264667E-4</v>
          </cell>
          <cell r="S82">
            <v>1.9632336202811802E-2</v>
          </cell>
          <cell r="T82">
            <v>2.3160784545200219E-2</v>
          </cell>
          <cell r="U82">
            <v>1</v>
          </cell>
          <cell r="W82">
            <v>1.7207056369854441E-2</v>
          </cell>
          <cell r="X82">
            <v>0.29142432385144362</v>
          </cell>
          <cell r="Y82">
            <v>0.10022892585683373</v>
          </cell>
        </row>
        <row r="83">
          <cell r="B83" t="str">
            <v>F138D</v>
          </cell>
          <cell r="C83" t="str">
            <v>Total Distribution O &amp; M Exp - (less fuel )</v>
          </cell>
          <cell r="G83">
            <v>0.61570209093014028</v>
          </cell>
          <cell r="H83">
            <v>7.9101316849839783E-3</v>
          </cell>
          <cell r="I83">
            <v>0.21193401509327772</v>
          </cell>
          <cell r="J83">
            <v>3.9790701742130341E-2</v>
          </cell>
          <cell r="K83">
            <v>1.5637844326305606E-2</v>
          </cell>
          <cell r="L83">
            <v>5.3161769603664987E-3</v>
          </cell>
          <cell r="M83">
            <v>1.7126905143797838E-3</v>
          </cell>
          <cell r="N83">
            <v>6.1563416263675735E-4</v>
          </cell>
          <cell r="O83">
            <v>1.8136085219371421E-3</v>
          </cell>
          <cell r="P83">
            <v>1.8961013730159679E-4</v>
          </cell>
          <cell r="Q83">
            <v>9.530453830685387E-2</v>
          </cell>
          <cell r="R83">
            <v>4.643523859683472E-4</v>
          </cell>
          <cell r="S83">
            <v>1.5125599616211442E-3</v>
          </cell>
          <cell r="T83">
            <v>2.096045272096819E-3</v>
          </cell>
          <cell r="U83">
            <v>1</v>
          </cell>
          <cell r="W83">
            <v>1.3189303803194583E-2</v>
          </cell>
          <cell r="X83">
            <v>0.13403717963257047</v>
          </cell>
          <cell r="Y83">
            <v>4.2454922098282784E-2</v>
          </cell>
        </row>
        <row r="84">
          <cell r="B84" t="str">
            <v>F140</v>
          </cell>
          <cell r="C84" t="str">
            <v>Total Labor</v>
          </cell>
          <cell r="G84">
            <v>0.79078862630265767</v>
          </cell>
          <cell r="H84">
            <v>1.6601461986846446E-2</v>
          </cell>
          <cell r="I84">
            <v>0.15718811104744115</v>
          </cell>
          <cell r="J84">
            <v>0</v>
          </cell>
          <cell r="K84">
            <v>0</v>
          </cell>
          <cell r="L84">
            <v>2.8815994643120839E-3</v>
          </cell>
          <cell r="M84">
            <v>0</v>
          </cell>
          <cell r="N84">
            <v>0</v>
          </cell>
          <cell r="O84">
            <v>1.2407006327584602E-3</v>
          </cell>
          <cell r="P84">
            <v>0</v>
          </cell>
          <cell r="Q84">
            <v>2.9790618991386884E-2</v>
          </cell>
          <cell r="R84">
            <v>1.508881574597401E-3</v>
          </cell>
          <cell r="S84">
            <v>0</v>
          </cell>
          <cell r="T84">
            <v>0</v>
          </cell>
          <cell r="U84">
            <v>1</v>
          </cell>
          <cell r="W84">
            <v>3.2983972004142013E-2</v>
          </cell>
          <cell r="X84">
            <v>8.6903603933332185E-2</v>
          </cell>
          <cell r="Y84">
            <v>3.7300535109966976E-2</v>
          </cell>
        </row>
        <row r="85">
          <cell r="B85" t="str">
            <v>F140G</v>
          </cell>
          <cell r="C85" t="str">
            <v>Total Generation Labor</v>
          </cell>
          <cell r="G85">
            <v>0.3065746001559469</v>
          </cell>
          <cell r="H85">
            <v>6.6682156281558528E-3</v>
          </cell>
          <cell r="I85">
            <v>0.41170972835357733</v>
          </cell>
          <cell r="J85">
            <v>2.711587431475336E-3</v>
          </cell>
          <cell r="K85">
            <v>0.15763035198054565</v>
          </cell>
          <cell r="L85">
            <v>7.3751620042706049E-3</v>
          </cell>
          <cell r="M85">
            <v>6.6670736536713672E-4</v>
          </cell>
          <cell r="N85">
            <v>4.1551072558520315E-4</v>
          </cell>
          <cell r="O85">
            <v>2.4438954875169779E-3</v>
          </cell>
          <cell r="P85">
            <v>4.8075613609381692E-4</v>
          </cell>
          <cell r="Q85">
            <v>7.1104934035051345E-2</v>
          </cell>
          <cell r="R85">
            <v>7.9011315633675534E-4</v>
          </cell>
          <cell r="S85">
            <v>1.5451953284658477E-2</v>
          </cell>
          <cell r="T85">
            <v>1.5976484255418623E-2</v>
          </cell>
          <cell r="U85">
            <v>1</v>
          </cell>
          <cell r="W85">
            <v>3.7184619130207118E-2</v>
          </cell>
          <cell r="X85">
            <v>0.26856162388583693</v>
          </cell>
          <cell r="Y85">
            <v>0.10596348533753326</v>
          </cell>
        </row>
        <row r="86">
          <cell r="B86" t="str">
            <v>F140T</v>
          </cell>
          <cell r="C86" t="str">
            <v>Total Transmission Labor</v>
          </cell>
          <cell r="G86">
            <v>0.30537531103912019</v>
          </cell>
          <cell r="H86">
            <v>6.5476574040451473E-3</v>
          </cell>
          <cell r="I86">
            <v>0.41471851671057219</v>
          </cell>
          <cell r="J86">
            <v>1.9932967381331148E-3</v>
          </cell>
          <cell r="K86">
            <v>0.15237231992352604</v>
          </cell>
          <cell r="L86">
            <v>6.8999613418005493E-3</v>
          </cell>
          <cell r="M86">
            <v>6.2018753872789163E-4</v>
          </cell>
          <cell r="N86">
            <v>4.6520084927567662E-4</v>
          </cell>
          <cell r="O86">
            <v>2.4842391829002267E-3</v>
          </cell>
          <cell r="P86">
            <v>5.214974504679597E-4</v>
          </cell>
          <cell r="Q86">
            <v>7.4128074895951371E-2</v>
          </cell>
          <cell r="R86">
            <v>7.7075059717800665E-4</v>
          </cell>
          <cell r="S86">
            <v>1.6216967831334247E-2</v>
          </cell>
          <cell r="T86">
            <v>1.6886018496967262E-2</v>
          </cell>
          <cell r="U86">
            <v>1</v>
          </cell>
          <cell r="W86">
            <v>2.154328129062506E-2</v>
          </cell>
          <cell r="X86">
            <v>0.29047304165265925</v>
          </cell>
          <cell r="Y86">
            <v>0.10270219376728794</v>
          </cell>
        </row>
        <row r="87">
          <cell r="B87" t="str">
            <v>F140D</v>
          </cell>
          <cell r="C87" t="str">
            <v>Total Distribution Labor</v>
          </cell>
          <cell r="G87">
            <v>0.48229126395241118</v>
          </cell>
          <cell r="H87">
            <v>9.653453235848616E-3</v>
          </cell>
          <cell r="I87">
            <v>0.32915883691907177</v>
          </cell>
          <cell r="J87">
            <v>6.7521658294143527E-2</v>
          </cell>
          <cell r="K87">
            <v>1.9499906521135773E-3</v>
          </cell>
          <cell r="L87">
            <v>5.7911489639857951E-3</v>
          </cell>
          <cell r="M87">
            <v>8.9672912970081896E-4</v>
          </cell>
          <cell r="N87">
            <v>9.1573013213246904E-4</v>
          </cell>
          <cell r="O87">
            <v>2.1341398007438104E-3</v>
          </cell>
          <cell r="P87">
            <v>2.1243280834082806E-4</v>
          </cell>
          <cell r="Q87">
            <v>9.7793635057841902E-2</v>
          </cell>
          <cell r="R87">
            <v>7.6039202758877364E-4</v>
          </cell>
          <cell r="S87">
            <v>3.3481011901967489E-5</v>
          </cell>
          <cell r="T87">
            <v>8.8710801417493472E-4</v>
          </cell>
          <cell r="U87">
            <v>1</v>
          </cell>
          <cell r="W87">
            <v>3.2733770741079147E-3</v>
          </cell>
          <cell r="X87">
            <v>0.24769996364449706</v>
          </cell>
          <cell r="Y87">
            <v>7.8185496200466761E-2</v>
          </cell>
        </row>
        <row r="88">
          <cell r="B88" t="str">
            <v>F141</v>
          </cell>
          <cell r="C88" t="str">
            <v>Firm Revenues</v>
          </cell>
          <cell r="G88">
            <v>0.37515156913967052</v>
          </cell>
          <cell r="H88">
            <v>7.8757641422815394E-3</v>
          </cell>
          <cell r="I88">
            <v>0.38756671943880172</v>
          </cell>
          <cell r="J88">
            <v>1.0242252374024841E-2</v>
          </cell>
          <cell r="K88">
            <v>0.11365375180967678</v>
          </cell>
          <cell r="L88">
            <v>7.0369926355771384E-3</v>
          </cell>
          <cell r="M88">
            <v>7.1588016305485403E-4</v>
          </cell>
          <cell r="N88">
            <v>4.5806128443347314E-4</v>
          </cell>
          <cell r="O88">
            <v>3.0324025976089129E-3</v>
          </cell>
          <cell r="P88">
            <v>5.1214711691945059E-4</v>
          </cell>
          <cell r="Q88">
            <v>7.2831342623527057E-2</v>
          </cell>
          <cell r="R88">
            <v>7.1581564348644877E-4</v>
          </cell>
          <cell r="S88">
            <v>9.6538931628340797E-3</v>
          </cell>
          <cell r="T88">
            <v>1.0553407868103168E-2</v>
          </cell>
          <cell r="U88">
            <v>1</v>
          </cell>
          <cell r="W88">
            <v>0</v>
          </cell>
          <cell r="X88">
            <v>0</v>
          </cell>
          <cell r="Y88">
            <v>0</v>
          </cell>
        </row>
      </sheetData>
      <sheetData sheetId="21" refreshError="1"/>
      <sheetData sheetId="22" refreshError="1"/>
      <sheetData sheetId="23" refreshError="1">
        <row r="38">
          <cell r="I38">
            <v>9.1982670200000005E-2</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row r="86">
          <cell r="F86">
            <v>9.6722809342075736E-2</v>
          </cell>
        </row>
      </sheetData>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
      <sheetName val="Report"/>
      <sheetName val="Results"/>
      <sheetName val="NRO"/>
      <sheetName val="ADJ"/>
      <sheetName val="URO"/>
      <sheetName val="UTCR"/>
      <sheetName val="Unadj Data for RAM"/>
      <sheetName val="CWC"/>
      <sheetName val="Inputs"/>
      <sheetName val="Variables"/>
      <sheetName val="Factors"/>
      <sheetName val="Check"/>
      <sheetName val="WelcomeDialog"/>
      <sheetName val="Macro"/>
    </sheetNames>
    <sheetDataSet>
      <sheetData sheetId="0" refreshError="1"/>
      <sheetData sheetId="1" refreshError="1"/>
      <sheetData sheetId="2"/>
      <sheetData sheetId="3"/>
      <sheetData sheetId="4"/>
      <sheetData sheetId="5"/>
      <sheetData sheetId="6"/>
      <sheetData sheetId="7"/>
      <sheetData sheetId="8">
        <row r="23">
          <cell r="D23">
            <v>0.59916000000000003</v>
          </cell>
        </row>
      </sheetData>
      <sheetData sheetId="9" refreshError="1"/>
      <sheetData sheetId="10" refreshError="1">
        <row r="23">
          <cell r="D23">
            <v>0.59916000000000003</v>
          </cell>
        </row>
        <row r="25">
          <cell r="D25">
            <v>6.79E-3</v>
          </cell>
        </row>
        <row r="26">
          <cell r="D26">
            <v>2.1319999999999999E-2</v>
          </cell>
        </row>
        <row r="27">
          <cell r="D27">
            <v>3.2599999999999999E-3</v>
          </cell>
        </row>
        <row r="28">
          <cell r="D28">
            <v>5.1999999999999995E-4</v>
          </cell>
        </row>
        <row r="29">
          <cell r="D29">
            <v>1.09E-3</v>
          </cell>
        </row>
      </sheetData>
      <sheetData sheetId="11"/>
      <sheetData sheetId="12"/>
      <sheetData sheetId="13"/>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s"/>
      <sheetName val="New Lamps"/>
      <sheetName val="Advice Filing"/>
      <sheetName val="Maintenance Assumptions"/>
      <sheetName val="Non-Decorative installations"/>
      <sheetName val="Fixture Database"/>
      <sheetName val="UseFac"/>
      <sheetName val="COS Energy Rate"/>
      <sheetName val="Functionalized Energy Rate"/>
      <sheetName val="Proposed Tariffs"/>
      <sheetName val="Current Sch 53"/>
      <sheetName val="OR Blocking_Energy UC"/>
      <sheetName val="Comparison"/>
    </sheetNames>
    <sheetDataSet>
      <sheetData sheetId="0" refreshError="1"/>
      <sheetData sheetId="1" refreshError="1"/>
      <sheetData sheetId="2" refreshError="1"/>
      <sheetData sheetId="3" refreshError="1"/>
      <sheetData sheetId="4" refreshError="1"/>
      <sheetData sheetId="5" refreshError="1"/>
      <sheetData sheetId="6">
        <row r="1">
          <cell r="C1" t="str">
            <v xml:space="preserve">  PACIFICORP</v>
          </cell>
        </row>
        <row r="3">
          <cell r="C3" t="str">
            <v>USE OF FACILITIES CHARGES - 12/31/04 BASIS</v>
          </cell>
        </row>
        <row r="4">
          <cell r="C4" t="str">
            <v xml:space="preserve">          DISTRIBUTION PLANT - 20 Year Asset</v>
          </cell>
        </row>
        <row r="5">
          <cell r="C5" t="str">
            <v xml:space="preserve"> Based on Incremental Cost of Capital</v>
          </cell>
        </row>
        <row r="8">
          <cell r="A8" t="str">
            <v>Line</v>
          </cell>
          <cell r="B8" t="str">
            <v>Company Provides Initial</v>
          </cell>
        </row>
        <row r="9">
          <cell r="A9" t="str">
            <v>No.</v>
          </cell>
          <cell r="B9" t="str">
            <v>Capital Investment</v>
          </cell>
          <cell r="C9" t="str">
            <v>Oregon</v>
          </cell>
        </row>
        <row r="11">
          <cell r="A11" t="str">
            <v xml:space="preserve">  1</v>
          </cell>
          <cell r="B11" t="str">
            <v>Return on Capital</v>
          </cell>
          <cell r="C11">
            <v>5.0799999999999998E-2</v>
          </cell>
        </row>
        <row r="12">
          <cell r="A12" t="str">
            <v xml:space="preserve">  2</v>
          </cell>
          <cell r="B12" t="str">
            <v>Recovery of Capital</v>
          </cell>
          <cell r="C12">
            <v>2.9399999999999999E-2</v>
          </cell>
        </row>
        <row r="13">
          <cell r="A13" t="str">
            <v xml:space="preserve">  3</v>
          </cell>
          <cell r="B13" t="str">
            <v>State &amp; Federal Income Taxes</v>
          </cell>
          <cell r="C13">
            <v>1.89E-2</v>
          </cell>
        </row>
        <row r="14">
          <cell r="A14" t="str">
            <v xml:space="preserve">  4</v>
          </cell>
          <cell r="B14" t="str">
            <v>Local Property Taxes</v>
          </cell>
          <cell r="C14">
            <v>1.21E-2</v>
          </cell>
        </row>
        <row r="15">
          <cell r="A15" t="str">
            <v xml:space="preserve">  5</v>
          </cell>
          <cell r="B15" t="str">
            <v>Operation &amp; Maintenance</v>
          </cell>
          <cell r="C15">
            <v>5.2900000000000003E-2</v>
          </cell>
        </row>
        <row r="16">
          <cell r="A16" t="str">
            <v xml:space="preserve">  6</v>
          </cell>
          <cell r="B16" t="str">
            <v>Administrative &amp; General</v>
          </cell>
          <cell r="C16">
            <v>1.8200000000000001E-2</v>
          </cell>
        </row>
        <row r="17">
          <cell r="A17" t="str">
            <v xml:space="preserve">  7</v>
          </cell>
          <cell r="B17" t="str">
            <v>Other Taxes</v>
          </cell>
          <cell r="C17">
            <v>4.5999999999999999E-3</v>
          </cell>
        </row>
        <row r="18">
          <cell r="A18" t="str">
            <v xml:space="preserve">  8</v>
          </cell>
          <cell r="B18" t="str">
            <v>Customer Accounts &amp; Services</v>
          </cell>
          <cell r="C18">
            <v>2.2100000000000002E-2</v>
          </cell>
        </row>
        <row r="20">
          <cell r="B20" t="str">
            <v xml:space="preserve"> TOTAL</v>
          </cell>
          <cell r="C20">
            <v>0.20899999999999999</v>
          </cell>
        </row>
        <row r="22">
          <cell r="B22" t="str">
            <v>Customer Provides Initial</v>
          </cell>
        </row>
        <row r="23">
          <cell r="B23" t="str">
            <v>Capital Investment</v>
          </cell>
        </row>
        <row r="25">
          <cell r="A25" t="str">
            <v xml:space="preserve">  9</v>
          </cell>
          <cell r="B25" t="str">
            <v>Subtotal Lines 4 - 8</v>
          </cell>
          <cell r="C25">
            <v>0.1099</v>
          </cell>
        </row>
        <row r="26">
          <cell r="A26" t="str">
            <v xml:space="preserve"> 10</v>
          </cell>
          <cell r="B26" t="str">
            <v>Capital Replacement Annuity</v>
          </cell>
          <cell r="C26">
            <v>1.7600000000000001E-2</v>
          </cell>
        </row>
        <row r="28">
          <cell r="B28" t="str">
            <v xml:space="preserve"> TOTAL</v>
          </cell>
          <cell r="C28">
            <v>0.1275</v>
          </cell>
        </row>
        <row r="37">
          <cell r="B37" t="str">
            <v>Financial Analysis</v>
          </cell>
        </row>
        <row r="38">
          <cell r="B38" t="str">
            <v>Use of Facilities 2005 Final</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01"/>
      <sheetName val="JAN01WA"/>
      <sheetName val="Master"/>
      <sheetName val="Table"/>
      <sheetName val="Scheds"/>
      <sheetName val="WA SBC"/>
      <sheetName val="WA Centralia"/>
      <sheetName val="WA Deferred"/>
    </sheetNames>
    <sheetDataSet>
      <sheetData sheetId="0"/>
      <sheetData sheetId="1"/>
      <sheetData sheetId="2"/>
      <sheetData sheetId="3" refreshError="1">
        <row r="2">
          <cell r="R2">
            <v>1</v>
          </cell>
          <cell r="S2" t="str">
            <v>January</v>
          </cell>
        </row>
        <row r="3">
          <cell r="R3">
            <v>2</v>
          </cell>
          <cell r="S3" t="str">
            <v>February</v>
          </cell>
        </row>
        <row r="4">
          <cell r="R4">
            <v>3</v>
          </cell>
          <cell r="S4" t="str">
            <v>March</v>
          </cell>
        </row>
        <row r="5">
          <cell r="R5">
            <v>4</v>
          </cell>
          <cell r="S5" t="str">
            <v>April</v>
          </cell>
        </row>
        <row r="6">
          <cell r="R6">
            <v>5</v>
          </cell>
          <cell r="S6" t="str">
            <v>May</v>
          </cell>
        </row>
        <row r="7">
          <cell r="R7">
            <v>6</v>
          </cell>
          <cell r="S7" t="str">
            <v>June</v>
          </cell>
        </row>
        <row r="8">
          <cell r="R8">
            <v>7</v>
          </cell>
          <cell r="S8" t="str">
            <v>July</v>
          </cell>
        </row>
        <row r="9">
          <cell r="R9">
            <v>8</v>
          </cell>
          <cell r="S9" t="str">
            <v>August</v>
          </cell>
        </row>
        <row r="10">
          <cell r="R10">
            <v>9</v>
          </cell>
          <cell r="S10" t="str">
            <v>September</v>
          </cell>
        </row>
        <row r="11">
          <cell r="R11">
            <v>10</v>
          </cell>
          <cell r="S11" t="str">
            <v>October</v>
          </cell>
        </row>
        <row r="12">
          <cell r="R12">
            <v>11</v>
          </cell>
          <cell r="S12" t="str">
            <v>November</v>
          </cell>
        </row>
        <row r="13">
          <cell r="R13">
            <v>12</v>
          </cell>
          <cell r="S13" t="str">
            <v>December</v>
          </cell>
        </row>
      </sheetData>
      <sheetData sheetId="4"/>
      <sheetData sheetId="5" refreshError="1">
        <row r="40">
          <cell r="D40">
            <v>165489017.34000003</v>
          </cell>
          <cell r="E40">
            <v>372014853</v>
          </cell>
          <cell r="F40">
            <v>328275526</v>
          </cell>
          <cell r="G40">
            <v>307956109</v>
          </cell>
          <cell r="H40">
            <v>297004741</v>
          </cell>
          <cell r="I40">
            <v>299080847</v>
          </cell>
          <cell r="J40">
            <v>330097222</v>
          </cell>
          <cell r="K40">
            <v>329996296</v>
          </cell>
          <cell r="L40">
            <v>331533822</v>
          </cell>
          <cell r="M40">
            <v>321655581</v>
          </cell>
          <cell r="N40">
            <v>315539410</v>
          </cell>
          <cell r="O40">
            <v>0</v>
          </cell>
        </row>
      </sheetData>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ess"/>
      <sheetName val="xxxxxxxxx FYI"/>
      <sheetName val="Introduction"/>
      <sheetName val="Variables"/>
      <sheetName val="Cover"/>
      <sheetName val="Table of Cnts"/>
      <sheetName val="Table 1"/>
      <sheetName val="Table 2"/>
      <sheetName val="Table 3"/>
      <sheetName val="Table 4"/>
      <sheetName val="Table 5"/>
      <sheetName val="Table 6"/>
      <sheetName val="Table 7"/>
      <sheetName val="Billing Costs"/>
      <sheetName val="Full MC %"/>
      <sheetName val="10 Yr UC"/>
      <sheetName val="10 Yr FC"/>
      <sheetName val="1 Year MC"/>
      <sheetName val="Capacity"/>
      <sheetName val="Energy"/>
      <sheetName val="Transm1"/>
      <sheetName val="Transm2"/>
      <sheetName val="Tran_OM"/>
      <sheetName val="TransLF"/>
      <sheetName val="Dist Sub 1"/>
      <sheetName val="Dist Sub 2"/>
      <sheetName val="PC 1"/>
      <sheetName val="PC 2"/>
      <sheetName val="PC 3"/>
      <sheetName val="XFMR 1"/>
      <sheetName val="XFMR 2"/>
      <sheetName val="XFMR 3"/>
      <sheetName val="XFMR 4"/>
      <sheetName val="XFMR 5"/>
      <sheetName val="Dist OM"/>
      <sheetName val="Meters 1"/>
      <sheetName val="Meters 2"/>
      <sheetName val="Meters 2a"/>
      <sheetName val="Meters 3"/>
      <sheetName val="Meters 4"/>
      <sheetName val="Meters 5"/>
      <sheetName val="Services 1"/>
      <sheetName val="Services 2"/>
      <sheetName val="Services 2a"/>
      <sheetName val="Services 3"/>
      <sheetName val="Cust Exp Sum"/>
      <sheetName val="Cust Exp Year"/>
      <sheetName val="Acct 902"/>
      <sheetName val="Acct 903"/>
      <sheetName val="AG Expenses"/>
      <sheetName val="Charge 1"/>
      <sheetName val="Charge 2"/>
      <sheetName val="Charge 3"/>
      <sheetName val="Charge 4"/>
      <sheetName val="Charge 5"/>
      <sheetName val="Charge 6"/>
      <sheetName val="Losses"/>
      <sheetName val="Cust Data 1"/>
      <sheetName val="Cust Data 2"/>
      <sheetName val="Cust Data 3"/>
      <sheetName val="Cust Data 4"/>
      <sheetName val="Cust Data 5"/>
      <sheetName val="Index"/>
      <sheetName val="SumTable"/>
      <sheetName val="ModData"/>
    </sheetNames>
    <sheetDataSet>
      <sheetData sheetId="0" refreshError="1"/>
      <sheetData sheetId="1" refreshError="1"/>
      <sheetData sheetId="2" refreshError="1"/>
      <sheetData sheetId="3">
        <row r="14">
          <cell r="E14">
            <v>2002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sheetData sheetId="58" refreshError="1"/>
      <sheetData sheetId="59"/>
      <sheetData sheetId="60" refreshError="1"/>
      <sheetData sheetId="61" refreshError="1"/>
      <sheetData sheetId="62" refreshError="1"/>
      <sheetData sheetId="63" refreshError="1"/>
      <sheetData sheetId="6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Results"/>
      <sheetName val="Function"/>
      <sheetName val="Function1149"/>
      <sheetName val="Report"/>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ow r="30">
          <cell r="B30">
            <v>0.62143079275589019</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60"/>
  <sheetViews>
    <sheetView tabSelected="1" view="pageBreakPreview" zoomScale="60" zoomScaleNormal="70" workbookViewId="0"/>
  </sheetViews>
  <sheetFormatPr defaultRowHeight="15"/>
  <cols>
    <col min="1" max="1" width="5.5703125" bestFit="1" customWidth="1"/>
    <col min="2" max="2" width="44.85546875" customWidth="1"/>
    <col min="4" max="5" width="15.28515625" bestFit="1" customWidth="1"/>
    <col min="6" max="7" width="16.5703125" bestFit="1" customWidth="1"/>
    <col min="8" max="8" width="34.140625" customWidth="1"/>
    <col min="9" max="9" width="15.28515625" bestFit="1" customWidth="1"/>
    <col min="10" max="12" width="16.5703125" bestFit="1" customWidth="1"/>
    <col min="13" max="13" width="2.7109375" customWidth="1"/>
  </cols>
  <sheetData>
    <row r="1" spans="1:13" ht="15.75">
      <c r="A1" s="2"/>
      <c r="B1" s="1"/>
      <c r="C1" s="1"/>
      <c r="D1" s="1"/>
      <c r="E1" s="1"/>
      <c r="F1" s="1"/>
      <c r="G1" s="1"/>
      <c r="H1" s="97"/>
      <c r="I1" s="1"/>
      <c r="J1" s="1"/>
      <c r="K1" s="1"/>
      <c r="L1" s="1"/>
      <c r="M1" s="97"/>
    </row>
    <row r="2" spans="1:13" ht="15.75">
      <c r="A2" s="4" t="s">
        <v>0</v>
      </c>
      <c r="B2" s="3"/>
      <c r="C2" s="3"/>
      <c r="D2" s="3"/>
      <c r="E2" s="3"/>
      <c r="F2" s="3"/>
      <c r="G2" s="3"/>
      <c r="H2" s="16"/>
      <c r="I2" s="3"/>
      <c r="J2" s="3"/>
      <c r="K2" s="3"/>
      <c r="L2" s="3"/>
      <c r="M2" s="16"/>
    </row>
    <row r="3" spans="1:13" ht="15.75">
      <c r="A3" s="16" t="s">
        <v>136</v>
      </c>
      <c r="B3" s="4"/>
      <c r="C3" s="3"/>
      <c r="D3" s="3"/>
      <c r="E3" s="3"/>
      <c r="F3" s="3"/>
      <c r="G3" s="3"/>
      <c r="H3" s="16"/>
      <c r="I3" s="3"/>
      <c r="J3" s="3"/>
      <c r="K3" s="3"/>
      <c r="L3" s="3"/>
      <c r="M3" s="16"/>
    </row>
    <row r="4" spans="1:13" ht="15.75">
      <c r="A4" s="17" t="s">
        <v>14</v>
      </c>
      <c r="B4" s="3"/>
      <c r="C4" s="3"/>
      <c r="D4" s="3"/>
      <c r="E4" s="3"/>
      <c r="F4" s="3"/>
      <c r="G4" s="3"/>
      <c r="H4" s="16"/>
      <c r="I4" s="3"/>
      <c r="J4" s="3"/>
      <c r="K4" s="3"/>
      <c r="L4" s="3"/>
      <c r="M4" s="16"/>
    </row>
    <row r="5" spans="1:13" ht="15.75">
      <c r="A5" s="3"/>
      <c r="B5" s="3"/>
      <c r="C5" s="3"/>
      <c r="D5" s="3"/>
      <c r="E5" s="3"/>
      <c r="F5" s="3"/>
      <c r="G5" s="3"/>
      <c r="H5" s="16"/>
      <c r="I5" s="3"/>
      <c r="J5" s="3"/>
      <c r="K5" s="3"/>
      <c r="L5" s="3"/>
      <c r="M5" s="16"/>
    </row>
    <row r="7" spans="1:13" ht="15.75">
      <c r="A7" s="1"/>
      <c r="B7" s="1"/>
      <c r="C7" s="1"/>
      <c r="D7" s="1"/>
      <c r="E7" s="1"/>
      <c r="F7" s="1"/>
      <c r="G7" s="1"/>
      <c r="H7" s="166"/>
      <c r="I7" s="3"/>
      <c r="J7" s="3"/>
      <c r="K7" s="3"/>
      <c r="L7" s="3"/>
      <c r="M7" s="16"/>
    </row>
    <row r="8" spans="1:13" ht="15.75">
      <c r="A8" s="6" t="s">
        <v>1</v>
      </c>
      <c r="B8" s="6" t="s">
        <v>2</v>
      </c>
      <c r="C8" s="6" t="s">
        <v>3</v>
      </c>
      <c r="D8" s="223" t="s">
        <v>5</v>
      </c>
      <c r="E8" s="223"/>
      <c r="F8" s="223"/>
      <c r="G8" s="223"/>
      <c r="H8" s="150"/>
      <c r="I8" s="109" t="s">
        <v>4</v>
      </c>
      <c r="J8" s="109"/>
      <c r="K8" s="110"/>
      <c r="L8" s="110"/>
      <c r="M8" s="150"/>
    </row>
    <row r="9" spans="1:13" ht="15.75">
      <c r="A9" s="1"/>
      <c r="B9" s="1"/>
      <c r="C9" s="1"/>
      <c r="D9" s="113"/>
      <c r="E9" s="113"/>
      <c r="F9" s="113"/>
      <c r="G9" s="113"/>
      <c r="H9" s="113"/>
      <c r="I9" s="111"/>
      <c r="J9" s="112"/>
      <c r="K9" s="113"/>
      <c r="L9" s="113"/>
      <c r="M9" s="113"/>
    </row>
    <row r="10" spans="1:13" ht="15.75">
      <c r="A10" s="1"/>
      <c r="B10" s="1"/>
      <c r="C10" s="1"/>
      <c r="D10" s="114">
        <f>+'Installation Cost existing pole'!D3</f>
        <v>4071</v>
      </c>
      <c r="E10" s="114">
        <f>+'Installation Cost existing pole'!F3</f>
        <v>6203</v>
      </c>
      <c r="F10" s="114">
        <f>+'Installation Cost existing pole'!H3</f>
        <v>12950</v>
      </c>
      <c r="G10" s="114">
        <f>+'Installation Cost existing pole'!J3</f>
        <v>16778</v>
      </c>
      <c r="H10" s="114"/>
      <c r="I10" s="114">
        <f>+'Installation Cost existing pole'!C3</f>
        <v>9500</v>
      </c>
      <c r="J10" s="114">
        <f>+'Installation Cost existing pole'!E3</f>
        <v>16000</v>
      </c>
      <c r="K10" s="114">
        <f>+'Installation Cost existing pole'!G3</f>
        <v>27500</v>
      </c>
      <c r="L10" s="114">
        <f>+'Installation Cost existing pole'!I3</f>
        <v>50000</v>
      </c>
      <c r="M10" s="114"/>
    </row>
    <row r="11" spans="1:13" ht="15.75">
      <c r="A11" s="1"/>
      <c r="B11" s="1"/>
      <c r="C11" s="117"/>
      <c r="D11" s="115">
        <f>+'Installation Cost existing pole'!D4</f>
        <v>48</v>
      </c>
      <c r="E11" s="115">
        <f>+'Installation Cost existing pole'!F4</f>
        <v>71</v>
      </c>
      <c r="F11" s="115">
        <f>+'Installation Cost existing pole'!H4</f>
        <v>135</v>
      </c>
      <c r="G11" s="115">
        <f>+'Installation Cost existing pole'!J4</f>
        <v>183</v>
      </c>
      <c r="H11" s="115"/>
      <c r="I11" s="115">
        <f>+'Installation Cost existing pole'!C4</f>
        <v>100</v>
      </c>
      <c r="J11" s="115">
        <f>+'Installation Cost existing pole'!E4</f>
        <v>150</v>
      </c>
      <c r="K11" s="115">
        <f>+'Installation Cost existing pole'!G4</f>
        <v>250</v>
      </c>
      <c r="L11" s="115">
        <f>+'Installation Cost existing pole'!I4</f>
        <v>400</v>
      </c>
      <c r="M11" s="115"/>
    </row>
    <row r="12" spans="1:13" ht="15.75">
      <c r="A12" s="1"/>
      <c r="B12" s="220" t="s">
        <v>10</v>
      </c>
      <c r="C12" s="221" t="s">
        <v>11</v>
      </c>
      <c r="D12" s="222">
        <v>200.48099999999999</v>
      </c>
      <c r="E12" s="222">
        <v>279.101</v>
      </c>
      <c r="F12" s="222">
        <v>530.68499999999995</v>
      </c>
      <c r="G12" s="222">
        <v>719.37300000000005</v>
      </c>
      <c r="H12" s="167"/>
      <c r="I12" s="222">
        <v>459.92700000000002</v>
      </c>
      <c r="J12" s="222">
        <v>672.20100000000002</v>
      </c>
      <c r="K12" s="222">
        <v>1198.9549999999999</v>
      </c>
      <c r="L12" s="222">
        <v>1839.7080000000001</v>
      </c>
      <c r="M12" s="162"/>
    </row>
    <row r="13" spans="1:13" ht="15.75">
      <c r="A13" s="1"/>
      <c r="B13" s="1"/>
      <c r="C13" s="117"/>
      <c r="D13" s="5"/>
      <c r="E13" s="5"/>
      <c r="F13" s="5"/>
      <c r="G13" s="5"/>
      <c r="H13" s="5"/>
      <c r="I13" s="5"/>
      <c r="J13" s="5"/>
      <c r="K13" s="5"/>
      <c r="L13" s="5"/>
      <c r="M13" s="5"/>
    </row>
    <row r="14" spans="1:13">
      <c r="B14" t="s">
        <v>6</v>
      </c>
      <c r="C14" s="118" t="s">
        <v>8</v>
      </c>
      <c r="D14" s="45">
        <f>$I$14</f>
        <v>3.5945460342396679E-2</v>
      </c>
      <c r="E14" s="45">
        <f>$I$14</f>
        <v>3.5945460342396679E-2</v>
      </c>
      <c r="F14" s="45">
        <f>$I$14</f>
        <v>3.5945460342396679E-2</v>
      </c>
      <c r="G14" s="45">
        <f>$I$14</f>
        <v>3.5945460342396679E-2</v>
      </c>
      <c r="H14" s="168"/>
      <c r="I14" s="44">
        <f>'Unit Costs-earned'!J29</f>
        <v>3.5945460342396679E-2</v>
      </c>
      <c r="J14" s="45">
        <f>$I$14</f>
        <v>3.5945460342396679E-2</v>
      </c>
      <c r="K14" s="45">
        <f>$I$14</f>
        <v>3.5945460342396679E-2</v>
      </c>
      <c r="L14" s="45">
        <f>$I$14</f>
        <v>3.5945460342396679E-2</v>
      </c>
      <c r="M14" s="45"/>
    </row>
    <row r="15" spans="1:13">
      <c r="B15" t="s">
        <v>7</v>
      </c>
      <c r="C15" s="118" t="s">
        <v>8</v>
      </c>
      <c r="D15" s="44">
        <f>$I$15</f>
        <v>8.8473803858045517E-3</v>
      </c>
      <c r="E15" s="44">
        <f>$I$15</f>
        <v>8.8473803858045517E-3</v>
      </c>
      <c r="F15" s="44">
        <f>$I$15</f>
        <v>8.8473803858045517E-3</v>
      </c>
      <c r="G15" s="44">
        <f>$I$15</f>
        <v>8.8473803858045517E-3</v>
      </c>
      <c r="H15" s="169"/>
      <c r="I15" s="44">
        <f>'Unit Costs-earned'!J47</f>
        <v>8.8473803858045517E-3</v>
      </c>
      <c r="J15" s="116">
        <f>$I$15</f>
        <v>8.8473803858045517E-3</v>
      </c>
      <c r="K15" s="44">
        <f>$I$15</f>
        <v>8.8473803858045517E-3</v>
      </c>
      <c r="L15" s="44">
        <f>$I$15</f>
        <v>8.8473803858045517E-3</v>
      </c>
      <c r="M15" s="44"/>
    </row>
    <row r="16" spans="1:13">
      <c r="B16" t="s">
        <v>9</v>
      </c>
      <c r="C16" s="118" t="s">
        <v>8</v>
      </c>
      <c r="D16" s="44">
        <f>$I$16</f>
        <v>7.208453650100124E-3</v>
      </c>
      <c r="E16" s="44">
        <f>$I$16</f>
        <v>7.208453650100124E-3</v>
      </c>
      <c r="F16" s="44">
        <f>$I$16</f>
        <v>7.208453650100124E-3</v>
      </c>
      <c r="G16" s="44">
        <f>$I$16</f>
        <v>7.208453650100124E-3</v>
      </c>
      <c r="H16" s="169"/>
      <c r="I16" s="44">
        <f>'Unit Costs-earned'!J71+'Unit Costs-earned'!J77+'Unit Costs-earned'!J83</f>
        <v>7.208453650100124E-3</v>
      </c>
      <c r="J16" s="44">
        <f>$I$16</f>
        <v>7.208453650100124E-3</v>
      </c>
      <c r="K16" s="44">
        <f>$I$16</f>
        <v>7.208453650100124E-3</v>
      </c>
      <c r="L16" s="44">
        <f>$I$16</f>
        <v>7.208453650100124E-3</v>
      </c>
      <c r="M16" s="44"/>
    </row>
    <row r="17" spans="1:16">
      <c r="C17" s="118"/>
      <c r="H17" s="170"/>
    </row>
    <row r="18" spans="1:16">
      <c r="B18" t="s">
        <v>6</v>
      </c>
      <c r="C18" s="118" t="s">
        <v>12</v>
      </c>
      <c r="D18" s="43">
        <f t="shared" ref="D18:G20" si="0">(D14*D$12)/12</f>
        <v>0.60053181957533563</v>
      </c>
      <c r="E18" s="43">
        <f t="shared" si="0"/>
        <v>0.83603449391860452</v>
      </c>
      <c r="F18" s="43">
        <f t="shared" si="0"/>
        <v>1.589643051817065</v>
      </c>
      <c r="G18" s="43">
        <f t="shared" si="0"/>
        <v>2.1548494702409107</v>
      </c>
      <c r="H18" s="171"/>
      <c r="I18" s="43">
        <f>(I14*I$12)/12</f>
        <v>1.377690644908123</v>
      </c>
      <c r="J18" s="43">
        <f t="shared" ref="J18:L18" si="1">(J14*J$12)/12</f>
        <v>2.013547865634949</v>
      </c>
      <c r="K18" s="43">
        <f t="shared" si="1"/>
        <v>3.5914157837348508</v>
      </c>
      <c r="L18" s="43">
        <f t="shared" si="1"/>
        <v>5.5107625796324919</v>
      </c>
      <c r="M18" s="43"/>
    </row>
    <row r="19" spans="1:16">
      <c r="B19" t="s">
        <v>7</v>
      </c>
      <c r="C19" s="118" t="s">
        <v>12</v>
      </c>
      <c r="D19" s="43">
        <f t="shared" si="0"/>
        <v>0.14781097226054019</v>
      </c>
      <c r="E19" s="43">
        <f t="shared" si="0"/>
        <v>0.20577605942153634</v>
      </c>
      <c r="F19" s="43">
        <f t="shared" si="0"/>
        <v>0.39126433833672403</v>
      </c>
      <c r="G19" s="43">
        <f t="shared" si="0"/>
        <v>0.53038054752311481</v>
      </c>
      <c r="H19" s="171"/>
      <c r="I19" s="43">
        <f t="shared" ref="I19:L19" si="2">(I15*I$12)/12</f>
        <v>0.33909575989182755</v>
      </c>
      <c r="J19" s="43">
        <f t="shared" si="2"/>
        <v>0.49560149522651714</v>
      </c>
      <c r="K19" s="43">
        <f t="shared" si="2"/>
        <v>0.8839675792051912</v>
      </c>
      <c r="L19" s="43">
        <f t="shared" si="2"/>
        <v>1.3563830395673102</v>
      </c>
      <c r="M19" s="43"/>
    </row>
    <row r="20" spans="1:16" s="134" customFormat="1">
      <c r="B20" s="134" t="s">
        <v>9</v>
      </c>
      <c r="C20" s="135" t="s">
        <v>12</v>
      </c>
      <c r="D20" s="136">
        <f t="shared" si="0"/>
        <v>0.12042983301881023</v>
      </c>
      <c r="E20" s="136">
        <f t="shared" si="0"/>
        <v>0.16765721851638291</v>
      </c>
      <c r="F20" s="136">
        <f t="shared" si="0"/>
        <v>0.31878485210861535</v>
      </c>
      <c r="G20" s="136">
        <f t="shared" si="0"/>
        <v>0.43213057730278975</v>
      </c>
      <c r="H20" s="171"/>
      <c r="I20" s="136">
        <f t="shared" ref="I20:L20" si="3">(I16*I$12)/12</f>
        <v>0.27628020516079999</v>
      </c>
      <c r="J20" s="136">
        <f t="shared" si="3"/>
        <v>0.40379414600424618</v>
      </c>
      <c r="K20" s="136">
        <f t="shared" si="3"/>
        <v>0.72021762883798279</v>
      </c>
      <c r="L20" s="136">
        <f t="shared" si="3"/>
        <v>1.1051208206431999</v>
      </c>
      <c r="M20" s="136"/>
    </row>
    <row r="21" spans="1:16" s="134" customFormat="1">
      <c r="C21" s="135"/>
      <c r="H21" s="170"/>
    </row>
    <row r="22" spans="1:16" s="134" customFormat="1">
      <c r="B22" s="134" t="s">
        <v>90</v>
      </c>
      <c r="C22" s="135" t="s">
        <v>12</v>
      </c>
      <c r="D22" s="136">
        <f>'Maintenance Assumptions'!K86/12</f>
        <v>6.0208333333333321</v>
      </c>
      <c r="E22" s="136">
        <f>'Maintenance Assumptions'!L86/12</f>
        <v>6.6426513157894727</v>
      </c>
      <c r="F22" s="136">
        <f>'Maintenance Assumptions'!M86/12</f>
        <v>8.0387127192982462</v>
      </c>
      <c r="G22" s="136">
        <f>'Maintenance Assumptions'!N86/12</f>
        <v>8.6655723684210528</v>
      </c>
      <c r="H22" s="171"/>
      <c r="I22" s="136">
        <f>'Maintenance Assumptions'!G86/12</f>
        <v>7.5794166666666669</v>
      </c>
      <c r="J22" s="136">
        <f>'Maintenance Assumptions'!H86/12</f>
        <v>8.1016228070175433</v>
      </c>
      <c r="K22" s="136">
        <f>'Maintenance Assumptions'!I86/12</f>
        <v>8.6345877192982456</v>
      </c>
      <c r="L22" s="136">
        <f>'Maintenance Assumptions'!J86/12</f>
        <v>8.9770029239766078</v>
      </c>
      <c r="M22" s="136"/>
    </row>
    <row r="23" spans="1:16" s="134" customFormat="1">
      <c r="C23" s="135"/>
      <c r="H23" s="170"/>
    </row>
    <row r="24" spans="1:16" s="134" customFormat="1">
      <c r="B24" s="134" t="s">
        <v>140</v>
      </c>
      <c r="C24" s="135" t="s">
        <v>12</v>
      </c>
      <c r="D24" s="137">
        <f>SUM(D18:D22)</f>
        <v>6.8896059581880182</v>
      </c>
      <c r="E24" s="137">
        <f>SUM(E18:E22)</f>
        <v>7.8521190876459963</v>
      </c>
      <c r="F24" s="137">
        <f>SUM(F18:F22)</f>
        <v>10.33840496156065</v>
      </c>
      <c r="G24" s="137">
        <f>SUM(G18:G22)</f>
        <v>11.782932963487868</v>
      </c>
      <c r="H24" s="151"/>
      <c r="I24" s="137">
        <f>SUM(I18:I22)</f>
        <v>9.5724832766274179</v>
      </c>
      <c r="J24" s="137">
        <f>SUM(J18:J22)</f>
        <v>11.014566313883256</v>
      </c>
      <c r="K24" s="137">
        <f>SUM(K18:K22)</f>
        <v>13.830188711076271</v>
      </c>
      <c r="L24" s="137">
        <f>SUM(L18:L22)</f>
        <v>16.94926936381961</v>
      </c>
      <c r="M24" s="137"/>
    </row>
    <row r="25" spans="1:16" s="134" customFormat="1">
      <c r="C25" s="135"/>
      <c r="D25" s="137"/>
      <c r="E25" s="137"/>
      <c r="F25" s="137"/>
      <c r="G25" s="137"/>
      <c r="H25" s="151"/>
      <c r="I25" s="137"/>
      <c r="J25" s="137"/>
      <c r="K25" s="137"/>
      <c r="L25" s="137"/>
      <c r="M25" s="137"/>
      <c r="P25" s="134" t="s">
        <v>143</v>
      </c>
    </row>
    <row r="26" spans="1:16" s="134" customFormat="1">
      <c r="B26" s="134" t="s">
        <v>166</v>
      </c>
      <c r="C26" s="135" t="s">
        <v>12</v>
      </c>
      <c r="D26" s="136">
        <f>'Installation Cost existing pole'!D8</f>
        <v>7.2968833333333336</v>
      </c>
      <c r="E26" s="136">
        <f>'Installation Cost existing pole'!F8</f>
        <v>7.4754499999999995</v>
      </c>
      <c r="F26" s="136">
        <f>'Installation Cost existing pole'!H8</f>
        <v>10.040316666666667</v>
      </c>
      <c r="G26" s="136">
        <f>'Installation Cost existing pole'!J8</f>
        <v>14.950899999999999</v>
      </c>
      <c r="H26" s="171"/>
      <c r="I26" s="136">
        <f>'Installation Cost existing pole'!C8</f>
        <v>6.0144500000000001</v>
      </c>
      <c r="J26" s="136">
        <f>'Installation Cost existing pole'!E8</f>
        <v>6.1361999999999997</v>
      </c>
      <c r="K26" s="136">
        <f>'Installation Cost existing pole'!G8</f>
        <v>6.5176833333333333</v>
      </c>
      <c r="L26" s="136">
        <f>'Installation Cost existing pole'!I8</f>
        <v>10.795166666666667</v>
      </c>
      <c r="M26" s="136"/>
    </row>
    <row r="27" spans="1:16" s="134" customFormat="1" ht="15.75" thickBot="1">
      <c r="C27" s="135"/>
      <c r="H27" s="170"/>
    </row>
    <row r="28" spans="1:16" s="134" customFormat="1" ht="15.75" thickBot="1">
      <c r="A28" s="141" t="s">
        <v>138</v>
      </c>
      <c r="B28" s="134" t="s">
        <v>137</v>
      </c>
      <c r="C28" s="135" t="s">
        <v>12</v>
      </c>
      <c r="D28" s="143">
        <f>+D26+D24</f>
        <v>14.186489291521351</v>
      </c>
      <c r="E28" s="143">
        <f>+E26+E24</f>
        <v>15.327569087645996</v>
      </c>
      <c r="F28" s="143">
        <f>+F26+F24</f>
        <v>20.378721628227318</v>
      </c>
      <c r="G28" s="143">
        <f>+G26+G24</f>
        <v>26.733832963487867</v>
      </c>
      <c r="H28" s="151"/>
      <c r="I28" s="143">
        <f>+I24+I26</f>
        <v>15.586933276627418</v>
      </c>
      <c r="J28" s="143">
        <f>+J24+J26</f>
        <v>17.150766313883256</v>
      </c>
      <c r="K28" s="143">
        <f>+K24+K26</f>
        <v>20.347872044409606</v>
      </c>
      <c r="L28" s="153">
        <f>+L24+L26</f>
        <v>27.744436030486277</v>
      </c>
      <c r="M28" s="151"/>
    </row>
    <row r="29" spans="1:16" s="134" customFormat="1">
      <c r="C29" s="135"/>
      <c r="H29" s="170"/>
    </row>
    <row r="30" spans="1:16" s="134" customFormat="1" ht="15.75" thickBot="1">
      <c r="C30" s="135"/>
      <c r="D30" s="137"/>
      <c r="E30" s="137"/>
      <c r="F30" s="137"/>
      <c r="G30" s="137"/>
      <c r="H30" s="151"/>
      <c r="I30" s="137"/>
      <c r="J30" s="137"/>
      <c r="K30" s="137"/>
      <c r="L30" s="137"/>
      <c r="M30" s="137"/>
    </row>
    <row r="31" spans="1:16" s="134" customFormat="1" ht="15.75" thickBot="1">
      <c r="B31" s="154" t="s">
        <v>141</v>
      </c>
      <c r="C31" s="135" t="s">
        <v>12</v>
      </c>
      <c r="D31" s="149">
        <f>I31/I28*D28</f>
        <v>9.2380498301650391</v>
      </c>
      <c r="E31" s="142">
        <f>J31/J28*E28</f>
        <v>11.591235483503993</v>
      </c>
      <c r="F31" s="142">
        <f>K31/K28*F28</f>
        <v>18.818487680611991</v>
      </c>
      <c r="G31" s="142">
        <f>L31/L28*G28</f>
        <v>23.896649287301397</v>
      </c>
      <c r="H31" s="134" t="s">
        <v>142</v>
      </c>
      <c r="I31" s="138">
        <v>10.15</v>
      </c>
      <c r="J31" s="138">
        <v>12.97</v>
      </c>
      <c r="K31" s="138">
        <v>18.79</v>
      </c>
      <c r="L31" s="139">
        <v>24.8</v>
      </c>
      <c r="M31" s="152"/>
    </row>
    <row r="32" spans="1:16" s="134" customFormat="1">
      <c r="C32" s="135"/>
      <c r="H32" s="170"/>
    </row>
    <row r="33" spans="2:16" s="134" customFormat="1">
      <c r="B33" s="163" t="s">
        <v>146</v>
      </c>
      <c r="C33" s="164"/>
      <c r="D33" s="165"/>
      <c r="E33" s="165"/>
      <c r="F33" s="165"/>
      <c r="G33" s="165"/>
      <c r="H33" s="170"/>
      <c r="I33" s="165"/>
      <c r="J33" s="165"/>
      <c r="K33" s="165"/>
      <c r="L33" s="165"/>
      <c r="M33" s="165"/>
    </row>
    <row r="34" spans="2:16" s="134" customFormat="1" ht="15.75">
      <c r="B34" s="97" t="s">
        <v>10</v>
      </c>
      <c r="C34" s="117" t="s">
        <v>11</v>
      </c>
      <c r="D34" s="160">
        <f>ROUND(D11/1000*4167,0)</f>
        <v>200</v>
      </c>
      <c r="E34" s="160">
        <f>ROUND(E11/1000*4167,0)</f>
        <v>296</v>
      </c>
      <c r="F34" s="160">
        <f>ROUND(F11/1000*4167,0)</f>
        <v>563</v>
      </c>
      <c r="G34" s="160">
        <f>ROUND(G11/1000*4167,0)</f>
        <v>763</v>
      </c>
      <c r="H34" s="172"/>
      <c r="I34" s="160">
        <f>ROUND(I11/1000*4167,0)</f>
        <v>417</v>
      </c>
      <c r="J34" s="160">
        <f>ROUND(J11/1000*4167,0)</f>
        <v>625</v>
      </c>
      <c r="K34" s="160">
        <f>ROUND(K11/1000*4167,0)</f>
        <v>1042</v>
      </c>
      <c r="L34" s="160">
        <f>ROUND(L11/1000*4167,0)</f>
        <v>1667</v>
      </c>
      <c r="P34" s="134" t="s">
        <v>143</v>
      </c>
    </row>
    <row r="35" spans="2:16" s="134" customFormat="1" ht="15.75">
      <c r="B35" s="97" t="s">
        <v>144</v>
      </c>
      <c r="C35" s="117" t="s">
        <v>11</v>
      </c>
      <c r="D35" s="160">
        <f>D34/12</f>
        <v>16.666666666666668</v>
      </c>
      <c r="E35" s="160">
        <f t="shared" ref="E35:G35" si="4">E34/12</f>
        <v>24.666666666666668</v>
      </c>
      <c r="F35" s="160">
        <f t="shared" si="4"/>
        <v>46.916666666666664</v>
      </c>
      <c r="G35" s="160">
        <f t="shared" si="4"/>
        <v>63.583333333333336</v>
      </c>
      <c r="H35" s="172"/>
      <c r="I35" s="160">
        <f>I34/12</f>
        <v>34.75</v>
      </c>
      <c r="J35" s="160">
        <f t="shared" ref="J35:L35" si="5">J34/12</f>
        <v>52.083333333333336</v>
      </c>
      <c r="K35" s="160">
        <f t="shared" si="5"/>
        <v>86.833333333333329</v>
      </c>
      <c r="L35" s="160">
        <f t="shared" si="5"/>
        <v>138.91666666666666</v>
      </c>
    </row>
    <row r="36" spans="2:16" s="134" customFormat="1" ht="15.75">
      <c r="B36" s="97"/>
      <c r="C36" s="117"/>
      <c r="D36" s="160"/>
      <c r="E36" s="160"/>
      <c r="F36" s="160"/>
      <c r="G36" s="160"/>
      <c r="H36" s="172"/>
      <c r="I36" s="160"/>
      <c r="J36" s="160"/>
      <c r="K36" s="160"/>
      <c r="L36" s="160"/>
    </row>
    <row r="37" spans="2:16" s="134" customFormat="1" ht="15.75">
      <c r="B37" s="97" t="s">
        <v>147</v>
      </c>
      <c r="C37" s="117" t="s">
        <v>11</v>
      </c>
      <c r="D37" s="160" t="s">
        <v>145</v>
      </c>
      <c r="E37" s="160" t="s">
        <v>145</v>
      </c>
      <c r="F37" s="160" t="s">
        <v>145</v>
      </c>
      <c r="G37" s="160" t="s">
        <v>145</v>
      </c>
      <c r="H37" s="172"/>
      <c r="I37" s="160">
        <v>44</v>
      </c>
      <c r="J37" s="160">
        <v>64</v>
      </c>
      <c r="K37" s="160">
        <v>115</v>
      </c>
      <c r="L37" s="160">
        <v>176</v>
      </c>
      <c r="O37" s="160" t="s">
        <v>143</v>
      </c>
    </row>
    <row r="38" spans="2:16" s="134" customFormat="1">
      <c r="C38" s="135"/>
      <c r="D38" s="140"/>
      <c r="E38" s="140"/>
      <c r="F38" s="140"/>
      <c r="G38" s="140"/>
      <c r="H38" s="173"/>
    </row>
    <row r="39" spans="2:16" s="134" customFormat="1">
      <c r="B39" t="s">
        <v>6</v>
      </c>
      <c r="C39" s="118" t="s">
        <v>12</v>
      </c>
      <c r="D39" s="43">
        <f t="shared" ref="D39:G41" si="6">(D14*D$34)/12</f>
        <v>0.59909100570661133</v>
      </c>
      <c r="E39" s="43">
        <f t="shared" si="6"/>
        <v>0.88665468844578477</v>
      </c>
      <c r="F39" s="43">
        <f t="shared" si="6"/>
        <v>1.6864411810641109</v>
      </c>
      <c r="G39" s="43">
        <f t="shared" si="6"/>
        <v>2.2855321867707219</v>
      </c>
      <c r="H39" s="171"/>
      <c r="I39" s="43">
        <f t="shared" ref="I39:L41" si="7">(I14*I$34)/12</f>
        <v>1.2491047468982845</v>
      </c>
      <c r="J39" s="43">
        <f t="shared" si="7"/>
        <v>1.8721593928331604</v>
      </c>
      <c r="K39" s="43">
        <f t="shared" si="7"/>
        <v>3.1212641397314447</v>
      </c>
      <c r="L39" s="43">
        <f t="shared" si="7"/>
        <v>4.9934235325646048</v>
      </c>
    </row>
    <row r="40" spans="2:16">
      <c r="B40" t="s">
        <v>7</v>
      </c>
      <c r="C40" s="118" t="s">
        <v>12</v>
      </c>
      <c r="D40" s="43">
        <f t="shared" si="6"/>
        <v>0.14745633976340919</v>
      </c>
      <c r="E40" s="43">
        <f t="shared" si="6"/>
        <v>0.21823538284984559</v>
      </c>
      <c r="F40" s="43">
        <f t="shared" si="6"/>
        <v>0.4150895964339969</v>
      </c>
      <c r="G40" s="43">
        <f t="shared" si="6"/>
        <v>0.562545936197406</v>
      </c>
      <c r="H40" s="171"/>
      <c r="I40" s="43">
        <f t="shared" si="7"/>
        <v>0.30744646840670814</v>
      </c>
      <c r="J40" s="43">
        <f t="shared" si="7"/>
        <v>0.46080106176065372</v>
      </c>
      <c r="K40" s="43">
        <f t="shared" si="7"/>
        <v>0.7682475301673618</v>
      </c>
      <c r="L40" s="43">
        <f t="shared" si="7"/>
        <v>1.2290485919280156</v>
      </c>
    </row>
    <row r="41" spans="2:16">
      <c r="B41" s="134" t="s">
        <v>9</v>
      </c>
      <c r="C41" s="135" t="s">
        <v>12</v>
      </c>
      <c r="D41" s="136">
        <f t="shared" si="6"/>
        <v>0.1201408941683354</v>
      </c>
      <c r="E41" s="136">
        <f t="shared" si="6"/>
        <v>0.17780852336913641</v>
      </c>
      <c r="F41" s="136">
        <f t="shared" si="6"/>
        <v>0.33819661708386417</v>
      </c>
      <c r="G41" s="136">
        <f t="shared" si="6"/>
        <v>0.45833751125219951</v>
      </c>
      <c r="H41" s="171"/>
      <c r="I41" s="136">
        <f t="shared" si="7"/>
        <v>0.25049376434097931</v>
      </c>
      <c r="J41" s="136">
        <f t="shared" si="7"/>
        <v>0.37544029427604814</v>
      </c>
      <c r="K41" s="136">
        <f t="shared" si="7"/>
        <v>0.62593405861702744</v>
      </c>
      <c r="L41" s="136">
        <f t="shared" si="7"/>
        <v>1.0013743528930756</v>
      </c>
      <c r="M41" s="43"/>
    </row>
    <row r="42" spans="2:16">
      <c r="C42" s="135"/>
      <c r="D42" s="134"/>
      <c r="E42" s="134"/>
      <c r="F42" s="134"/>
      <c r="G42" s="134"/>
      <c r="H42" s="170"/>
      <c r="I42" s="134"/>
      <c r="J42" s="134"/>
      <c r="K42" s="134"/>
      <c r="L42" s="134"/>
    </row>
    <row r="43" spans="2:16">
      <c r="B43" s="134" t="s">
        <v>90</v>
      </c>
      <c r="C43" s="135" t="s">
        <v>12</v>
      </c>
      <c r="D43" s="136">
        <f>D22</f>
        <v>6.0208333333333321</v>
      </c>
      <c r="E43" s="136">
        <f t="shared" ref="E43:G43" si="8">E22</f>
        <v>6.6426513157894727</v>
      </c>
      <c r="F43" s="136">
        <f t="shared" si="8"/>
        <v>8.0387127192982462</v>
      </c>
      <c r="G43" s="136">
        <f t="shared" si="8"/>
        <v>8.6655723684210528</v>
      </c>
      <c r="H43" s="171"/>
      <c r="I43" s="136">
        <f>I22</f>
        <v>7.5794166666666669</v>
      </c>
      <c r="J43" s="136">
        <f t="shared" ref="J43:L43" si="9">J22</f>
        <v>8.1016228070175433</v>
      </c>
      <c r="K43" s="136">
        <f t="shared" si="9"/>
        <v>8.6345877192982456</v>
      </c>
      <c r="L43" s="136">
        <f t="shared" si="9"/>
        <v>8.9770029239766078</v>
      </c>
    </row>
    <row r="44" spans="2:16">
      <c r="H44" s="170"/>
    </row>
    <row r="45" spans="2:16">
      <c r="B45" s="134" t="s">
        <v>140</v>
      </c>
      <c r="C45" s="135" t="s">
        <v>12</v>
      </c>
      <c r="D45" s="161">
        <f>SUM(D39:D43)</f>
        <v>6.8875215729716883</v>
      </c>
      <c r="E45" s="161">
        <f t="shared" ref="E45:G45" si="10">SUM(E39:E43)</f>
        <v>7.9253499104542398</v>
      </c>
      <c r="F45" s="161">
        <f t="shared" si="10"/>
        <v>10.478440113880218</v>
      </c>
      <c r="G45" s="161">
        <f t="shared" si="10"/>
        <v>11.97198800264138</v>
      </c>
      <c r="H45" s="151"/>
      <c r="I45" s="161">
        <f>SUM(I39:I43)</f>
        <v>9.3864616463126396</v>
      </c>
      <c r="J45" s="161">
        <f t="shared" ref="J45:L45" si="11">SUM(J39:J43)</f>
        <v>10.810023555887405</v>
      </c>
      <c r="K45" s="161">
        <f t="shared" si="11"/>
        <v>13.15003344781408</v>
      </c>
      <c r="L45" s="161">
        <f t="shared" si="11"/>
        <v>16.200849401362305</v>
      </c>
    </row>
    <row r="46" spans="2:16">
      <c r="H46" s="170"/>
    </row>
    <row r="47" spans="2:16">
      <c r="B47" s="134" t="s">
        <v>139</v>
      </c>
      <c r="C47" s="135" t="s">
        <v>12</v>
      </c>
      <c r="D47" s="136">
        <f>D26</f>
        <v>7.2968833333333336</v>
      </c>
      <c r="E47" s="136">
        <f t="shared" ref="E47:G47" si="12">E26</f>
        <v>7.4754499999999995</v>
      </c>
      <c r="F47" s="136">
        <f t="shared" si="12"/>
        <v>10.040316666666667</v>
      </c>
      <c r="G47" s="136">
        <f t="shared" si="12"/>
        <v>14.950899999999999</v>
      </c>
      <c r="H47" s="171"/>
      <c r="I47" s="136">
        <f>I26</f>
        <v>6.0144500000000001</v>
      </c>
      <c r="J47" s="136">
        <f t="shared" ref="J47:L47" si="13">J26</f>
        <v>6.1361999999999997</v>
      </c>
      <c r="K47" s="136">
        <f t="shared" si="13"/>
        <v>6.5176833333333333</v>
      </c>
      <c r="L47" s="136">
        <f t="shared" si="13"/>
        <v>10.795166666666667</v>
      </c>
    </row>
    <row r="48" spans="2:16" ht="15.75" thickBot="1">
      <c r="H48" s="170"/>
    </row>
    <row r="49" spans="2:12" ht="15.75" thickBot="1">
      <c r="B49" s="134" t="s">
        <v>137</v>
      </c>
      <c r="C49" s="135" t="s">
        <v>12</v>
      </c>
      <c r="D49" s="149">
        <f>D45+D47</f>
        <v>14.184404906305023</v>
      </c>
      <c r="E49" s="142">
        <f t="shared" ref="E49:G49" si="14">E45+E47</f>
        <v>15.400799910454239</v>
      </c>
      <c r="F49" s="142">
        <f t="shared" si="14"/>
        <v>20.518756780546887</v>
      </c>
      <c r="G49" s="142">
        <f t="shared" si="14"/>
        <v>26.922888002641379</v>
      </c>
      <c r="H49" s="151"/>
      <c r="I49" s="143">
        <f>I45+I47</f>
        <v>15.40091164631264</v>
      </c>
      <c r="J49" s="143">
        <f t="shared" ref="J49:L49" si="15">J45+J47</f>
        <v>16.946223555887403</v>
      </c>
      <c r="K49" s="143">
        <f t="shared" si="15"/>
        <v>19.667716781147412</v>
      </c>
      <c r="L49" s="153">
        <f t="shared" si="15"/>
        <v>26.996016068028972</v>
      </c>
    </row>
    <row r="50" spans="2:12">
      <c r="H50" s="170"/>
    </row>
    <row r="51" spans="2:12" ht="15.75" thickBot="1">
      <c r="H51" s="170"/>
    </row>
    <row r="52" spans="2:12" ht="15.75" thickBot="1">
      <c r="B52" s="134" t="s">
        <v>142</v>
      </c>
      <c r="C52" s="135" t="s">
        <v>12</v>
      </c>
      <c r="D52" s="149">
        <f>I31/I49*D49</f>
        <v>9.3482589281308144</v>
      </c>
      <c r="E52" s="142">
        <f>J31/J49*E49</f>
        <v>11.787191062352978</v>
      </c>
      <c r="F52" s="142">
        <f>K31/K49*F49</f>
        <v>19.603060395706144</v>
      </c>
      <c r="G52" s="142">
        <f>L31/L49*G49</f>
        <v>24.732820605194405</v>
      </c>
      <c r="H52" s="151"/>
      <c r="I52" s="138">
        <v>10.15</v>
      </c>
      <c r="J52" s="138">
        <v>12.97</v>
      </c>
      <c r="K52" s="138">
        <v>18.79</v>
      </c>
      <c r="L52" s="139">
        <v>24.8</v>
      </c>
    </row>
    <row r="53" spans="2:12">
      <c r="H53" s="170"/>
    </row>
    <row r="54" spans="2:12">
      <c r="H54" s="170"/>
    </row>
    <row r="55" spans="2:12">
      <c r="H55" s="170"/>
    </row>
    <row r="56" spans="2:12">
      <c r="H56" s="170"/>
    </row>
    <row r="57" spans="2:12">
      <c r="H57" s="170"/>
    </row>
    <row r="58" spans="2:12">
      <c r="H58" s="170"/>
    </row>
    <row r="59" spans="2:12">
      <c r="H59" s="170"/>
    </row>
    <row r="60" spans="2:12">
      <c r="H60" s="170"/>
    </row>
  </sheetData>
  <mergeCells count="1">
    <mergeCell ref="D8:G8"/>
  </mergeCells>
  <printOptions horizontalCentered="1"/>
  <pageMargins left="0.2" right="0.2" top="0.5" bottom="0.5" header="0.3" footer="0.3"/>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topLeftCell="A3" zoomScale="85" zoomScaleNormal="85" workbookViewId="0">
      <pane xSplit="5" ySplit="4" topLeftCell="F7" activePane="bottomRight" state="frozen"/>
      <selection activeCell="A3" sqref="A3"/>
      <selection pane="topRight" activeCell="F3" sqref="F3"/>
      <selection pane="bottomLeft" activeCell="A7" sqref="A7"/>
      <selection pane="bottomRight" activeCell="H16" sqref="H16"/>
    </sheetView>
  </sheetViews>
  <sheetFormatPr defaultRowHeight="15"/>
  <sheetData>
    <row r="1" spans="1:14" ht="18">
      <c r="A1" s="71"/>
      <c r="B1" s="72"/>
      <c r="C1" s="72"/>
      <c r="D1" s="72"/>
      <c r="E1" s="72"/>
      <c r="F1" s="224" t="s">
        <v>0</v>
      </c>
      <c r="G1" s="224"/>
      <c r="H1" s="224"/>
      <c r="I1" s="224"/>
      <c r="J1" s="224"/>
      <c r="K1" s="224"/>
      <c r="L1" s="224"/>
      <c r="M1" s="49"/>
      <c r="N1" s="48"/>
    </row>
    <row r="2" spans="1:14" ht="18">
      <c r="A2" s="71"/>
      <c r="B2" s="72"/>
      <c r="C2" s="72"/>
      <c r="D2" s="72"/>
      <c r="E2" s="72"/>
      <c r="F2" s="225" t="s">
        <v>91</v>
      </c>
      <c r="G2" s="225"/>
      <c r="H2" s="225"/>
      <c r="I2" s="225"/>
      <c r="J2" s="225"/>
      <c r="K2" s="226"/>
      <c r="L2" s="226"/>
      <c r="M2" s="49"/>
      <c r="N2" s="48"/>
    </row>
    <row r="3" spans="1:14" ht="15.75">
      <c r="A3" s="73" t="s">
        <v>1</v>
      </c>
      <c r="B3" s="69" t="s">
        <v>92</v>
      </c>
      <c r="C3" s="68"/>
      <c r="D3" s="68"/>
      <c r="E3" s="48"/>
      <c r="F3" s="74" t="s">
        <v>93</v>
      </c>
      <c r="G3" s="87" t="s">
        <v>94</v>
      </c>
      <c r="H3" s="88"/>
      <c r="I3" s="88"/>
      <c r="J3" s="88"/>
      <c r="K3" s="87" t="s">
        <v>95</v>
      </c>
      <c r="L3" s="88"/>
      <c r="M3" s="89"/>
      <c r="N3" s="90"/>
    </row>
    <row r="4" spans="1:14" ht="15.75">
      <c r="A4" s="73" t="s">
        <v>96</v>
      </c>
      <c r="B4" s="68"/>
      <c r="C4" s="68"/>
      <c r="D4" s="68"/>
      <c r="E4" s="48"/>
      <c r="F4" s="74" t="s">
        <v>97</v>
      </c>
      <c r="G4" s="50">
        <f>+'Installation Cost existing pole'!C3</f>
        <v>9500</v>
      </c>
      <c r="H4" s="70">
        <f>+'Installation Cost existing pole'!E3</f>
        <v>16000</v>
      </c>
      <c r="I4" s="70">
        <f>+'Installation Cost existing pole'!G3</f>
        <v>27500</v>
      </c>
      <c r="J4" s="119">
        <f>+'Installation Cost existing pole'!I3</f>
        <v>50000</v>
      </c>
      <c r="K4" s="50">
        <f>+'Installation Cost existing pole'!D3</f>
        <v>4071</v>
      </c>
      <c r="L4" s="50">
        <f>+'Installation Cost existing pole'!F3</f>
        <v>6203</v>
      </c>
      <c r="M4" s="50">
        <f>+'Installation Cost existing pole'!H3</f>
        <v>12950</v>
      </c>
      <c r="N4" s="50">
        <f>+'Installation Cost existing pole'!J3</f>
        <v>16778</v>
      </c>
    </row>
    <row r="5" spans="1:14" ht="15.75">
      <c r="A5" s="73"/>
      <c r="B5" s="68"/>
      <c r="C5" s="68"/>
      <c r="D5" s="68"/>
      <c r="E5" s="48"/>
      <c r="F5" s="75" t="s">
        <v>98</v>
      </c>
      <c r="G5" s="51">
        <f>+'Installation Cost existing pole'!C4</f>
        <v>100</v>
      </c>
      <c r="H5" s="51">
        <f>+'Installation Cost existing pole'!E4</f>
        <v>150</v>
      </c>
      <c r="I5" s="51">
        <f>+'Installation Cost existing pole'!G4</f>
        <v>250</v>
      </c>
      <c r="J5" s="120">
        <f>+'Installation Cost existing pole'!I4</f>
        <v>400</v>
      </c>
      <c r="K5" s="92">
        <f>+'Installation Cost existing pole'!D4</f>
        <v>48</v>
      </c>
      <c r="L5" s="92">
        <f>+'Installation Cost existing pole'!F4</f>
        <v>71</v>
      </c>
      <c r="M5" s="92">
        <f>+'Installation Cost existing pole'!H4</f>
        <v>135</v>
      </c>
      <c r="N5" s="92">
        <f>+'Installation Cost existing pole'!J4</f>
        <v>183</v>
      </c>
    </row>
    <row r="6" spans="1:14" ht="15.75">
      <c r="A6" s="76"/>
      <c r="B6" s="77"/>
      <c r="C6" s="77"/>
      <c r="D6" s="77"/>
      <c r="E6" s="77"/>
      <c r="F6" s="78"/>
      <c r="G6" s="52"/>
      <c r="H6" s="52"/>
      <c r="I6" s="52"/>
      <c r="J6" s="52"/>
      <c r="K6" s="121"/>
      <c r="L6" s="91"/>
      <c r="M6" s="133"/>
      <c r="N6" s="133"/>
    </row>
    <row r="7" spans="1:14" ht="15.75">
      <c r="A7" s="79"/>
      <c r="B7" s="80"/>
      <c r="C7" s="80"/>
      <c r="D7" s="80"/>
      <c r="E7" s="80"/>
      <c r="F7" s="80"/>
      <c r="G7" s="48"/>
      <c r="H7" s="48"/>
      <c r="I7" s="48"/>
      <c r="J7" s="48"/>
      <c r="K7" s="122"/>
      <c r="L7" s="48"/>
      <c r="M7" s="48"/>
      <c r="N7" s="48"/>
    </row>
    <row r="8" spans="1:14">
      <c r="K8" s="123"/>
    </row>
    <row r="9" spans="1:14">
      <c r="K9" s="123"/>
    </row>
    <row r="10" spans="1:14" ht="15.75">
      <c r="A10" s="48"/>
      <c r="B10" s="48"/>
      <c r="C10" s="64" t="s">
        <v>99</v>
      </c>
      <c r="D10" s="64"/>
      <c r="E10" s="64" t="s">
        <v>100</v>
      </c>
      <c r="F10" s="66"/>
      <c r="G10" s="54"/>
      <c r="H10" s="54"/>
      <c r="I10" s="54"/>
      <c r="J10" s="54"/>
      <c r="K10" s="124"/>
      <c r="L10" s="54"/>
      <c r="M10" s="48"/>
      <c r="N10" s="48"/>
    </row>
    <row r="11" spans="1:14" ht="15.75">
      <c r="A11" s="64">
        <v>10</v>
      </c>
      <c r="B11" s="53" t="s">
        <v>101</v>
      </c>
      <c r="C11" s="48"/>
      <c r="D11" s="48"/>
      <c r="E11" s="48"/>
      <c r="F11" s="66"/>
      <c r="G11" s="54"/>
      <c r="H11" s="54"/>
      <c r="I11" s="54"/>
      <c r="J11" s="54"/>
      <c r="K11" s="124"/>
      <c r="L11" s="54"/>
      <c r="M11" s="48"/>
      <c r="N11" s="48"/>
    </row>
    <row r="12" spans="1:14" ht="15.75">
      <c r="A12" s="64">
        <v>11</v>
      </c>
      <c r="B12" s="53" t="s">
        <v>102</v>
      </c>
      <c r="C12" s="48"/>
      <c r="D12" s="48"/>
      <c r="E12" s="48"/>
      <c r="F12" s="55"/>
      <c r="G12" s="56"/>
      <c r="H12" s="56"/>
      <c r="I12" s="56"/>
      <c r="J12" s="56"/>
      <c r="K12" s="125"/>
      <c r="L12" s="56"/>
      <c r="M12" s="48"/>
      <c r="N12" s="48"/>
    </row>
    <row r="13" spans="1:14" ht="15.75">
      <c r="A13" s="64">
        <v>12</v>
      </c>
      <c r="B13" s="53" t="s">
        <v>103</v>
      </c>
      <c r="C13" s="57">
        <v>0.8</v>
      </c>
      <c r="D13" s="57"/>
      <c r="E13" s="58"/>
      <c r="F13" s="59"/>
      <c r="G13" s="59"/>
      <c r="H13" s="59"/>
      <c r="I13" s="59"/>
      <c r="J13" s="59"/>
      <c r="K13" s="126"/>
      <c r="L13" s="59"/>
      <c r="M13" s="48"/>
      <c r="N13" s="48"/>
    </row>
    <row r="14" spans="1:14" ht="15.75">
      <c r="A14" s="64">
        <v>13</v>
      </c>
      <c r="B14" s="53" t="s">
        <v>104</v>
      </c>
      <c r="C14" s="60"/>
      <c r="D14" s="60"/>
      <c r="E14" s="48"/>
      <c r="F14" s="59"/>
      <c r="G14" s="61">
        <v>150</v>
      </c>
      <c r="H14" s="61">
        <v>150</v>
      </c>
      <c r="I14" s="61">
        <v>153</v>
      </c>
      <c r="J14" s="61">
        <v>151</v>
      </c>
      <c r="K14" s="127"/>
      <c r="L14" s="61"/>
      <c r="M14" s="48"/>
      <c r="N14" s="48"/>
    </row>
    <row r="15" spans="1:14" ht="15.75">
      <c r="A15" s="64">
        <v>14</v>
      </c>
      <c r="B15" s="53" t="s">
        <v>105</v>
      </c>
      <c r="C15" s="60"/>
      <c r="D15" s="60"/>
      <c r="E15" s="48"/>
      <c r="F15" s="62"/>
      <c r="G15" s="63">
        <v>0.16400000000000001</v>
      </c>
      <c r="H15" s="63">
        <v>0.16416666666666666</v>
      </c>
      <c r="I15" s="63">
        <v>0.16416666666666666</v>
      </c>
      <c r="J15" s="63">
        <v>0.16416666666666666</v>
      </c>
      <c r="K15" s="128"/>
      <c r="L15" s="63"/>
      <c r="M15" s="48"/>
      <c r="N15" s="48"/>
    </row>
    <row r="16" spans="1:14" ht="15.75">
      <c r="A16" s="64">
        <v>15</v>
      </c>
      <c r="B16" s="53" t="s">
        <v>106</v>
      </c>
      <c r="C16" s="60"/>
      <c r="D16" s="60"/>
      <c r="E16" s="48"/>
      <c r="F16" s="58"/>
      <c r="G16" s="58">
        <f>+G14*G15</f>
        <v>24.6</v>
      </c>
      <c r="H16" s="58">
        <f t="shared" ref="H16:J16" si="0">+H14*H15</f>
        <v>24.625</v>
      </c>
      <c r="I16" s="58">
        <f t="shared" si="0"/>
        <v>25.1175</v>
      </c>
      <c r="J16" s="58">
        <f t="shared" si="0"/>
        <v>24.789166666666667</v>
      </c>
      <c r="K16" s="129"/>
      <c r="L16" s="58"/>
      <c r="M16" s="48"/>
      <c r="N16" s="48"/>
    </row>
    <row r="17" spans="1:14" ht="15.75">
      <c r="A17" s="64">
        <v>16</v>
      </c>
      <c r="B17" s="48"/>
      <c r="C17" s="60"/>
      <c r="D17" s="60"/>
      <c r="E17" s="48"/>
      <c r="F17" s="48"/>
      <c r="G17" s="48"/>
      <c r="H17" s="48"/>
      <c r="I17" s="48"/>
      <c r="J17" s="48"/>
      <c r="K17" s="122"/>
      <c r="L17" s="48"/>
      <c r="M17" s="48"/>
      <c r="N17" s="48"/>
    </row>
    <row r="18" spans="1:14" ht="15.75">
      <c r="A18" s="64">
        <v>17</v>
      </c>
      <c r="B18" s="48"/>
      <c r="C18" s="60"/>
      <c r="D18" s="60"/>
      <c r="E18" s="48"/>
      <c r="F18" s="48"/>
      <c r="G18" s="48"/>
      <c r="H18" s="48"/>
      <c r="I18" s="48"/>
      <c r="J18" s="48"/>
      <c r="K18" s="122"/>
      <c r="L18" s="48"/>
      <c r="M18" s="48"/>
      <c r="N18" s="48"/>
    </row>
    <row r="19" spans="1:14" ht="15.75">
      <c r="A19" s="64">
        <v>18</v>
      </c>
      <c r="B19" s="53" t="s">
        <v>107</v>
      </c>
      <c r="C19" s="60"/>
      <c r="D19" s="60"/>
      <c r="E19" s="48"/>
      <c r="F19" s="48"/>
      <c r="G19" s="48"/>
      <c r="H19" s="48"/>
      <c r="I19" s="48"/>
      <c r="J19" s="48"/>
      <c r="K19" s="122"/>
      <c r="L19" s="48"/>
      <c r="M19" s="48"/>
      <c r="N19" s="48"/>
    </row>
    <row r="20" spans="1:14" ht="15.75">
      <c r="A20" s="64">
        <v>19</v>
      </c>
      <c r="B20" s="53" t="s">
        <v>102</v>
      </c>
      <c r="C20" s="60"/>
      <c r="D20" s="60"/>
      <c r="E20" s="48"/>
      <c r="F20" s="61"/>
      <c r="G20" s="61"/>
      <c r="H20" s="61"/>
      <c r="I20" s="61"/>
      <c r="J20" s="61"/>
      <c r="K20" s="127"/>
      <c r="L20" s="61"/>
      <c r="M20" s="48"/>
      <c r="N20" s="48"/>
    </row>
    <row r="21" spans="1:14" ht="15.75">
      <c r="A21" s="64">
        <v>20</v>
      </c>
      <c r="B21" s="53" t="s">
        <v>108</v>
      </c>
      <c r="C21" s="57">
        <v>0.8</v>
      </c>
      <c r="D21" s="57"/>
      <c r="E21" s="58"/>
      <c r="F21" s="58"/>
      <c r="G21" s="58"/>
      <c r="H21" s="58"/>
      <c r="I21" s="58"/>
      <c r="J21" s="58"/>
      <c r="K21" s="129"/>
      <c r="L21" s="58"/>
      <c r="M21" s="48"/>
      <c r="N21" s="48"/>
    </row>
    <row r="22" spans="1:14" ht="15.75">
      <c r="A22" s="64">
        <v>21</v>
      </c>
      <c r="B22" s="53" t="s">
        <v>104</v>
      </c>
      <c r="C22" s="60"/>
      <c r="D22" s="60"/>
      <c r="E22" s="48"/>
      <c r="F22" s="58"/>
      <c r="G22" s="61">
        <v>162</v>
      </c>
      <c r="H22" s="61">
        <v>162</v>
      </c>
      <c r="I22" s="61">
        <v>162</v>
      </c>
      <c r="J22" s="61">
        <v>162</v>
      </c>
      <c r="K22" s="127"/>
      <c r="L22" s="61"/>
      <c r="M22" s="48"/>
      <c r="N22" s="48"/>
    </row>
    <row r="23" spans="1:14" ht="15.75">
      <c r="A23" s="64">
        <v>22</v>
      </c>
      <c r="B23" s="53" t="s">
        <v>105</v>
      </c>
      <c r="C23" s="60"/>
      <c r="D23" s="60"/>
      <c r="E23" s="48"/>
      <c r="F23" s="65"/>
      <c r="G23" s="65">
        <v>1.0999999999999999E-2</v>
      </c>
      <c r="H23" s="65">
        <v>1.0999999999999999E-2</v>
      </c>
      <c r="I23" s="65">
        <v>1.0999999999999999E-2</v>
      </c>
      <c r="J23" s="65">
        <v>1.0999999999999999E-2</v>
      </c>
      <c r="K23" s="130"/>
      <c r="L23" s="65"/>
      <c r="M23" s="48"/>
      <c r="N23" s="48"/>
    </row>
    <row r="24" spans="1:14" ht="15.75">
      <c r="A24" s="64">
        <v>23</v>
      </c>
      <c r="B24" s="53" t="s">
        <v>106</v>
      </c>
      <c r="C24" s="60"/>
      <c r="D24" s="60"/>
      <c r="E24" s="48"/>
      <c r="F24" s="58"/>
      <c r="G24" s="58">
        <f>+G22*G23</f>
        <v>1.7819999999999998</v>
      </c>
      <c r="H24" s="58">
        <f t="shared" ref="H24:J24" si="1">+H22*H23</f>
        <v>1.7819999999999998</v>
      </c>
      <c r="I24" s="58">
        <f t="shared" si="1"/>
        <v>1.7819999999999998</v>
      </c>
      <c r="J24" s="58">
        <f t="shared" si="1"/>
        <v>1.7819999999999998</v>
      </c>
      <c r="K24" s="129"/>
      <c r="L24" s="58"/>
      <c r="M24" s="48"/>
      <c r="N24" s="48"/>
    </row>
    <row r="25" spans="1:14" ht="15.75">
      <c r="A25" s="64">
        <v>24</v>
      </c>
      <c r="B25" s="48"/>
      <c r="C25" s="60"/>
      <c r="D25" s="60"/>
      <c r="E25" s="48"/>
      <c r="F25" s="48"/>
      <c r="G25" s="48"/>
      <c r="H25" s="48"/>
      <c r="I25" s="48"/>
      <c r="J25" s="48"/>
      <c r="K25" s="122"/>
      <c r="L25" s="48"/>
      <c r="M25" s="48"/>
      <c r="N25" s="48"/>
    </row>
    <row r="26" spans="1:14" ht="15.75">
      <c r="A26" s="64">
        <v>25</v>
      </c>
      <c r="B26" s="48"/>
      <c r="C26" s="60"/>
      <c r="D26" s="60"/>
      <c r="E26" s="48"/>
      <c r="F26" s="48"/>
      <c r="G26" s="48"/>
      <c r="H26" s="48"/>
      <c r="I26" s="48"/>
      <c r="J26" s="48"/>
      <c r="K26" s="122"/>
      <c r="L26" s="48"/>
      <c r="M26" s="48"/>
      <c r="N26" s="48"/>
    </row>
    <row r="27" spans="1:14" ht="15.75">
      <c r="A27" s="64">
        <v>26</v>
      </c>
      <c r="B27" s="53" t="s">
        <v>109</v>
      </c>
      <c r="C27" s="60"/>
      <c r="D27" s="60"/>
      <c r="E27" s="48"/>
      <c r="F27" s="48"/>
      <c r="G27" s="48"/>
      <c r="H27" s="48"/>
      <c r="I27" s="48"/>
      <c r="J27" s="48"/>
      <c r="K27" s="122"/>
      <c r="L27" s="48"/>
      <c r="M27" s="48"/>
      <c r="N27" s="48"/>
    </row>
    <row r="28" spans="1:14" ht="15.75">
      <c r="A28" s="64">
        <v>27</v>
      </c>
      <c r="B28" s="53" t="s">
        <v>102</v>
      </c>
      <c r="C28" s="60"/>
      <c r="D28" s="60"/>
      <c r="E28" s="48"/>
      <c r="F28" s="61"/>
      <c r="G28" s="61"/>
      <c r="H28" s="61"/>
      <c r="I28" s="61"/>
      <c r="J28" s="61"/>
      <c r="K28" s="127"/>
      <c r="L28" s="61"/>
      <c r="M28" s="48"/>
      <c r="N28" s="48"/>
    </row>
    <row r="29" spans="1:14" ht="15.75">
      <c r="A29" s="64">
        <v>28</v>
      </c>
      <c r="B29" s="53" t="s">
        <v>108</v>
      </c>
      <c r="C29" s="57">
        <v>0.61</v>
      </c>
      <c r="D29" s="57"/>
      <c r="E29" s="58"/>
      <c r="F29" s="58"/>
      <c r="G29" s="58"/>
      <c r="H29" s="58"/>
      <c r="I29" s="58"/>
      <c r="J29" s="58"/>
      <c r="K29" s="129"/>
      <c r="L29" s="58"/>
      <c r="M29" s="48"/>
      <c r="N29" s="48"/>
    </row>
    <row r="30" spans="1:14" ht="15.75">
      <c r="A30" s="64">
        <v>29</v>
      </c>
      <c r="B30" s="53" t="s">
        <v>104</v>
      </c>
      <c r="C30" s="60"/>
      <c r="D30" s="60"/>
      <c r="E30" s="48"/>
      <c r="F30" s="58"/>
      <c r="G30" s="61">
        <v>111</v>
      </c>
      <c r="H30" s="61">
        <v>111</v>
      </c>
      <c r="I30" s="61">
        <v>111</v>
      </c>
      <c r="J30" s="61">
        <v>111</v>
      </c>
      <c r="K30" s="127">
        <v>136</v>
      </c>
      <c r="L30" s="61">
        <v>136</v>
      </c>
      <c r="M30" s="61">
        <v>136</v>
      </c>
      <c r="N30" s="61">
        <v>136</v>
      </c>
    </row>
    <row r="31" spans="1:14" ht="15.75">
      <c r="A31" s="64">
        <v>30</v>
      </c>
      <c r="B31" s="53" t="s">
        <v>105</v>
      </c>
      <c r="C31" s="60"/>
      <c r="D31" s="60"/>
      <c r="E31" s="48"/>
      <c r="F31" s="65"/>
      <c r="G31" s="65">
        <v>0.1</v>
      </c>
      <c r="H31" s="65">
        <v>0.1</v>
      </c>
      <c r="I31" s="65">
        <v>0.1</v>
      </c>
      <c r="J31" s="65">
        <v>0.1</v>
      </c>
      <c r="K31" s="130">
        <v>0.05</v>
      </c>
      <c r="L31" s="65">
        <v>0.05</v>
      </c>
      <c r="M31" s="65">
        <v>0.05</v>
      </c>
      <c r="N31" s="65">
        <v>0.05</v>
      </c>
    </row>
    <row r="32" spans="1:14" ht="15.75">
      <c r="A32" s="64">
        <v>31</v>
      </c>
      <c r="B32" s="53" t="s">
        <v>106</v>
      </c>
      <c r="C32" s="60"/>
      <c r="D32" s="60"/>
      <c r="E32" s="48"/>
      <c r="F32" s="58"/>
      <c r="G32" s="58">
        <f>+G30*G31</f>
        <v>11.100000000000001</v>
      </c>
      <c r="H32" s="58">
        <f t="shared" ref="H32:N32" si="2">+H30*H31</f>
        <v>11.100000000000001</v>
      </c>
      <c r="I32" s="58">
        <f t="shared" si="2"/>
        <v>11.100000000000001</v>
      </c>
      <c r="J32" s="58">
        <f t="shared" si="2"/>
        <v>11.100000000000001</v>
      </c>
      <c r="K32" s="129">
        <f t="shared" si="2"/>
        <v>6.8000000000000007</v>
      </c>
      <c r="L32" s="58">
        <f t="shared" si="2"/>
        <v>6.8000000000000007</v>
      </c>
      <c r="M32" s="58">
        <f t="shared" si="2"/>
        <v>6.8000000000000007</v>
      </c>
      <c r="N32" s="58">
        <f t="shared" si="2"/>
        <v>6.8000000000000007</v>
      </c>
    </row>
    <row r="33" spans="1:12" ht="15.75">
      <c r="A33" s="64">
        <v>32</v>
      </c>
      <c r="B33" s="48"/>
      <c r="C33" s="60"/>
      <c r="D33" s="60"/>
      <c r="E33" s="48"/>
      <c r="F33" s="48"/>
      <c r="G33" s="48"/>
      <c r="H33" s="48"/>
      <c r="I33" s="48"/>
      <c r="J33" s="48"/>
      <c r="K33" s="122"/>
      <c r="L33" s="48"/>
    </row>
    <row r="34" spans="1:12" ht="15.75">
      <c r="A34" s="64">
        <v>33</v>
      </c>
      <c r="B34" s="48"/>
      <c r="C34" s="60"/>
      <c r="D34" s="60"/>
      <c r="E34" s="48"/>
      <c r="F34" s="48"/>
      <c r="G34" s="48"/>
      <c r="H34" s="48"/>
      <c r="I34" s="48"/>
      <c r="J34" s="48"/>
      <c r="K34" s="122"/>
      <c r="L34" s="48"/>
    </row>
    <row r="35" spans="1:12" ht="15.75">
      <c r="A35" s="64">
        <v>34</v>
      </c>
      <c r="B35" s="53" t="s">
        <v>110</v>
      </c>
      <c r="C35" s="60"/>
      <c r="D35" s="60"/>
      <c r="E35" s="48"/>
      <c r="F35" s="48"/>
      <c r="G35" s="48"/>
      <c r="H35" s="48"/>
      <c r="I35" s="48"/>
      <c r="J35" s="48"/>
      <c r="K35" s="122"/>
      <c r="L35" s="48"/>
    </row>
    <row r="36" spans="1:12" ht="15.75">
      <c r="A36" s="64">
        <v>35</v>
      </c>
      <c r="B36" s="53" t="s">
        <v>102</v>
      </c>
      <c r="C36" s="60"/>
      <c r="D36" s="60"/>
      <c r="E36" s="48"/>
      <c r="F36" s="61"/>
      <c r="G36" s="61"/>
      <c r="H36" s="61"/>
      <c r="I36" s="61"/>
      <c r="J36" s="61"/>
      <c r="K36" s="127"/>
      <c r="L36" s="61"/>
    </row>
    <row r="37" spans="1:12">
      <c r="A37" s="64">
        <v>36</v>
      </c>
      <c r="B37" s="53" t="s">
        <v>108</v>
      </c>
      <c r="C37" s="57">
        <v>1.4</v>
      </c>
      <c r="D37" s="57"/>
      <c r="E37" s="58"/>
      <c r="F37" s="58"/>
      <c r="G37" s="58"/>
      <c r="H37" s="58"/>
      <c r="I37" s="58"/>
      <c r="J37" s="58"/>
      <c r="K37" s="129"/>
      <c r="L37" s="58"/>
    </row>
    <row r="38" spans="1:12" ht="15.75">
      <c r="A38" s="64">
        <v>37</v>
      </c>
      <c r="B38" s="53" t="s">
        <v>104</v>
      </c>
      <c r="C38" s="64"/>
      <c r="D38" s="64"/>
      <c r="E38" s="48"/>
      <c r="F38" s="58"/>
      <c r="G38" s="58"/>
      <c r="H38" s="58"/>
      <c r="I38" s="58"/>
      <c r="J38" s="58"/>
      <c r="K38" s="129"/>
      <c r="L38" s="58"/>
    </row>
    <row r="39" spans="1:12" ht="15.75">
      <c r="A39" s="64">
        <v>38</v>
      </c>
      <c r="B39" s="53" t="s">
        <v>105</v>
      </c>
      <c r="C39" s="64"/>
      <c r="D39" s="64"/>
      <c r="E39" s="48"/>
      <c r="F39" s="65"/>
      <c r="G39" s="65"/>
      <c r="H39" s="65"/>
      <c r="I39" s="65"/>
      <c r="J39" s="65"/>
      <c r="K39" s="130"/>
      <c r="L39" s="65"/>
    </row>
    <row r="40" spans="1:12" ht="15.75">
      <c r="A40" s="64">
        <v>39</v>
      </c>
      <c r="B40" s="53" t="s">
        <v>106</v>
      </c>
      <c r="C40" s="64"/>
      <c r="D40" s="64"/>
      <c r="E40" s="48"/>
      <c r="F40" s="58"/>
      <c r="G40" s="58"/>
      <c r="H40" s="58"/>
      <c r="I40" s="58"/>
      <c r="J40" s="58"/>
      <c r="K40" s="129"/>
      <c r="L40" s="58"/>
    </row>
    <row r="41" spans="1:12" ht="15.75">
      <c r="A41" s="64">
        <v>40</v>
      </c>
      <c r="B41" s="48"/>
      <c r="C41" s="64"/>
      <c r="D41" s="64"/>
      <c r="E41" s="48"/>
      <c r="F41" s="48"/>
      <c r="G41" s="48"/>
      <c r="H41" s="48"/>
      <c r="I41" s="48"/>
      <c r="J41" s="48"/>
      <c r="K41" s="122"/>
      <c r="L41" s="48"/>
    </row>
    <row r="42" spans="1:12" ht="15.75">
      <c r="A42" s="64">
        <v>41</v>
      </c>
      <c r="B42" s="53" t="s">
        <v>111</v>
      </c>
      <c r="C42" s="48"/>
      <c r="D42" s="48"/>
      <c r="E42" s="48"/>
      <c r="F42" s="48"/>
      <c r="G42" s="48"/>
      <c r="H42" s="48"/>
      <c r="I42" s="48"/>
      <c r="J42" s="48"/>
      <c r="K42" s="122"/>
      <c r="L42" s="48"/>
    </row>
    <row r="43" spans="1:12" ht="15.75">
      <c r="A43" s="64">
        <v>42</v>
      </c>
      <c r="B43" s="53" t="s">
        <v>102</v>
      </c>
      <c r="C43" s="48"/>
      <c r="D43" s="48"/>
      <c r="E43" s="48"/>
      <c r="F43" s="56"/>
      <c r="G43" s="56"/>
      <c r="H43" s="56"/>
      <c r="I43" s="56"/>
      <c r="J43" s="56"/>
      <c r="K43" s="122"/>
      <c r="L43" s="56"/>
    </row>
    <row r="44" spans="1:12" ht="15.75">
      <c r="A44" s="64">
        <v>43</v>
      </c>
      <c r="B44" s="53" t="s">
        <v>103</v>
      </c>
      <c r="C44" s="57">
        <v>0.8</v>
      </c>
      <c r="D44" s="57"/>
      <c r="E44" s="58"/>
      <c r="F44" s="59"/>
      <c r="G44" s="61"/>
      <c r="H44" s="61"/>
      <c r="I44" s="61"/>
      <c r="J44" s="61"/>
      <c r="K44" s="122"/>
      <c r="L44" s="59"/>
    </row>
    <row r="45" spans="1:12" ht="15.75">
      <c r="A45" s="64">
        <v>44</v>
      </c>
      <c r="B45" s="53" t="s">
        <v>104</v>
      </c>
      <c r="C45" s="60"/>
      <c r="D45" s="60"/>
      <c r="E45" s="48"/>
      <c r="F45" s="59"/>
      <c r="G45" s="93">
        <v>163</v>
      </c>
      <c r="H45" s="93">
        <v>163</v>
      </c>
      <c r="I45" s="93">
        <v>163</v>
      </c>
      <c r="J45" s="93">
        <v>163</v>
      </c>
      <c r="K45" s="122"/>
      <c r="L45" s="59"/>
    </row>
    <row r="46" spans="1:12" ht="15.75">
      <c r="A46" s="64">
        <v>45</v>
      </c>
      <c r="B46" s="53" t="s">
        <v>105</v>
      </c>
      <c r="C46" s="60"/>
      <c r="D46" s="60"/>
      <c r="E46" s="48"/>
      <c r="F46" s="63"/>
      <c r="G46" s="63">
        <v>2E-3</v>
      </c>
      <c r="H46" s="63">
        <v>2E-3</v>
      </c>
      <c r="I46" s="63">
        <v>2E-3</v>
      </c>
      <c r="J46" s="63">
        <v>2E-3</v>
      </c>
      <c r="K46" s="122"/>
      <c r="L46" s="63"/>
    </row>
    <row r="47" spans="1:12" ht="15.75">
      <c r="A47" s="64">
        <v>46</v>
      </c>
      <c r="B47" s="53" t="s">
        <v>106</v>
      </c>
      <c r="C47" s="60"/>
      <c r="D47" s="60"/>
      <c r="E47" s="48"/>
      <c r="F47" s="58"/>
      <c r="G47" s="58">
        <f>+G45*G46</f>
        <v>0.32600000000000001</v>
      </c>
      <c r="H47" s="58">
        <f t="shared" ref="H47:J47" si="3">+H45*H46</f>
        <v>0.32600000000000001</v>
      </c>
      <c r="I47" s="58">
        <f t="shared" si="3"/>
        <v>0.32600000000000001</v>
      </c>
      <c r="J47" s="58">
        <f t="shared" si="3"/>
        <v>0.32600000000000001</v>
      </c>
      <c r="K47" s="122"/>
      <c r="L47" s="58"/>
    </row>
    <row r="48" spans="1:12" ht="15.75">
      <c r="A48" s="64">
        <v>47</v>
      </c>
      <c r="B48" s="48"/>
      <c r="C48" s="60"/>
      <c r="D48" s="60"/>
      <c r="E48" s="48"/>
      <c r="F48" s="48"/>
      <c r="G48" s="48"/>
      <c r="H48" s="48"/>
      <c r="I48" s="48"/>
      <c r="J48" s="48"/>
      <c r="K48" s="122"/>
      <c r="L48" s="48"/>
    </row>
    <row r="49" spans="1:14" ht="15.75">
      <c r="A49" s="64">
        <v>48</v>
      </c>
      <c r="B49" s="48"/>
      <c r="C49" s="60"/>
      <c r="D49" s="60"/>
      <c r="E49" s="48"/>
      <c r="F49" s="48"/>
      <c r="G49" s="48"/>
      <c r="H49" s="48"/>
      <c r="I49" s="48"/>
      <c r="J49" s="48"/>
      <c r="K49" s="122"/>
      <c r="L49" s="48"/>
      <c r="M49" s="48"/>
      <c r="N49" s="48"/>
    </row>
    <row r="50" spans="1:14" ht="15.75">
      <c r="A50" s="64">
        <v>49</v>
      </c>
      <c r="B50" s="53" t="s">
        <v>112</v>
      </c>
      <c r="C50" s="60"/>
      <c r="D50" s="60"/>
      <c r="E50" s="48"/>
      <c r="F50" s="48"/>
      <c r="G50" s="48"/>
      <c r="H50" s="48"/>
      <c r="I50" s="48"/>
      <c r="J50" s="48"/>
      <c r="K50" s="122"/>
      <c r="L50" s="48"/>
      <c r="M50" s="48"/>
      <c r="N50" s="48"/>
    </row>
    <row r="51" spans="1:14" ht="15.75">
      <c r="A51" s="64">
        <v>50</v>
      </c>
      <c r="B51" s="53" t="s">
        <v>102</v>
      </c>
      <c r="C51" s="60"/>
      <c r="D51" s="60"/>
      <c r="E51" s="48"/>
      <c r="F51" s="61"/>
      <c r="G51" s="61"/>
      <c r="H51" s="61"/>
      <c r="I51" s="61"/>
      <c r="J51" s="61"/>
      <c r="K51" s="127"/>
      <c r="L51" s="61"/>
      <c r="M51" s="48"/>
      <c r="N51" s="48"/>
    </row>
    <row r="52" spans="1:14" ht="15.75">
      <c r="A52" s="64">
        <v>51</v>
      </c>
      <c r="B52" s="53" t="s">
        <v>108</v>
      </c>
      <c r="C52" s="57">
        <v>8.81</v>
      </c>
      <c r="D52" s="57"/>
      <c r="E52" s="58"/>
      <c r="F52" s="58"/>
      <c r="G52" s="58"/>
      <c r="H52" s="58"/>
      <c r="I52" s="58"/>
      <c r="J52" s="58"/>
      <c r="K52" s="129"/>
      <c r="L52" s="58"/>
      <c r="M52" s="48"/>
      <c r="N52" s="48"/>
    </row>
    <row r="53" spans="1:14" ht="15.75">
      <c r="A53" s="64">
        <v>52</v>
      </c>
      <c r="B53" s="53" t="s">
        <v>104</v>
      </c>
      <c r="C53" s="60"/>
      <c r="D53" s="60"/>
      <c r="E53" s="48"/>
      <c r="F53" s="58"/>
      <c r="G53" s="93">
        <v>1901</v>
      </c>
      <c r="H53" s="93">
        <v>1901</v>
      </c>
      <c r="I53" s="93">
        <v>2114</v>
      </c>
      <c r="J53" s="93">
        <v>2426</v>
      </c>
      <c r="K53" s="131">
        <v>1901</v>
      </c>
      <c r="L53" s="93">
        <v>1901</v>
      </c>
      <c r="M53" s="93">
        <v>2114</v>
      </c>
      <c r="N53" s="93">
        <v>2426</v>
      </c>
    </row>
    <row r="54" spans="1:14" ht="15.75">
      <c r="A54" s="64">
        <v>53</v>
      </c>
      <c r="B54" s="53" t="s">
        <v>105</v>
      </c>
      <c r="C54" s="60"/>
      <c r="D54" s="60"/>
      <c r="E54" s="48"/>
      <c r="F54" s="65"/>
      <c r="G54" s="63">
        <v>8.9999999999999993E-3</v>
      </c>
      <c r="H54" s="63">
        <v>8.6578947368421057E-3</v>
      </c>
      <c r="I54" s="63">
        <v>8.9999999999999993E-3</v>
      </c>
      <c r="J54" s="63">
        <v>8.9999999999999993E-3</v>
      </c>
      <c r="K54" s="128">
        <v>8.9999999999999993E-3</v>
      </c>
      <c r="L54" s="63">
        <v>8.9999999999999993E-3</v>
      </c>
      <c r="M54" s="63">
        <v>8.9999999999999993E-3</v>
      </c>
      <c r="N54" s="63">
        <v>8.9999999999999993E-3</v>
      </c>
    </row>
    <row r="55" spans="1:14" ht="15.75">
      <c r="A55" s="64">
        <v>54</v>
      </c>
      <c r="B55" s="53" t="s">
        <v>106</v>
      </c>
      <c r="C55" s="60"/>
      <c r="D55" s="60"/>
      <c r="E55" s="48"/>
      <c r="F55" s="58"/>
      <c r="G55" s="58">
        <f>+G53*G54</f>
        <v>17.108999999999998</v>
      </c>
      <c r="H55" s="58">
        <f t="shared" ref="H55:N55" si="4">+H53*H54</f>
        <v>16.458657894736842</v>
      </c>
      <c r="I55" s="58">
        <f t="shared" si="4"/>
        <v>19.026</v>
      </c>
      <c r="J55" s="58">
        <f t="shared" si="4"/>
        <v>21.834</v>
      </c>
      <c r="K55" s="129">
        <f t="shared" si="4"/>
        <v>17.108999999999998</v>
      </c>
      <c r="L55" s="58">
        <f t="shared" si="4"/>
        <v>17.108999999999998</v>
      </c>
      <c r="M55" s="58">
        <f t="shared" si="4"/>
        <v>19.026</v>
      </c>
      <c r="N55" s="58">
        <f t="shared" si="4"/>
        <v>21.834</v>
      </c>
    </row>
    <row r="56" spans="1:14" ht="15.75">
      <c r="A56" s="64">
        <v>55</v>
      </c>
      <c r="B56" s="48"/>
      <c r="C56" s="60"/>
      <c r="D56" s="60"/>
      <c r="E56" s="48"/>
      <c r="F56" s="48"/>
      <c r="G56" s="48"/>
      <c r="H56" s="48"/>
      <c r="I56" s="48"/>
      <c r="J56" s="48"/>
      <c r="K56" s="122"/>
      <c r="L56" s="48"/>
      <c r="M56" s="48"/>
      <c r="N56" s="48"/>
    </row>
    <row r="57" spans="1:14" ht="15.75">
      <c r="A57" s="64">
        <v>56</v>
      </c>
      <c r="B57" s="66" t="s">
        <v>113</v>
      </c>
      <c r="C57" s="67"/>
      <c r="D57" s="67"/>
      <c r="E57" s="66"/>
      <c r="F57" s="66"/>
      <c r="G57" s="66"/>
      <c r="H57" s="66"/>
      <c r="I57" s="66"/>
      <c r="J57" s="66"/>
      <c r="K57" s="132"/>
      <c r="L57" s="66"/>
      <c r="M57" s="48"/>
      <c r="N57" s="48"/>
    </row>
    <row r="58" spans="1:14" ht="15.75">
      <c r="A58" s="64">
        <v>57</v>
      </c>
      <c r="B58" s="66" t="s">
        <v>102</v>
      </c>
      <c r="C58" s="57"/>
      <c r="D58" s="57"/>
      <c r="E58" s="66"/>
      <c r="F58" s="61"/>
      <c r="G58" s="61"/>
      <c r="H58" s="61"/>
      <c r="I58" s="61"/>
      <c r="J58" s="61"/>
      <c r="K58" s="127"/>
      <c r="L58" s="61"/>
      <c r="M58" s="48"/>
      <c r="N58" s="48"/>
    </row>
    <row r="59" spans="1:14" ht="15.75">
      <c r="A59" s="64">
        <v>58</v>
      </c>
      <c r="B59" s="66" t="s">
        <v>108</v>
      </c>
      <c r="C59" s="57">
        <v>6.42</v>
      </c>
      <c r="D59" s="57"/>
      <c r="E59" s="59"/>
      <c r="F59" s="59"/>
      <c r="G59" s="59"/>
      <c r="H59" s="59"/>
      <c r="I59" s="59"/>
      <c r="J59" s="59"/>
      <c r="K59" s="126"/>
      <c r="L59" s="59"/>
      <c r="M59" s="48"/>
      <c r="N59" s="48"/>
    </row>
    <row r="60" spans="1:14">
      <c r="A60" s="64">
        <v>59</v>
      </c>
      <c r="B60" s="66" t="s">
        <v>104</v>
      </c>
      <c r="C60" s="67"/>
      <c r="D60" s="67"/>
      <c r="E60" s="66"/>
      <c r="F60" s="59"/>
      <c r="G60" s="93">
        <v>1620</v>
      </c>
      <c r="H60" s="93">
        <v>1620</v>
      </c>
      <c r="I60" s="93">
        <v>2227</v>
      </c>
      <c r="J60" s="93">
        <v>2548</v>
      </c>
      <c r="K60" s="131">
        <v>1620</v>
      </c>
      <c r="L60" s="93">
        <v>1620</v>
      </c>
      <c r="M60" s="93">
        <v>2227</v>
      </c>
      <c r="N60" s="93">
        <v>2548</v>
      </c>
    </row>
    <row r="61" spans="1:14">
      <c r="A61" s="64">
        <v>60</v>
      </c>
      <c r="B61" s="66" t="s">
        <v>105</v>
      </c>
      <c r="C61" s="67"/>
      <c r="D61" s="67"/>
      <c r="E61" s="66"/>
      <c r="F61" s="65"/>
      <c r="G61" s="65">
        <v>4.8421052631578941E-3</v>
      </c>
      <c r="H61" s="65">
        <v>4.8421052631578941E-3</v>
      </c>
      <c r="I61" s="65">
        <v>4.8421052631578941E-3</v>
      </c>
      <c r="J61" s="65">
        <v>4.8421052631578941E-3</v>
      </c>
      <c r="K61" s="130">
        <v>4.8421052631578941E-3</v>
      </c>
      <c r="L61" s="65">
        <v>4.8421052631578941E-3</v>
      </c>
      <c r="M61" s="65">
        <v>4.8421052631578941E-3</v>
      </c>
      <c r="N61" s="65">
        <v>4.8421052631578941E-3</v>
      </c>
    </row>
    <row r="62" spans="1:14">
      <c r="A62" s="64">
        <v>61</v>
      </c>
      <c r="B62" s="66" t="s">
        <v>106</v>
      </c>
      <c r="C62" s="67"/>
      <c r="D62" s="67"/>
      <c r="E62" s="66"/>
      <c r="F62" s="59"/>
      <c r="G62" s="59">
        <f>+G60*G61</f>
        <v>7.8442105263157886</v>
      </c>
      <c r="H62" s="59">
        <f t="shared" ref="H62:N62" si="5">+H60*H61</f>
        <v>7.8442105263157886</v>
      </c>
      <c r="I62" s="59">
        <f t="shared" si="5"/>
        <v>10.78336842105263</v>
      </c>
      <c r="J62" s="59">
        <f t="shared" si="5"/>
        <v>12.337684210526314</v>
      </c>
      <c r="K62" s="126">
        <f t="shared" si="5"/>
        <v>7.8442105263157886</v>
      </c>
      <c r="L62" s="59">
        <f t="shared" si="5"/>
        <v>7.8442105263157886</v>
      </c>
      <c r="M62" s="59">
        <f t="shared" si="5"/>
        <v>10.78336842105263</v>
      </c>
      <c r="N62" s="59">
        <f t="shared" si="5"/>
        <v>12.337684210526314</v>
      </c>
    </row>
    <row r="63" spans="1:14" ht="15.75">
      <c r="A63" s="54">
        <v>62</v>
      </c>
      <c r="B63" s="66"/>
      <c r="C63" s="67"/>
      <c r="D63" s="67"/>
      <c r="E63" s="66"/>
      <c r="F63" s="66"/>
      <c r="G63" s="66"/>
      <c r="H63" s="66"/>
      <c r="I63" s="66"/>
      <c r="J63" s="66"/>
      <c r="K63" s="132"/>
      <c r="L63" s="66"/>
      <c r="M63" s="48"/>
      <c r="N63" s="48"/>
    </row>
    <row r="64" spans="1:14" ht="15.75">
      <c r="A64" s="64">
        <v>63</v>
      </c>
      <c r="B64" s="53" t="s">
        <v>114</v>
      </c>
      <c r="C64" s="60"/>
      <c r="D64" s="60"/>
      <c r="E64" s="48"/>
      <c r="F64" s="48"/>
      <c r="G64" s="48"/>
      <c r="H64" s="48"/>
      <c r="I64" s="48"/>
      <c r="J64" s="48"/>
      <c r="K64" s="122"/>
      <c r="L64" s="48"/>
      <c r="M64" s="48"/>
      <c r="N64" s="48"/>
    </row>
    <row r="65" spans="1:14" ht="15.75">
      <c r="A65" s="64">
        <v>64</v>
      </c>
      <c r="B65" s="53" t="s">
        <v>102</v>
      </c>
      <c r="C65" s="60"/>
      <c r="D65" s="60"/>
      <c r="E65" s="48"/>
      <c r="F65" s="61"/>
      <c r="G65" s="61"/>
      <c r="H65" s="61"/>
      <c r="I65" s="61"/>
      <c r="J65" s="61"/>
      <c r="K65" s="127"/>
      <c r="L65" s="61"/>
      <c r="M65" s="48"/>
      <c r="N65" s="48"/>
    </row>
    <row r="66" spans="1:14" ht="15.75">
      <c r="A66" s="64">
        <v>65</v>
      </c>
      <c r="B66" s="53" t="s">
        <v>108</v>
      </c>
      <c r="C66" s="57">
        <v>6.25</v>
      </c>
      <c r="D66" s="57"/>
      <c r="E66" s="58"/>
      <c r="F66" s="58"/>
      <c r="G66" s="58"/>
      <c r="H66" s="58"/>
      <c r="I66" s="58"/>
      <c r="J66" s="58"/>
      <c r="K66" s="129"/>
      <c r="L66" s="58"/>
      <c r="M66" s="48"/>
      <c r="N66" s="48"/>
    </row>
    <row r="67" spans="1:14" ht="15.75">
      <c r="A67" s="64">
        <v>66</v>
      </c>
      <c r="B67" s="53" t="s">
        <v>104</v>
      </c>
      <c r="C67" s="60"/>
      <c r="D67" s="60"/>
      <c r="E67" s="48"/>
      <c r="F67" s="58"/>
      <c r="G67" s="93">
        <v>1542</v>
      </c>
      <c r="H67" s="93">
        <v>2565</v>
      </c>
      <c r="I67" s="93">
        <v>2455</v>
      </c>
      <c r="J67" s="93">
        <v>2455</v>
      </c>
      <c r="K67" s="131">
        <v>1542</v>
      </c>
      <c r="L67" s="93">
        <v>2565</v>
      </c>
      <c r="M67" s="93">
        <v>2455</v>
      </c>
      <c r="N67" s="93">
        <v>2455</v>
      </c>
    </row>
    <row r="68" spans="1:14" ht="15.75">
      <c r="A68" s="64">
        <v>67</v>
      </c>
      <c r="B68" s="53" t="s">
        <v>105</v>
      </c>
      <c r="C68" s="60"/>
      <c r="D68" s="60"/>
      <c r="E68" s="48"/>
      <c r="F68" s="65"/>
      <c r="G68" s="65">
        <v>6.3947368421052629E-3</v>
      </c>
      <c r="H68" s="65">
        <v>6.3947368421052629E-3</v>
      </c>
      <c r="I68" s="65">
        <v>6.3947368421052629E-3</v>
      </c>
      <c r="J68" s="65">
        <v>6.3947368421052629E-3</v>
      </c>
      <c r="K68" s="130">
        <v>6.3947368421052629E-3</v>
      </c>
      <c r="L68" s="65">
        <v>6.3947368421052629E-3</v>
      </c>
      <c r="M68" s="65">
        <v>6.3947368421052629E-3</v>
      </c>
      <c r="N68" s="65">
        <v>6.3947368421052629E-3</v>
      </c>
    </row>
    <row r="69" spans="1:14" ht="15.75">
      <c r="A69" s="64">
        <v>68</v>
      </c>
      <c r="B69" s="53" t="s">
        <v>106</v>
      </c>
      <c r="C69" s="60"/>
      <c r="D69" s="60"/>
      <c r="E69" s="48"/>
      <c r="F69" s="58"/>
      <c r="G69" s="58">
        <f>+G67*G68</f>
        <v>9.8606842105263155</v>
      </c>
      <c r="H69" s="58">
        <f t="shared" ref="H69:N69" si="6">+H67*H68</f>
        <v>16.4025</v>
      </c>
      <c r="I69" s="58">
        <f t="shared" si="6"/>
        <v>15.69907894736842</v>
      </c>
      <c r="J69" s="58">
        <f t="shared" si="6"/>
        <v>15.69907894736842</v>
      </c>
      <c r="K69" s="129">
        <f t="shared" si="6"/>
        <v>9.8606842105263155</v>
      </c>
      <c r="L69" s="58">
        <f t="shared" si="6"/>
        <v>16.4025</v>
      </c>
      <c r="M69" s="58">
        <f t="shared" si="6"/>
        <v>15.69907894736842</v>
      </c>
      <c r="N69" s="58">
        <f t="shared" si="6"/>
        <v>15.69907894736842</v>
      </c>
    </row>
    <row r="70" spans="1:14" ht="15.75">
      <c r="A70" s="54">
        <v>69</v>
      </c>
      <c r="B70" s="66"/>
      <c r="C70" s="67"/>
      <c r="D70" s="67"/>
      <c r="E70" s="66"/>
      <c r="F70" s="66"/>
      <c r="G70" s="66"/>
      <c r="H70" s="66"/>
      <c r="I70" s="66"/>
      <c r="J70" s="66"/>
      <c r="K70" s="132"/>
      <c r="L70" s="66"/>
      <c r="M70" s="48"/>
      <c r="N70" s="48"/>
    </row>
    <row r="71" spans="1:14" ht="15.75">
      <c r="A71" s="64">
        <v>70</v>
      </c>
      <c r="B71" s="53" t="s">
        <v>115</v>
      </c>
      <c r="C71" s="60"/>
      <c r="D71" s="60"/>
      <c r="E71" s="48"/>
      <c r="F71" s="48"/>
      <c r="G71" s="48"/>
      <c r="H71" s="48"/>
      <c r="I71" s="48"/>
      <c r="J71" s="48"/>
      <c r="K71" s="122"/>
      <c r="L71" s="48"/>
      <c r="M71" s="48"/>
      <c r="N71" s="48"/>
    </row>
    <row r="72" spans="1:14" ht="15.75">
      <c r="A72" s="64">
        <v>71</v>
      </c>
      <c r="B72" s="53" t="s">
        <v>102</v>
      </c>
      <c r="C72" s="60"/>
      <c r="D72" s="60"/>
      <c r="E72" s="48"/>
      <c r="F72" s="61"/>
      <c r="G72" s="61"/>
      <c r="H72" s="61"/>
      <c r="I72" s="61"/>
      <c r="J72" s="61"/>
      <c r="K72" s="127"/>
      <c r="L72" s="61"/>
      <c r="M72" s="48"/>
      <c r="N72" s="48"/>
    </row>
    <row r="73" spans="1:14" ht="15.75">
      <c r="A73" s="64">
        <v>72</v>
      </c>
      <c r="B73" s="53" t="s">
        <v>108</v>
      </c>
      <c r="C73" s="57">
        <v>2.4900000000000002</v>
      </c>
      <c r="D73" s="57"/>
      <c r="E73" s="58"/>
      <c r="F73" s="58"/>
      <c r="G73" s="58"/>
      <c r="H73" s="58"/>
      <c r="I73" s="58"/>
      <c r="J73" s="58"/>
      <c r="K73" s="129"/>
      <c r="L73" s="58"/>
      <c r="M73" s="48"/>
      <c r="N73" s="48"/>
    </row>
    <row r="74" spans="1:14" ht="15.75">
      <c r="A74" s="64">
        <v>73</v>
      </c>
      <c r="B74" s="53" t="s">
        <v>104</v>
      </c>
      <c r="C74" s="60"/>
      <c r="D74" s="60"/>
      <c r="E74" s="48"/>
      <c r="F74" s="58"/>
      <c r="G74" s="93">
        <v>781</v>
      </c>
      <c r="H74" s="93">
        <v>781</v>
      </c>
      <c r="I74" s="93">
        <v>781</v>
      </c>
      <c r="J74" s="93">
        <v>781</v>
      </c>
      <c r="K74" s="131">
        <v>781</v>
      </c>
      <c r="L74" s="93">
        <v>781</v>
      </c>
      <c r="M74" s="93">
        <v>781</v>
      </c>
      <c r="N74" s="93">
        <v>781</v>
      </c>
    </row>
    <row r="75" spans="1:14" ht="15.75">
      <c r="A75" s="64">
        <v>74</v>
      </c>
      <c r="B75" s="53" t="s">
        <v>105</v>
      </c>
      <c r="C75" s="60"/>
      <c r="D75" s="60"/>
      <c r="E75" s="48"/>
      <c r="F75" s="65"/>
      <c r="G75" s="65">
        <v>1.505263157894737E-2</v>
      </c>
      <c r="H75" s="65">
        <v>1.505263157894737E-2</v>
      </c>
      <c r="I75" s="65">
        <v>1.505263157894737E-2</v>
      </c>
      <c r="J75" s="65">
        <v>1.505263157894737E-2</v>
      </c>
      <c r="K75" s="130">
        <v>1.505263157894737E-2</v>
      </c>
      <c r="L75" s="65">
        <v>1.505263157894737E-2</v>
      </c>
      <c r="M75" s="65">
        <v>1.505263157894737E-2</v>
      </c>
      <c r="N75" s="65">
        <v>1.505263157894737E-2</v>
      </c>
    </row>
    <row r="76" spans="1:14" ht="15.75">
      <c r="A76" s="64">
        <v>75</v>
      </c>
      <c r="B76" s="53" t="s">
        <v>106</v>
      </c>
      <c r="C76" s="60"/>
      <c r="D76" s="60"/>
      <c r="E76" s="48"/>
      <c r="F76" s="58"/>
      <c r="G76" s="58">
        <f>+G74*G75</f>
        <v>11.756105263157895</v>
      </c>
      <c r="H76" s="58">
        <f t="shared" ref="H76:N76" si="7">+H74*H75</f>
        <v>11.756105263157895</v>
      </c>
      <c r="I76" s="58">
        <f t="shared" si="7"/>
        <v>11.756105263157895</v>
      </c>
      <c r="J76" s="58">
        <f t="shared" si="7"/>
        <v>11.756105263157895</v>
      </c>
      <c r="K76" s="129">
        <f t="shared" si="7"/>
        <v>11.756105263157895</v>
      </c>
      <c r="L76" s="58">
        <f t="shared" si="7"/>
        <v>11.756105263157895</v>
      </c>
      <c r="M76" s="58">
        <f t="shared" si="7"/>
        <v>11.756105263157895</v>
      </c>
      <c r="N76" s="58">
        <f t="shared" si="7"/>
        <v>11.756105263157895</v>
      </c>
    </row>
    <row r="77" spans="1:14" ht="15.75">
      <c r="A77" s="54">
        <v>76</v>
      </c>
      <c r="B77" s="48"/>
      <c r="C77" s="60"/>
      <c r="D77" s="60"/>
      <c r="E77" s="48"/>
      <c r="F77" s="48"/>
      <c r="G77" s="48"/>
      <c r="H77" s="48"/>
      <c r="I77" s="48"/>
      <c r="J77" s="48"/>
      <c r="K77" s="122"/>
      <c r="L77" s="48"/>
      <c r="M77" s="48"/>
      <c r="N77" s="48"/>
    </row>
    <row r="78" spans="1:14" ht="15.75">
      <c r="A78" s="64">
        <v>77</v>
      </c>
      <c r="B78" s="48"/>
      <c r="C78" s="60"/>
      <c r="D78" s="60"/>
      <c r="E78" s="48"/>
      <c r="F78" s="48"/>
      <c r="G78" s="48"/>
      <c r="H78" s="48"/>
      <c r="I78" s="48"/>
      <c r="J78" s="48"/>
      <c r="K78" s="122"/>
      <c r="L78" s="48"/>
      <c r="M78" s="48"/>
      <c r="N78" s="48"/>
    </row>
    <row r="79" spans="1:14" ht="15.75">
      <c r="A79" s="64">
        <v>78</v>
      </c>
      <c r="B79" s="53" t="s">
        <v>116</v>
      </c>
      <c r="C79" s="60"/>
      <c r="D79" s="60"/>
      <c r="E79" s="48"/>
      <c r="F79" s="48"/>
      <c r="G79" s="48"/>
      <c r="H79" s="48"/>
      <c r="I79" s="48"/>
      <c r="J79" s="48"/>
      <c r="K79" s="122"/>
      <c r="L79" s="48"/>
      <c r="M79" s="48"/>
      <c r="N79" s="48"/>
    </row>
    <row r="80" spans="1:14" ht="15.75">
      <c r="A80" s="64">
        <v>79</v>
      </c>
      <c r="B80" s="53" t="s">
        <v>102</v>
      </c>
      <c r="C80" s="60"/>
      <c r="D80" s="60"/>
      <c r="E80" s="48"/>
      <c r="F80" s="61"/>
      <c r="G80" s="61"/>
      <c r="H80" s="61"/>
      <c r="I80" s="61"/>
      <c r="J80" s="61"/>
      <c r="K80" s="127"/>
      <c r="L80" s="61"/>
      <c r="M80" s="48"/>
      <c r="N80" s="48"/>
    </row>
    <row r="81" spans="1:14" ht="15.75">
      <c r="A81" s="64">
        <v>80</v>
      </c>
      <c r="B81" s="53" t="s">
        <v>108</v>
      </c>
      <c r="C81" s="57">
        <v>1.1299999999999999</v>
      </c>
      <c r="D81" s="57"/>
      <c r="E81" s="58"/>
      <c r="F81" s="58"/>
      <c r="G81" s="58"/>
      <c r="H81" s="58"/>
      <c r="I81" s="58"/>
      <c r="J81" s="58"/>
      <c r="K81" s="129"/>
      <c r="L81" s="58"/>
      <c r="M81" s="48"/>
      <c r="N81" s="48"/>
    </row>
    <row r="82" spans="1:14" ht="15.75">
      <c r="A82" s="64">
        <v>81</v>
      </c>
      <c r="B82" s="53" t="s">
        <v>104</v>
      </c>
      <c r="C82" s="64"/>
      <c r="D82" s="64"/>
      <c r="E82" s="48"/>
      <c r="F82" s="58"/>
      <c r="G82" s="93">
        <v>263</v>
      </c>
      <c r="H82" s="93">
        <v>277</v>
      </c>
      <c r="I82" s="93">
        <v>321</v>
      </c>
      <c r="J82" s="93">
        <v>324</v>
      </c>
      <c r="K82" s="131">
        <v>472</v>
      </c>
      <c r="L82" s="93">
        <v>495</v>
      </c>
      <c r="M82" s="93">
        <v>810</v>
      </c>
      <c r="N82" s="93">
        <v>889</v>
      </c>
    </row>
    <row r="83" spans="1:14" ht="15.75">
      <c r="A83" s="64">
        <v>82</v>
      </c>
      <c r="B83" s="53" t="s">
        <v>105</v>
      </c>
      <c r="C83" s="64"/>
      <c r="D83" s="64"/>
      <c r="E83" s="48"/>
      <c r="F83" s="65"/>
      <c r="G83" s="65">
        <v>2.5000000000000001E-2</v>
      </c>
      <c r="H83" s="65">
        <v>2.5000000000000001E-2</v>
      </c>
      <c r="I83" s="65">
        <v>2.5000000000000001E-2</v>
      </c>
      <c r="J83" s="65">
        <v>2.5000000000000001E-2</v>
      </c>
      <c r="K83" s="130">
        <v>0.04</v>
      </c>
      <c r="L83" s="65">
        <v>0.04</v>
      </c>
      <c r="M83" s="65">
        <v>0.04</v>
      </c>
      <c r="N83" s="65">
        <v>0.04</v>
      </c>
    </row>
    <row r="84" spans="1:14" ht="15.75">
      <c r="A84" s="54">
        <v>83</v>
      </c>
      <c r="B84" s="53" t="s">
        <v>106</v>
      </c>
      <c r="C84" s="64"/>
      <c r="D84" s="64"/>
      <c r="E84" s="48"/>
      <c r="F84" s="58"/>
      <c r="G84" s="58">
        <f>+G82*G83</f>
        <v>6.5750000000000002</v>
      </c>
      <c r="H84" s="58">
        <f t="shared" ref="H84:N84" si="8">+H82*H83</f>
        <v>6.9250000000000007</v>
      </c>
      <c r="I84" s="58">
        <f t="shared" si="8"/>
        <v>8.0250000000000004</v>
      </c>
      <c r="J84" s="58">
        <f t="shared" si="8"/>
        <v>8.1</v>
      </c>
      <c r="K84" s="129">
        <f t="shared" si="8"/>
        <v>18.88</v>
      </c>
      <c r="L84" s="58">
        <f t="shared" si="8"/>
        <v>19.8</v>
      </c>
      <c r="M84" s="58">
        <f t="shared" si="8"/>
        <v>32.4</v>
      </c>
      <c r="N84" s="58">
        <f t="shared" si="8"/>
        <v>35.56</v>
      </c>
    </row>
    <row r="85" spans="1:14" ht="15.75">
      <c r="A85" s="64">
        <v>84</v>
      </c>
      <c r="B85" s="48"/>
      <c r="C85" s="64"/>
      <c r="D85" s="64"/>
      <c r="E85" s="48"/>
      <c r="F85" s="48"/>
      <c r="G85" s="48"/>
      <c r="H85" s="97"/>
      <c r="I85" s="97"/>
      <c r="J85" s="97"/>
      <c r="K85" s="122"/>
      <c r="L85" s="97"/>
      <c r="M85" s="97"/>
      <c r="N85" s="97"/>
    </row>
    <row r="86" spans="1:14" ht="15.75">
      <c r="A86" s="64">
        <v>85</v>
      </c>
      <c r="B86" s="53" t="s">
        <v>117</v>
      </c>
      <c r="C86" s="64"/>
      <c r="D86" s="64"/>
      <c r="E86" s="61"/>
      <c r="F86" s="48"/>
      <c r="G86" s="58">
        <f>+G16+G24+G32+G47+G55+G62+G69+G76+G84</f>
        <v>90.953000000000003</v>
      </c>
      <c r="H86" s="58">
        <f t="shared" ref="H86:N86" si="9">+H16+H24+H32+H47+H55+H62+H69+H76+H84</f>
        <v>97.219473684210527</v>
      </c>
      <c r="I86" s="58">
        <f t="shared" si="9"/>
        <v>103.61505263157895</v>
      </c>
      <c r="J86" s="58">
        <f t="shared" si="9"/>
        <v>107.72403508771929</v>
      </c>
      <c r="K86" s="129">
        <f t="shared" si="9"/>
        <v>72.249999999999986</v>
      </c>
      <c r="L86" s="58">
        <f t="shared" si="9"/>
        <v>79.711815789473675</v>
      </c>
      <c r="M86" s="58">
        <f t="shared" si="9"/>
        <v>96.464552631578954</v>
      </c>
      <c r="N86" s="58">
        <f t="shared" si="9"/>
        <v>103.98686842105263</v>
      </c>
    </row>
    <row r="87" spans="1:14" ht="15.75">
      <c r="A87" s="48"/>
      <c r="B87" s="48"/>
      <c r="C87" s="64"/>
      <c r="D87" s="64"/>
      <c r="E87" s="61"/>
      <c r="F87" s="48"/>
      <c r="G87" s="48"/>
      <c r="H87" s="48"/>
      <c r="I87" s="48"/>
      <c r="J87" s="48"/>
      <c r="K87" s="48"/>
      <c r="L87" s="48"/>
      <c r="M87" s="48"/>
      <c r="N87" s="48"/>
    </row>
    <row r="88" spans="1:14" ht="15.75">
      <c r="A88" s="48"/>
      <c r="B88" s="48"/>
      <c r="C88" s="64"/>
      <c r="D88" s="64"/>
      <c r="E88" s="48"/>
      <c r="F88" s="48"/>
      <c r="G88" s="48"/>
      <c r="H88" s="48"/>
      <c r="I88" s="48"/>
      <c r="J88" s="48"/>
      <c r="K88" s="48"/>
      <c r="L88" s="48"/>
      <c r="M88" s="48"/>
      <c r="N88" s="48"/>
    </row>
    <row r="94" spans="1:14" ht="15.75">
      <c r="A94" s="48"/>
      <c r="B94" s="66" t="s">
        <v>118</v>
      </c>
      <c r="C94" s="48"/>
      <c r="D94" s="48"/>
      <c r="E94" s="48"/>
      <c r="F94" s="48"/>
      <c r="G94" s="48"/>
      <c r="H94" s="48"/>
      <c r="I94" s="48"/>
      <c r="J94" s="48"/>
      <c r="K94" s="48"/>
      <c r="L94" s="48"/>
      <c r="M94" s="48"/>
      <c r="N94" s="48"/>
    </row>
    <row r="95" spans="1:14" ht="15.75">
      <c r="A95" s="48"/>
      <c r="B95" s="81" t="s">
        <v>119</v>
      </c>
      <c r="C95" s="48"/>
      <c r="D95" s="48"/>
      <c r="E95" s="48"/>
      <c r="F95" s="48"/>
      <c r="G95" s="48"/>
      <c r="H95" s="48"/>
      <c r="I95" s="48"/>
      <c r="J95" s="48"/>
      <c r="K95" s="48"/>
      <c r="L95" s="48"/>
      <c r="M95" s="48"/>
      <c r="N95" s="48"/>
    </row>
    <row r="96" spans="1:14" ht="15.75">
      <c r="A96" s="48"/>
      <c r="B96" s="81" t="s">
        <v>120</v>
      </c>
      <c r="C96" s="48"/>
      <c r="D96" s="48"/>
      <c r="E96" s="48"/>
      <c r="F96" s="48"/>
      <c r="G96" s="48"/>
      <c r="H96" s="48"/>
      <c r="I96" s="48"/>
      <c r="J96" s="48"/>
      <c r="K96" s="48"/>
      <c r="L96" s="48"/>
      <c r="M96" s="48"/>
      <c r="N96" s="48"/>
    </row>
    <row r="97" spans="2:4" ht="15.75">
      <c r="B97" s="95" t="s">
        <v>121</v>
      </c>
      <c r="C97" s="48"/>
      <c r="D97" s="48"/>
    </row>
    <row r="98" spans="2:4" ht="15.75">
      <c r="B98" s="82"/>
      <c r="C98" s="48"/>
      <c r="D98" s="48"/>
    </row>
    <row r="99" spans="2:4" ht="409.6">
      <c r="B99" s="83" t="s">
        <v>122</v>
      </c>
      <c r="C99" s="48"/>
      <c r="D99" s="48"/>
    </row>
    <row r="100" spans="2:4" ht="179.25">
      <c r="B100" s="83" t="s">
        <v>123</v>
      </c>
      <c r="C100" s="48"/>
      <c r="D100" s="48"/>
    </row>
    <row r="101" spans="2:4" ht="15.75">
      <c r="B101" s="84" t="s">
        <v>124</v>
      </c>
      <c r="C101" s="94">
        <v>0.24299999999999999</v>
      </c>
      <c r="D101" s="85"/>
    </row>
    <row r="102" spans="2:4" ht="15.75">
      <c r="B102" s="86" t="s">
        <v>125</v>
      </c>
      <c r="C102" s="94">
        <v>0.32900000000000001</v>
      </c>
      <c r="D102" s="85"/>
    </row>
    <row r="103" spans="2:4" ht="15.75">
      <c r="B103" s="84" t="s">
        <v>126</v>
      </c>
      <c r="C103" s="94">
        <v>0.184</v>
      </c>
      <c r="D103" s="85"/>
    </row>
    <row r="104" spans="2:4" ht="15.75">
      <c r="B104" s="84" t="s">
        <v>127</v>
      </c>
      <c r="C104" s="94">
        <v>0.24299999999999999</v>
      </c>
      <c r="D104" s="85"/>
    </row>
  </sheetData>
  <mergeCells count="2">
    <mergeCell ref="F1:L1"/>
    <mergeCell ref="F2:L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view="pageBreakPreview" zoomScale="60" zoomScaleNormal="100" workbookViewId="0"/>
  </sheetViews>
  <sheetFormatPr defaultRowHeight="15"/>
  <cols>
    <col min="1" max="1" width="29.140625" bestFit="1" customWidth="1"/>
    <col min="2" max="2" width="29.140625" customWidth="1"/>
  </cols>
  <sheetData>
    <row r="1" spans="1:10">
      <c r="A1" s="99"/>
      <c r="B1" s="99"/>
      <c r="C1" s="102"/>
      <c r="D1" s="102"/>
      <c r="E1" s="102"/>
      <c r="F1" s="102"/>
      <c r="G1" s="102"/>
      <c r="H1" s="102"/>
      <c r="I1" s="102"/>
      <c r="J1" s="102"/>
    </row>
    <row r="2" spans="1:10">
      <c r="A2" s="99"/>
      <c r="B2" s="99"/>
      <c r="C2" s="101" t="s">
        <v>128</v>
      </c>
      <c r="D2" s="101" t="s">
        <v>95</v>
      </c>
      <c r="E2" s="101" t="s">
        <v>128</v>
      </c>
      <c r="F2" s="101" t="s">
        <v>95</v>
      </c>
      <c r="G2" s="101" t="s">
        <v>128</v>
      </c>
      <c r="H2" s="101" t="s">
        <v>95</v>
      </c>
      <c r="I2" s="101" t="s">
        <v>128</v>
      </c>
      <c r="J2" s="101" t="s">
        <v>95</v>
      </c>
    </row>
    <row r="3" spans="1:10">
      <c r="A3" s="99" t="s">
        <v>129</v>
      </c>
      <c r="B3" s="99"/>
      <c r="C3" s="103">
        <v>9500</v>
      </c>
      <c r="D3" s="103">
        <v>4071</v>
      </c>
      <c r="E3" s="104">
        <v>16000</v>
      </c>
      <c r="F3" s="104">
        <v>6203</v>
      </c>
      <c r="G3" s="103">
        <v>27500</v>
      </c>
      <c r="H3" s="103">
        <v>12950</v>
      </c>
      <c r="I3" s="104">
        <v>50000</v>
      </c>
      <c r="J3" s="104">
        <v>16778</v>
      </c>
    </row>
    <row r="4" spans="1:10">
      <c r="A4" s="98" t="s">
        <v>98</v>
      </c>
      <c r="B4" s="98"/>
      <c r="C4" s="105">
        <v>100</v>
      </c>
      <c r="D4" s="105">
        <v>48</v>
      </c>
      <c r="E4" s="106">
        <v>150</v>
      </c>
      <c r="F4" s="106">
        <v>71</v>
      </c>
      <c r="G4" s="105">
        <v>250</v>
      </c>
      <c r="H4" s="105">
        <v>135</v>
      </c>
      <c r="I4" s="106">
        <v>400</v>
      </c>
      <c r="J4" s="106">
        <v>183</v>
      </c>
    </row>
    <row r="5" spans="1:10">
      <c r="A5" s="98" t="s">
        <v>130</v>
      </c>
      <c r="B5" s="98"/>
      <c r="C5" s="107">
        <v>741</v>
      </c>
      <c r="D5" s="107">
        <v>899</v>
      </c>
      <c r="E5" s="108">
        <v>756</v>
      </c>
      <c r="F5" s="108">
        <v>921</v>
      </c>
      <c r="G5" s="107">
        <v>803</v>
      </c>
      <c r="H5" s="107">
        <v>1237</v>
      </c>
      <c r="I5" s="108">
        <v>1330</v>
      </c>
      <c r="J5" s="108">
        <v>1842</v>
      </c>
    </row>
    <row r="6" spans="1:10" ht="15.75">
      <c r="A6" s="97"/>
      <c r="B6" s="97"/>
      <c r="C6" s="97"/>
      <c r="D6" s="97"/>
      <c r="E6" s="97"/>
      <c r="F6" s="97"/>
      <c r="G6" s="100"/>
      <c r="H6" s="100"/>
      <c r="I6" s="100"/>
      <c r="J6" s="100"/>
    </row>
    <row r="7" spans="1:10">
      <c r="A7" s="96" t="s">
        <v>133</v>
      </c>
      <c r="B7" s="46">
        <v>9.74E-2</v>
      </c>
      <c r="C7" s="47">
        <f t="shared" ref="C7:J7" si="0">C5*$B$7</f>
        <v>72.173400000000001</v>
      </c>
      <c r="D7" s="47">
        <f t="shared" si="0"/>
        <v>87.562600000000003</v>
      </c>
      <c r="E7" s="47">
        <f t="shared" si="0"/>
        <v>73.634399999999999</v>
      </c>
      <c r="F7" s="47">
        <f t="shared" si="0"/>
        <v>89.705399999999997</v>
      </c>
      <c r="G7" s="47">
        <f t="shared" si="0"/>
        <v>78.212199999999996</v>
      </c>
      <c r="H7" s="47">
        <f t="shared" si="0"/>
        <v>120.4838</v>
      </c>
      <c r="I7" s="47">
        <f t="shared" si="0"/>
        <v>129.542</v>
      </c>
      <c r="J7" s="47">
        <f t="shared" si="0"/>
        <v>179.41079999999999</v>
      </c>
    </row>
    <row r="8" spans="1:10">
      <c r="A8" s="96" t="s">
        <v>131</v>
      </c>
      <c r="C8" s="47">
        <f>C7/12</f>
        <v>6.0144500000000001</v>
      </c>
      <c r="D8" s="47">
        <f t="shared" ref="D8:J8" si="1">D7/12</f>
        <v>7.2968833333333336</v>
      </c>
      <c r="E8" s="47">
        <f t="shared" si="1"/>
        <v>6.1361999999999997</v>
      </c>
      <c r="F8" s="47">
        <f t="shared" si="1"/>
        <v>7.4754499999999995</v>
      </c>
      <c r="G8" s="47">
        <f t="shared" si="1"/>
        <v>6.5176833333333333</v>
      </c>
      <c r="H8" s="47">
        <f t="shared" si="1"/>
        <v>10.040316666666667</v>
      </c>
      <c r="I8" s="47">
        <f t="shared" si="1"/>
        <v>10.795166666666667</v>
      </c>
      <c r="J8" s="47">
        <f t="shared" si="1"/>
        <v>14.950899999999999</v>
      </c>
    </row>
    <row r="10" spans="1:10">
      <c r="A10" s="96" t="s">
        <v>132</v>
      </c>
      <c r="D10" s="47">
        <f>D8-C8</f>
        <v>1.2824333333333335</v>
      </c>
      <c r="F10" s="47">
        <f>F8-E8</f>
        <v>1.3392499999999998</v>
      </c>
      <c r="H10" s="47">
        <f>H8-G8</f>
        <v>3.5226333333333342</v>
      </c>
      <c r="J10" s="47">
        <f>J8-I8</f>
        <v>4.1557333333333322</v>
      </c>
    </row>
  </sheetData>
  <pageMargins left="0.7" right="0.7" top="0.75" bottom="0.75" header="0.3" footer="0.3"/>
  <pageSetup scale="9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8"/>
  <sheetViews>
    <sheetView zoomScale="90" zoomScaleNormal="90" workbookViewId="0">
      <selection activeCell="D23" sqref="D23"/>
    </sheetView>
  </sheetViews>
  <sheetFormatPr defaultRowHeight="12.75"/>
  <cols>
    <col min="1" max="1" width="40.140625" style="98" bestFit="1" customWidth="1"/>
    <col min="2" max="2" width="10" style="98" bestFit="1" customWidth="1"/>
    <col min="3" max="3" width="9.7109375" style="98" bestFit="1" customWidth="1"/>
    <col min="4" max="4" width="9.7109375" style="98" customWidth="1"/>
    <col min="5" max="6" width="10.5703125" style="98" bestFit="1" customWidth="1"/>
    <col min="7" max="7" width="9.7109375" style="98" bestFit="1" customWidth="1"/>
    <col min="8" max="8" width="11.42578125" style="98" bestFit="1" customWidth="1"/>
    <col min="9" max="9" width="11" style="98" bestFit="1" customWidth="1"/>
    <col min="10" max="10" width="27.85546875" style="98" bestFit="1" customWidth="1"/>
    <col min="11" max="16384" width="9.140625" style="98"/>
  </cols>
  <sheetData>
    <row r="1" spans="1:10">
      <c r="A1" s="99"/>
      <c r="B1" s="50"/>
      <c r="C1" s="50"/>
      <c r="D1" s="50"/>
      <c r="E1" s="50"/>
      <c r="F1" s="50"/>
      <c r="G1" s="50"/>
      <c r="H1" s="50"/>
      <c r="I1" s="50"/>
    </row>
    <row r="2" spans="1:10" ht="13.5" thickBot="1">
      <c r="A2" s="99"/>
      <c r="B2" s="174" t="s">
        <v>128</v>
      </c>
      <c r="C2" s="174" t="s">
        <v>95</v>
      </c>
      <c r="D2" s="174" t="s">
        <v>128</v>
      </c>
      <c r="E2" s="174" t="s">
        <v>95</v>
      </c>
      <c r="F2" s="174" t="s">
        <v>128</v>
      </c>
      <c r="G2" s="174" t="s">
        <v>95</v>
      </c>
      <c r="H2" s="174" t="s">
        <v>128</v>
      </c>
      <c r="I2" s="174" t="s">
        <v>95</v>
      </c>
    </row>
    <row r="3" spans="1:10">
      <c r="A3" s="99"/>
      <c r="B3" s="175">
        <v>9500</v>
      </c>
      <c r="C3" s="176">
        <v>4071</v>
      </c>
      <c r="D3" s="177">
        <v>16000</v>
      </c>
      <c r="E3" s="178">
        <v>6203</v>
      </c>
      <c r="F3" s="175">
        <v>27500</v>
      </c>
      <c r="G3" s="176">
        <v>12950</v>
      </c>
      <c r="H3" s="177">
        <v>50000</v>
      </c>
      <c r="I3" s="178">
        <v>16778</v>
      </c>
    </row>
    <row r="4" spans="1:10">
      <c r="B4" s="179">
        <v>100</v>
      </c>
      <c r="C4" s="180">
        <v>48</v>
      </c>
      <c r="D4" s="181">
        <v>150</v>
      </c>
      <c r="E4" s="182">
        <v>71</v>
      </c>
      <c r="F4" s="179">
        <v>250</v>
      </c>
      <c r="G4" s="180">
        <v>135</v>
      </c>
      <c r="H4" s="181">
        <v>400</v>
      </c>
      <c r="I4" s="182">
        <v>183</v>
      </c>
    </row>
    <row r="5" spans="1:10">
      <c r="A5" s="98" t="s">
        <v>150</v>
      </c>
      <c r="B5" s="183">
        <v>52</v>
      </c>
      <c r="C5" s="184">
        <v>242</v>
      </c>
      <c r="D5" s="185">
        <v>61</v>
      </c>
      <c r="E5" s="186">
        <v>262</v>
      </c>
      <c r="F5" s="183">
        <v>98.75</v>
      </c>
      <c r="G5" s="187">
        <v>542</v>
      </c>
      <c r="H5" s="188">
        <v>96.25</v>
      </c>
      <c r="I5" s="189">
        <v>612</v>
      </c>
    </row>
    <row r="6" spans="1:10">
      <c r="A6" s="119" t="s">
        <v>151</v>
      </c>
      <c r="B6" s="190"/>
      <c r="C6" s="191"/>
      <c r="D6" s="192"/>
      <c r="E6" s="193"/>
      <c r="F6" s="190"/>
      <c r="G6" s="191"/>
      <c r="H6" s="192"/>
      <c r="I6" s="193"/>
    </row>
    <row r="7" spans="1:10" ht="15">
      <c r="A7" s="194" t="s">
        <v>152</v>
      </c>
      <c r="B7" s="195">
        <v>741</v>
      </c>
      <c r="C7" s="196">
        <v>899</v>
      </c>
      <c r="D7" s="195">
        <v>756</v>
      </c>
      <c r="E7" s="196">
        <v>921</v>
      </c>
      <c r="F7" s="195">
        <v>803</v>
      </c>
      <c r="G7" s="196">
        <v>1237</v>
      </c>
      <c r="H7" s="195">
        <v>1330</v>
      </c>
      <c r="I7" s="196">
        <v>1842</v>
      </c>
    </row>
    <row r="8" spans="1:10" ht="15">
      <c r="A8" s="197" t="s">
        <v>153</v>
      </c>
      <c r="B8" s="198">
        <v>1526</v>
      </c>
      <c r="C8" s="199">
        <v>1684</v>
      </c>
      <c r="D8" s="200">
        <v>1727</v>
      </c>
      <c r="E8" s="201">
        <v>1892</v>
      </c>
      <c r="F8" s="198">
        <v>1774</v>
      </c>
      <c r="G8" s="199">
        <v>2208</v>
      </c>
      <c r="H8" s="200">
        <v>2180</v>
      </c>
      <c r="I8" s="201">
        <v>2692</v>
      </c>
    </row>
    <row r="9" spans="1:10" ht="15">
      <c r="A9" s="197" t="s">
        <v>154</v>
      </c>
      <c r="B9" s="198">
        <v>1554</v>
      </c>
      <c r="C9" s="199">
        <v>1711</v>
      </c>
      <c r="D9" s="200">
        <v>1655</v>
      </c>
      <c r="E9" s="201">
        <v>1821</v>
      </c>
      <c r="F9" s="198">
        <v>2280</v>
      </c>
      <c r="G9" s="199">
        <v>2714</v>
      </c>
      <c r="H9" s="200">
        <v>2465</v>
      </c>
      <c r="I9" s="201">
        <v>2977</v>
      </c>
    </row>
    <row r="10" spans="1:10" ht="15">
      <c r="A10" s="197" t="s">
        <v>155</v>
      </c>
      <c r="B10" s="198">
        <v>1680</v>
      </c>
      <c r="C10" s="199">
        <v>1838</v>
      </c>
      <c r="D10" s="200">
        <v>1695</v>
      </c>
      <c r="E10" s="201">
        <v>1860</v>
      </c>
      <c r="F10" s="198">
        <v>2073</v>
      </c>
      <c r="G10" s="199">
        <v>2507</v>
      </c>
      <c r="H10" s="200">
        <v>2146</v>
      </c>
      <c r="I10" s="201">
        <v>2658</v>
      </c>
    </row>
    <row r="11" spans="1:10">
      <c r="A11" s="99"/>
      <c r="B11" s="202"/>
      <c r="C11" s="203"/>
      <c r="D11" s="204"/>
      <c r="E11" s="205"/>
      <c r="F11" s="202"/>
      <c r="G11" s="203"/>
      <c r="H11" s="204"/>
      <c r="I11" s="205"/>
    </row>
    <row r="12" spans="1:10">
      <c r="A12" s="101" t="s">
        <v>156</v>
      </c>
      <c r="B12" s="202"/>
      <c r="C12" s="203"/>
      <c r="D12" s="204"/>
      <c r="E12" s="205"/>
      <c r="F12" s="202"/>
      <c r="G12" s="203"/>
      <c r="H12" s="204"/>
      <c r="I12" s="205"/>
    </row>
    <row r="13" spans="1:10">
      <c r="A13" s="197" t="s">
        <v>152</v>
      </c>
      <c r="B13" s="206">
        <f>B7*B21</f>
        <v>180.06299999999999</v>
      </c>
      <c r="C13" s="206">
        <f>C7*B21</f>
        <v>218.45699999999999</v>
      </c>
      <c r="D13" s="207">
        <f>D7*B21</f>
        <v>183.708</v>
      </c>
      <c r="E13" s="208">
        <f>E7*B21</f>
        <v>223.803</v>
      </c>
      <c r="F13" s="206">
        <f>F7*B21</f>
        <v>195.12899999999999</v>
      </c>
      <c r="G13" s="209">
        <f>G7*B21</f>
        <v>300.59100000000001</v>
      </c>
      <c r="H13" s="207">
        <f>H7*B21</f>
        <v>323.19</v>
      </c>
      <c r="I13" s="208">
        <f>I7*B21</f>
        <v>447.60599999999999</v>
      </c>
      <c r="J13" s="210" t="s">
        <v>157</v>
      </c>
    </row>
    <row r="14" spans="1:10">
      <c r="A14" s="197" t="s">
        <v>153</v>
      </c>
      <c r="B14" s="206">
        <f>B8*B22</f>
        <v>502.05400000000003</v>
      </c>
      <c r="C14" s="206">
        <f>C8*B22</f>
        <v>554.03600000000006</v>
      </c>
      <c r="D14" s="207">
        <f>D8*B22</f>
        <v>568.18299999999999</v>
      </c>
      <c r="E14" s="208">
        <f>E8*B22</f>
        <v>622.46800000000007</v>
      </c>
      <c r="F14" s="206">
        <f>F8*B22</f>
        <v>583.64600000000007</v>
      </c>
      <c r="G14" s="209">
        <f>G8*B22</f>
        <v>726.43200000000002</v>
      </c>
      <c r="H14" s="207">
        <f>H8*B22</f>
        <v>717.22</v>
      </c>
      <c r="I14" s="208">
        <f>I8*B22</f>
        <v>885.66800000000001</v>
      </c>
      <c r="J14" s="98" t="s">
        <v>158</v>
      </c>
    </row>
    <row r="15" spans="1:10">
      <c r="A15" s="197" t="s">
        <v>154</v>
      </c>
      <c r="B15" s="206">
        <f>B9*B23</f>
        <v>285.93599999999998</v>
      </c>
      <c r="C15" s="206">
        <f>C9*B23</f>
        <v>314.82400000000001</v>
      </c>
      <c r="D15" s="207">
        <f>D9*B23</f>
        <v>304.52</v>
      </c>
      <c r="E15" s="208">
        <f>E9*B23</f>
        <v>335.06400000000002</v>
      </c>
      <c r="F15" s="206">
        <f>F9*B23</f>
        <v>419.52</v>
      </c>
      <c r="G15" s="209">
        <f>G9*B23</f>
        <v>499.37599999999998</v>
      </c>
      <c r="H15" s="207">
        <f>H9*B23</f>
        <v>453.56</v>
      </c>
      <c r="I15" s="208">
        <f>I9*B23</f>
        <v>547.76800000000003</v>
      </c>
      <c r="J15" s="98" t="s">
        <v>159</v>
      </c>
    </row>
    <row r="16" spans="1:10">
      <c r="A16" s="197" t="s">
        <v>155</v>
      </c>
      <c r="B16" s="206">
        <f>B10*B24</f>
        <v>408.24</v>
      </c>
      <c r="C16" s="206">
        <f>C10*B24</f>
        <v>446.63400000000001</v>
      </c>
      <c r="D16" s="207">
        <f>D10*B24</f>
        <v>411.88499999999999</v>
      </c>
      <c r="E16" s="208">
        <f>E10*B24</f>
        <v>451.97999999999996</v>
      </c>
      <c r="F16" s="206">
        <f>F10*B24</f>
        <v>503.73899999999998</v>
      </c>
      <c r="G16" s="209">
        <f>G10*B24</f>
        <v>609.20100000000002</v>
      </c>
      <c r="H16" s="207">
        <f>H10*B24</f>
        <v>521.47799999999995</v>
      </c>
      <c r="I16" s="208">
        <f>I10*B24</f>
        <v>645.89400000000001</v>
      </c>
      <c r="J16" s="98" t="s">
        <v>160</v>
      </c>
    </row>
    <row r="17" spans="1:9" ht="13.5" thickBot="1">
      <c r="A17" s="211" t="s">
        <v>161</v>
      </c>
      <c r="B17" s="212">
        <f>SUM(B13:B16)</f>
        <v>1376.2929999999999</v>
      </c>
      <c r="C17" s="213">
        <f>SUM(C13:C16)</f>
        <v>1533.951</v>
      </c>
      <c r="D17" s="212">
        <f>SUM(D13:D16)</f>
        <v>1468.296</v>
      </c>
      <c r="E17" s="213">
        <f>SUM(E13:E16)</f>
        <v>1633.3150000000001</v>
      </c>
      <c r="F17" s="213">
        <f t="shared" ref="F17:I17" si="0">SUM(F13:F16)</f>
        <v>1702.0340000000001</v>
      </c>
      <c r="G17" s="213">
        <f t="shared" si="0"/>
        <v>2135.6000000000004</v>
      </c>
      <c r="H17" s="213">
        <f t="shared" si="0"/>
        <v>2015.4479999999999</v>
      </c>
      <c r="I17" s="213">
        <f t="shared" si="0"/>
        <v>2526.9359999999997</v>
      </c>
    </row>
    <row r="20" spans="1:9">
      <c r="A20" s="214" t="s">
        <v>162</v>
      </c>
    </row>
    <row r="21" spans="1:9" ht="15">
      <c r="A21" s="215" t="s">
        <v>124</v>
      </c>
      <c r="B21" s="216">
        <f>'[12]Maintenance Assumptions'!C102</f>
        <v>0.24299999999999999</v>
      </c>
    </row>
    <row r="22" spans="1:9" ht="15">
      <c r="A22" s="217" t="s">
        <v>125</v>
      </c>
      <c r="B22" s="216">
        <f>'[12]Maintenance Assumptions'!C103</f>
        <v>0.32900000000000001</v>
      </c>
    </row>
    <row r="23" spans="1:9" ht="15">
      <c r="A23" s="215" t="s">
        <v>126</v>
      </c>
      <c r="B23" s="216">
        <f>'[12]Maintenance Assumptions'!C104</f>
        <v>0.184</v>
      </c>
    </row>
    <row r="24" spans="1:9" ht="15">
      <c r="A24" s="215" t="s">
        <v>127</v>
      </c>
      <c r="B24" s="216">
        <f>'[12]Maintenance Assumptions'!C105</f>
        <v>0.24299999999999999</v>
      </c>
    </row>
    <row r="25" spans="1:9" ht="15">
      <c r="A25" s="215" t="s">
        <v>163</v>
      </c>
      <c r="B25" s="216">
        <f>SUM(B21:B24)</f>
        <v>0.999</v>
      </c>
    </row>
    <row r="27" spans="1:9">
      <c r="A27" s="218" t="s">
        <v>164</v>
      </c>
    </row>
    <row r="28" spans="1:9">
      <c r="A28" s="219" t="s">
        <v>165</v>
      </c>
    </row>
  </sheetData>
  <pageMargins left="0.75" right="0.75" top="1" bottom="1" header="0.5" footer="0.5"/>
  <pageSetup scale="78" orientation="landscape" r:id="rId1"/>
  <headerFooter alignWithMargins="0">
    <oddFooter>&amp;L&amp;F&amp;R&amp;A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169"/>
  <sheetViews>
    <sheetView topLeftCell="B1" zoomScale="75" zoomScaleNormal="75" workbookViewId="0">
      <selection activeCell="B1" sqref="B1"/>
    </sheetView>
  </sheetViews>
  <sheetFormatPr defaultRowHeight="12.75"/>
  <cols>
    <col min="1" max="1" width="3.7109375" style="8" bestFit="1" customWidth="1"/>
    <col min="2" max="2" width="45.28515625" style="8" customWidth="1"/>
    <col min="3" max="3" width="16.140625" style="8" bestFit="1" customWidth="1"/>
    <col min="4" max="4" width="15.42578125" style="8" bestFit="1" customWidth="1"/>
    <col min="5" max="5" width="15" style="8" bestFit="1" customWidth="1"/>
    <col min="6" max="6" width="18.42578125" style="8" customWidth="1"/>
    <col min="7" max="7" width="18.5703125" style="8" customWidth="1"/>
    <col min="8" max="8" width="21.28515625" style="8" bestFit="1" customWidth="1"/>
    <col min="9" max="9" width="14.42578125" style="8" bestFit="1" customWidth="1"/>
    <col min="10" max="10" width="16.85546875" style="8" bestFit="1" customWidth="1"/>
    <col min="11" max="11" width="13.28515625" style="8" customWidth="1"/>
    <col min="12" max="16384" width="9.140625" style="8"/>
  </cols>
  <sheetData>
    <row r="1" spans="1:20" ht="14.25" customHeight="1">
      <c r="A1" s="11"/>
      <c r="B1" s="12" t="s">
        <v>148</v>
      </c>
      <c r="C1" s="11"/>
      <c r="D1" s="11"/>
      <c r="E1" s="11"/>
      <c r="F1" s="11"/>
      <c r="G1" s="11"/>
      <c r="H1" s="11"/>
      <c r="I1" s="11"/>
      <c r="J1" s="11"/>
      <c r="K1" s="11"/>
      <c r="L1" s="11"/>
      <c r="M1" s="11"/>
      <c r="N1" s="11"/>
      <c r="O1" s="11"/>
      <c r="P1" s="11"/>
      <c r="Q1" s="11"/>
      <c r="R1" s="11"/>
      <c r="S1" s="11"/>
      <c r="T1" s="11"/>
    </row>
    <row r="2" spans="1:20" ht="14.25" customHeight="1">
      <c r="A2" s="10"/>
      <c r="B2" s="228" t="s">
        <v>0</v>
      </c>
      <c r="C2" s="228"/>
      <c r="D2" s="228"/>
      <c r="E2" s="228"/>
      <c r="F2" s="228"/>
      <c r="G2" s="228"/>
      <c r="H2" s="228"/>
      <c r="I2" s="228"/>
      <c r="J2" s="228"/>
      <c r="K2" s="11"/>
      <c r="L2" s="11"/>
      <c r="M2" s="11"/>
      <c r="N2" s="11"/>
      <c r="O2" s="11"/>
      <c r="P2" s="11"/>
      <c r="Q2" s="11"/>
      <c r="R2" s="11"/>
      <c r="S2" s="11"/>
      <c r="T2" s="11"/>
    </row>
    <row r="3" spans="1:20" ht="14.25" customHeight="1">
      <c r="A3" s="40"/>
      <c r="B3" s="228" t="s">
        <v>15</v>
      </c>
      <c r="C3" s="228"/>
      <c r="D3" s="228"/>
      <c r="E3" s="228"/>
      <c r="F3" s="228"/>
      <c r="G3" s="228"/>
      <c r="H3" s="228"/>
      <c r="I3" s="228"/>
      <c r="J3" s="228"/>
      <c r="K3" s="11"/>
      <c r="L3" s="11"/>
      <c r="M3" s="11"/>
      <c r="N3" s="11"/>
      <c r="O3" s="11"/>
      <c r="P3" s="11"/>
      <c r="Q3" s="11"/>
      <c r="R3" s="11"/>
      <c r="S3" s="11"/>
      <c r="T3" s="11"/>
    </row>
    <row r="4" spans="1:20" ht="14.25" customHeight="1">
      <c r="A4" s="40"/>
      <c r="B4" s="228" t="s">
        <v>13</v>
      </c>
      <c r="C4" s="228"/>
      <c r="D4" s="228"/>
      <c r="E4" s="228"/>
      <c r="F4" s="228"/>
      <c r="G4" s="228"/>
      <c r="H4" s="228"/>
      <c r="I4" s="228"/>
      <c r="J4" s="228"/>
      <c r="K4" s="11"/>
      <c r="L4" s="11"/>
      <c r="M4" s="11"/>
      <c r="N4" s="11"/>
      <c r="O4" s="11"/>
      <c r="P4" s="11"/>
      <c r="Q4" s="11"/>
      <c r="R4" s="11"/>
      <c r="S4" s="11"/>
      <c r="T4" s="11"/>
    </row>
    <row r="5" spans="1:20" ht="14.25" customHeight="1">
      <c r="A5" s="40"/>
      <c r="B5" s="228" t="s">
        <v>134</v>
      </c>
      <c r="C5" s="228"/>
      <c r="D5" s="228"/>
      <c r="E5" s="228"/>
      <c r="F5" s="228"/>
      <c r="G5" s="228"/>
      <c r="H5" s="228"/>
      <c r="I5" s="228"/>
      <c r="J5" s="228"/>
      <c r="K5" s="11"/>
      <c r="L5" s="11"/>
      <c r="M5" s="11"/>
      <c r="N5" s="11"/>
      <c r="O5" s="11"/>
      <c r="P5" s="11"/>
      <c r="Q5" s="11"/>
      <c r="R5" s="11"/>
      <c r="S5" s="11"/>
      <c r="T5" s="11"/>
    </row>
    <row r="6" spans="1:20" ht="14.25" customHeight="1">
      <c r="A6" s="40"/>
      <c r="B6" s="228" t="s">
        <v>135</v>
      </c>
      <c r="C6" s="228"/>
      <c r="D6" s="228"/>
      <c r="E6" s="228"/>
      <c r="F6" s="228"/>
      <c r="G6" s="228"/>
      <c r="H6" s="228"/>
      <c r="I6" s="228"/>
      <c r="J6" s="228"/>
      <c r="K6" s="11"/>
      <c r="L6" s="11"/>
      <c r="M6" s="11"/>
      <c r="N6" s="11"/>
      <c r="O6" s="11"/>
      <c r="P6" s="11"/>
      <c r="Q6" s="11"/>
      <c r="R6" s="11"/>
      <c r="S6" s="11"/>
      <c r="T6" s="11"/>
    </row>
    <row r="7" spans="1:20" ht="14.25" customHeight="1">
      <c r="A7" s="40"/>
      <c r="B7" s="227" t="s">
        <v>149</v>
      </c>
      <c r="C7" s="227"/>
      <c r="D7" s="227"/>
      <c r="E7" s="227"/>
      <c r="F7" s="227"/>
      <c r="G7" s="227"/>
      <c r="H7" s="227"/>
      <c r="I7" s="227"/>
      <c r="J7" s="227"/>
      <c r="K7" s="11"/>
      <c r="L7" s="11"/>
      <c r="M7" s="11"/>
      <c r="N7" s="11"/>
      <c r="O7" s="11"/>
      <c r="P7" s="11"/>
      <c r="Q7" s="11"/>
      <c r="R7" s="11"/>
      <c r="S7" s="11"/>
      <c r="T7" s="11"/>
    </row>
    <row r="8" spans="1:20" ht="14.25" customHeight="1">
      <c r="A8" s="15"/>
      <c r="B8" s="40"/>
      <c r="C8" s="40"/>
      <c r="D8" s="40"/>
      <c r="E8" s="40"/>
      <c r="F8" s="40"/>
      <c r="G8" s="40"/>
      <c r="H8" s="40"/>
      <c r="I8" s="40"/>
      <c r="J8" s="40"/>
      <c r="K8" s="11"/>
      <c r="L8" s="11"/>
      <c r="M8" s="11"/>
      <c r="N8" s="11"/>
      <c r="O8" s="11"/>
      <c r="P8" s="11"/>
      <c r="Q8" s="11"/>
      <c r="R8" s="11"/>
      <c r="S8" s="11"/>
      <c r="T8" s="11"/>
    </row>
    <row r="9" spans="1:20" ht="14.25" customHeight="1">
      <c r="A9" s="40"/>
      <c r="B9" s="9"/>
      <c r="C9" s="7" t="s">
        <v>70</v>
      </c>
      <c r="D9" s="13"/>
      <c r="E9" s="14" t="s">
        <v>71</v>
      </c>
      <c r="F9" s="14" t="s">
        <v>72</v>
      </c>
      <c r="G9" s="14" t="s">
        <v>72</v>
      </c>
      <c r="H9" s="14" t="s">
        <v>72</v>
      </c>
      <c r="I9" s="7" t="s">
        <v>73</v>
      </c>
      <c r="J9" s="155" t="s">
        <v>74</v>
      </c>
      <c r="K9" s="11"/>
      <c r="L9" s="11"/>
      <c r="M9" s="11"/>
      <c r="N9" s="11"/>
      <c r="O9" s="11"/>
      <c r="P9" s="11"/>
      <c r="Q9" s="11"/>
      <c r="R9" s="11"/>
      <c r="S9" s="11"/>
      <c r="T9" s="11"/>
    </row>
    <row r="10" spans="1:20" ht="14.25" customHeight="1">
      <c r="A10" s="40"/>
      <c r="B10" s="18" t="s">
        <v>2</v>
      </c>
      <c r="C10" s="7" t="s">
        <v>75</v>
      </c>
      <c r="D10" s="14" t="s">
        <v>76</v>
      </c>
      <c r="E10" s="14" t="s">
        <v>77</v>
      </c>
      <c r="F10" s="14" t="s">
        <v>78</v>
      </c>
      <c r="G10" s="14" t="s">
        <v>79</v>
      </c>
      <c r="H10" s="14" t="s">
        <v>80</v>
      </c>
      <c r="I10" s="14" t="s">
        <v>81</v>
      </c>
      <c r="J10" s="155" t="s">
        <v>82</v>
      </c>
      <c r="K10" s="11"/>
      <c r="L10" s="11"/>
      <c r="M10" s="11"/>
      <c r="N10" s="11"/>
      <c r="O10" s="11"/>
      <c r="P10" s="11"/>
      <c r="Q10" s="11"/>
      <c r="R10" s="11"/>
      <c r="S10" s="11"/>
      <c r="T10" s="11"/>
    </row>
    <row r="11" spans="1:20" ht="14.25" customHeight="1" thickBot="1">
      <c r="A11" s="40"/>
      <c r="B11" s="19"/>
      <c r="C11" s="20" t="s">
        <v>83</v>
      </c>
      <c r="D11" s="21" t="s">
        <v>84</v>
      </c>
      <c r="E11" s="21" t="s">
        <v>85</v>
      </c>
      <c r="F11" s="21" t="s">
        <v>86</v>
      </c>
      <c r="G11" s="21" t="s">
        <v>87</v>
      </c>
      <c r="H11" s="21" t="s">
        <v>87</v>
      </c>
      <c r="I11" s="21" t="s">
        <v>88</v>
      </c>
      <c r="J11" s="21" t="s">
        <v>89</v>
      </c>
      <c r="K11" s="11"/>
      <c r="L11" s="11"/>
      <c r="M11" s="11"/>
      <c r="N11" s="11"/>
      <c r="O11" s="11"/>
      <c r="P11" s="11"/>
      <c r="Q11" s="11"/>
      <c r="R11" s="11"/>
      <c r="S11" s="11"/>
      <c r="T11" s="11"/>
    </row>
    <row r="12" spans="1:20" ht="14.25" customHeight="1">
      <c r="A12" s="41"/>
      <c r="B12" s="10"/>
      <c r="C12" s="22"/>
      <c r="D12" s="22"/>
      <c r="E12" s="22"/>
      <c r="F12" s="22"/>
      <c r="G12" s="22"/>
      <c r="H12" s="22"/>
      <c r="I12" s="22"/>
      <c r="J12" s="22"/>
      <c r="K12" s="11"/>
      <c r="L12" s="11"/>
      <c r="M12" s="11"/>
      <c r="N12" s="11"/>
      <c r="O12" s="11"/>
      <c r="P12" s="11"/>
      <c r="Q12" s="11"/>
      <c r="R12" s="11"/>
      <c r="S12" s="11"/>
      <c r="T12" s="11"/>
    </row>
    <row r="13" spans="1:20" ht="14.25" customHeight="1">
      <c r="A13" s="42">
        <v>14</v>
      </c>
      <c r="B13" s="23" t="s">
        <v>16</v>
      </c>
      <c r="C13" s="24"/>
      <c r="D13" s="25"/>
      <c r="E13" s="26"/>
      <c r="F13" s="26"/>
      <c r="G13" s="26"/>
      <c r="H13" s="26"/>
      <c r="I13" s="26"/>
      <c r="J13" s="26"/>
      <c r="K13" s="26"/>
      <c r="L13" s="26"/>
      <c r="M13" s="26"/>
      <c r="N13" s="26"/>
      <c r="O13" s="26"/>
      <c r="P13" s="26"/>
      <c r="Q13" s="26"/>
      <c r="R13" s="26"/>
      <c r="S13" s="26"/>
      <c r="T13" s="26"/>
    </row>
    <row r="14" spans="1:20" ht="14.25" customHeight="1">
      <c r="A14" s="42">
        <v>15</v>
      </c>
      <c r="B14" s="26" t="s">
        <v>17</v>
      </c>
      <c r="C14" s="27">
        <v>19104106.171585862</v>
      </c>
      <c r="D14" s="27">
        <v>13034017.512603801</v>
      </c>
      <c r="E14" s="27">
        <v>2526803.3718862995</v>
      </c>
      <c r="F14" s="27">
        <v>2323118.6894201506</v>
      </c>
      <c r="G14" s="27">
        <v>810142.81882729987</v>
      </c>
      <c r="H14" s="27">
        <v>36636</v>
      </c>
      <c r="I14" s="27">
        <v>336751.77884831082</v>
      </c>
      <c r="J14" s="27">
        <v>36636</v>
      </c>
      <c r="K14" s="26"/>
      <c r="L14" s="26"/>
      <c r="M14" s="26"/>
      <c r="N14" s="26"/>
      <c r="O14" s="26"/>
      <c r="P14" s="26"/>
      <c r="Q14" s="26"/>
      <c r="R14" s="26"/>
      <c r="S14" s="26"/>
      <c r="T14" s="26"/>
    </row>
    <row r="15" spans="1:20" ht="14.25" customHeight="1">
      <c r="A15" s="42">
        <v>16</v>
      </c>
      <c r="B15" s="26" t="s">
        <v>18</v>
      </c>
      <c r="C15" s="27">
        <v>3998877844</v>
      </c>
      <c r="D15" s="27">
        <v>1601807791</v>
      </c>
      <c r="E15" s="27">
        <v>537395792</v>
      </c>
      <c r="F15" s="27">
        <v>860704392.99999988</v>
      </c>
      <c r="G15" s="27">
        <v>358354770</v>
      </c>
      <c r="H15" s="27">
        <v>473928141</v>
      </c>
      <c r="I15" s="27">
        <v>153555066</v>
      </c>
      <c r="J15" s="27">
        <v>13131891.000000002</v>
      </c>
      <c r="K15" s="26"/>
      <c r="L15" s="26"/>
      <c r="M15" s="26"/>
      <c r="N15" s="26"/>
      <c r="O15" s="26"/>
      <c r="P15" s="26"/>
      <c r="Q15" s="26"/>
      <c r="R15" s="26"/>
      <c r="S15" s="26"/>
      <c r="T15" s="26"/>
    </row>
    <row r="16" spans="1:20" ht="14.25" customHeight="1">
      <c r="A16" s="42">
        <v>17</v>
      </c>
      <c r="B16" s="26" t="s">
        <v>19</v>
      </c>
      <c r="C16" s="27">
        <v>132377.50883838322</v>
      </c>
      <c r="D16" s="27">
        <v>104296.97777777778</v>
      </c>
      <c r="E16" s="27">
        <v>18646.79166666606</v>
      </c>
      <c r="F16" s="27">
        <v>1044.4944444444434</v>
      </c>
      <c r="G16" s="27">
        <v>57.91161616161623</v>
      </c>
      <c r="H16" s="27">
        <v>1</v>
      </c>
      <c r="I16" s="27">
        <v>5260</v>
      </c>
      <c r="J16" s="27">
        <v>3070.3333333333339</v>
      </c>
      <c r="K16" s="26"/>
      <c r="L16" s="26"/>
      <c r="M16" s="26"/>
      <c r="N16" s="26"/>
      <c r="O16" s="26"/>
      <c r="P16" s="26"/>
      <c r="Q16" s="26"/>
      <c r="R16" s="26"/>
      <c r="S16" s="26"/>
      <c r="T16" s="26"/>
    </row>
    <row r="17" spans="1:20" ht="14.25" customHeight="1">
      <c r="A17" s="42">
        <v>18</v>
      </c>
      <c r="B17" s="28"/>
      <c r="C17" s="29"/>
      <c r="D17" s="29"/>
      <c r="E17" s="29"/>
      <c r="F17" s="29"/>
      <c r="G17" s="29"/>
      <c r="H17" s="29"/>
      <c r="I17" s="144"/>
      <c r="J17" s="29"/>
      <c r="K17" s="26"/>
      <c r="L17" s="26"/>
      <c r="M17" s="26"/>
      <c r="N17" s="26"/>
      <c r="O17" s="26"/>
      <c r="P17" s="26"/>
      <c r="Q17" s="26"/>
      <c r="R17" s="26"/>
      <c r="S17" s="26"/>
      <c r="T17" s="26"/>
    </row>
    <row r="18" spans="1:20" ht="14.25" hidden="1" customHeight="1">
      <c r="A18" s="42"/>
      <c r="B18" s="25" t="s">
        <v>20</v>
      </c>
      <c r="C18" s="27"/>
      <c r="D18" s="27"/>
      <c r="E18" s="27"/>
      <c r="F18" s="27"/>
      <c r="G18" s="27"/>
      <c r="H18" s="27"/>
      <c r="I18" s="27"/>
      <c r="J18" s="27"/>
      <c r="K18" s="26"/>
      <c r="L18" s="26"/>
      <c r="M18" s="26"/>
      <c r="N18" s="26"/>
      <c r="O18" s="26"/>
      <c r="P18" s="26"/>
      <c r="Q18" s="26"/>
      <c r="R18" s="26"/>
      <c r="S18" s="26"/>
      <c r="T18" s="26"/>
    </row>
    <row r="19" spans="1:20" ht="14.25" hidden="1" customHeight="1">
      <c r="A19" s="42">
        <v>19</v>
      </c>
      <c r="B19" s="26"/>
      <c r="C19" s="145"/>
      <c r="D19" s="145"/>
      <c r="E19" s="145"/>
      <c r="F19" s="145"/>
      <c r="G19" s="145"/>
      <c r="H19" s="145"/>
      <c r="I19" s="145"/>
      <c r="J19" s="145"/>
      <c r="K19" s="26"/>
      <c r="L19" s="26"/>
      <c r="M19" s="26"/>
      <c r="N19" s="26"/>
      <c r="O19" s="26"/>
      <c r="P19" s="26"/>
      <c r="Q19" s="26"/>
      <c r="R19" s="26"/>
      <c r="S19" s="26"/>
      <c r="T19" s="26"/>
    </row>
    <row r="20" spans="1:20" ht="14.25" hidden="1" customHeight="1">
      <c r="A20" s="42">
        <v>20</v>
      </c>
      <c r="B20" s="30" t="s">
        <v>21</v>
      </c>
      <c r="C20" s="145">
        <v>1</v>
      </c>
      <c r="D20" s="145">
        <v>0.46021543159795686</v>
      </c>
      <c r="E20" s="145">
        <v>0.13665629819467656</v>
      </c>
      <c r="F20" s="145">
        <v>0.19794858298825432</v>
      </c>
      <c r="G20" s="145">
        <v>7.7420813423372647E-2</v>
      </c>
      <c r="H20" s="145">
        <v>8.8455776850848086E-2</v>
      </c>
      <c r="I20" s="145">
        <v>3.6643145250933803E-2</v>
      </c>
      <c r="J20" s="145">
        <v>2.6599516939575323E-3</v>
      </c>
      <c r="K20" s="26"/>
      <c r="L20" s="26"/>
      <c r="M20" s="26"/>
      <c r="N20" s="26"/>
      <c r="O20" s="26"/>
      <c r="P20" s="26"/>
      <c r="Q20" s="26"/>
      <c r="R20" s="26"/>
      <c r="S20" s="26"/>
      <c r="T20" s="26"/>
    </row>
    <row r="21" spans="1:20" ht="14.25" hidden="1" customHeight="1">
      <c r="A21" s="42">
        <v>21</v>
      </c>
      <c r="B21" s="26" t="s">
        <v>22</v>
      </c>
      <c r="C21" s="27">
        <v>303227595.8643716</v>
      </c>
      <c r="D21" s="27">
        <v>139550018.90313262</v>
      </c>
      <c r="E21" s="27">
        <v>41437960.761296436</v>
      </c>
      <c r="F21" s="27">
        <v>60023472.924287409</v>
      </c>
      <c r="G21" s="27">
        <v>23476127.124233358</v>
      </c>
      <c r="H21" s="27">
        <v>26822232.554798</v>
      </c>
      <c r="I21" s="27">
        <v>11111212.839349624</v>
      </c>
      <c r="J21" s="27">
        <v>806570.75727410521</v>
      </c>
      <c r="K21" s="26"/>
      <c r="L21" s="26"/>
      <c r="M21" s="26"/>
      <c r="N21" s="26"/>
      <c r="O21" s="26"/>
      <c r="P21" s="26"/>
      <c r="Q21" s="26"/>
      <c r="R21" s="26"/>
      <c r="S21" s="26"/>
      <c r="T21" s="26"/>
    </row>
    <row r="22" spans="1:20" ht="14.25" hidden="1" customHeight="1">
      <c r="A22" s="42">
        <v>22</v>
      </c>
      <c r="B22" s="26" t="s">
        <v>23</v>
      </c>
      <c r="C22" s="31">
        <v>15.872378071022844</v>
      </c>
      <c r="D22" s="31">
        <v>10.706600537262494</v>
      </c>
      <c r="E22" s="31">
        <v>16.399361035505635</v>
      </c>
      <c r="F22" s="31">
        <v>25.837454279733439</v>
      </c>
      <c r="G22" s="31">
        <v>28.977763646927816</v>
      </c>
      <c r="H22" s="31">
        <v>732.1277583469265</v>
      </c>
      <c r="I22" s="31">
        <v>32.995261011983096</v>
      </c>
      <c r="J22" s="31">
        <v>22.015797501749788</v>
      </c>
      <c r="K22" s="26"/>
      <c r="L22" s="26"/>
      <c r="M22" s="26"/>
      <c r="N22" s="26"/>
      <c r="O22" s="26"/>
      <c r="P22" s="26"/>
      <c r="Q22" s="26"/>
      <c r="R22" s="26"/>
      <c r="S22" s="26"/>
      <c r="T22" s="26"/>
    </row>
    <row r="23" spans="1:20" ht="14.25" hidden="1" customHeight="1">
      <c r="A23" s="42">
        <v>23</v>
      </c>
      <c r="B23" s="26" t="s">
        <v>24</v>
      </c>
      <c r="C23" s="32">
        <v>7.5828171725560611E-2</v>
      </c>
      <c r="D23" s="32">
        <v>8.7120327224786617E-2</v>
      </c>
      <c r="E23" s="32">
        <v>7.7108829987445143E-2</v>
      </c>
      <c r="F23" s="32">
        <v>6.9737616552733708E-2</v>
      </c>
      <c r="G23" s="32">
        <v>6.551085429735834E-2</v>
      </c>
      <c r="H23" s="32">
        <v>5.6595568472052389E-2</v>
      </c>
      <c r="I23" s="32">
        <v>7.2359793322283636E-2</v>
      </c>
      <c r="J23" s="32">
        <v>6.142076242287612E-2</v>
      </c>
      <c r="K23" s="26"/>
      <c r="L23" s="26"/>
      <c r="M23" s="26"/>
      <c r="N23" s="26"/>
      <c r="O23" s="26"/>
      <c r="P23" s="26"/>
      <c r="Q23" s="26"/>
      <c r="R23" s="26"/>
      <c r="S23" s="26"/>
      <c r="T23" s="26"/>
    </row>
    <row r="24" spans="1:20" ht="14.25" hidden="1" customHeight="1">
      <c r="A24" s="42">
        <v>24</v>
      </c>
      <c r="B24" s="26" t="s">
        <v>25</v>
      </c>
      <c r="C24" s="31">
        <v>2290.6277548595922</v>
      </c>
      <c r="D24" s="31">
        <v>1338.0063533621019</v>
      </c>
      <c r="E24" s="31">
        <v>2222.2568633816513</v>
      </c>
      <c r="F24" s="31">
        <v>57466.531529723281</v>
      </c>
      <c r="G24" s="31">
        <v>405378.55235670862</v>
      </c>
      <c r="H24" s="31">
        <v>26822232.554798</v>
      </c>
      <c r="I24" s="31">
        <v>2112.3978782033505</v>
      </c>
      <c r="J24" s="31">
        <v>262.69810789515964</v>
      </c>
      <c r="K24" s="26"/>
      <c r="L24" s="26"/>
      <c r="M24" s="26"/>
      <c r="N24" s="26"/>
      <c r="O24" s="26"/>
      <c r="P24" s="26"/>
      <c r="Q24" s="26"/>
      <c r="R24" s="26"/>
      <c r="S24" s="26"/>
      <c r="T24" s="26"/>
    </row>
    <row r="25" spans="1:20" ht="14.25" hidden="1" customHeight="1">
      <c r="A25" s="42">
        <v>25</v>
      </c>
      <c r="B25" s="26"/>
      <c r="C25" s="31"/>
      <c r="D25" s="31"/>
      <c r="E25" s="31"/>
      <c r="F25" s="31"/>
      <c r="G25" s="31"/>
      <c r="H25" s="31"/>
      <c r="I25" s="31"/>
      <c r="J25" s="31"/>
      <c r="K25" s="26"/>
      <c r="L25" s="26"/>
      <c r="M25" s="26"/>
      <c r="N25" s="26"/>
      <c r="O25" s="26"/>
      <c r="P25" s="26"/>
      <c r="Q25" s="26"/>
      <c r="R25" s="26"/>
      <c r="S25" s="26"/>
      <c r="T25" s="26"/>
    </row>
    <row r="26" spans="1:20" ht="14.25" customHeight="1">
      <c r="A26" s="42">
        <v>26</v>
      </c>
      <c r="B26" s="30" t="s">
        <v>26</v>
      </c>
      <c r="C26" s="145">
        <v>1</v>
      </c>
      <c r="D26" s="145">
        <v>0.42393400112900836</v>
      </c>
      <c r="E26" s="145">
        <v>0.13498115898185098</v>
      </c>
      <c r="F26" s="145">
        <v>0.21402482632082506</v>
      </c>
      <c r="G26" s="145">
        <v>8.4565782615967908E-2</v>
      </c>
      <c r="H26" s="145">
        <v>0.10449294938436192</v>
      </c>
      <c r="I26" s="145">
        <v>3.5625468074015676E-2</v>
      </c>
      <c r="J26" s="145">
        <v>2.375813493970081E-3</v>
      </c>
      <c r="K26" s="26"/>
      <c r="L26" s="26"/>
      <c r="M26" s="26"/>
      <c r="N26" s="26"/>
      <c r="O26" s="26"/>
      <c r="P26" s="26"/>
      <c r="Q26" s="26"/>
      <c r="R26" s="26"/>
      <c r="S26" s="26"/>
      <c r="T26" s="26"/>
    </row>
    <row r="27" spans="1:20" ht="14.25" customHeight="1">
      <c r="A27" s="42">
        <v>27</v>
      </c>
      <c r="B27" s="26" t="s">
        <v>22</v>
      </c>
      <c r="C27" s="27">
        <v>198682206.47757643</v>
      </c>
      <c r="D27" s="27">
        <v>84228142.745178759</v>
      </c>
      <c r="E27" s="27">
        <v>26818354.49941469</v>
      </c>
      <c r="F27" s="27">
        <v>42522924.734401599</v>
      </c>
      <c r="G27" s="27">
        <v>16801716.282643579</v>
      </c>
      <c r="H27" s="27">
        <v>20760889.745034739</v>
      </c>
      <c r="I27" s="27">
        <v>7078146.6037418898</v>
      </c>
      <c r="J27" s="27">
        <v>472031.86716117593</v>
      </c>
      <c r="K27" s="26"/>
      <c r="L27" s="26"/>
      <c r="M27" s="26"/>
      <c r="N27" s="26"/>
      <c r="O27" s="26"/>
      <c r="P27" s="26"/>
      <c r="Q27" s="26"/>
      <c r="R27" s="26"/>
      <c r="S27" s="26"/>
      <c r="T27" s="26"/>
    </row>
    <row r="28" spans="1:20" ht="14.25" customHeight="1">
      <c r="A28" s="42">
        <v>28</v>
      </c>
      <c r="B28" s="26" t="s">
        <v>23</v>
      </c>
      <c r="C28" s="31">
        <v>10.399973947647062</v>
      </c>
      <c r="D28" s="31">
        <v>6.4621781168953278</v>
      </c>
      <c r="E28" s="31">
        <v>10.613550226266462</v>
      </c>
      <c r="F28" s="31">
        <v>18.304241159979348</v>
      </c>
      <c r="G28" s="31">
        <v>20.739202881492481</v>
      </c>
      <c r="H28" s="31">
        <v>566.68003452982691</v>
      </c>
      <c r="I28" s="31">
        <v>21.018884081174303</v>
      </c>
      <c r="J28" s="31">
        <v>12.884372397673761</v>
      </c>
      <c r="K28" s="26"/>
      <c r="L28" s="26"/>
      <c r="M28" s="26"/>
      <c r="N28" s="26"/>
      <c r="O28" s="26"/>
      <c r="P28" s="26"/>
      <c r="Q28" s="26"/>
      <c r="R28" s="26"/>
      <c r="S28" s="26"/>
      <c r="T28" s="26"/>
    </row>
    <row r="29" spans="1:20" ht="14.25" customHeight="1">
      <c r="A29" s="42">
        <v>29</v>
      </c>
      <c r="B29" s="26" t="s">
        <v>24</v>
      </c>
      <c r="C29" s="32">
        <v>4.9684490056550082E-2</v>
      </c>
      <c r="D29" s="32">
        <v>5.2583177094297676E-2</v>
      </c>
      <c r="E29" s="32">
        <v>4.9904288233456599E-2</v>
      </c>
      <c r="F29" s="32">
        <v>4.940479574664098E-2</v>
      </c>
      <c r="G29" s="32">
        <v>4.688570570064849E-2</v>
      </c>
      <c r="H29" s="32">
        <v>4.3805986496663299E-2</v>
      </c>
      <c r="I29" s="32">
        <v>4.6095168255418484E-2</v>
      </c>
      <c r="J29" s="157">
        <v>3.5945460342396679E-2</v>
      </c>
      <c r="K29" s="26"/>
      <c r="L29" s="26"/>
      <c r="M29" s="26"/>
      <c r="N29" s="26"/>
      <c r="O29" s="26"/>
      <c r="P29" s="26"/>
      <c r="Q29" s="26"/>
      <c r="R29" s="26"/>
      <c r="S29" s="26"/>
      <c r="T29" s="26"/>
    </row>
    <row r="30" spans="1:20" ht="14.25" customHeight="1">
      <c r="A30" s="42">
        <v>30</v>
      </c>
      <c r="B30" s="26" t="s">
        <v>25</v>
      </c>
      <c r="C30" s="31">
        <v>1500.8758528621593</v>
      </c>
      <c r="D30" s="31">
        <v>807.57989866821413</v>
      </c>
      <c r="E30" s="31">
        <v>1438.2288909977219</v>
      </c>
      <c r="F30" s="31">
        <v>40711.489621200555</v>
      </c>
      <c r="G30" s="31">
        <v>290126.87602698512</v>
      </c>
      <c r="H30" s="31">
        <v>20760889.745034739</v>
      </c>
      <c r="I30" s="31">
        <v>1345.6552478596748</v>
      </c>
      <c r="J30" s="31">
        <v>153.73961583796847</v>
      </c>
      <c r="K30" s="26"/>
      <c r="L30" s="26"/>
      <c r="M30" s="26"/>
      <c r="N30" s="26"/>
      <c r="O30" s="26"/>
      <c r="P30" s="26"/>
      <c r="Q30" s="26"/>
      <c r="R30" s="26"/>
      <c r="S30" s="26"/>
      <c r="T30" s="26"/>
    </row>
    <row r="31" spans="1:20" ht="14.25" customHeight="1">
      <c r="A31" s="42">
        <v>31</v>
      </c>
      <c r="B31" s="33"/>
      <c r="C31" s="34"/>
      <c r="D31" s="34"/>
      <c r="E31" s="34"/>
      <c r="F31" s="34"/>
      <c r="G31" s="34"/>
      <c r="H31" s="34"/>
      <c r="I31" s="34"/>
      <c r="J31" s="34"/>
      <c r="K31" s="26"/>
      <c r="L31" s="26"/>
      <c r="M31" s="26"/>
      <c r="N31" s="26"/>
      <c r="O31" s="26"/>
      <c r="P31" s="26"/>
      <c r="Q31" s="26"/>
      <c r="R31" s="26"/>
      <c r="S31" s="26"/>
      <c r="T31" s="26"/>
    </row>
    <row r="32" spans="1:20" ht="14.25" hidden="1" customHeight="1">
      <c r="A32" s="42">
        <v>32</v>
      </c>
      <c r="B32" s="30" t="s">
        <v>27</v>
      </c>
      <c r="C32" s="145">
        <v>1</v>
      </c>
      <c r="D32" s="145">
        <v>0.43724440825881383</v>
      </c>
      <c r="E32" s="145">
        <v>0.13505426083907465</v>
      </c>
      <c r="F32" s="145">
        <v>0.21281886905465863</v>
      </c>
      <c r="G32" s="145">
        <v>8.1572368472921639E-2</v>
      </c>
      <c r="H32" s="145">
        <v>9.7579835229770387E-2</v>
      </c>
      <c r="I32" s="145">
        <v>3.3886743823170952E-2</v>
      </c>
      <c r="J32" s="145">
        <v>1.8435143215898239E-3</v>
      </c>
      <c r="K32" s="26"/>
      <c r="L32" s="26"/>
      <c r="M32" s="26"/>
      <c r="N32" s="26"/>
      <c r="O32" s="26"/>
      <c r="P32" s="26"/>
      <c r="Q32" s="26"/>
      <c r="R32" s="26"/>
      <c r="S32" s="26"/>
      <c r="T32" s="26"/>
    </row>
    <row r="33" spans="1:20" ht="14.25" hidden="1" customHeight="1">
      <c r="A33" s="42">
        <v>33</v>
      </c>
      <c r="B33" s="26" t="s">
        <v>22</v>
      </c>
      <c r="C33" s="27">
        <v>75499238.461479053</v>
      </c>
      <c r="D33" s="27">
        <v>33011619.845080487</v>
      </c>
      <c r="E33" s="27">
        <v>10196493.844328089</v>
      </c>
      <c r="F33" s="27">
        <v>16067662.543859957</v>
      </c>
      <c r="G33" s="27">
        <v>6158651.6992047466</v>
      </c>
      <c r="H33" s="27">
        <v>7367203.2490442693</v>
      </c>
      <c r="I33" s="27">
        <v>2558423.3525886359</v>
      </c>
      <c r="J33" s="27">
        <v>139183.92737286189</v>
      </c>
      <c r="K33" s="26"/>
      <c r="L33" s="26"/>
      <c r="M33" s="26"/>
      <c r="N33" s="26"/>
      <c r="O33" s="26"/>
      <c r="P33" s="26"/>
      <c r="Q33" s="26"/>
      <c r="R33" s="26"/>
      <c r="S33" s="26"/>
      <c r="T33" s="26"/>
    </row>
    <row r="34" spans="1:20" ht="14.25" hidden="1" customHeight="1">
      <c r="A34" s="42">
        <v>34</v>
      </c>
      <c r="B34" s="26" t="s">
        <v>23</v>
      </c>
      <c r="C34" s="31">
        <v>3.9519901001058844</v>
      </c>
      <c r="D34" s="31">
        <v>2.5327279032085457</v>
      </c>
      <c r="E34" s="31">
        <v>4.0353333218469789</v>
      </c>
      <c r="F34" s="31">
        <v>6.9164191296099631</v>
      </c>
      <c r="G34" s="31">
        <v>7.6019333333344052</v>
      </c>
      <c r="H34" s="31">
        <v>201.09191093580822</v>
      </c>
      <c r="I34" s="31">
        <v>7.597356608889875</v>
      </c>
      <c r="J34" s="31">
        <v>3.7991027233557673</v>
      </c>
      <c r="K34" s="26"/>
      <c r="L34" s="26"/>
      <c r="M34" s="26"/>
      <c r="N34" s="26"/>
      <c r="O34" s="26"/>
      <c r="P34" s="26"/>
      <c r="Q34" s="26"/>
      <c r="R34" s="26"/>
      <c r="S34" s="26"/>
      <c r="T34" s="26"/>
    </row>
    <row r="35" spans="1:20" ht="14.25" hidden="1" customHeight="1">
      <c r="A35" s="42">
        <v>35</v>
      </c>
      <c r="B35" s="26" t="s">
        <v>24</v>
      </c>
      <c r="C35" s="32">
        <v>1.8880106221489033E-2</v>
      </c>
      <c r="D35" s="32">
        <v>2.0608976951267986E-2</v>
      </c>
      <c r="E35" s="32">
        <v>1.8973899677145384E-2</v>
      </c>
      <c r="F35" s="32">
        <v>1.8668038265560426E-2</v>
      </c>
      <c r="G35" s="32">
        <v>1.7185906857622536E-2</v>
      </c>
      <c r="H35" s="32">
        <v>1.554497952685251E-2</v>
      </c>
      <c r="I35" s="32">
        <v>1.6661276109175296E-2</v>
      </c>
      <c r="J35" s="32">
        <v>1.0598924966165334E-2</v>
      </c>
      <c r="K35" s="26"/>
      <c r="L35" s="26"/>
      <c r="M35" s="26"/>
      <c r="N35" s="26"/>
      <c r="O35" s="26"/>
      <c r="P35" s="26"/>
      <c r="Q35" s="26"/>
      <c r="R35" s="26"/>
      <c r="S35" s="26"/>
      <c r="T35" s="26"/>
    </row>
    <row r="36" spans="1:20" ht="14.25" hidden="1" customHeight="1">
      <c r="A36" s="42">
        <v>36</v>
      </c>
      <c r="B36" s="26" t="s">
        <v>25</v>
      </c>
      <c r="C36" s="31">
        <v>570.33282408762057</v>
      </c>
      <c r="D36" s="31">
        <v>316.5155937252303</v>
      </c>
      <c r="E36" s="31">
        <v>546.82296164416596</v>
      </c>
      <c r="F36" s="31">
        <v>15383.195793258808</v>
      </c>
      <c r="G36" s="31">
        <v>106345.70587734168</v>
      </c>
      <c r="H36" s="31">
        <v>7367203.2490442693</v>
      </c>
      <c r="I36" s="31">
        <v>486.39227235525397</v>
      </c>
      <c r="J36" s="31">
        <v>45.331862134250962</v>
      </c>
      <c r="K36" s="26"/>
      <c r="L36" s="26"/>
      <c r="M36" s="26"/>
      <c r="N36" s="26"/>
      <c r="O36" s="26"/>
      <c r="P36" s="26"/>
      <c r="Q36" s="26"/>
      <c r="R36" s="26"/>
      <c r="S36" s="26"/>
      <c r="T36" s="26"/>
    </row>
    <row r="37" spans="1:20" ht="14.25" hidden="1" customHeight="1">
      <c r="A37" s="42">
        <v>37</v>
      </c>
      <c r="B37" s="26"/>
      <c r="C37" s="27"/>
      <c r="D37" s="27"/>
      <c r="E37" s="27"/>
      <c r="F37" s="27"/>
      <c r="G37" s="27"/>
      <c r="H37" s="27"/>
      <c r="I37" s="27"/>
      <c r="J37" s="27"/>
      <c r="K37" s="26"/>
      <c r="L37" s="26"/>
      <c r="M37" s="26"/>
      <c r="N37" s="26"/>
      <c r="O37" s="26"/>
      <c r="P37" s="26"/>
      <c r="Q37" s="26"/>
      <c r="R37" s="26"/>
      <c r="S37" s="26"/>
      <c r="T37" s="26"/>
    </row>
    <row r="38" spans="1:20" ht="14.25" hidden="1" customHeight="1">
      <c r="A38" s="42">
        <v>38</v>
      </c>
      <c r="B38" s="30" t="s">
        <v>28</v>
      </c>
      <c r="C38" s="145">
        <v>1</v>
      </c>
      <c r="D38" s="145">
        <v>0.4157760096623534</v>
      </c>
      <c r="E38" s="145">
        <v>0.1349363546177462</v>
      </c>
      <c r="F38" s="145">
        <v>0.21476396141944318</v>
      </c>
      <c r="G38" s="145">
        <v>8.6400455800415596E-2</v>
      </c>
      <c r="H38" s="145">
        <v>0.10873001935007932</v>
      </c>
      <c r="I38" s="145">
        <v>3.6691137776146313E-2</v>
      </c>
      <c r="J38" s="145">
        <v>2.7020613738160454E-3</v>
      </c>
      <c r="K38" s="26"/>
      <c r="L38" s="26"/>
      <c r="M38" s="26"/>
      <c r="N38" s="26"/>
      <c r="O38" s="26"/>
      <c r="P38" s="26"/>
      <c r="Q38" s="26"/>
      <c r="R38" s="26"/>
      <c r="S38" s="26"/>
      <c r="T38" s="26"/>
    </row>
    <row r="39" spans="1:20" ht="14.25" hidden="1" customHeight="1">
      <c r="A39" s="42">
        <v>39</v>
      </c>
      <c r="B39" s="26" t="s">
        <v>22</v>
      </c>
      <c r="C39" s="27">
        <v>123182968.01609738</v>
      </c>
      <c r="D39" s="27">
        <v>51216522.900098272</v>
      </c>
      <c r="E39" s="27">
        <v>16621860.655086603</v>
      </c>
      <c r="F39" s="27">
        <v>26455262.19054164</v>
      </c>
      <c r="G39" s="27">
        <v>10643064.58343883</v>
      </c>
      <c r="H39" s="27">
        <v>13393686.49599047</v>
      </c>
      <c r="I39" s="27">
        <v>4519723.251153254</v>
      </c>
      <c r="J39" s="27">
        <v>332847.93978831405</v>
      </c>
      <c r="K39" s="26"/>
      <c r="L39" s="26"/>
      <c r="M39" s="26"/>
      <c r="N39" s="26"/>
      <c r="O39" s="26"/>
      <c r="P39" s="26"/>
      <c r="Q39" s="26"/>
      <c r="R39" s="26"/>
      <c r="S39" s="26"/>
      <c r="T39" s="26"/>
    </row>
    <row r="40" spans="1:20" ht="14.25" hidden="1" customHeight="1">
      <c r="A40" s="42">
        <v>40</v>
      </c>
      <c r="B40" s="26" t="s">
        <v>23</v>
      </c>
      <c r="C40" s="31">
        <v>6.4479838475411784</v>
      </c>
      <c r="D40" s="31">
        <v>3.9294502136867826</v>
      </c>
      <c r="E40" s="31">
        <v>6.5782169044194827</v>
      </c>
      <c r="F40" s="31">
        <v>11.387822030369383</v>
      </c>
      <c r="G40" s="31">
        <v>13.137269548158075</v>
      </c>
      <c r="H40" s="31">
        <v>365.58812359401873</v>
      </c>
      <c r="I40" s="31">
        <v>13.421527472284428</v>
      </c>
      <c r="J40" s="31">
        <v>9.0852696743179937</v>
      </c>
      <c r="K40" s="26"/>
      <c r="L40" s="26"/>
      <c r="M40" s="26"/>
      <c r="N40" s="26"/>
      <c r="O40" s="26"/>
      <c r="P40" s="26"/>
      <c r="Q40" s="26"/>
      <c r="R40" s="26"/>
      <c r="S40" s="26"/>
      <c r="T40" s="26"/>
    </row>
    <row r="41" spans="1:20" ht="14.25" hidden="1" customHeight="1">
      <c r="A41" s="42">
        <v>41</v>
      </c>
      <c r="B41" s="26" t="s">
        <v>24</v>
      </c>
      <c r="C41" s="32">
        <v>3.0804383835061049E-2</v>
      </c>
      <c r="D41" s="32">
        <v>3.1974200143029687E-2</v>
      </c>
      <c r="E41" s="32">
        <v>3.0930388556311215E-2</v>
      </c>
      <c r="F41" s="32">
        <v>3.073675748108055E-2</v>
      </c>
      <c r="G41" s="32">
        <v>2.9699798843025951E-2</v>
      </c>
      <c r="H41" s="32">
        <v>2.8261006969810789E-2</v>
      </c>
      <c r="I41" s="32">
        <v>2.9433892146243184E-2</v>
      </c>
      <c r="J41" s="32">
        <v>2.5346535376231345E-2</v>
      </c>
      <c r="K41" s="26"/>
      <c r="L41" s="26"/>
      <c r="M41" s="26"/>
      <c r="N41" s="26"/>
      <c r="O41" s="26"/>
      <c r="P41" s="26"/>
      <c r="Q41" s="26"/>
      <c r="R41" s="26"/>
      <c r="S41" s="26"/>
      <c r="T41" s="26"/>
    </row>
    <row r="42" spans="1:20" ht="14.25" hidden="1" customHeight="1">
      <c r="A42" s="42">
        <v>42</v>
      </c>
      <c r="B42" s="26" t="s">
        <v>25</v>
      </c>
      <c r="C42" s="31">
        <v>930.5430287745387</v>
      </c>
      <c r="D42" s="31">
        <v>491.06430494298382</v>
      </c>
      <c r="E42" s="31">
        <v>891.40592935355596</v>
      </c>
      <c r="F42" s="31">
        <v>25328.293827941747</v>
      </c>
      <c r="G42" s="31">
        <v>183781.17014964338</v>
      </c>
      <c r="H42" s="31">
        <v>13393686.49599047</v>
      </c>
      <c r="I42" s="31">
        <v>859.26297550442087</v>
      </c>
      <c r="J42" s="31">
        <v>108.4077537037175</v>
      </c>
      <c r="K42" s="26"/>
      <c r="L42" s="26"/>
      <c r="M42" s="26"/>
      <c r="N42" s="26"/>
      <c r="O42" s="26"/>
      <c r="P42" s="26"/>
      <c r="Q42" s="26"/>
      <c r="R42" s="26"/>
      <c r="S42" s="26"/>
      <c r="T42" s="26"/>
    </row>
    <row r="43" spans="1:20" ht="14.25" hidden="1" customHeight="1">
      <c r="A43" s="42">
        <v>43</v>
      </c>
      <c r="B43" s="26"/>
      <c r="C43" s="27"/>
      <c r="D43" s="27"/>
      <c r="E43" s="27"/>
      <c r="F43" s="27"/>
      <c r="G43" s="27"/>
      <c r="H43" s="27"/>
      <c r="I43" s="27"/>
      <c r="J43" s="27"/>
      <c r="K43" s="26"/>
      <c r="L43" s="26"/>
      <c r="M43" s="26"/>
      <c r="N43" s="26"/>
      <c r="O43" s="26"/>
      <c r="P43" s="26"/>
      <c r="Q43" s="26"/>
      <c r="R43" s="26"/>
      <c r="S43" s="26"/>
      <c r="T43" s="26"/>
    </row>
    <row r="44" spans="1:20" ht="14.25" customHeight="1">
      <c r="A44" s="42">
        <v>44</v>
      </c>
      <c r="B44" s="30" t="s">
        <v>29</v>
      </c>
      <c r="C44" s="145">
        <v>1</v>
      </c>
      <c r="D44" s="145">
        <v>0.42425063968407128</v>
      </c>
      <c r="E44" s="145">
        <v>0.13506427485688144</v>
      </c>
      <c r="F44" s="145">
        <v>0.2138574027844756</v>
      </c>
      <c r="G44" s="145">
        <v>8.4479836563337726E-2</v>
      </c>
      <c r="H44" s="145">
        <v>0.10430808636026555</v>
      </c>
      <c r="I44" s="145">
        <v>3.5645117160186493E-2</v>
      </c>
      <c r="J44" s="145">
        <v>2.3946425907818043E-3</v>
      </c>
      <c r="K44" s="26"/>
      <c r="L44" s="26"/>
      <c r="M44" s="26"/>
      <c r="N44" s="26"/>
      <c r="O44" s="26"/>
      <c r="P44" s="26"/>
      <c r="Q44" s="26"/>
      <c r="R44" s="26"/>
      <c r="S44" s="26"/>
      <c r="T44" s="26"/>
    </row>
    <row r="45" spans="1:20" ht="14.25" customHeight="1">
      <c r="A45" s="42">
        <v>45</v>
      </c>
      <c r="B45" s="26" t="s">
        <v>22</v>
      </c>
      <c r="C45" s="27">
        <v>48517818.612752512</v>
      </c>
      <c r="D45" s="27">
        <v>20583715.582535993</v>
      </c>
      <c r="E45" s="27">
        <v>6553023.9885691237</v>
      </c>
      <c r="F45" s="27">
        <v>10375894.67729154</v>
      </c>
      <c r="G45" s="27">
        <v>4098777.3868149975</v>
      </c>
      <c r="H45" s="27">
        <v>5060800.813870688</v>
      </c>
      <c r="I45" s="27">
        <v>1729423.3288082401</v>
      </c>
      <c r="J45" s="27">
        <v>116182.83486192333</v>
      </c>
      <c r="K45" s="26"/>
      <c r="L45" s="26"/>
      <c r="M45" s="26"/>
      <c r="N45" s="26"/>
      <c r="O45" s="26"/>
      <c r="P45" s="26"/>
      <c r="Q45" s="26"/>
      <c r="R45" s="26"/>
      <c r="S45" s="26"/>
      <c r="T45" s="26"/>
    </row>
    <row r="46" spans="1:20" ht="14.25" customHeight="1">
      <c r="A46" s="42">
        <v>46</v>
      </c>
      <c r="B46" s="26" t="s">
        <v>23</v>
      </c>
      <c r="C46" s="31">
        <v>2.539653945438944</v>
      </c>
      <c r="D46" s="31">
        <v>1.579230315030012</v>
      </c>
      <c r="E46" s="31">
        <v>2.5934047981253032</v>
      </c>
      <c r="F46" s="31">
        <v>4.4663644283630468</v>
      </c>
      <c r="G46" s="31">
        <v>5.0593269378701287</v>
      </c>
      <c r="H46" s="31">
        <v>138.13737345427143</v>
      </c>
      <c r="I46" s="31">
        <v>5.1356026528586076</v>
      </c>
      <c r="J46" s="31">
        <v>3.1712751081429014</v>
      </c>
      <c r="K46" s="26"/>
      <c r="L46" s="26"/>
      <c r="M46" s="26"/>
      <c r="N46" s="26"/>
      <c r="O46" s="26"/>
      <c r="P46" s="26"/>
      <c r="Q46" s="26"/>
      <c r="R46" s="26"/>
      <c r="S46" s="26"/>
      <c r="T46" s="26"/>
    </row>
    <row r="47" spans="1:20" ht="14.25" customHeight="1">
      <c r="A47" s="42">
        <v>47</v>
      </c>
      <c r="B47" s="26" t="s">
        <v>24</v>
      </c>
      <c r="C47" s="32">
        <v>1.2132858393148883E-2</v>
      </c>
      <c r="D47" s="32">
        <v>1.2850303075180881E-2</v>
      </c>
      <c r="E47" s="32">
        <v>1.2194036659983976E-2</v>
      </c>
      <c r="F47" s="32">
        <v>1.2055119924654018E-2</v>
      </c>
      <c r="G47" s="32">
        <v>1.1437764277045894E-2</v>
      </c>
      <c r="H47" s="32">
        <v>1.0678413827025073E-2</v>
      </c>
      <c r="I47" s="32">
        <v>1.1262561202690898E-2</v>
      </c>
      <c r="J47" s="157">
        <v>8.8473803858045517E-3</v>
      </c>
      <c r="K47" s="26"/>
      <c r="L47" s="26"/>
      <c r="M47" s="26"/>
      <c r="N47" s="26"/>
      <c r="O47" s="26"/>
      <c r="P47" s="26"/>
      <c r="Q47" s="26"/>
      <c r="R47" s="26"/>
      <c r="S47" s="26"/>
      <c r="T47" s="26"/>
    </row>
    <row r="48" spans="1:20" ht="14.25" customHeight="1">
      <c r="A48" s="42">
        <v>48</v>
      </c>
      <c r="B48" s="26" t="s">
        <v>25</v>
      </c>
      <c r="C48" s="31">
        <v>366.51104132792562</v>
      </c>
      <c r="D48" s="31">
        <v>197.35677889337364</v>
      </c>
      <c r="E48" s="31">
        <v>351.42903431927317</v>
      </c>
      <c r="F48" s="31">
        <v>9933.8916855707921</v>
      </c>
      <c r="G48" s="31">
        <v>70776.428952982038</v>
      </c>
      <c r="H48" s="31">
        <v>5060800.813870688</v>
      </c>
      <c r="I48" s="31">
        <v>328.7877050966236</v>
      </c>
      <c r="J48" s="31">
        <v>37.840462988358475</v>
      </c>
      <c r="K48" s="26"/>
      <c r="L48" s="26"/>
      <c r="M48" s="26"/>
      <c r="N48" s="26"/>
      <c r="O48" s="26"/>
      <c r="P48" s="26"/>
      <c r="Q48" s="26"/>
      <c r="R48" s="26"/>
      <c r="S48" s="26"/>
      <c r="T48" s="26"/>
    </row>
    <row r="49" spans="1:20" ht="14.25" hidden="1" customHeight="1">
      <c r="A49" s="42">
        <v>49</v>
      </c>
      <c r="B49" s="26"/>
      <c r="C49" s="27"/>
      <c r="D49" s="27"/>
      <c r="E49" s="27"/>
      <c r="F49" s="27"/>
      <c r="G49" s="27"/>
      <c r="H49" s="27"/>
      <c r="I49" s="27"/>
      <c r="J49" s="27"/>
      <c r="K49" s="26"/>
      <c r="L49" s="26"/>
      <c r="M49" s="26"/>
      <c r="N49" s="26"/>
      <c r="O49" s="26"/>
      <c r="P49" s="26"/>
      <c r="Q49" s="26"/>
      <c r="R49" s="26"/>
      <c r="S49" s="26"/>
      <c r="T49" s="26"/>
    </row>
    <row r="50" spans="1:20" ht="14.25" hidden="1" customHeight="1">
      <c r="A50" s="42">
        <v>50</v>
      </c>
      <c r="B50" s="30" t="s">
        <v>30</v>
      </c>
      <c r="C50" s="145">
        <v>1</v>
      </c>
      <c r="D50" s="145">
        <v>0.4312463197355319</v>
      </c>
      <c r="E50" s="145">
        <v>0.13510269571301367</v>
      </c>
      <c r="F50" s="145">
        <v>0.2132235761030894</v>
      </c>
      <c r="G50" s="145">
        <v>8.2906558795997579E-2</v>
      </c>
      <c r="H50" s="145">
        <v>0.10067469375533772</v>
      </c>
      <c r="I50" s="145">
        <v>3.4731278956305039E-2</v>
      </c>
      <c r="J50" s="145">
        <v>2.1148769407245494E-3</v>
      </c>
      <c r="K50" s="26"/>
      <c r="L50" s="26"/>
      <c r="M50" s="26"/>
      <c r="N50" s="26"/>
      <c r="O50" s="26"/>
      <c r="P50" s="26"/>
      <c r="Q50" s="26"/>
      <c r="R50" s="26"/>
      <c r="S50" s="26"/>
      <c r="T50" s="26"/>
    </row>
    <row r="51" spans="1:20" ht="14.25" hidden="1" customHeight="1">
      <c r="A51" s="42">
        <v>51</v>
      </c>
      <c r="B51" s="26" t="s">
        <v>22</v>
      </c>
      <c r="C51" s="27">
        <v>18436770.669253394</v>
      </c>
      <c r="D51" s="27">
        <v>7950789.4989235261</v>
      </c>
      <c r="E51" s="27">
        <v>2490857.4176587565</v>
      </c>
      <c r="F51" s="27">
        <v>3931154.1738907574</v>
      </c>
      <c r="G51" s="27">
        <v>1528529.2114987802</v>
      </c>
      <c r="H51" s="27">
        <v>1856116.2409644783</v>
      </c>
      <c r="I51" s="27">
        <v>640332.62516726239</v>
      </c>
      <c r="J51" s="27">
        <v>38991.501149830721</v>
      </c>
      <c r="K51" s="26"/>
      <c r="L51" s="26"/>
      <c r="M51" s="26"/>
      <c r="N51" s="26"/>
      <c r="O51" s="26"/>
      <c r="P51" s="26"/>
      <c r="Q51" s="26"/>
      <c r="R51" s="26"/>
      <c r="S51" s="26"/>
      <c r="T51" s="26"/>
    </row>
    <row r="52" spans="1:20" ht="14.25" hidden="1" customHeight="1">
      <c r="A52" s="42">
        <v>52</v>
      </c>
      <c r="B52" s="26" t="s">
        <v>23</v>
      </c>
      <c r="C52" s="31">
        <v>0.96506847814083985</v>
      </c>
      <c r="D52" s="31">
        <v>0.61000297807143267</v>
      </c>
      <c r="E52" s="31">
        <v>0.98577413872900255</v>
      </c>
      <c r="F52" s="31">
        <v>1.6921882604594654</v>
      </c>
      <c r="G52" s="31">
        <v>1.8867404314110454</v>
      </c>
      <c r="H52" s="31">
        <v>50.663725323847537</v>
      </c>
      <c r="I52" s="31">
        <v>1.9014973799312846</v>
      </c>
      <c r="J52" s="31">
        <v>1.0642947142109052</v>
      </c>
      <c r="K52" s="26"/>
      <c r="L52" s="26"/>
      <c r="M52" s="26"/>
      <c r="N52" s="26"/>
      <c r="O52" s="26"/>
      <c r="P52" s="26"/>
      <c r="Q52" s="26"/>
      <c r="R52" s="26"/>
      <c r="S52" s="26"/>
      <c r="T52" s="26"/>
    </row>
    <row r="53" spans="1:20" ht="14.25" hidden="1" customHeight="1">
      <c r="A53" s="42">
        <v>53</v>
      </c>
      <c r="B53" s="26" t="s">
        <v>24</v>
      </c>
      <c r="C53" s="32">
        <v>4.6104860884701214E-3</v>
      </c>
      <c r="D53" s="32">
        <v>4.9636351774515284E-3</v>
      </c>
      <c r="E53" s="32">
        <v>4.6350519574942196E-3</v>
      </c>
      <c r="F53" s="32">
        <v>4.5673685482057929E-3</v>
      </c>
      <c r="G53" s="32">
        <v>4.2654077452318551E-3</v>
      </c>
      <c r="H53" s="32">
        <v>3.9164507873451606E-3</v>
      </c>
      <c r="I53" s="32">
        <v>4.1700520982307573E-3</v>
      </c>
      <c r="J53" s="32">
        <v>2.9692221135425747E-3</v>
      </c>
      <c r="K53" s="26"/>
      <c r="L53" s="26"/>
      <c r="M53" s="26"/>
      <c r="N53" s="26"/>
      <c r="O53" s="26"/>
      <c r="P53" s="26"/>
      <c r="Q53" s="26"/>
      <c r="R53" s="26"/>
      <c r="S53" s="26"/>
      <c r="T53" s="26"/>
    </row>
    <row r="54" spans="1:20" ht="14.25" hidden="1" customHeight="1">
      <c r="A54" s="42">
        <v>54</v>
      </c>
      <c r="B54" s="26" t="s">
        <v>25</v>
      </c>
      <c r="C54" s="31">
        <v>139.27419265581165</v>
      </c>
      <c r="D54" s="31">
        <v>76.232213706748226</v>
      </c>
      <c r="E54" s="31">
        <v>133.58101823551436</v>
      </c>
      <c r="F54" s="31">
        <v>3763.6908408657937</v>
      </c>
      <c r="G54" s="31">
        <v>26394.17292781216</v>
      </c>
      <c r="H54" s="31">
        <v>1856116.2409644783</v>
      </c>
      <c r="I54" s="31">
        <v>121.73624052609551</v>
      </c>
      <c r="J54" s="31">
        <v>12.699435832102067</v>
      </c>
      <c r="K54" s="26"/>
      <c r="L54" s="26"/>
      <c r="M54" s="26"/>
      <c r="N54" s="26"/>
      <c r="O54" s="26"/>
      <c r="P54" s="26"/>
      <c r="Q54" s="26"/>
      <c r="R54" s="26"/>
      <c r="S54" s="26"/>
      <c r="T54" s="26"/>
    </row>
    <row r="55" spans="1:20" ht="14.25" hidden="1" customHeight="1">
      <c r="A55" s="42">
        <v>55</v>
      </c>
      <c r="B55" s="26"/>
      <c r="C55" s="27"/>
      <c r="D55" s="27"/>
      <c r="E55" s="27"/>
      <c r="F55" s="27"/>
      <c r="G55" s="27"/>
      <c r="H55" s="27"/>
      <c r="I55" s="27"/>
      <c r="J55" s="27"/>
      <c r="K55" s="26"/>
      <c r="L55" s="26"/>
      <c r="M55" s="26"/>
      <c r="N55" s="26"/>
      <c r="O55" s="26"/>
      <c r="P55" s="26"/>
      <c r="Q55" s="26"/>
      <c r="R55" s="26"/>
      <c r="S55" s="26"/>
      <c r="T55" s="26"/>
    </row>
    <row r="56" spans="1:20" ht="14.25" hidden="1" customHeight="1">
      <c r="A56" s="42">
        <v>56</v>
      </c>
      <c r="B56" s="30" t="s">
        <v>31</v>
      </c>
      <c r="C56" s="145">
        <v>1</v>
      </c>
      <c r="D56" s="145">
        <v>0.41996296496520819</v>
      </c>
      <c r="E56" s="145">
        <v>0.13504072659105121</v>
      </c>
      <c r="F56" s="145">
        <v>0.21424587718838334</v>
      </c>
      <c r="G56" s="145">
        <v>8.5444103547984249E-2</v>
      </c>
      <c r="H56" s="145">
        <v>0.10653500432982027</v>
      </c>
      <c r="I56" s="145">
        <v>3.6205211523435088E-2</v>
      </c>
      <c r="J56" s="145">
        <v>2.566111854117589E-3</v>
      </c>
      <c r="K56" s="26"/>
      <c r="L56" s="26"/>
      <c r="M56" s="26"/>
      <c r="N56" s="26"/>
      <c r="O56" s="26"/>
      <c r="P56" s="26"/>
      <c r="Q56" s="26"/>
      <c r="R56" s="26"/>
      <c r="S56" s="26"/>
      <c r="T56" s="26"/>
    </row>
    <row r="57" spans="1:20" ht="14.25" hidden="1" customHeight="1">
      <c r="A57" s="42">
        <v>57</v>
      </c>
      <c r="B57" s="26" t="s">
        <v>22</v>
      </c>
      <c r="C57" s="27">
        <v>30081047.943499118</v>
      </c>
      <c r="D57" s="27">
        <v>12632926.083612468</v>
      </c>
      <c r="E57" s="27">
        <v>4062166.5709103676</v>
      </c>
      <c r="F57" s="27">
        <v>6444740.5034007831</v>
      </c>
      <c r="G57" s="27">
        <v>2570248.1753162174</v>
      </c>
      <c r="H57" s="27">
        <v>3204684.5729062096</v>
      </c>
      <c r="I57" s="27">
        <v>1089090.7036409776</v>
      </c>
      <c r="J57" s="27">
        <v>77191.333712092615</v>
      </c>
      <c r="K57" s="26"/>
      <c r="L57" s="26"/>
      <c r="M57" s="26"/>
      <c r="N57" s="26"/>
      <c r="O57" s="26"/>
      <c r="P57" s="26"/>
      <c r="Q57" s="26"/>
      <c r="R57" s="26"/>
      <c r="S57" s="26"/>
      <c r="T57" s="26"/>
    </row>
    <row r="58" spans="1:20" ht="14.25" hidden="1" customHeight="1">
      <c r="A58" s="42">
        <v>58</v>
      </c>
      <c r="B58" s="26" t="s">
        <v>23</v>
      </c>
      <c r="C58" s="31">
        <v>1.5745854672981041</v>
      </c>
      <c r="D58" s="31">
        <v>0.96922733695857932</v>
      </c>
      <c r="E58" s="31">
        <v>1.6076306593963008</v>
      </c>
      <c r="F58" s="31">
        <v>2.774176167903581</v>
      </c>
      <c r="G58" s="31">
        <v>3.1725865064590835</v>
      </c>
      <c r="H58" s="31">
        <v>87.473648130423896</v>
      </c>
      <c r="I58" s="31">
        <v>3.2341052729273225</v>
      </c>
      <c r="J58" s="31">
        <v>2.1069803939319964</v>
      </c>
      <c r="K58" s="26"/>
      <c r="L58" s="26"/>
      <c r="M58" s="26"/>
      <c r="N58" s="26"/>
      <c r="O58" s="26"/>
      <c r="P58" s="26"/>
      <c r="Q58" s="26"/>
      <c r="R58" s="26"/>
      <c r="S58" s="26"/>
      <c r="T58" s="26"/>
    </row>
    <row r="59" spans="1:20" ht="14.25" hidden="1" customHeight="1">
      <c r="A59" s="42">
        <v>59</v>
      </c>
      <c r="B59" s="26" t="s">
        <v>24</v>
      </c>
      <c r="C59" s="32">
        <v>7.5223723046787616E-3</v>
      </c>
      <c r="D59" s="32">
        <v>7.8866678977293526E-3</v>
      </c>
      <c r="E59" s="32">
        <v>7.5589847024897577E-3</v>
      </c>
      <c r="F59" s="32">
        <v>7.487751376448225E-3</v>
      </c>
      <c r="G59" s="32">
        <v>7.1723565318140385E-3</v>
      </c>
      <c r="H59" s="32">
        <v>6.7619630396799114E-3</v>
      </c>
      <c r="I59" s="32">
        <v>7.0925091044601396E-3</v>
      </c>
      <c r="J59" s="32">
        <v>5.8781582722619765E-3</v>
      </c>
      <c r="K59" s="26"/>
      <c r="L59" s="26"/>
      <c r="M59" s="26"/>
      <c r="N59" s="26"/>
      <c r="O59" s="26"/>
      <c r="P59" s="26"/>
      <c r="Q59" s="26"/>
      <c r="R59" s="26"/>
      <c r="S59" s="26"/>
      <c r="T59" s="26"/>
    </row>
    <row r="60" spans="1:20" ht="14.25" hidden="1" customHeight="1">
      <c r="A60" s="42">
        <v>60</v>
      </c>
      <c r="B60" s="26" t="s">
        <v>25</v>
      </c>
      <c r="C60" s="31">
        <v>227.23684867211398</v>
      </c>
      <c r="D60" s="31">
        <v>121.12456518662543</v>
      </c>
      <c r="E60" s="31">
        <v>217.84801608375881</v>
      </c>
      <c r="F60" s="31">
        <v>6170.2008447049984</v>
      </c>
      <c r="G60" s="31">
        <v>44382.256025169881</v>
      </c>
      <c r="H60" s="31">
        <v>3204684.5729062096</v>
      </c>
      <c r="I60" s="31">
        <v>207.05146457052805</v>
      </c>
      <c r="J60" s="31">
        <v>25.14102715625641</v>
      </c>
      <c r="K60" s="26"/>
      <c r="L60" s="26"/>
      <c r="M60" s="26"/>
      <c r="N60" s="26"/>
      <c r="O60" s="26"/>
      <c r="P60" s="26"/>
      <c r="Q60" s="26"/>
      <c r="R60" s="26"/>
      <c r="S60" s="26"/>
      <c r="T60" s="26"/>
    </row>
    <row r="61" spans="1:20" ht="14.25" hidden="1" customHeight="1">
      <c r="A61" s="42">
        <v>61</v>
      </c>
      <c r="B61" s="26"/>
      <c r="C61" s="27"/>
      <c r="D61" s="27"/>
      <c r="E61" s="27"/>
      <c r="F61" s="27"/>
      <c r="G61" s="27"/>
      <c r="H61" s="27"/>
      <c r="I61" s="27"/>
      <c r="J61" s="27"/>
      <c r="K61" s="26"/>
      <c r="L61" s="26"/>
      <c r="M61" s="26"/>
      <c r="N61" s="26"/>
      <c r="O61" s="26"/>
      <c r="P61" s="26"/>
      <c r="Q61" s="26"/>
      <c r="R61" s="26"/>
      <c r="S61" s="26"/>
      <c r="T61" s="26"/>
    </row>
    <row r="62" spans="1:20" ht="14.25" hidden="1" customHeight="1">
      <c r="A62" s="42">
        <v>62</v>
      </c>
      <c r="B62" s="30" t="s">
        <v>32</v>
      </c>
      <c r="C62" s="145">
        <v>1</v>
      </c>
      <c r="D62" s="145">
        <v>0.60104142811375361</v>
      </c>
      <c r="E62" s="145">
        <v>0.15029459449606242</v>
      </c>
      <c r="F62" s="145">
        <v>0.13976177370377685</v>
      </c>
      <c r="G62" s="145">
        <v>4.9915343376237535E-2</v>
      </c>
      <c r="H62" s="145">
        <v>1.1455126289530078E-2</v>
      </c>
      <c r="I62" s="145">
        <v>4.5238333388092564E-2</v>
      </c>
      <c r="J62" s="145">
        <v>2.2934006325468098E-3</v>
      </c>
      <c r="K62" s="26"/>
      <c r="L62" s="26"/>
      <c r="M62" s="26"/>
      <c r="N62" s="26"/>
      <c r="O62" s="26"/>
      <c r="P62" s="26"/>
      <c r="Q62" s="26"/>
      <c r="R62" s="26"/>
      <c r="S62" s="26"/>
      <c r="T62" s="26"/>
    </row>
    <row r="63" spans="1:20" ht="14.25" hidden="1" customHeight="1">
      <c r="A63" s="42">
        <v>63</v>
      </c>
      <c r="B63" s="26" t="s">
        <v>22</v>
      </c>
      <c r="C63" s="27">
        <v>42826123.583491467</v>
      </c>
      <c r="D63" s="27">
        <v>25740274.479197815</v>
      </c>
      <c r="E63" s="27">
        <v>6436534.877819106</v>
      </c>
      <c r="F63" s="27">
        <v>5985454.9928859146</v>
      </c>
      <c r="G63" s="27">
        <v>2137680.6641431609</v>
      </c>
      <c r="H63" s="27">
        <v>490578.65413991717</v>
      </c>
      <c r="I63" s="27">
        <v>1937382.4563896405</v>
      </c>
      <c r="J63" s="27">
        <v>98217.458915907177</v>
      </c>
      <c r="K63" s="26"/>
      <c r="L63" s="26"/>
      <c r="M63" s="26"/>
      <c r="N63" s="26"/>
      <c r="O63" s="26"/>
      <c r="P63" s="26"/>
      <c r="Q63" s="26"/>
      <c r="R63" s="26"/>
      <c r="S63" s="26"/>
      <c r="T63" s="26"/>
    </row>
    <row r="64" spans="1:20" ht="14.25" hidden="1" customHeight="1">
      <c r="A64" s="42">
        <v>64</v>
      </c>
      <c r="B64" s="26" t="s">
        <v>23</v>
      </c>
      <c r="C64" s="31">
        <v>2.2417234912140569</v>
      </c>
      <c r="D64" s="31">
        <v>1.9748534520770098</v>
      </c>
      <c r="E64" s="31">
        <v>2.547303422748771</v>
      </c>
      <c r="F64" s="31">
        <v>2.576474039034089</v>
      </c>
      <c r="G64" s="31">
        <v>2.6386466860713549</v>
      </c>
      <c r="H64" s="31">
        <v>13.39061726552891</v>
      </c>
      <c r="I64" s="31">
        <v>5.7531469114000746</v>
      </c>
      <c r="J64" s="31">
        <v>2.6809001778553112</v>
      </c>
      <c r="K64" s="26"/>
      <c r="L64" s="26"/>
      <c r="M64" s="26"/>
      <c r="N64" s="26"/>
      <c r="O64" s="26"/>
      <c r="P64" s="26"/>
      <c r="Q64" s="26"/>
      <c r="R64" s="26"/>
      <c r="S64" s="26"/>
      <c r="T64" s="26"/>
    </row>
    <row r="65" spans="1:20" ht="14.25" hidden="1" customHeight="1">
      <c r="A65" s="42">
        <v>65</v>
      </c>
      <c r="B65" s="26" t="s">
        <v>24</v>
      </c>
      <c r="C65" s="32">
        <v>1.0709535338207113E-2</v>
      </c>
      <c r="D65" s="32">
        <v>1.6069515096519976E-2</v>
      </c>
      <c r="E65" s="32">
        <v>1.1977270707432533E-2</v>
      </c>
      <c r="F65" s="32">
        <v>6.9541355215157075E-3</v>
      </c>
      <c r="G65" s="32">
        <v>5.9652635965838016E-3</v>
      </c>
      <c r="H65" s="32">
        <v>1.0351329910580625E-3</v>
      </c>
      <c r="I65" s="32">
        <v>1.2616857957585329E-2</v>
      </c>
      <c r="J65" s="32">
        <v>7.4793081145668331E-3</v>
      </c>
      <c r="K65" s="26"/>
      <c r="L65" s="26"/>
      <c r="M65" s="26"/>
      <c r="N65" s="26"/>
      <c r="O65" s="26"/>
      <c r="P65" s="26"/>
      <c r="Q65" s="26"/>
      <c r="R65" s="26"/>
      <c r="S65" s="26"/>
      <c r="T65" s="26"/>
    </row>
    <row r="66" spans="1:20" ht="14.25" hidden="1" customHeight="1">
      <c r="A66" s="42">
        <v>66</v>
      </c>
      <c r="B66" s="26" t="s">
        <v>25</v>
      </c>
      <c r="C66" s="31">
        <v>323.5151043352609</v>
      </c>
      <c r="D66" s="31">
        <v>246.79789412538676</v>
      </c>
      <c r="E66" s="31">
        <v>345.18189471303947</v>
      </c>
      <c r="F66" s="31">
        <v>5730.4804489118378</v>
      </c>
      <c r="G66" s="31">
        <v>36912.813107778777</v>
      </c>
      <c r="H66" s="31">
        <v>490578.65413991717</v>
      </c>
      <c r="I66" s="31">
        <v>368.32366091057804</v>
      </c>
      <c r="J66" s="31">
        <v>31.989184317416292</v>
      </c>
      <c r="K66" s="26"/>
      <c r="L66" s="26"/>
      <c r="M66" s="26"/>
      <c r="N66" s="26"/>
      <c r="O66" s="26"/>
      <c r="P66" s="26"/>
      <c r="Q66" s="26"/>
      <c r="R66" s="26"/>
      <c r="S66" s="26"/>
      <c r="T66" s="26"/>
    </row>
    <row r="67" spans="1:20" ht="14.25" customHeight="1">
      <c r="A67" s="42">
        <v>67</v>
      </c>
      <c r="B67" s="26"/>
      <c r="C67" s="31"/>
      <c r="D67" s="31"/>
      <c r="E67" s="31"/>
      <c r="F67" s="31"/>
      <c r="G67" s="31"/>
      <c r="H67" s="31"/>
      <c r="I67" s="31"/>
      <c r="J67" s="31"/>
      <c r="K67" s="26"/>
      <c r="L67" s="26"/>
      <c r="M67" s="26"/>
      <c r="N67" s="26"/>
      <c r="O67" s="26"/>
      <c r="P67" s="26"/>
      <c r="Q67" s="26"/>
      <c r="R67" s="26"/>
      <c r="S67" s="26"/>
      <c r="T67" s="26"/>
    </row>
    <row r="68" spans="1:20" ht="14.25" customHeight="1">
      <c r="A68" s="42">
        <v>68</v>
      </c>
      <c r="B68" s="30" t="s">
        <v>33</v>
      </c>
      <c r="C68" s="145">
        <v>1</v>
      </c>
      <c r="D68" s="145">
        <v>0.51413674899566386</v>
      </c>
      <c r="E68" s="145">
        <v>0.13418301387582462</v>
      </c>
      <c r="F68" s="145">
        <v>0.17741930698607455</v>
      </c>
      <c r="G68" s="145">
        <v>6.7687084027194852E-2</v>
      </c>
      <c r="H68" s="145">
        <v>4.5142567501958365E-2</v>
      </c>
      <c r="I68" s="145">
        <v>5.8153041055408472E-2</v>
      </c>
      <c r="J68" s="145">
        <v>3.2782375578751508E-3</v>
      </c>
      <c r="K68" s="26"/>
      <c r="L68" s="26"/>
      <c r="M68" s="26"/>
      <c r="N68" s="26"/>
      <c r="O68" s="26"/>
      <c r="P68" s="26"/>
      <c r="Q68" s="26"/>
      <c r="R68" s="26"/>
      <c r="S68" s="26"/>
      <c r="T68" s="26"/>
    </row>
    <row r="69" spans="1:20" ht="14.25" customHeight="1">
      <c r="A69" s="42">
        <v>69</v>
      </c>
      <c r="B69" s="26" t="s">
        <v>22</v>
      </c>
      <c r="C69" s="27">
        <v>5865769.2645024387</v>
      </c>
      <c r="D69" s="27">
        <v>3015807.5400099698</v>
      </c>
      <c r="E69" s="27">
        <v>787086.59861111641</v>
      </c>
      <c r="F69" s="27">
        <v>1040700.717848239</v>
      </c>
      <c r="G69" s="27">
        <v>397036.81709051348</v>
      </c>
      <c r="H69" s="27">
        <v>264795.88497371401</v>
      </c>
      <c r="I69" s="27">
        <v>341112.32086016348</v>
      </c>
      <c r="J69" s="27">
        <v>19229.385108721595</v>
      </c>
      <c r="K69" s="26"/>
      <c r="L69" s="26"/>
      <c r="M69" s="26"/>
      <c r="N69" s="26"/>
      <c r="O69" s="26"/>
      <c r="P69" s="26"/>
      <c r="Q69" s="26"/>
      <c r="R69" s="26"/>
      <c r="S69" s="26"/>
      <c r="T69" s="26"/>
    </row>
    <row r="70" spans="1:20" ht="14.25" customHeight="1">
      <c r="A70" s="42">
        <v>70</v>
      </c>
      <c r="B70" s="26" t="s">
        <v>23</v>
      </c>
      <c r="C70" s="31">
        <v>0.30704232963417999</v>
      </c>
      <c r="D70" s="31">
        <v>0.23137973668469494</v>
      </c>
      <c r="E70" s="31">
        <v>0.31149499298932137</v>
      </c>
      <c r="F70" s="31">
        <v>0.44797569861055936</v>
      </c>
      <c r="G70" s="31">
        <v>0.49008249886758642</v>
      </c>
      <c r="H70" s="31">
        <v>7.2277509819225356</v>
      </c>
      <c r="I70" s="31">
        <v>1.0129488314115687</v>
      </c>
      <c r="J70" s="31">
        <v>0.52487676353099666</v>
      </c>
      <c r="K70" s="26"/>
      <c r="L70" s="26"/>
      <c r="M70" s="26"/>
      <c r="N70" s="26"/>
      <c r="O70" s="26"/>
      <c r="P70" s="26"/>
      <c r="Q70" s="26"/>
      <c r="R70" s="26"/>
      <c r="S70" s="26"/>
      <c r="T70" s="26"/>
    </row>
    <row r="71" spans="1:20" ht="14.25" customHeight="1">
      <c r="A71" s="42">
        <v>71</v>
      </c>
      <c r="B71" s="26" t="s">
        <v>24</v>
      </c>
      <c r="C71" s="32">
        <v>1.4668538258310545E-3</v>
      </c>
      <c r="D71" s="32">
        <v>1.8827524481743326E-3</v>
      </c>
      <c r="E71" s="32">
        <v>1.4646311160752751E-3</v>
      </c>
      <c r="F71" s="32">
        <v>1.2091267644409934E-3</v>
      </c>
      <c r="G71" s="32">
        <v>1.1079434413291428E-3</v>
      </c>
      <c r="H71" s="32">
        <v>5.5872581107968859E-4</v>
      </c>
      <c r="I71" s="32">
        <v>2.2214331949176034E-3</v>
      </c>
      <c r="J71" s="157">
        <v>1.4643271946684292E-3</v>
      </c>
      <c r="K71" s="26"/>
      <c r="L71" s="26"/>
      <c r="M71" s="26"/>
      <c r="N71" s="26"/>
      <c r="O71" s="26"/>
      <c r="P71" s="26"/>
      <c r="Q71" s="26"/>
      <c r="R71" s="26"/>
      <c r="S71" s="26"/>
      <c r="T71" s="26"/>
    </row>
    <row r="72" spans="1:20" ht="14.25" customHeight="1">
      <c r="A72" s="42">
        <v>72</v>
      </c>
      <c r="B72" s="26" t="s">
        <v>25</v>
      </c>
      <c r="C72" s="31">
        <v>44.310920457521426</v>
      </c>
      <c r="D72" s="31">
        <v>28.915579379832597</v>
      </c>
      <c r="E72" s="31">
        <v>42.210296156102387</v>
      </c>
      <c r="F72" s="31">
        <v>996.36788245606965</v>
      </c>
      <c r="G72" s="31">
        <v>6855.9098054263786</v>
      </c>
      <c r="H72" s="31">
        <v>264795.88497371401</v>
      </c>
      <c r="I72" s="31">
        <v>64.850251114099521</v>
      </c>
      <c r="J72" s="31">
        <v>6.2629633401546823</v>
      </c>
      <c r="K72" s="26"/>
      <c r="L72" s="26"/>
      <c r="M72" s="26"/>
      <c r="N72" s="26"/>
      <c r="O72" s="26"/>
      <c r="P72" s="26"/>
      <c r="Q72" s="26"/>
      <c r="R72" s="26"/>
      <c r="S72" s="26"/>
      <c r="T72" s="26"/>
    </row>
    <row r="73" spans="1:20" ht="14.25" customHeight="1">
      <c r="A73" s="42">
        <v>73</v>
      </c>
      <c r="B73" s="26"/>
      <c r="C73" s="27"/>
      <c r="D73" s="27"/>
      <c r="E73" s="27"/>
      <c r="F73" s="27"/>
      <c r="G73" s="27"/>
      <c r="H73" s="27"/>
      <c r="I73" s="27"/>
      <c r="J73" s="27"/>
      <c r="K73" s="26"/>
      <c r="L73" s="26"/>
      <c r="M73" s="26"/>
      <c r="N73" s="26"/>
      <c r="O73" s="26"/>
      <c r="P73" s="26"/>
      <c r="Q73" s="26"/>
      <c r="R73" s="26"/>
      <c r="S73" s="26"/>
      <c r="T73" s="26"/>
    </row>
    <row r="74" spans="1:20" ht="14.25" customHeight="1">
      <c r="A74" s="42">
        <v>74</v>
      </c>
      <c r="B74" s="30" t="s">
        <v>34</v>
      </c>
      <c r="C74" s="145">
        <v>1</v>
      </c>
      <c r="D74" s="145">
        <v>0.59340773083723974</v>
      </c>
      <c r="E74" s="145">
        <v>0.15085604856367688</v>
      </c>
      <c r="F74" s="145">
        <v>0.14456890128116484</v>
      </c>
      <c r="G74" s="145">
        <v>5.4483176258887975E-2</v>
      </c>
      <c r="H74" s="145">
        <v>7.3835826093831851E-3</v>
      </c>
      <c r="I74" s="145">
        <v>4.6706638914118428E-2</v>
      </c>
      <c r="J74" s="145">
        <v>2.593921535528826E-3</v>
      </c>
      <c r="K74" s="26"/>
      <c r="L74" s="26"/>
      <c r="M74" s="26"/>
      <c r="N74" s="26"/>
      <c r="O74" s="26"/>
      <c r="P74" s="26"/>
      <c r="Q74" s="26"/>
      <c r="R74" s="26"/>
      <c r="S74" s="26"/>
      <c r="T74" s="26"/>
    </row>
    <row r="75" spans="1:20" ht="14.25" customHeight="1">
      <c r="A75" s="42">
        <v>75</v>
      </c>
      <c r="B75" s="26" t="s">
        <v>22</v>
      </c>
      <c r="C75" s="27">
        <v>22573948.340673208</v>
      </c>
      <c r="D75" s="27">
        <v>13395555.460875962</v>
      </c>
      <c r="E75" s="27">
        <v>3405416.6471545305</v>
      </c>
      <c r="F75" s="27">
        <v>3263490.9091889001</v>
      </c>
      <c r="G75" s="27">
        <v>1229900.4063039301</v>
      </c>
      <c r="H75" s="27">
        <v>166676.6123933091</v>
      </c>
      <c r="I75" s="27">
        <v>1054353.2540137863</v>
      </c>
      <c r="J75" s="27">
        <v>58555.050742787447</v>
      </c>
      <c r="K75" s="26"/>
      <c r="L75" s="26"/>
      <c r="M75" s="26"/>
      <c r="N75" s="26"/>
      <c r="O75" s="26"/>
      <c r="P75" s="26"/>
      <c r="Q75" s="26"/>
      <c r="R75" s="26"/>
      <c r="S75" s="26"/>
      <c r="T75" s="26"/>
    </row>
    <row r="76" spans="1:20" ht="14.25" customHeight="1">
      <c r="A76" s="42">
        <v>76</v>
      </c>
      <c r="B76" s="26" t="s">
        <v>23</v>
      </c>
      <c r="C76" s="31">
        <v>1.1816280823568786</v>
      </c>
      <c r="D76" s="31">
        <v>1.0277380284261977</v>
      </c>
      <c r="E76" s="31">
        <v>1.3477173115422638</v>
      </c>
      <c r="F76" s="31">
        <v>1.4047887109906838</v>
      </c>
      <c r="G76" s="31">
        <v>1.5181278877275477</v>
      </c>
      <c r="H76" s="31">
        <v>4.5495308547141908</v>
      </c>
      <c r="I76" s="31">
        <v>3.1309508078017241</v>
      </c>
      <c r="J76" s="31">
        <v>1.5982926832292677</v>
      </c>
      <c r="K76" s="26"/>
      <c r="L76" s="26"/>
      <c r="M76" s="26"/>
      <c r="N76" s="26"/>
      <c r="O76" s="26"/>
      <c r="P76" s="26"/>
      <c r="Q76" s="26"/>
      <c r="R76" s="26"/>
      <c r="S76" s="26"/>
      <c r="T76" s="26"/>
    </row>
    <row r="77" spans="1:20" ht="14.25" customHeight="1">
      <c r="A77" s="42">
        <v>77</v>
      </c>
      <c r="B77" s="26" t="s">
        <v>24</v>
      </c>
      <c r="C77" s="32">
        <v>5.6450707476707832E-3</v>
      </c>
      <c r="D77" s="32">
        <v>8.362773321581354E-3</v>
      </c>
      <c r="E77" s="32">
        <v>6.3368874446909154E-3</v>
      </c>
      <c r="F77" s="32">
        <v>3.7916512750840584E-3</v>
      </c>
      <c r="G77" s="32">
        <v>3.4320748857450123E-3</v>
      </c>
      <c r="H77" s="32">
        <v>3.5169173968360978E-4</v>
      </c>
      <c r="I77" s="32">
        <v>6.8662876548389899E-3</v>
      </c>
      <c r="J77" s="157">
        <v>4.4589960990985564E-3</v>
      </c>
      <c r="K77" s="26"/>
      <c r="L77" s="26"/>
      <c r="M77" s="26"/>
      <c r="N77" s="26"/>
      <c r="O77" s="26"/>
      <c r="P77" s="26"/>
      <c r="Q77" s="26"/>
      <c r="R77" s="26"/>
      <c r="S77" s="26"/>
      <c r="T77" s="26"/>
    </row>
    <row r="78" spans="1:20" ht="14.25" customHeight="1">
      <c r="A78" s="42">
        <v>78</v>
      </c>
      <c r="B78" s="26" t="s">
        <v>25</v>
      </c>
      <c r="C78" s="31">
        <v>170.52706716390352</v>
      </c>
      <c r="D78" s="31">
        <v>128.43665987539393</v>
      </c>
      <c r="E78" s="31">
        <v>182.62748402140537</v>
      </c>
      <c r="F78" s="31">
        <v>3124.4693799445909</v>
      </c>
      <c r="G78" s="31">
        <v>21237.54244522547</v>
      </c>
      <c r="H78" s="31">
        <v>166676.6123933091</v>
      </c>
      <c r="I78" s="31">
        <v>200.44738669463618</v>
      </c>
      <c r="J78" s="31">
        <v>19.071235721242243</v>
      </c>
      <c r="K78" s="26"/>
      <c r="L78" s="26"/>
      <c r="M78" s="26"/>
      <c r="N78" s="26"/>
      <c r="O78" s="26"/>
      <c r="P78" s="26"/>
      <c r="Q78" s="26"/>
      <c r="R78" s="26"/>
      <c r="S78" s="26"/>
      <c r="T78" s="26"/>
    </row>
    <row r="79" spans="1:20" ht="14.25" customHeight="1">
      <c r="A79" s="42">
        <v>79</v>
      </c>
      <c r="B79" s="26"/>
      <c r="C79" s="27"/>
      <c r="D79" s="27"/>
      <c r="E79" s="27"/>
      <c r="F79" s="27"/>
      <c r="G79" s="27"/>
      <c r="H79" s="27"/>
      <c r="I79" s="27"/>
      <c r="J79" s="27"/>
      <c r="K79" s="26"/>
      <c r="L79" s="26"/>
      <c r="M79" s="26"/>
      <c r="N79" s="26"/>
      <c r="O79" s="26"/>
      <c r="P79" s="26"/>
      <c r="Q79" s="26"/>
      <c r="R79" s="26"/>
      <c r="S79" s="26"/>
      <c r="T79" s="26"/>
    </row>
    <row r="80" spans="1:20" ht="14.25" customHeight="1">
      <c r="A80" s="42">
        <v>80</v>
      </c>
      <c r="B80" s="30" t="s">
        <v>35</v>
      </c>
      <c r="C80" s="145">
        <v>1</v>
      </c>
      <c r="D80" s="145">
        <v>0.61187001941658825</v>
      </c>
      <c r="E80" s="145">
        <v>0.14053367532408403</v>
      </c>
      <c r="F80" s="145">
        <v>0.14785680927685621</v>
      </c>
      <c r="G80" s="145">
        <v>4.6806696432208368E-2</v>
      </c>
      <c r="H80" s="145">
        <v>2.9424788614805584E-3</v>
      </c>
      <c r="I80" s="145">
        <v>4.7856722276105386E-2</v>
      </c>
      <c r="J80" s="145">
        <v>2.133598412676933E-3</v>
      </c>
      <c r="K80" s="26"/>
      <c r="L80" s="26"/>
      <c r="M80" s="26"/>
      <c r="N80" s="26"/>
      <c r="O80" s="26"/>
      <c r="P80" s="26"/>
      <c r="Q80" s="26"/>
      <c r="R80" s="26"/>
      <c r="S80" s="26"/>
      <c r="T80" s="26"/>
    </row>
    <row r="81" spans="1:20" ht="14.25" customHeight="1">
      <c r="A81" s="42">
        <v>81</v>
      </c>
      <c r="B81" s="26" t="s">
        <v>22</v>
      </c>
      <c r="C81" s="27">
        <v>7909732.0563639291</v>
      </c>
      <c r="D81" s="27">
        <v>4839727.9069074076</v>
      </c>
      <c r="E81" s="27">
        <v>1111583.7167095479</v>
      </c>
      <c r="F81" s="27">
        <v>1169507.7440888372</v>
      </c>
      <c r="G81" s="27">
        <v>370228.42722233367</v>
      </c>
      <c r="H81" s="27">
        <v>23274.219375826011</v>
      </c>
      <c r="I81" s="27">
        <v>378533.85029981652</v>
      </c>
      <c r="J81" s="27">
        <v>16876.191760157933</v>
      </c>
      <c r="K81" s="26"/>
      <c r="L81" s="26"/>
      <c r="M81" s="26"/>
      <c r="N81" s="26"/>
      <c r="O81" s="26"/>
      <c r="P81" s="26"/>
      <c r="Q81" s="26"/>
      <c r="R81" s="26"/>
      <c r="S81" s="26"/>
      <c r="T81" s="26"/>
    </row>
    <row r="82" spans="1:20" ht="14.25" customHeight="1">
      <c r="A82" s="42">
        <v>82</v>
      </c>
      <c r="B82" s="26" t="s">
        <v>23</v>
      </c>
      <c r="C82" s="31">
        <v>0.4140330871971557</v>
      </c>
      <c r="D82" s="31">
        <v>0.37131512998409166</v>
      </c>
      <c r="E82" s="31">
        <v>0.43991698328300582</v>
      </c>
      <c r="F82" s="31">
        <v>0.50342143490772129</v>
      </c>
      <c r="G82" s="31">
        <v>0.4569915558323997</v>
      </c>
      <c r="H82" s="31">
        <v>0.63528276492592017</v>
      </c>
      <c r="I82" s="31">
        <v>1.1240737958219558</v>
      </c>
      <c r="J82" s="31">
        <v>0.46064504203946754</v>
      </c>
      <c r="K82" s="26"/>
      <c r="L82" s="26"/>
      <c r="M82" s="26"/>
      <c r="N82" s="26"/>
      <c r="O82" s="26"/>
      <c r="P82" s="26"/>
      <c r="Q82" s="26"/>
      <c r="R82" s="26"/>
      <c r="S82" s="26"/>
      <c r="T82" s="26"/>
    </row>
    <row r="83" spans="1:20" ht="14.25" customHeight="1">
      <c r="A83" s="42">
        <v>83</v>
      </c>
      <c r="B83" s="26" t="s">
        <v>24</v>
      </c>
      <c r="C83" s="32">
        <v>1.9779879168431856E-3</v>
      </c>
      <c r="D83" s="32">
        <v>3.0214161362556438E-3</v>
      </c>
      <c r="E83" s="32">
        <v>2.068463752893599E-3</v>
      </c>
      <c r="F83" s="32">
        <v>1.3587798012886839E-3</v>
      </c>
      <c r="G83" s="32">
        <v>1.0331338054250922E-3</v>
      </c>
      <c r="H83" s="32">
        <v>4.9109173653872586E-5</v>
      </c>
      <c r="I83" s="32">
        <v>2.4651342359477513E-3</v>
      </c>
      <c r="J83" s="157">
        <v>1.2851303563331383E-3</v>
      </c>
      <c r="K83" s="26"/>
      <c r="L83" s="26"/>
      <c r="M83" s="26"/>
      <c r="N83" s="26"/>
      <c r="O83" s="26"/>
      <c r="P83" s="26"/>
      <c r="Q83" s="26"/>
      <c r="R83" s="26"/>
      <c r="S83" s="26"/>
      <c r="T83" s="26"/>
    </row>
    <row r="84" spans="1:20" ht="14.25" customHeight="1">
      <c r="A84" s="42">
        <v>84</v>
      </c>
      <c r="B84" s="26" t="s">
        <v>25</v>
      </c>
      <c r="C84" s="31">
        <v>59.751328800277896</v>
      </c>
      <c r="D84" s="31">
        <v>46.403337949247778</v>
      </c>
      <c r="E84" s="31">
        <v>59.61259913128491</v>
      </c>
      <c r="F84" s="31">
        <v>1119.6878550281683</v>
      </c>
      <c r="G84" s="31">
        <v>6392.9907635304562</v>
      </c>
      <c r="H84" s="31">
        <v>23274.219375826011</v>
      </c>
      <c r="I84" s="31">
        <v>71.964610323159036</v>
      </c>
      <c r="J84" s="31">
        <v>5.4965340658423401</v>
      </c>
      <c r="K84" s="26"/>
      <c r="L84" s="26"/>
      <c r="M84" s="26"/>
      <c r="N84" s="26"/>
      <c r="O84" s="26"/>
      <c r="P84" s="26"/>
      <c r="Q84" s="26"/>
      <c r="R84" s="26"/>
      <c r="S84" s="26"/>
      <c r="T84" s="26"/>
    </row>
    <row r="85" spans="1:20" ht="14.25" customHeight="1">
      <c r="A85" s="42">
        <v>85</v>
      </c>
      <c r="B85" s="26"/>
      <c r="C85" s="27"/>
      <c r="D85" s="27"/>
      <c r="E85" s="27"/>
      <c r="F85" s="27"/>
      <c r="G85" s="27"/>
      <c r="H85" s="27"/>
      <c r="I85" s="27"/>
      <c r="J85" s="156"/>
      <c r="K85" s="26"/>
      <c r="L85" s="26"/>
      <c r="M85" s="26"/>
      <c r="N85" s="26"/>
      <c r="O85" s="26"/>
      <c r="P85" s="26"/>
      <c r="Q85" s="26"/>
      <c r="R85" s="26"/>
      <c r="S85" s="26"/>
      <c r="T85" s="26"/>
    </row>
    <row r="86" spans="1:20" ht="14.25" hidden="1" customHeight="1">
      <c r="A86" s="42">
        <v>86</v>
      </c>
      <c r="B86" s="30" t="s">
        <v>36</v>
      </c>
      <c r="C86" s="145">
        <v>1</v>
      </c>
      <c r="D86" s="145">
        <v>0.67362136495336333</v>
      </c>
      <c r="E86" s="145">
        <v>0.15955324670903545</v>
      </c>
      <c r="F86" s="145">
        <v>8.4251846823729729E-2</v>
      </c>
      <c r="G86" s="145">
        <v>1.777396790432369E-2</v>
      </c>
      <c r="H86" s="145">
        <v>1.0086841909519464E-2</v>
      </c>
      <c r="I86" s="145">
        <v>5.439614302969397E-2</v>
      </c>
      <c r="J86" s="145">
        <v>3.1658867033428203E-4</v>
      </c>
      <c r="K86" s="26"/>
      <c r="L86" s="26"/>
      <c r="M86" s="26"/>
      <c r="N86" s="26"/>
      <c r="O86" s="26"/>
      <c r="P86" s="26"/>
      <c r="Q86" s="26"/>
      <c r="R86" s="26"/>
      <c r="S86" s="26"/>
      <c r="T86" s="26"/>
    </row>
    <row r="87" spans="1:20" ht="14.25" hidden="1" customHeight="1">
      <c r="A87" s="42">
        <v>87</v>
      </c>
      <c r="B87" s="26" t="s">
        <v>22</v>
      </c>
      <c r="C87" s="27">
        <v>2295342.8216503249</v>
      </c>
      <c r="D87" s="27">
        <v>1546191.9645559962</v>
      </c>
      <c r="E87" s="27">
        <v>366229.39950458781</v>
      </c>
      <c r="F87" s="27">
        <v>193386.87181763074</v>
      </c>
      <c r="G87" s="27">
        <v>40797.349641432651</v>
      </c>
      <c r="H87" s="27">
        <v>23152.760170137157</v>
      </c>
      <c r="I87" s="27">
        <v>124857.7964286724</v>
      </c>
      <c r="J87" s="27">
        <v>726.67953186761542</v>
      </c>
      <c r="K87" s="26"/>
      <c r="L87" s="26"/>
      <c r="M87" s="26"/>
      <c r="N87" s="26"/>
      <c r="O87" s="26"/>
      <c r="P87" s="26"/>
      <c r="Q87" s="26"/>
      <c r="R87" s="26"/>
      <c r="S87" s="26"/>
      <c r="T87" s="26"/>
    </row>
    <row r="88" spans="1:20" ht="14.25" hidden="1" customHeight="1">
      <c r="A88" s="42">
        <v>88</v>
      </c>
      <c r="B88" s="26" t="s">
        <v>23</v>
      </c>
      <c r="C88" s="31">
        <v>0.12014918683106256</v>
      </c>
      <c r="D88" s="31">
        <v>0.11862742727335143</v>
      </c>
      <c r="E88" s="31">
        <v>0.14493783077042185</v>
      </c>
      <c r="F88" s="31">
        <v>8.324450778100366E-2</v>
      </c>
      <c r="G88" s="31">
        <v>5.0358219184720714E-2</v>
      </c>
      <c r="H88" s="31">
        <v>0.63196746834089845</v>
      </c>
      <c r="I88" s="31">
        <v>0.37077100781972216</v>
      </c>
      <c r="J88" s="31">
        <v>1.9835122062114189E-2</v>
      </c>
      <c r="K88" s="26"/>
      <c r="L88" s="26"/>
      <c r="M88" s="26"/>
      <c r="N88" s="26"/>
      <c r="O88" s="26"/>
      <c r="P88" s="26"/>
      <c r="Q88" s="26"/>
      <c r="R88" s="26"/>
      <c r="S88" s="26"/>
      <c r="T88" s="26"/>
    </row>
    <row r="89" spans="1:20" ht="14.25" hidden="1" customHeight="1">
      <c r="A89" s="42">
        <v>89</v>
      </c>
      <c r="B89" s="26" t="s">
        <v>24</v>
      </c>
      <c r="C89" s="32">
        <v>5.739967338823078E-4</v>
      </c>
      <c r="D89" s="32">
        <v>9.6527933828484934E-4</v>
      </c>
      <c r="E89" s="32">
        <v>6.8148914628008068E-4</v>
      </c>
      <c r="F89" s="32">
        <v>2.2468442521081773E-4</v>
      </c>
      <c r="G89" s="32">
        <v>1.1384625811296624E-4</v>
      </c>
      <c r="H89" s="32">
        <v>4.8852891751235252E-5</v>
      </c>
      <c r="I89" s="32">
        <v>8.1311414648262018E-4</v>
      </c>
      <c r="J89" s="158">
        <v>5.533700606162626E-5</v>
      </c>
      <c r="K89" s="26"/>
      <c r="L89" s="26"/>
      <c r="M89" s="26"/>
      <c r="N89" s="26"/>
      <c r="O89" s="26"/>
      <c r="P89" s="26"/>
      <c r="Q89" s="26"/>
      <c r="R89" s="26"/>
      <c r="S89" s="26"/>
      <c r="T89" s="26"/>
    </row>
    <row r="90" spans="1:20" ht="14.25" hidden="1" customHeight="1">
      <c r="A90" s="42">
        <v>90</v>
      </c>
      <c r="B90" s="26" t="s">
        <v>25</v>
      </c>
      <c r="C90" s="31">
        <v>17.339371633384175</v>
      </c>
      <c r="D90" s="31">
        <v>14.824897111116851</v>
      </c>
      <c r="E90" s="31">
        <v>19.640343821681551</v>
      </c>
      <c r="F90" s="31">
        <v>185.14877972423432</v>
      </c>
      <c r="G90" s="31">
        <v>704.47610247273849</v>
      </c>
      <c r="H90" s="31">
        <v>23152.760170137157</v>
      </c>
      <c r="I90" s="31">
        <v>23.737223655641142</v>
      </c>
      <c r="J90" s="31">
        <v>0.23667773266777178</v>
      </c>
      <c r="K90" s="26"/>
      <c r="L90" s="26"/>
      <c r="M90" s="26"/>
      <c r="N90" s="26"/>
      <c r="O90" s="26"/>
      <c r="P90" s="26"/>
      <c r="Q90" s="26"/>
      <c r="R90" s="26"/>
      <c r="S90" s="26"/>
      <c r="T90" s="26"/>
    </row>
    <row r="91" spans="1:20" ht="14.25" hidden="1" customHeight="1">
      <c r="A91" s="42">
        <v>91</v>
      </c>
      <c r="B91" s="26"/>
      <c r="C91" s="27"/>
      <c r="D91" s="27"/>
      <c r="E91" s="27"/>
      <c r="F91" s="27"/>
      <c r="G91" s="27"/>
      <c r="H91" s="27"/>
      <c r="I91" s="27"/>
      <c r="J91" s="159"/>
      <c r="K91" s="26"/>
      <c r="L91" s="26"/>
      <c r="M91" s="26"/>
      <c r="N91" s="26"/>
      <c r="O91" s="26"/>
      <c r="P91" s="26"/>
      <c r="Q91" s="26"/>
      <c r="R91" s="26"/>
      <c r="S91" s="26"/>
      <c r="T91" s="26"/>
    </row>
    <row r="92" spans="1:20" ht="14.25" hidden="1" customHeight="1">
      <c r="A92" s="42">
        <v>92</v>
      </c>
      <c r="B92" s="30" t="s">
        <v>37</v>
      </c>
      <c r="C92" s="145">
        <v>1</v>
      </c>
      <c r="D92" s="145">
        <v>0.70384084308373096</v>
      </c>
      <c r="E92" s="145">
        <v>0.18324751077092702</v>
      </c>
      <c r="F92" s="145">
        <v>7.614052613995248E-2</v>
      </c>
      <c r="G92" s="145">
        <v>2.3848306075966819E-2</v>
      </c>
      <c r="H92" s="145">
        <v>3.0323303567173668E-3</v>
      </c>
      <c r="I92" s="145">
        <v>9.2136293115900221E-3</v>
      </c>
      <c r="J92" s="145">
        <v>6.768542611151903E-4</v>
      </c>
      <c r="K92" s="26"/>
      <c r="L92" s="26"/>
      <c r="M92" s="26"/>
      <c r="N92" s="26"/>
      <c r="O92" s="26"/>
      <c r="P92" s="26"/>
      <c r="Q92" s="26"/>
      <c r="R92" s="26"/>
      <c r="S92" s="26"/>
      <c r="T92" s="26"/>
    </row>
    <row r="93" spans="1:20" ht="14.25" hidden="1" customHeight="1">
      <c r="A93" s="42">
        <v>93</v>
      </c>
      <c r="B93" s="26" t="s">
        <v>22</v>
      </c>
      <c r="C93" s="27">
        <v>4181331.100301567</v>
      </c>
      <c r="D93" s="27">
        <v>2942991.6068484792</v>
      </c>
      <c r="E93" s="27">
        <v>766218.51583932352</v>
      </c>
      <c r="F93" s="27">
        <v>318368.74994230771</v>
      </c>
      <c r="G93" s="27">
        <v>99717.663884950889</v>
      </c>
      <c r="H93" s="27">
        <v>12679.177226930869</v>
      </c>
      <c r="I93" s="27">
        <v>38525.23478720148</v>
      </c>
      <c r="J93" s="27">
        <v>2830.1517723725829</v>
      </c>
      <c r="K93" s="26"/>
      <c r="L93" s="26"/>
      <c r="M93" s="26"/>
      <c r="N93" s="26"/>
      <c r="O93" s="26"/>
      <c r="P93" s="26"/>
      <c r="Q93" s="26"/>
      <c r="R93" s="26"/>
      <c r="S93" s="26"/>
      <c r="T93" s="26"/>
    </row>
    <row r="94" spans="1:20" ht="14.25" hidden="1" customHeight="1">
      <c r="A94" s="42">
        <v>94</v>
      </c>
      <c r="B94" s="26" t="s">
        <v>23</v>
      </c>
      <c r="C94" s="31">
        <v>0.21887080519478019</v>
      </c>
      <c r="D94" s="31">
        <v>0.22579312970867407</v>
      </c>
      <c r="E94" s="31">
        <v>0.30323630416375813</v>
      </c>
      <c r="F94" s="31">
        <v>0.13704368674412085</v>
      </c>
      <c r="G94" s="31">
        <v>0.12308652445910027</v>
      </c>
      <c r="H94" s="31">
        <v>0.34608519562536494</v>
      </c>
      <c r="I94" s="31">
        <v>0.11440246854510336</v>
      </c>
      <c r="J94" s="31">
        <v>7.725056699346497E-2</v>
      </c>
      <c r="K94" s="26"/>
      <c r="L94" s="26"/>
      <c r="M94" s="26"/>
      <c r="N94" s="26"/>
      <c r="O94" s="26"/>
      <c r="P94" s="26"/>
      <c r="Q94" s="26"/>
      <c r="R94" s="26"/>
      <c r="S94" s="26"/>
      <c r="T94" s="26"/>
    </row>
    <row r="95" spans="1:20" ht="14.25" hidden="1" customHeight="1">
      <c r="A95" s="42">
        <v>95</v>
      </c>
      <c r="B95" s="26" t="s">
        <v>24</v>
      </c>
      <c r="C95" s="32">
        <v>1.0456261139797816E-3</v>
      </c>
      <c r="D95" s="32">
        <v>1.8372938522237961E-3</v>
      </c>
      <c r="E95" s="32">
        <v>1.4257992474926628E-3</v>
      </c>
      <c r="F95" s="32">
        <v>3.6989325549115416E-4</v>
      </c>
      <c r="G95" s="32">
        <v>2.7826520597158758E-4</v>
      </c>
      <c r="H95" s="32">
        <v>2.6753374889656254E-5</v>
      </c>
      <c r="I95" s="32">
        <v>2.508887253983628E-4</v>
      </c>
      <c r="J95" s="32">
        <v>2.1551745840508288E-4</v>
      </c>
      <c r="K95" s="26"/>
      <c r="L95" s="26"/>
      <c r="M95" s="26"/>
      <c r="N95" s="26"/>
      <c r="O95" s="26"/>
      <c r="P95" s="26"/>
      <c r="Q95" s="26"/>
      <c r="R95" s="26"/>
      <c r="S95" s="26"/>
      <c r="T95" s="26"/>
    </row>
    <row r="96" spans="1:20" ht="14.25" hidden="1" customHeight="1">
      <c r="A96" s="42">
        <v>96</v>
      </c>
      <c r="B96" s="26" t="s">
        <v>25</v>
      </c>
      <c r="C96" s="31">
        <v>31.586416280173861</v>
      </c>
      <c r="D96" s="31">
        <v>28.217419809795611</v>
      </c>
      <c r="E96" s="31">
        <v>41.091171582565281</v>
      </c>
      <c r="F96" s="31">
        <v>304.80655175877456</v>
      </c>
      <c r="G96" s="31">
        <v>1721.8939911237303</v>
      </c>
      <c r="H96" s="31">
        <v>12679.177226930869</v>
      </c>
      <c r="I96" s="31">
        <v>7.3241891230421068</v>
      </c>
      <c r="J96" s="31">
        <v>0.92177345750925488</v>
      </c>
      <c r="K96" s="26"/>
      <c r="L96" s="26"/>
      <c r="M96" s="26"/>
      <c r="N96" s="26"/>
      <c r="O96" s="26"/>
      <c r="P96" s="26"/>
      <c r="Q96" s="26"/>
      <c r="R96" s="26"/>
      <c r="S96" s="26"/>
      <c r="T96" s="26"/>
    </row>
    <row r="97" spans="1:20" ht="14.25" hidden="1" customHeight="1">
      <c r="A97" s="42">
        <v>97</v>
      </c>
      <c r="B97" s="26"/>
      <c r="C97" s="31"/>
      <c r="D97" s="31"/>
      <c r="E97" s="31"/>
      <c r="F97" s="31"/>
      <c r="G97" s="31"/>
      <c r="H97" s="31"/>
      <c r="I97" s="31"/>
      <c r="J97" s="31"/>
      <c r="K97" s="26"/>
      <c r="L97" s="26"/>
      <c r="M97" s="26"/>
      <c r="N97" s="26"/>
      <c r="O97" s="26"/>
      <c r="P97" s="26"/>
      <c r="Q97" s="26"/>
      <c r="R97" s="26"/>
      <c r="S97" s="26"/>
      <c r="T97" s="26"/>
    </row>
    <row r="98" spans="1:20" ht="14.25" hidden="1" customHeight="1">
      <c r="A98" s="42">
        <v>98</v>
      </c>
      <c r="B98" s="30" t="s">
        <v>38</v>
      </c>
      <c r="C98" s="145">
        <v>1</v>
      </c>
      <c r="D98" s="145">
        <v>0.82714198781905046</v>
      </c>
      <c r="E98" s="145">
        <v>0.11384250811992547</v>
      </c>
      <c r="F98" s="145">
        <v>1.4599642733705729E-2</v>
      </c>
      <c r="G98" s="145">
        <v>5.1085575678813571E-3</v>
      </c>
      <c r="H98" s="145">
        <v>4.8956448940396776E-3</v>
      </c>
      <c r="I98" s="145">
        <v>2.205669219520032E-2</v>
      </c>
      <c r="J98" s="145">
        <v>1.2354966670196985E-2</v>
      </c>
      <c r="K98" s="26"/>
      <c r="L98" s="26"/>
      <c r="M98" s="26"/>
      <c r="N98" s="26"/>
      <c r="O98" s="26"/>
      <c r="P98" s="26"/>
      <c r="Q98" s="26"/>
      <c r="R98" s="26"/>
      <c r="S98" s="26"/>
      <c r="T98" s="26"/>
    </row>
    <row r="99" spans="1:20" ht="14.25" hidden="1" customHeight="1">
      <c r="A99" s="42">
        <v>99</v>
      </c>
      <c r="B99" s="26" t="s">
        <v>22</v>
      </c>
      <c r="C99" s="27">
        <v>8350814.6490011215</v>
      </c>
      <c r="D99" s="27">
        <v>6907309.4286832334</v>
      </c>
      <c r="E99" s="27">
        <v>950677.68448690267</v>
      </c>
      <c r="F99" s="27">
        <v>121918.91041081259</v>
      </c>
      <c r="G99" s="27">
        <v>42660.617373129178</v>
      </c>
      <c r="H99" s="27">
        <v>40882.623097454081</v>
      </c>
      <c r="I99" s="27">
        <v>184191.34829218755</v>
      </c>
      <c r="J99" s="27">
        <v>103174.03665740159</v>
      </c>
      <c r="K99" s="26"/>
      <c r="L99" s="26"/>
      <c r="M99" s="26"/>
      <c r="N99" s="26"/>
      <c r="O99" s="26"/>
      <c r="P99" s="26"/>
      <c r="Q99" s="26"/>
      <c r="R99" s="26"/>
      <c r="S99" s="26"/>
      <c r="T99" s="26"/>
    </row>
    <row r="100" spans="1:20" ht="14.25" hidden="1" customHeight="1">
      <c r="A100" s="42">
        <v>100</v>
      </c>
      <c r="B100" s="26" t="s">
        <v>23</v>
      </c>
      <c r="C100" s="31">
        <v>0.43712145305293326</v>
      </c>
      <c r="D100" s="31">
        <v>0.52994477121147909</v>
      </c>
      <c r="E100" s="31">
        <v>0.37623730246062098</v>
      </c>
      <c r="F100" s="31">
        <v>5.2480706632016073E-2</v>
      </c>
      <c r="G100" s="31">
        <v>5.2658144195959662E-2</v>
      </c>
      <c r="H100" s="31">
        <v>1.1159139397711018</v>
      </c>
      <c r="I100" s="31">
        <v>0.54696473741614948</v>
      </c>
      <c r="J100" s="31">
        <v>2.8161927245715033</v>
      </c>
      <c r="K100" s="26"/>
      <c r="L100" s="26"/>
      <c r="M100" s="26"/>
      <c r="N100" s="26"/>
      <c r="O100" s="26"/>
      <c r="P100" s="26"/>
      <c r="Q100" s="26"/>
      <c r="R100" s="26"/>
      <c r="S100" s="26"/>
      <c r="T100" s="26"/>
    </row>
    <row r="101" spans="1:20" ht="14.25" hidden="1" customHeight="1">
      <c r="A101" s="42">
        <v>101</v>
      </c>
      <c r="B101" s="26" t="s">
        <v>24</v>
      </c>
      <c r="C101" s="32">
        <v>2.0882895089008179E-3</v>
      </c>
      <c r="D101" s="32">
        <v>4.3121961745304265E-3</v>
      </c>
      <c r="E101" s="32">
        <v>1.7690456431540176E-3</v>
      </c>
      <c r="F101" s="32">
        <v>1.4165015469000007E-4</v>
      </c>
      <c r="G101" s="32">
        <v>1.1904576398726094E-4</v>
      </c>
      <c r="H101" s="32">
        <v>8.6263337330403598E-5</v>
      </c>
      <c r="I101" s="32">
        <v>1.1995133282817745E-3</v>
      </c>
      <c r="J101" s="32">
        <v>7.8567539631117546E-3</v>
      </c>
      <c r="K101" s="26"/>
      <c r="L101" s="26"/>
      <c r="M101" s="26"/>
      <c r="N101" s="26"/>
      <c r="O101" s="26"/>
      <c r="P101" s="26"/>
      <c r="Q101" s="26"/>
      <c r="R101" s="26"/>
      <c r="S101" s="26"/>
      <c r="T101" s="26"/>
    </row>
    <row r="102" spans="1:20" ht="14.25" hidden="1" customHeight="1">
      <c r="A102" s="42">
        <v>102</v>
      </c>
      <c r="B102" s="26" t="s">
        <v>25</v>
      </c>
      <c r="C102" s="31">
        <v>63.083334338890204</v>
      </c>
      <c r="D102" s="31">
        <v>66.227321019794232</v>
      </c>
      <c r="E102" s="31">
        <v>50.983445381994684</v>
      </c>
      <c r="F102" s="31">
        <v>116.72528375740677</v>
      </c>
      <c r="G102" s="31">
        <v>736.65043735050517</v>
      </c>
      <c r="H102" s="31">
        <v>40882.623097454081</v>
      </c>
      <c r="I102" s="31">
        <v>35.017366595472922</v>
      </c>
      <c r="J102" s="31">
        <v>33.603529472609353</v>
      </c>
      <c r="K102" s="26"/>
      <c r="L102" s="26"/>
      <c r="M102" s="26"/>
      <c r="N102" s="26"/>
      <c r="O102" s="26"/>
      <c r="P102" s="26"/>
      <c r="Q102" s="26"/>
      <c r="R102" s="26"/>
      <c r="S102" s="26"/>
      <c r="T102" s="26"/>
    </row>
    <row r="103" spans="1:20" ht="14.25" hidden="1" customHeight="1">
      <c r="A103" s="42">
        <v>103</v>
      </c>
      <c r="B103" s="26"/>
      <c r="C103" s="31"/>
      <c r="D103" s="31"/>
      <c r="E103" s="31"/>
      <c r="F103" s="31"/>
      <c r="G103" s="31"/>
      <c r="H103" s="31"/>
      <c r="I103" s="31"/>
      <c r="J103" s="31"/>
      <c r="K103" s="26"/>
      <c r="L103" s="26"/>
      <c r="M103" s="26"/>
      <c r="N103" s="26"/>
      <c r="O103" s="26"/>
      <c r="P103" s="26"/>
      <c r="Q103" s="26"/>
      <c r="R103" s="26"/>
      <c r="S103" s="26"/>
      <c r="T103" s="26"/>
    </row>
    <row r="104" spans="1:20" ht="14.25" hidden="1" customHeight="1">
      <c r="A104" s="42">
        <v>104</v>
      </c>
      <c r="B104" s="30" t="s">
        <v>39</v>
      </c>
      <c r="C104" s="145">
        <v>1</v>
      </c>
      <c r="D104" s="145">
        <v>0.43099052538594762</v>
      </c>
      <c r="E104" s="145">
        <v>0.14005796258265243</v>
      </c>
      <c r="F104" s="145">
        <v>0.20972102103872609</v>
      </c>
      <c r="G104" s="145">
        <v>8.1492912495938305E-2</v>
      </c>
      <c r="H104" s="145">
        <v>9.6705061584670779E-2</v>
      </c>
      <c r="I104" s="145">
        <v>3.7535125688882884E-2</v>
      </c>
      <c r="J104" s="145">
        <v>3.4973912231818483E-3</v>
      </c>
      <c r="K104" s="26"/>
      <c r="L104" s="26"/>
      <c r="M104" s="26"/>
      <c r="N104" s="26"/>
      <c r="O104" s="26"/>
      <c r="P104" s="26"/>
      <c r="Q104" s="26"/>
      <c r="R104" s="26"/>
      <c r="S104" s="26"/>
      <c r="T104" s="26"/>
    </row>
    <row r="105" spans="1:20" ht="14.25" hidden="1" customHeight="1">
      <c r="A105" s="42">
        <v>105</v>
      </c>
      <c r="B105" s="26" t="s">
        <v>22</v>
      </c>
      <c r="C105" s="27">
        <v>4850632.5415500216</v>
      </c>
      <c r="D105" s="27">
        <v>2090576.6675368182</v>
      </c>
      <c r="E105" s="27">
        <v>679369.71100660926</v>
      </c>
      <c r="F105" s="27">
        <v>1017279.6092975414</v>
      </c>
      <c r="G105" s="27">
        <v>395292.17325848673</v>
      </c>
      <c r="H105" s="27">
        <v>469080.718655203</v>
      </c>
      <c r="I105" s="27">
        <v>182069.10211766549</v>
      </c>
      <c r="J105" s="27">
        <v>16964.559677697307</v>
      </c>
      <c r="K105" s="26"/>
      <c r="L105" s="26"/>
      <c r="M105" s="26"/>
      <c r="N105" s="26"/>
      <c r="O105" s="26"/>
      <c r="P105" s="26"/>
      <c r="Q105" s="26"/>
      <c r="R105" s="26"/>
      <c r="S105" s="26"/>
      <c r="T105" s="26"/>
    </row>
    <row r="106" spans="1:20" ht="14.25" hidden="1" customHeight="1">
      <c r="A106" s="42">
        <v>106</v>
      </c>
      <c r="B106" s="26" t="s">
        <v>23</v>
      </c>
      <c r="C106" s="31">
        <v>0.25390523366984424</v>
      </c>
      <c r="D106" s="31">
        <v>0.16039388204866578</v>
      </c>
      <c r="E106" s="31">
        <v>0.26886528590447811</v>
      </c>
      <c r="F106" s="31">
        <v>0.43789394572494011</v>
      </c>
      <c r="G106" s="31">
        <v>0.48792899729788525</v>
      </c>
      <c r="H106" s="31">
        <v>12.803819157528196</v>
      </c>
      <c r="I106" s="31">
        <v>0.54066262913395968</v>
      </c>
      <c r="J106" s="31">
        <v>0.46305709350631363</v>
      </c>
      <c r="K106" s="26"/>
      <c r="L106" s="26"/>
      <c r="M106" s="26"/>
      <c r="N106" s="26"/>
      <c r="O106" s="26"/>
      <c r="P106" s="26"/>
      <c r="Q106" s="26"/>
      <c r="R106" s="26"/>
      <c r="S106" s="26"/>
      <c r="T106" s="26"/>
    </row>
    <row r="107" spans="1:20" ht="14.25" hidden="1" customHeight="1">
      <c r="A107" s="42">
        <v>107</v>
      </c>
      <c r="B107" s="26" t="s">
        <v>24</v>
      </c>
      <c r="C107" s="32">
        <v>1.2129984287537095E-3</v>
      </c>
      <c r="D107" s="32">
        <v>1.3051357842576621E-3</v>
      </c>
      <c r="E107" s="32">
        <v>1.2641887434180156E-3</v>
      </c>
      <c r="F107" s="32">
        <v>1.1819152052330022E-3</v>
      </c>
      <c r="G107" s="32">
        <v>1.1030749590928753E-3</v>
      </c>
      <c r="H107" s="32">
        <v>9.8977181997555834E-4</v>
      </c>
      <c r="I107" s="32">
        <v>1.185692578307156E-3</v>
      </c>
      <c r="J107" s="32">
        <v>1.291859616996311E-3</v>
      </c>
      <c r="K107" s="26"/>
      <c r="L107" s="26"/>
      <c r="M107" s="26"/>
      <c r="N107" s="26"/>
      <c r="O107" s="26"/>
      <c r="P107" s="26"/>
      <c r="Q107" s="26"/>
      <c r="R107" s="26"/>
      <c r="S107" s="26"/>
      <c r="T107" s="26"/>
    </row>
    <row r="108" spans="1:20" ht="14.25" hidden="1" customHeight="1">
      <c r="A108" s="42">
        <v>108</v>
      </c>
      <c r="B108" s="26" t="s">
        <v>25</v>
      </c>
      <c r="C108" s="31">
        <v>36.642421995356116</v>
      </c>
      <c r="D108" s="31">
        <v>20.044460655333108</v>
      </c>
      <c r="E108" s="31">
        <v>36.433597969622014</v>
      </c>
      <c r="F108" s="31">
        <v>973.94449028268673</v>
      </c>
      <c r="G108" s="31">
        <v>6825.7838316121115</v>
      </c>
      <c r="H108" s="31">
        <v>469080.718655203</v>
      </c>
      <c r="I108" s="31">
        <v>34.613897741001047</v>
      </c>
      <c r="J108" s="31">
        <v>5.525315278807069</v>
      </c>
      <c r="K108" s="26"/>
      <c r="L108" s="26"/>
      <c r="M108" s="26"/>
      <c r="N108" s="26"/>
      <c r="O108" s="26"/>
      <c r="P108" s="26"/>
      <c r="Q108" s="26"/>
      <c r="R108" s="26"/>
      <c r="S108" s="26"/>
      <c r="T108" s="26"/>
    </row>
    <row r="109" spans="1:20" ht="14.25" hidden="1" customHeight="1">
      <c r="A109" s="42">
        <v>109</v>
      </c>
      <c r="B109" s="26"/>
      <c r="C109" s="31"/>
      <c r="D109" s="31"/>
      <c r="E109" s="31"/>
      <c r="F109" s="31"/>
      <c r="G109" s="31"/>
      <c r="H109" s="31"/>
      <c r="I109" s="31"/>
      <c r="J109" s="31"/>
      <c r="K109" s="26"/>
      <c r="L109" s="26"/>
      <c r="M109" s="26"/>
      <c r="N109" s="26"/>
      <c r="O109" s="26"/>
      <c r="P109" s="26"/>
      <c r="Q109" s="26"/>
      <c r="R109" s="26"/>
      <c r="S109" s="26"/>
      <c r="T109" s="26"/>
    </row>
    <row r="110" spans="1:20" ht="14.25" hidden="1" customHeight="1">
      <c r="A110" s="42">
        <v>110</v>
      </c>
      <c r="B110" s="30" t="s">
        <v>40</v>
      </c>
      <c r="C110" s="146"/>
      <c r="D110" s="146"/>
      <c r="E110" s="146"/>
      <c r="F110" s="146"/>
      <c r="G110" s="146"/>
      <c r="H110" s="146"/>
      <c r="I110" s="146"/>
      <c r="J110" s="146"/>
      <c r="K110" s="11"/>
      <c r="L110" s="11"/>
      <c r="M110" s="11"/>
      <c r="N110" s="11"/>
      <c r="O110" s="11"/>
      <c r="P110" s="11"/>
      <c r="Q110" s="11"/>
      <c r="R110" s="11"/>
      <c r="S110" s="11"/>
      <c r="T110" s="11"/>
    </row>
    <row r="111" spans="1:20" ht="14.25" hidden="1" customHeight="1">
      <c r="A111" s="42">
        <v>111</v>
      </c>
      <c r="B111" s="26" t="s">
        <v>41</v>
      </c>
      <c r="C111" s="27">
        <v>75499238.461479053</v>
      </c>
      <c r="D111" s="27">
        <v>33011619.845080487</v>
      </c>
      <c r="E111" s="27">
        <v>10196493.844328089</v>
      </c>
      <c r="F111" s="27">
        <v>16067662.543859957</v>
      </c>
      <c r="G111" s="27">
        <v>6158651.6992047466</v>
      </c>
      <c r="H111" s="27">
        <v>7367203.2490442693</v>
      </c>
      <c r="I111" s="27">
        <v>2558423.3525886359</v>
      </c>
      <c r="J111" s="27">
        <v>139183.92737286189</v>
      </c>
      <c r="K111" s="26"/>
      <c r="L111" s="11"/>
      <c r="M111" s="11"/>
      <c r="N111" s="11"/>
      <c r="O111" s="11"/>
      <c r="P111" s="11"/>
      <c r="Q111" s="11"/>
      <c r="R111" s="11"/>
      <c r="S111" s="11"/>
      <c r="T111" s="11"/>
    </row>
    <row r="112" spans="1:20" ht="14.25" hidden="1" customHeight="1">
      <c r="A112" s="42">
        <v>112</v>
      </c>
      <c r="B112" s="26" t="s">
        <v>42</v>
      </c>
      <c r="C112" s="27">
        <v>18436770.669253394</v>
      </c>
      <c r="D112" s="27">
        <v>7950789.4989235261</v>
      </c>
      <c r="E112" s="27">
        <v>2490857.4176587565</v>
      </c>
      <c r="F112" s="27">
        <v>3931154.1738907574</v>
      </c>
      <c r="G112" s="27">
        <v>1528529.2114987802</v>
      </c>
      <c r="H112" s="27">
        <v>1856116.2409644783</v>
      </c>
      <c r="I112" s="27">
        <v>640332.62516726239</v>
      </c>
      <c r="J112" s="27">
        <v>38991.501149830721</v>
      </c>
      <c r="K112" s="26"/>
      <c r="L112" s="11"/>
      <c r="M112" s="11"/>
      <c r="N112" s="11"/>
      <c r="O112" s="11"/>
      <c r="P112" s="11"/>
      <c r="Q112" s="11"/>
      <c r="R112" s="11"/>
      <c r="S112" s="11"/>
      <c r="T112" s="11"/>
    </row>
    <row r="113" spans="1:20" ht="14.25" hidden="1" customHeight="1">
      <c r="A113" s="42">
        <v>113</v>
      </c>
      <c r="B113" s="26" t="s">
        <v>43</v>
      </c>
      <c r="C113" s="27">
        <v>5865769.2645024387</v>
      </c>
      <c r="D113" s="27">
        <v>3015807.5400099698</v>
      </c>
      <c r="E113" s="27">
        <v>787086.59861111641</v>
      </c>
      <c r="F113" s="27">
        <v>1040700.717848239</v>
      </c>
      <c r="G113" s="27">
        <v>397036.81709051348</v>
      </c>
      <c r="H113" s="27">
        <v>264795.88497371401</v>
      </c>
      <c r="I113" s="27">
        <v>341112.32086016348</v>
      </c>
      <c r="J113" s="27">
        <v>19229.385108721595</v>
      </c>
      <c r="K113" s="26"/>
      <c r="L113" s="11"/>
      <c r="M113" s="11"/>
      <c r="N113" s="11"/>
      <c r="O113" s="11"/>
      <c r="P113" s="11"/>
      <c r="Q113" s="11"/>
      <c r="R113" s="11"/>
      <c r="S113" s="11"/>
      <c r="T113" s="11"/>
    </row>
    <row r="114" spans="1:20" ht="14.25" hidden="1" customHeight="1">
      <c r="A114" s="42">
        <v>114</v>
      </c>
      <c r="B114" s="11" t="s">
        <v>44</v>
      </c>
      <c r="C114" s="27">
        <v>99801778.395234883</v>
      </c>
      <c r="D114" s="27">
        <v>43978216.884013981</v>
      </c>
      <c r="E114" s="27">
        <v>13474437.860597961</v>
      </c>
      <c r="F114" s="27">
        <v>21039517.435598951</v>
      </c>
      <c r="G114" s="27">
        <v>8084217.72779404</v>
      </c>
      <c r="H114" s="27">
        <v>9488115.3749824613</v>
      </c>
      <c r="I114" s="27">
        <v>3539868.2986160615</v>
      </c>
      <c r="J114" s="27">
        <v>197404.8136314142</v>
      </c>
      <c r="K114" s="26"/>
      <c r="L114" s="11"/>
      <c r="M114" s="11"/>
      <c r="N114" s="11"/>
      <c r="O114" s="11"/>
      <c r="P114" s="11"/>
      <c r="Q114" s="11"/>
      <c r="R114" s="11"/>
      <c r="S114" s="11"/>
      <c r="T114" s="11"/>
    </row>
    <row r="115" spans="1:20" ht="14.25" hidden="1" customHeight="1">
      <c r="A115" s="42">
        <v>115</v>
      </c>
      <c r="B115" s="11"/>
      <c r="C115" s="146"/>
      <c r="D115" s="146"/>
      <c r="E115" s="146"/>
      <c r="F115" s="146"/>
      <c r="G115" s="146"/>
      <c r="H115" s="146"/>
      <c r="I115" s="146"/>
      <c r="J115" s="146"/>
      <c r="K115" s="11"/>
      <c r="L115" s="11"/>
      <c r="M115" s="11"/>
      <c r="N115" s="11"/>
      <c r="O115" s="11"/>
      <c r="P115" s="11"/>
      <c r="Q115" s="11"/>
      <c r="R115" s="11"/>
      <c r="S115" s="11"/>
      <c r="T115" s="11"/>
    </row>
    <row r="116" spans="1:20" ht="14.25" hidden="1" customHeight="1">
      <c r="A116" s="42">
        <v>116</v>
      </c>
      <c r="B116" s="26" t="s">
        <v>45</v>
      </c>
      <c r="C116" s="27">
        <v>123182968.01609738</v>
      </c>
      <c r="D116" s="27">
        <v>51216522.900098272</v>
      </c>
      <c r="E116" s="27">
        <v>16621860.655086603</v>
      </c>
      <c r="F116" s="27">
        <v>26455262.19054164</v>
      </c>
      <c r="G116" s="27">
        <v>10643064.58343883</v>
      </c>
      <c r="H116" s="27">
        <v>13393686.49599047</v>
      </c>
      <c r="I116" s="27">
        <v>4519723.251153254</v>
      </c>
      <c r="J116" s="27">
        <v>332847.93978831405</v>
      </c>
      <c r="K116" s="26"/>
      <c r="L116" s="11"/>
      <c r="M116" s="11"/>
      <c r="N116" s="11"/>
      <c r="O116" s="11"/>
      <c r="P116" s="11"/>
      <c r="Q116" s="11"/>
      <c r="R116" s="11"/>
      <c r="S116" s="11"/>
      <c r="T116" s="11"/>
    </row>
    <row r="117" spans="1:20" ht="14.25" hidden="1" customHeight="1">
      <c r="A117" s="42">
        <v>117</v>
      </c>
      <c r="B117" s="26" t="s">
        <v>46</v>
      </c>
      <c r="C117" s="27">
        <v>30081047.943499118</v>
      </c>
      <c r="D117" s="27">
        <v>12632926.083612468</v>
      </c>
      <c r="E117" s="27">
        <v>4062166.5709103676</v>
      </c>
      <c r="F117" s="27">
        <v>6444740.5034007831</v>
      </c>
      <c r="G117" s="27">
        <v>2570248.1753162174</v>
      </c>
      <c r="H117" s="27">
        <v>3204684.5729062096</v>
      </c>
      <c r="I117" s="27">
        <v>1089090.7036409776</v>
      </c>
      <c r="J117" s="27">
        <v>77191.333712092615</v>
      </c>
      <c r="K117" s="26"/>
      <c r="L117" s="11"/>
      <c r="M117" s="11"/>
      <c r="N117" s="11"/>
      <c r="O117" s="11"/>
      <c r="P117" s="11"/>
      <c r="Q117" s="11"/>
      <c r="R117" s="11"/>
      <c r="S117" s="11"/>
      <c r="T117" s="11"/>
    </row>
    <row r="118" spans="1:20" ht="14.25" hidden="1" customHeight="1">
      <c r="A118" s="42">
        <v>118</v>
      </c>
      <c r="B118" s="26" t="s">
        <v>47</v>
      </c>
      <c r="C118" s="27">
        <v>4850632.5415500216</v>
      </c>
      <c r="D118" s="27">
        <v>2090576.6675368182</v>
      </c>
      <c r="E118" s="27">
        <v>679369.71100660926</v>
      </c>
      <c r="F118" s="27">
        <v>1017279.6092975414</v>
      </c>
      <c r="G118" s="27">
        <v>395292.17325848673</v>
      </c>
      <c r="H118" s="27">
        <v>469080.718655203</v>
      </c>
      <c r="I118" s="27">
        <v>182069.10211766549</v>
      </c>
      <c r="J118" s="27">
        <v>16964.559677697307</v>
      </c>
      <c r="K118" s="26"/>
      <c r="L118" s="11"/>
      <c r="M118" s="11"/>
      <c r="N118" s="11"/>
      <c r="O118" s="11"/>
      <c r="P118" s="11"/>
      <c r="Q118" s="11"/>
      <c r="R118" s="11"/>
      <c r="S118" s="11"/>
      <c r="T118" s="11"/>
    </row>
    <row r="119" spans="1:20" ht="14.25" hidden="1" customHeight="1">
      <c r="A119" s="42">
        <v>119</v>
      </c>
      <c r="B119" s="11" t="s">
        <v>48</v>
      </c>
      <c r="C119" s="27">
        <v>158114648.50114653</v>
      </c>
      <c r="D119" s="27">
        <v>65940025.651247554</v>
      </c>
      <c r="E119" s="27">
        <v>21363396.937003579</v>
      </c>
      <c r="F119" s="27">
        <v>33917282.303239964</v>
      </c>
      <c r="G119" s="27">
        <v>13608604.932013534</v>
      </c>
      <c r="H119" s="27">
        <v>17067451.787551884</v>
      </c>
      <c r="I119" s="27">
        <v>5790883.0569118969</v>
      </c>
      <c r="J119" s="27">
        <v>427003.83317810396</v>
      </c>
      <c r="K119" s="26"/>
      <c r="L119" s="11"/>
      <c r="M119" s="11"/>
      <c r="N119" s="11"/>
      <c r="O119" s="11"/>
      <c r="P119" s="11"/>
      <c r="Q119" s="11"/>
      <c r="R119" s="11"/>
      <c r="S119" s="11"/>
      <c r="T119" s="11"/>
    </row>
    <row r="120" spans="1:20" ht="14.25" hidden="1" customHeight="1">
      <c r="A120" s="42">
        <v>120</v>
      </c>
      <c r="B120" s="11"/>
      <c r="C120" s="146"/>
      <c r="D120" s="146"/>
      <c r="E120" s="146"/>
      <c r="F120" s="146"/>
      <c r="G120" s="146"/>
      <c r="H120" s="146"/>
      <c r="I120" s="146"/>
      <c r="J120" s="146"/>
      <c r="K120" s="11"/>
      <c r="L120" s="11"/>
      <c r="M120" s="11"/>
      <c r="N120" s="11"/>
      <c r="O120" s="11"/>
      <c r="P120" s="11"/>
      <c r="Q120" s="11"/>
      <c r="R120" s="11"/>
      <c r="S120" s="11"/>
      <c r="T120" s="11"/>
    </row>
    <row r="121" spans="1:20" ht="14.25" hidden="1" customHeight="1">
      <c r="A121" s="42">
        <v>121</v>
      </c>
      <c r="B121" s="26" t="s">
        <v>49</v>
      </c>
      <c r="C121" s="27">
        <v>2295342.8216503249</v>
      </c>
      <c r="D121" s="27">
        <v>1546191.9645559962</v>
      </c>
      <c r="E121" s="27">
        <v>366229.39950458781</v>
      </c>
      <c r="F121" s="27">
        <v>193386.87181763074</v>
      </c>
      <c r="G121" s="27">
        <v>40797.349641432651</v>
      </c>
      <c r="H121" s="27">
        <v>23152.760170137157</v>
      </c>
      <c r="I121" s="27">
        <v>124857.7964286724</v>
      </c>
      <c r="J121" s="27">
        <v>726.67953186761542</v>
      </c>
      <c r="K121" s="26"/>
      <c r="L121" s="11"/>
      <c r="M121" s="11"/>
      <c r="N121" s="11"/>
      <c r="O121" s="11"/>
      <c r="P121" s="11"/>
      <c r="Q121" s="11"/>
      <c r="R121" s="11"/>
      <c r="S121" s="11"/>
      <c r="T121" s="11"/>
    </row>
    <row r="122" spans="1:20" ht="14.25" hidden="1" customHeight="1">
      <c r="A122" s="42">
        <v>122</v>
      </c>
      <c r="B122" s="26" t="s">
        <v>50</v>
      </c>
      <c r="C122" s="27">
        <v>4181331.100301567</v>
      </c>
      <c r="D122" s="27">
        <v>2942991.6068484792</v>
      </c>
      <c r="E122" s="27">
        <v>766218.51583932352</v>
      </c>
      <c r="F122" s="27">
        <v>318368.74994230771</v>
      </c>
      <c r="G122" s="27">
        <v>99717.663884950889</v>
      </c>
      <c r="H122" s="27">
        <v>12679.177226930869</v>
      </c>
      <c r="I122" s="27">
        <v>38525.23478720148</v>
      </c>
      <c r="J122" s="27">
        <v>2830.1517723725829</v>
      </c>
      <c r="K122" s="26"/>
      <c r="L122" s="11"/>
      <c r="M122" s="11"/>
      <c r="N122" s="11"/>
      <c r="O122" s="11"/>
      <c r="P122" s="11"/>
      <c r="Q122" s="11"/>
      <c r="R122" s="11"/>
      <c r="S122" s="11"/>
      <c r="T122" s="11"/>
    </row>
    <row r="123" spans="1:20" ht="14.25" hidden="1" customHeight="1">
      <c r="A123" s="42">
        <v>123</v>
      </c>
      <c r="B123" s="26" t="s">
        <v>51</v>
      </c>
      <c r="C123" s="27">
        <v>8350814.6490011215</v>
      </c>
      <c r="D123" s="27">
        <v>6907309.4286832334</v>
      </c>
      <c r="E123" s="27">
        <v>950677.68448690267</v>
      </c>
      <c r="F123" s="27">
        <v>121918.91041081259</v>
      </c>
      <c r="G123" s="27">
        <v>42660.617373129178</v>
      </c>
      <c r="H123" s="27">
        <v>40882.623097454081</v>
      </c>
      <c r="I123" s="27">
        <v>184191.34829218755</v>
      </c>
      <c r="J123" s="27">
        <v>103174.03665740159</v>
      </c>
      <c r="K123" s="26"/>
      <c r="L123" s="11"/>
      <c r="M123" s="11"/>
      <c r="N123" s="11"/>
      <c r="O123" s="11"/>
      <c r="P123" s="11"/>
      <c r="Q123" s="11"/>
      <c r="R123" s="11"/>
      <c r="S123" s="11"/>
      <c r="T123" s="11"/>
    </row>
    <row r="124" spans="1:20" ht="14.25" hidden="1" customHeight="1">
      <c r="A124" s="42">
        <v>124</v>
      </c>
      <c r="B124" s="11" t="s">
        <v>52</v>
      </c>
      <c r="C124" s="27">
        <v>14827488.570953013</v>
      </c>
      <c r="D124" s="27">
        <v>11396493.000087708</v>
      </c>
      <c r="E124" s="27">
        <v>2083125.5998308142</v>
      </c>
      <c r="F124" s="27">
        <v>633674.53217075102</v>
      </c>
      <c r="G124" s="27">
        <v>183175.63089951273</v>
      </c>
      <c r="H124" s="27">
        <v>76714.560494522098</v>
      </c>
      <c r="I124" s="27">
        <v>347574.37950806145</v>
      </c>
      <c r="J124" s="27">
        <v>106730.86796164179</v>
      </c>
      <c r="K124" s="26"/>
      <c r="L124" s="11"/>
      <c r="M124" s="11"/>
      <c r="N124" s="11"/>
      <c r="O124" s="11"/>
      <c r="P124" s="11"/>
      <c r="Q124" s="11"/>
      <c r="R124" s="11"/>
      <c r="S124" s="11"/>
      <c r="T124" s="11"/>
    </row>
    <row r="125" spans="1:20" ht="14.25" hidden="1" customHeight="1">
      <c r="A125" s="42">
        <v>125</v>
      </c>
      <c r="B125" s="11"/>
      <c r="C125" s="27"/>
      <c r="D125" s="27"/>
      <c r="E125" s="27"/>
      <c r="F125" s="27"/>
      <c r="G125" s="27"/>
      <c r="H125" s="27"/>
      <c r="I125" s="27"/>
      <c r="J125" s="27"/>
      <c r="K125" s="11"/>
      <c r="L125" s="11"/>
      <c r="M125" s="11"/>
      <c r="N125" s="11"/>
      <c r="O125" s="11"/>
      <c r="P125" s="11"/>
      <c r="Q125" s="11"/>
      <c r="R125" s="11"/>
      <c r="S125" s="11"/>
      <c r="T125" s="11"/>
    </row>
    <row r="126" spans="1:20" ht="14.25" hidden="1" customHeight="1">
      <c r="A126" s="42">
        <v>126</v>
      </c>
      <c r="B126" s="26" t="s">
        <v>53</v>
      </c>
      <c r="C126" s="27">
        <v>22573948.340673208</v>
      </c>
      <c r="D126" s="27">
        <v>13395555.460875962</v>
      </c>
      <c r="E126" s="27">
        <v>3405416.6471545305</v>
      </c>
      <c r="F126" s="27">
        <v>3263490.9091889001</v>
      </c>
      <c r="G126" s="27">
        <v>1229900.4063039301</v>
      </c>
      <c r="H126" s="27">
        <v>166676.6123933091</v>
      </c>
      <c r="I126" s="27">
        <v>1054353.2540137863</v>
      </c>
      <c r="J126" s="27">
        <v>58555.050742787447</v>
      </c>
      <c r="K126" s="26"/>
      <c r="L126" s="11"/>
      <c r="M126" s="11"/>
      <c r="N126" s="11"/>
      <c r="O126" s="11"/>
      <c r="P126" s="11"/>
      <c r="Q126" s="11"/>
      <c r="R126" s="11"/>
      <c r="S126" s="11"/>
      <c r="T126" s="11"/>
    </row>
    <row r="127" spans="1:20" ht="14.25" hidden="1" customHeight="1">
      <c r="A127" s="42">
        <v>127</v>
      </c>
      <c r="B127" s="26" t="s">
        <v>54</v>
      </c>
      <c r="C127" s="27">
        <v>7909732.0563639291</v>
      </c>
      <c r="D127" s="27">
        <v>4839727.9069074076</v>
      </c>
      <c r="E127" s="27">
        <v>1111583.7167095479</v>
      </c>
      <c r="F127" s="27">
        <v>1169507.7440888372</v>
      </c>
      <c r="G127" s="27">
        <v>370228.42722233367</v>
      </c>
      <c r="H127" s="27">
        <v>23274.219375826011</v>
      </c>
      <c r="I127" s="27">
        <v>378533.85029981652</v>
      </c>
      <c r="J127" s="27">
        <v>16876.191760157933</v>
      </c>
      <c r="K127" s="26"/>
      <c r="L127" s="11"/>
      <c r="M127" s="11"/>
      <c r="N127" s="11"/>
      <c r="O127" s="11"/>
      <c r="P127" s="11"/>
      <c r="Q127" s="11"/>
      <c r="R127" s="11"/>
      <c r="S127" s="11"/>
      <c r="T127" s="11"/>
    </row>
    <row r="128" spans="1:20" ht="14.25" hidden="1" customHeight="1">
      <c r="A128" s="42">
        <v>128</v>
      </c>
      <c r="B128" s="11" t="s">
        <v>55</v>
      </c>
      <c r="C128" s="27">
        <v>30483680.397037137</v>
      </c>
      <c r="D128" s="27">
        <v>18235283.367783368</v>
      </c>
      <c r="E128" s="27">
        <v>4517000.3638640782</v>
      </c>
      <c r="F128" s="27">
        <v>4432998.6532777371</v>
      </c>
      <c r="G128" s="27">
        <v>1600128.8335262637</v>
      </c>
      <c r="H128" s="27">
        <v>189950.83176913511</v>
      </c>
      <c r="I128" s="27">
        <v>1432887.1043136029</v>
      </c>
      <c r="J128" s="27">
        <v>75431.242502945388</v>
      </c>
      <c r="K128" s="26"/>
      <c r="L128" s="11"/>
      <c r="M128" s="11"/>
      <c r="N128" s="11"/>
      <c r="O128" s="11"/>
      <c r="P128" s="11"/>
      <c r="Q128" s="11"/>
      <c r="R128" s="11"/>
      <c r="S128" s="11"/>
      <c r="T128" s="11"/>
    </row>
    <row r="129" spans="1:20" ht="14.25" hidden="1" customHeight="1">
      <c r="A129" s="42">
        <v>129</v>
      </c>
      <c r="B129" s="11"/>
      <c r="C129" s="27"/>
      <c r="D129" s="27"/>
      <c r="E129" s="27"/>
      <c r="F129" s="27"/>
      <c r="G129" s="27"/>
      <c r="H129" s="27"/>
      <c r="I129" s="27"/>
      <c r="J129" s="27"/>
      <c r="K129" s="11"/>
      <c r="L129" s="11"/>
      <c r="M129" s="11"/>
      <c r="N129" s="11"/>
      <c r="O129" s="11"/>
      <c r="P129" s="11"/>
      <c r="Q129" s="11"/>
      <c r="R129" s="11"/>
      <c r="S129" s="11"/>
      <c r="T129" s="11"/>
    </row>
    <row r="130" spans="1:20" ht="14.25" hidden="1" customHeight="1">
      <c r="A130" s="42">
        <v>130</v>
      </c>
      <c r="B130" s="11" t="s">
        <v>56</v>
      </c>
      <c r="C130" s="146"/>
      <c r="D130" s="146"/>
      <c r="E130" s="146"/>
      <c r="F130" s="146"/>
      <c r="G130" s="146"/>
      <c r="H130" s="146"/>
      <c r="I130" s="146"/>
      <c r="J130" s="146"/>
      <c r="K130" s="26"/>
      <c r="L130" s="11"/>
      <c r="M130" s="11"/>
      <c r="N130" s="11"/>
      <c r="O130" s="11"/>
      <c r="P130" s="11"/>
      <c r="Q130" s="11"/>
      <c r="R130" s="11"/>
      <c r="S130" s="11"/>
      <c r="T130" s="11"/>
    </row>
    <row r="131" spans="1:20" ht="13.5" hidden="1" customHeight="1">
      <c r="A131" s="42">
        <v>131</v>
      </c>
      <c r="B131" s="11" t="s">
        <v>57</v>
      </c>
      <c r="C131" s="39">
        <v>303227595.8643716</v>
      </c>
      <c r="D131" s="39">
        <v>139550018.90313262</v>
      </c>
      <c r="E131" s="39">
        <v>41437960.761296429</v>
      </c>
      <c r="F131" s="39">
        <v>60023472.924287401</v>
      </c>
      <c r="G131" s="39">
        <v>23476127.12423335</v>
      </c>
      <c r="H131" s="39">
        <v>26822232.554798003</v>
      </c>
      <c r="I131" s="39">
        <v>11111212.839349622</v>
      </c>
      <c r="J131" s="39">
        <v>806570.75727410521</v>
      </c>
      <c r="K131" s="26"/>
      <c r="L131" s="11"/>
      <c r="M131" s="11"/>
      <c r="N131" s="11"/>
      <c r="O131" s="11"/>
      <c r="P131" s="11"/>
      <c r="Q131" s="11"/>
      <c r="R131" s="11"/>
      <c r="S131" s="11"/>
      <c r="T131" s="11"/>
    </row>
    <row r="132" spans="1:20" ht="13.5" hidden="1" customHeight="1">
      <c r="A132" s="42">
        <v>132</v>
      </c>
      <c r="B132" s="35" t="s">
        <v>58</v>
      </c>
      <c r="C132" s="39">
        <v>303227595.8643716</v>
      </c>
      <c r="D132" s="39">
        <v>139550018.90313262</v>
      </c>
      <c r="E132" s="39">
        <v>41437960.761296436</v>
      </c>
      <c r="F132" s="39">
        <v>60023472.924287409</v>
      </c>
      <c r="G132" s="39">
        <v>23476127.124233358</v>
      </c>
      <c r="H132" s="39">
        <v>26822232.554798</v>
      </c>
      <c r="I132" s="39">
        <v>11111212.839349624</v>
      </c>
      <c r="J132" s="39">
        <v>806570.75727410521</v>
      </c>
      <c r="K132" s="11"/>
      <c r="L132" s="11"/>
      <c r="M132" s="11"/>
      <c r="N132" s="11"/>
      <c r="O132" s="11"/>
      <c r="P132" s="11"/>
      <c r="Q132" s="11"/>
      <c r="R132" s="11"/>
      <c r="S132" s="11"/>
      <c r="T132" s="11"/>
    </row>
    <row r="133" spans="1:20" ht="13.5" hidden="1" customHeight="1">
      <c r="A133" s="42">
        <v>133</v>
      </c>
      <c r="B133" s="11"/>
      <c r="C133" s="146">
        <v>0</v>
      </c>
      <c r="D133" s="146">
        <v>0</v>
      </c>
      <c r="E133" s="146">
        <v>0</v>
      </c>
      <c r="F133" s="146">
        <v>0</v>
      </c>
      <c r="G133" s="146">
        <v>0</v>
      </c>
      <c r="H133" s="146">
        <v>0</v>
      </c>
      <c r="I133" s="146">
        <v>0</v>
      </c>
      <c r="J133" s="146">
        <v>0</v>
      </c>
      <c r="K133" s="11"/>
      <c r="L133" s="11"/>
      <c r="M133" s="11"/>
      <c r="N133" s="11"/>
      <c r="O133" s="11"/>
      <c r="P133" s="11"/>
      <c r="Q133" s="11"/>
      <c r="R133" s="11"/>
      <c r="S133" s="11"/>
      <c r="T133" s="11"/>
    </row>
    <row r="134" spans="1:20" ht="13.5" hidden="1" customHeight="1">
      <c r="A134" s="42">
        <v>134</v>
      </c>
      <c r="B134" s="23" t="s">
        <v>16</v>
      </c>
      <c r="C134" s="146"/>
      <c r="D134" s="146"/>
      <c r="E134" s="146"/>
      <c r="F134" s="146"/>
      <c r="G134" s="146"/>
      <c r="H134" s="146"/>
      <c r="I134" s="146"/>
      <c r="J134" s="146"/>
      <c r="K134" s="11"/>
      <c r="L134" s="11"/>
      <c r="M134" s="11"/>
      <c r="N134" s="11"/>
      <c r="O134" s="11"/>
      <c r="P134" s="11"/>
      <c r="Q134" s="11"/>
      <c r="R134" s="11"/>
      <c r="S134" s="11"/>
      <c r="T134" s="11"/>
    </row>
    <row r="135" spans="1:20" ht="13.5" hidden="1" customHeight="1">
      <c r="A135" s="42">
        <v>135</v>
      </c>
      <c r="B135" s="26" t="s">
        <v>17</v>
      </c>
      <c r="C135" s="146"/>
      <c r="D135" s="146"/>
      <c r="E135" s="146"/>
      <c r="F135" s="146"/>
      <c r="G135" s="146"/>
      <c r="H135" s="146"/>
      <c r="I135" s="146"/>
      <c r="J135" s="146"/>
      <c r="K135" s="11"/>
      <c r="L135" s="11"/>
      <c r="M135" s="11"/>
      <c r="N135" s="11"/>
      <c r="O135" s="11"/>
      <c r="P135" s="11"/>
      <c r="Q135" s="11"/>
      <c r="R135" s="11"/>
      <c r="S135" s="11"/>
      <c r="T135" s="11"/>
    </row>
    <row r="136" spans="1:20" ht="13.5" hidden="1" customHeight="1">
      <c r="A136" s="42">
        <v>136</v>
      </c>
      <c r="B136" s="26" t="s">
        <v>18</v>
      </c>
      <c r="C136" s="27">
        <v>19104106.171585862</v>
      </c>
      <c r="D136" s="27">
        <v>13034017.512603801</v>
      </c>
      <c r="E136" s="27">
        <v>2526803.3718862995</v>
      </c>
      <c r="F136" s="27">
        <v>2323118.6894201506</v>
      </c>
      <c r="G136" s="27">
        <v>810142.81882729987</v>
      </c>
      <c r="H136" s="27">
        <v>36636</v>
      </c>
      <c r="I136" s="27">
        <v>336751.77884831082</v>
      </c>
      <c r="J136" s="27">
        <v>36636</v>
      </c>
      <c r="K136" s="11"/>
      <c r="L136" s="11"/>
      <c r="M136" s="11"/>
      <c r="N136" s="11"/>
      <c r="O136" s="11"/>
      <c r="P136" s="11"/>
      <c r="Q136" s="11"/>
      <c r="R136" s="11"/>
      <c r="S136" s="11"/>
      <c r="T136" s="11"/>
    </row>
    <row r="137" spans="1:20" ht="13.5" hidden="1" customHeight="1">
      <c r="A137" s="42">
        <v>137</v>
      </c>
      <c r="B137" s="26" t="s">
        <v>19</v>
      </c>
      <c r="C137" s="27">
        <v>3998877844</v>
      </c>
      <c r="D137" s="27">
        <v>1601807791</v>
      </c>
      <c r="E137" s="27">
        <v>537395792</v>
      </c>
      <c r="F137" s="27">
        <v>860704392.99999988</v>
      </c>
      <c r="G137" s="27">
        <v>358354770</v>
      </c>
      <c r="H137" s="27">
        <v>473928141</v>
      </c>
      <c r="I137" s="27">
        <v>153555066</v>
      </c>
      <c r="J137" s="27">
        <v>13131891.000000002</v>
      </c>
      <c r="K137" s="11"/>
      <c r="L137" s="11"/>
      <c r="M137" s="11"/>
      <c r="N137" s="11"/>
      <c r="O137" s="11"/>
      <c r="P137" s="11"/>
      <c r="Q137" s="11"/>
      <c r="R137" s="11"/>
      <c r="S137" s="11"/>
      <c r="T137" s="11"/>
    </row>
    <row r="138" spans="1:20" ht="13.5" hidden="1" customHeight="1">
      <c r="A138" s="42">
        <v>138</v>
      </c>
      <c r="B138" s="28" t="s">
        <v>59</v>
      </c>
      <c r="C138" s="27">
        <v>132377.50883838322</v>
      </c>
      <c r="D138" s="27">
        <v>104296.97777777778</v>
      </c>
      <c r="E138" s="27">
        <v>18646.79166666606</v>
      </c>
      <c r="F138" s="27">
        <v>1044.4944444444434</v>
      </c>
      <c r="G138" s="27">
        <v>57.91161616161623</v>
      </c>
      <c r="H138" s="27">
        <v>1</v>
      </c>
      <c r="I138" s="27">
        <v>5260</v>
      </c>
      <c r="J138" s="27">
        <v>3070.3333333333339</v>
      </c>
      <c r="K138" s="11"/>
      <c r="L138" s="11"/>
      <c r="M138" s="11"/>
      <c r="N138" s="11"/>
      <c r="O138" s="11"/>
      <c r="P138" s="11"/>
      <c r="Q138" s="11"/>
      <c r="R138" s="11"/>
      <c r="S138" s="11"/>
      <c r="T138" s="11"/>
    </row>
    <row r="139" spans="1:20" ht="13.5" hidden="1" customHeight="1">
      <c r="A139" s="42">
        <v>139</v>
      </c>
      <c r="B139" s="11"/>
      <c r="C139" s="29">
        <v>0</v>
      </c>
      <c r="D139" s="29">
        <v>0</v>
      </c>
      <c r="E139" s="29">
        <v>0</v>
      </c>
      <c r="F139" s="29">
        <v>0</v>
      </c>
      <c r="G139" s="29">
        <v>0</v>
      </c>
      <c r="H139" s="29">
        <v>0</v>
      </c>
      <c r="I139" s="144">
        <v>0</v>
      </c>
      <c r="J139" s="29">
        <v>0</v>
      </c>
      <c r="K139" s="11"/>
      <c r="L139" s="11"/>
      <c r="M139" s="11"/>
      <c r="N139" s="11"/>
      <c r="O139" s="11"/>
      <c r="P139" s="11"/>
      <c r="Q139" s="11"/>
      <c r="R139" s="11"/>
      <c r="S139" s="11"/>
      <c r="T139" s="11"/>
    </row>
    <row r="140" spans="1:20" ht="13.5" hidden="1" customHeight="1">
      <c r="A140" s="42">
        <v>140</v>
      </c>
      <c r="B140" s="30" t="s">
        <v>60</v>
      </c>
      <c r="C140" s="146"/>
      <c r="D140" s="146"/>
      <c r="E140" s="146"/>
      <c r="F140" s="146"/>
      <c r="G140" s="146"/>
      <c r="H140" s="146"/>
      <c r="I140" s="146"/>
      <c r="J140" s="146"/>
      <c r="K140" s="11"/>
      <c r="L140" s="11"/>
      <c r="M140" s="11"/>
      <c r="N140" s="11"/>
      <c r="O140" s="11"/>
      <c r="P140" s="11"/>
      <c r="Q140" s="11"/>
      <c r="R140" s="11"/>
      <c r="S140" s="11"/>
      <c r="T140" s="11"/>
    </row>
    <row r="141" spans="1:20" ht="13.5" hidden="1" customHeight="1">
      <c r="A141" s="42">
        <v>141</v>
      </c>
      <c r="B141" s="26" t="s">
        <v>61</v>
      </c>
      <c r="C141" s="146"/>
      <c r="D141" s="146"/>
      <c r="E141" s="146"/>
      <c r="F141" s="146"/>
      <c r="G141" s="146"/>
      <c r="H141" s="146"/>
      <c r="I141" s="146"/>
      <c r="J141" s="146"/>
      <c r="K141" s="11"/>
      <c r="L141" s="11"/>
      <c r="M141" s="11"/>
      <c r="N141" s="11"/>
      <c r="O141" s="11"/>
      <c r="P141" s="11"/>
      <c r="Q141" s="11"/>
      <c r="R141" s="11"/>
      <c r="S141" s="11"/>
      <c r="T141" s="11"/>
    </row>
    <row r="142" spans="1:20" ht="13.5" hidden="1" customHeight="1">
      <c r="A142" s="42">
        <v>142</v>
      </c>
      <c r="B142" s="26" t="s">
        <v>62</v>
      </c>
      <c r="C142" s="36">
        <v>5.2241009078809038</v>
      </c>
      <c r="D142" s="36">
        <v>3.3741106179646732</v>
      </c>
      <c r="E142" s="36">
        <v>5.3326024535653032</v>
      </c>
      <c r="F142" s="36">
        <v>9.0565830886799876</v>
      </c>
      <c r="G142" s="36">
        <v>9.978756263613036</v>
      </c>
      <c r="H142" s="36">
        <v>258.98338724157827</v>
      </c>
      <c r="I142" s="36">
        <v>10.511802820232727</v>
      </c>
      <c r="J142" s="36">
        <v>5.3882742010976692</v>
      </c>
      <c r="K142" s="11"/>
      <c r="L142" s="11"/>
      <c r="M142" s="11"/>
      <c r="N142" s="11"/>
      <c r="O142" s="11"/>
      <c r="P142" s="11"/>
      <c r="Q142" s="11"/>
      <c r="R142" s="11"/>
      <c r="S142" s="11"/>
      <c r="T142" s="11"/>
    </row>
    <row r="143" spans="1:20" ht="13.5" hidden="1" customHeight="1">
      <c r="A143" s="42">
        <v>143</v>
      </c>
      <c r="B143" s="26" t="s">
        <v>63</v>
      </c>
      <c r="C143" s="37">
        <v>3.9539754568493519E-2</v>
      </c>
      <c r="D143" s="37">
        <v>4.11660038250167E-2</v>
      </c>
      <c r="E143" s="37">
        <v>3.9753562002218988E-2</v>
      </c>
      <c r="F143" s="37">
        <v>3.9406424062761777E-2</v>
      </c>
      <c r="G143" s="37">
        <v>3.7975230333932859E-2</v>
      </c>
      <c r="H143" s="37">
        <v>3.601274182946626E-2</v>
      </c>
      <c r="I143" s="37">
        <v>3.771209382901048E-2</v>
      </c>
      <c r="J143" s="37">
        <v>3.2516553265489634E-2</v>
      </c>
      <c r="K143" s="11"/>
      <c r="L143" s="11"/>
      <c r="M143" s="11"/>
      <c r="N143" s="11"/>
      <c r="O143" s="11"/>
      <c r="P143" s="11"/>
      <c r="Q143" s="11"/>
      <c r="R143" s="11"/>
      <c r="S143" s="11"/>
      <c r="T143" s="11"/>
    </row>
    <row r="144" spans="1:20" ht="13.5" hidden="1" customHeight="1">
      <c r="A144" s="42">
        <v>144</v>
      </c>
      <c r="B144" s="26" t="s">
        <v>64</v>
      </c>
      <c r="C144" s="147">
        <v>9.334093521037353</v>
      </c>
      <c r="D144" s="147">
        <v>9.1058031617255573</v>
      </c>
      <c r="E144" s="147">
        <v>9.3095800655201266</v>
      </c>
      <c r="F144" s="147">
        <v>50.556717936701297</v>
      </c>
      <c r="G144" s="147">
        <v>263.58504424558117</v>
      </c>
      <c r="H144" s="147">
        <v>6392.8800412101746</v>
      </c>
      <c r="I144" s="147">
        <v>5.5065649478463472</v>
      </c>
      <c r="J144" s="147">
        <v>2.8968317218988648</v>
      </c>
      <c r="K144" s="11"/>
      <c r="L144" s="11"/>
      <c r="M144" s="11"/>
      <c r="N144" s="11"/>
      <c r="O144" s="11"/>
      <c r="P144" s="11"/>
      <c r="Q144" s="11"/>
      <c r="R144" s="11"/>
      <c r="S144" s="11"/>
      <c r="T144" s="11"/>
    </row>
    <row r="145" spans="1:20" ht="13.5" hidden="1" customHeight="1">
      <c r="A145" s="42">
        <v>145</v>
      </c>
      <c r="B145" s="11"/>
      <c r="C145" s="147">
        <v>1.5956611695540341</v>
      </c>
      <c r="D145" s="147">
        <v>1.3990531584102892</v>
      </c>
      <c r="E145" s="147">
        <v>1.7876342948252695</v>
      </c>
      <c r="F145" s="147">
        <v>1.9082101458984051</v>
      </c>
      <c r="G145" s="147">
        <v>1.9751194435599473</v>
      </c>
      <c r="H145" s="147">
        <v>5.1848136196401109</v>
      </c>
      <c r="I145" s="147">
        <v>4.2550246036236805</v>
      </c>
      <c r="J145" s="147">
        <v>2.0589377252687355</v>
      </c>
      <c r="K145" s="11"/>
      <c r="L145" s="11"/>
      <c r="M145" s="11"/>
      <c r="N145" s="11"/>
      <c r="O145" s="11"/>
      <c r="P145" s="11"/>
      <c r="Q145" s="11"/>
      <c r="R145" s="11"/>
      <c r="S145" s="11"/>
      <c r="T145" s="11"/>
    </row>
    <row r="146" spans="1:20" ht="13.5" hidden="1" customHeight="1">
      <c r="A146" s="42">
        <v>146</v>
      </c>
      <c r="B146" s="11" t="s">
        <v>58</v>
      </c>
      <c r="C146" s="146"/>
      <c r="D146" s="146"/>
      <c r="E146" s="146"/>
      <c r="F146" s="146"/>
      <c r="G146" s="146"/>
      <c r="H146" s="146"/>
      <c r="I146" s="146"/>
      <c r="J146" s="146"/>
      <c r="K146" s="11"/>
      <c r="L146" s="11"/>
      <c r="M146" s="11"/>
      <c r="N146" s="11"/>
      <c r="O146" s="11"/>
      <c r="P146" s="11"/>
      <c r="Q146" s="11"/>
      <c r="R146" s="11"/>
      <c r="S146" s="11"/>
      <c r="T146" s="11"/>
    </row>
    <row r="147" spans="1:20" ht="13.5" hidden="1" customHeight="1">
      <c r="A147" s="42">
        <v>147</v>
      </c>
      <c r="B147" s="26" t="s">
        <v>65</v>
      </c>
      <c r="C147" s="146"/>
      <c r="D147" s="146"/>
      <c r="E147" s="146"/>
      <c r="F147" s="146"/>
      <c r="G147" s="146"/>
      <c r="H147" s="146"/>
      <c r="I147" s="146"/>
      <c r="J147" s="146"/>
      <c r="K147" s="39"/>
      <c r="L147" s="11"/>
      <c r="M147" s="11"/>
      <c r="N147" s="11"/>
      <c r="O147" s="11"/>
      <c r="P147" s="11"/>
      <c r="Q147" s="11"/>
      <c r="R147" s="11"/>
      <c r="S147" s="11"/>
      <c r="T147" s="11"/>
    </row>
    <row r="148" spans="1:20" ht="13.5" hidden="1" customHeight="1">
      <c r="A148" s="42">
        <v>148</v>
      </c>
      <c r="B148" s="26" t="s">
        <v>66</v>
      </c>
      <c r="C148" s="38">
        <v>99801778.395234883</v>
      </c>
      <c r="D148" s="38">
        <v>43978216.884013981</v>
      </c>
      <c r="E148" s="38">
        <v>13474437.860597963</v>
      </c>
      <c r="F148" s="38">
        <v>21039517.435598951</v>
      </c>
      <c r="G148" s="38">
        <v>8084217.72779404</v>
      </c>
      <c r="H148" s="38">
        <v>9488115.3749824613</v>
      </c>
      <c r="I148" s="38">
        <v>3539868.2986160615</v>
      </c>
      <c r="J148" s="38">
        <v>197404.8136314142</v>
      </c>
      <c r="K148" s="39"/>
      <c r="L148" s="11"/>
      <c r="M148" s="11"/>
      <c r="N148" s="11"/>
      <c r="O148" s="11"/>
      <c r="P148" s="11"/>
      <c r="Q148" s="11"/>
      <c r="R148" s="11"/>
      <c r="S148" s="11"/>
      <c r="T148" s="11"/>
    </row>
    <row r="149" spans="1:20" ht="13.5" hidden="1" customHeight="1">
      <c r="A149" s="42">
        <v>149</v>
      </c>
      <c r="B149" s="26" t="s">
        <v>67</v>
      </c>
      <c r="C149" s="38">
        <v>158114648.50114653</v>
      </c>
      <c r="D149" s="38">
        <v>65940025.651247554</v>
      </c>
      <c r="E149" s="38">
        <v>21363396.937003579</v>
      </c>
      <c r="F149" s="38">
        <v>33917282.303239964</v>
      </c>
      <c r="G149" s="38">
        <v>13608604.932013532</v>
      </c>
      <c r="H149" s="38">
        <v>17067451.787551884</v>
      </c>
      <c r="I149" s="38">
        <v>5790883.0569118969</v>
      </c>
      <c r="J149" s="38">
        <v>427003.83317810402</v>
      </c>
      <c r="K149" s="39"/>
      <c r="L149" s="11"/>
      <c r="M149" s="11"/>
      <c r="N149" s="11"/>
      <c r="O149" s="11"/>
      <c r="P149" s="11"/>
      <c r="Q149" s="11"/>
      <c r="R149" s="11"/>
      <c r="S149" s="11"/>
      <c r="T149" s="11"/>
    </row>
    <row r="150" spans="1:20" ht="13.5" hidden="1" customHeight="1">
      <c r="A150" s="42">
        <v>150</v>
      </c>
      <c r="B150" s="26" t="s">
        <v>68</v>
      </c>
      <c r="C150" s="38">
        <v>14827488.570953012</v>
      </c>
      <c r="D150" s="38">
        <v>11396493.000087708</v>
      </c>
      <c r="E150" s="38">
        <v>2083125.5998308139</v>
      </c>
      <c r="F150" s="38">
        <v>633674.5321707509</v>
      </c>
      <c r="G150" s="38">
        <v>183175.63089951273</v>
      </c>
      <c r="H150" s="38">
        <v>76714.560494522098</v>
      </c>
      <c r="I150" s="38">
        <v>347574.37950806145</v>
      </c>
      <c r="J150" s="38">
        <v>106730.86796164178</v>
      </c>
      <c r="K150" s="39"/>
      <c r="L150" s="11"/>
      <c r="M150" s="11"/>
      <c r="N150" s="11"/>
      <c r="O150" s="11"/>
      <c r="P150" s="11"/>
      <c r="Q150" s="11"/>
      <c r="R150" s="11"/>
      <c r="S150" s="11"/>
      <c r="T150" s="11"/>
    </row>
    <row r="151" spans="1:20" ht="13.5" hidden="1" customHeight="1">
      <c r="A151" s="42">
        <v>151</v>
      </c>
      <c r="B151" s="26" t="s">
        <v>69</v>
      </c>
      <c r="C151" s="38">
        <v>30483680.397037137</v>
      </c>
      <c r="D151" s="38">
        <v>18235283.367783368</v>
      </c>
      <c r="E151" s="38">
        <v>4517000.3638640782</v>
      </c>
      <c r="F151" s="38">
        <v>4432998.6532777371</v>
      </c>
      <c r="G151" s="38">
        <v>1600128.8335262637</v>
      </c>
      <c r="H151" s="38">
        <v>189950.83176913511</v>
      </c>
      <c r="I151" s="38">
        <v>1432887.1043136031</v>
      </c>
      <c r="J151" s="38">
        <v>75431.242502945388</v>
      </c>
      <c r="K151" s="39"/>
      <c r="L151" s="11"/>
      <c r="M151" s="11"/>
      <c r="N151" s="11"/>
      <c r="O151" s="11"/>
      <c r="P151" s="11"/>
      <c r="Q151" s="11"/>
      <c r="R151" s="11"/>
      <c r="S151" s="11"/>
      <c r="T151" s="11"/>
    </row>
    <row r="152" spans="1:20" ht="13.5" hidden="1" customHeight="1">
      <c r="A152" s="11"/>
      <c r="B152" s="11"/>
      <c r="C152" s="148">
        <v>303227595.86437154</v>
      </c>
      <c r="D152" s="148">
        <v>139550018.90313262</v>
      </c>
      <c r="E152" s="148">
        <v>41437960.761296436</v>
      </c>
      <c r="F152" s="148">
        <v>60023472.924287401</v>
      </c>
      <c r="G152" s="148">
        <v>23476127.124233346</v>
      </c>
      <c r="H152" s="148">
        <v>26822232.554798003</v>
      </c>
      <c r="I152" s="148">
        <v>11111212.839349622</v>
      </c>
      <c r="J152" s="148">
        <v>806570.75727410533</v>
      </c>
      <c r="K152" s="11"/>
      <c r="L152" s="11"/>
      <c r="M152" s="11"/>
      <c r="N152" s="11"/>
      <c r="O152" s="11"/>
      <c r="P152" s="11"/>
      <c r="Q152" s="11"/>
      <c r="R152" s="11"/>
      <c r="S152" s="11"/>
      <c r="T152" s="11"/>
    </row>
    <row r="153" spans="1:20" ht="13.5" hidden="1" customHeight="1">
      <c r="A153" s="11"/>
      <c r="B153" s="11"/>
      <c r="C153" s="146"/>
      <c r="D153" s="146"/>
      <c r="E153" s="146"/>
      <c r="F153" s="146"/>
      <c r="G153" s="146"/>
      <c r="H153" s="146"/>
      <c r="I153" s="146"/>
      <c r="J153" s="146"/>
      <c r="K153" s="11"/>
      <c r="L153" s="11"/>
      <c r="M153" s="11"/>
      <c r="N153" s="11"/>
      <c r="O153" s="11"/>
      <c r="P153" s="11"/>
      <c r="Q153" s="11"/>
      <c r="R153" s="11"/>
      <c r="S153" s="11"/>
      <c r="T153" s="11"/>
    </row>
    <row r="154" spans="1:20" hidden="1">
      <c r="C154" s="146"/>
      <c r="D154" s="146"/>
      <c r="E154" s="146"/>
      <c r="F154" s="146"/>
      <c r="G154" s="146"/>
      <c r="H154" s="146"/>
      <c r="I154" s="146"/>
      <c r="J154" s="146"/>
    </row>
    <row r="155" spans="1:20">
      <c r="C155" s="146"/>
      <c r="D155" s="146"/>
      <c r="E155" s="146"/>
      <c r="F155" s="146"/>
      <c r="G155" s="146"/>
      <c r="H155" s="146"/>
      <c r="I155" s="146"/>
      <c r="J155" s="146"/>
    </row>
    <row r="156" spans="1:20">
      <c r="C156" s="146"/>
      <c r="D156" s="146"/>
      <c r="E156" s="146"/>
      <c r="F156" s="146"/>
      <c r="G156" s="146"/>
      <c r="H156" s="146"/>
      <c r="I156" s="146"/>
      <c r="J156" s="146"/>
    </row>
    <row r="157" spans="1:20">
      <c r="C157" s="146"/>
      <c r="D157" s="146"/>
      <c r="E157" s="146"/>
      <c r="F157" s="146"/>
      <c r="G157" s="146"/>
      <c r="H157" s="146"/>
      <c r="I157" s="146"/>
      <c r="J157" s="146"/>
    </row>
    <row r="158" spans="1:20">
      <c r="C158" s="146"/>
      <c r="D158" s="146"/>
      <c r="E158" s="146"/>
      <c r="F158" s="146"/>
      <c r="G158" s="146"/>
      <c r="H158" s="146"/>
      <c r="I158" s="146"/>
      <c r="J158" s="146"/>
    </row>
    <row r="159" spans="1:20">
      <c r="C159" s="146"/>
      <c r="D159" s="146"/>
      <c r="E159" s="146"/>
      <c r="F159" s="146"/>
      <c r="G159" s="146"/>
      <c r="H159" s="146"/>
      <c r="I159" s="146"/>
      <c r="J159" s="146"/>
    </row>
    <row r="160" spans="1:20">
      <c r="C160" s="146"/>
      <c r="D160" s="146"/>
      <c r="E160" s="146"/>
      <c r="F160" s="146"/>
      <c r="G160" s="146"/>
      <c r="H160" s="146"/>
      <c r="I160" s="146"/>
      <c r="J160" s="146"/>
    </row>
    <row r="161" spans="3:10">
      <c r="C161" s="146"/>
      <c r="D161" s="146"/>
      <c r="E161" s="146"/>
      <c r="F161" s="146"/>
      <c r="G161" s="146"/>
      <c r="H161" s="146"/>
      <c r="I161" s="146"/>
      <c r="J161" s="146"/>
    </row>
    <row r="162" spans="3:10">
      <c r="C162" s="146"/>
      <c r="D162" s="146"/>
      <c r="E162" s="146"/>
      <c r="F162" s="146"/>
      <c r="G162" s="146"/>
      <c r="H162" s="146"/>
      <c r="I162" s="146"/>
      <c r="J162" s="146"/>
    </row>
    <row r="163" spans="3:10">
      <c r="C163" s="146"/>
      <c r="D163" s="146"/>
      <c r="E163" s="146"/>
      <c r="F163" s="146"/>
      <c r="G163" s="146"/>
      <c r="H163" s="146"/>
      <c r="I163" s="146"/>
      <c r="J163" s="146"/>
    </row>
    <row r="164" spans="3:10">
      <c r="C164" s="146"/>
      <c r="D164" s="146"/>
      <c r="E164" s="146"/>
      <c r="F164" s="146"/>
      <c r="G164" s="146"/>
      <c r="H164" s="146"/>
      <c r="I164" s="146"/>
      <c r="J164" s="146"/>
    </row>
    <row r="165" spans="3:10">
      <c r="C165" s="146"/>
      <c r="D165" s="146"/>
      <c r="E165" s="146"/>
      <c r="F165" s="146"/>
      <c r="G165" s="146"/>
      <c r="H165" s="146"/>
      <c r="I165" s="146"/>
      <c r="J165" s="146"/>
    </row>
    <row r="166" spans="3:10">
      <c r="C166" s="146"/>
      <c r="D166" s="146"/>
      <c r="E166" s="146"/>
      <c r="F166" s="146"/>
      <c r="G166" s="146"/>
      <c r="H166" s="146"/>
      <c r="I166" s="146"/>
      <c r="J166" s="146"/>
    </row>
    <row r="167" spans="3:10">
      <c r="C167" s="146"/>
      <c r="D167" s="146"/>
      <c r="E167" s="146"/>
      <c r="F167" s="146"/>
      <c r="G167" s="146"/>
      <c r="H167" s="146"/>
      <c r="I167" s="146"/>
      <c r="J167" s="146"/>
    </row>
    <row r="168" spans="3:10">
      <c r="C168" s="146"/>
      <c r="D168" s="146"/>
      <c r="E168" s="146"/>
      <c r="F168" s="146"/>
      <c r="G168" s="146"/>
      <c r="H168" s="146"/>
      <c r="I168" s="146"/>
      <c r="J168" s="146"/>
    </row>
    <row r="169" spans="3:10">
      <c r="C169" s="146"/>
      <c r="D169" s="146"/>
      <c r="E169" s="146"/>
      <c r="F169" s="146"/>
      <c r="G169" s="146"/>
      <c r="H169" s="146"/>
      <c r="I169" s="146"/>
      <c r="J169" s="146"/>
    </row>
  </sheetData>
  <mergeCells count="6">
    <mergeCell ref="B7:J7"/>
    <mergeCell ref="B2:J2"/>
    <mergeCell ref="B3:J3"/>
    <mergeCell ref="B4:J4"/>
    <mergeCell ref="B5:J5"/>
    <mergeCell ref="B6:J6"/>
  </mergeCells>
  <printOptions horizontalCentered="1" verticalCentered="1"/>
  <pageMargins left="0.25" right="0.25" top="0.25" bottom="0.35" header="0.5" footer="0.25"/>
  <pageSetup scale="50" orientation="landscape" r:id="rId1"/>
  <headerFooter alignWithMargins="0">
    <oddFooter>&amp;LExhibit No.____(RMM-4)&amp;CTAB  4 - Page  5&amp;R&amp;F.xls</oddFooter>
  </headerFooter>
  <rowBreaks count="2" manualBreakCount="2">
    <brk id="61" max="9" man="1"/>
    <brk id="109" max="9"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0F47B9DF9D0CA47A2530F5318B4638D" ma:contentTypeVersion="175" ma:contentTypeDescription="" ma:contentTypeScope="" ma:versionID="6d9ea0b7f28fb72a5e80a9da6150e5e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2014-01-08T08:00:00+00:00</OpenedDate>
    <Date1 xmlns="dc463f71-b30c-4ab2-9473-d307f9d35888">2014-01-08T08:00:00+00:00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140040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68ECBA09-A721-456C-AD7F-11E0CCC38D79}"/>
</file>

<file path=customXml/itemProps2.xml><?xml version="1.0" encoding="utf-8"?>
<ds:datastoreItem xmlns:ds="http://schemas.openxmlformats.org/officeDocument/2006/customXml" ds:itemID="{4C9CF5A5-BBC1-49D5-BADF-B30F85D68A5E}"/>
</file>

<file path=customXml/itemProps3.xml><?xml version="1.0" encoding="utf-8"?>
<ds:datastoreItem xmlns:ds="http://schemas.openxmlformats.org/officeDocument/2006/customXml" ds:itemID="{5DBA38CD-F6B2-412B-9D43-B1F28548E39B}"/>
</file>

<file path=customXml/itemProps4.xml><?xml version="1.0" encoding="utf-8"?>
<ds:datastoreItem xmlns:ds="http://schemas.openxmlformats.org/officeDocument/2006/customXml" ds:itemID="{BB1211AC-C9F5-4EC0-999C-138CBE46CB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LED Calculation</vt:lpstr>
      <vt:lpstr>Maintenance Assumptions</vt:lpstr>
      <vt:lpstr>Installation Cost existing pole</vt:lpstr>
      <vt:lpstr>Installation Cost replace pole</vt:lpstr>
      <vt:lpstr>Unit Costs-earned</vt:lpstr>
      <vt:lpstr>'LED Calculation'!Print_Area</vt:lpstr>
      <vt:lpstr>'Unit Costs-earned'!Print_Area</vt:lpstr>
      <vt:lpstr>'Unit Costs-earned'!Print_Titles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P15223</dc:creator>
  <cp:lastModifiedBy>Ariel Son</cp:lastModifiedBy>
  <cp:lastPrinted>2013-12-18T18:56:16Z</cp:lastPrinted>
  <dcterms:created xsi:type="dcterms:W3CDTF">2012-09-25T14:17:48Z</dcterms:created>
  <dcterms:modified xsi:type="dcterms:W3CDTF">2014-01-08T21:52:10Z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0x0101006E56B4D1795A2E4DB2F0B01679ED314A00B0F47B9DF9D0CA47A2530F5318B4638D</vt:lpwstr>
  </property>
  <property fmtid="{D5CDD505-2E9C-101B-9397-08002B2CF9AE}" pid="3" name="_docset_NoMedatataSyncRequired">
    <vt:lpwstr>False</vt:lpwstr>
  </property>
</Properties>
</file>