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<sst xmlns="http://schemas.openxmlformats.org/spreadsheetml/2006/main" count="50" uniqueCount="44">
  <si>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YAKIMA WASTE SYSTEM, INC.,  G-89</t>
  </si>
  <si>
    <t>REGULATED PROFORMA INCOME STATEMENT</t>
  </si>
  <si>
    <t>YEAR ENDING 9/30/02</t>
  </si>
  <si>
    <t>YTD</t>
  </si>
  <si>
    <t>FOURTH</t>
  </si>
  <si>
    <t>THROUGH</t>
  </si>
  <si>
    <t>QUARTER</t>
  </si>
  <si>
    <t>PER</t>
  </si>
  <si>
    <t>ACCOUNTING</t>
  </si>
  <si>
    <t>PER BOOKS</t>
  </si>
  <si>
    <t>PRO FORMA</t>
  </si>
  <si>
    <t>MATRIX</t>
  </si>
  <si>
    <t>EFFECT OF</t>
  </si>
  <si>
    <t>REVISED</t>
  </si>
  <si>
    <t>BOOKS</t>
  </si>
  <si>
    <t>ADJUSTMENTS</t>
  </si>
  <si>
    <t>ADJUSTED</t>
  </si>
  <si>
    <t>B/4 RATES</t>
  </si>
  <si>
    <t>LINE</t>
  </si>
  <si>
    <t>RATES</t>
  </si>
  <si>
    <t>WITH RATES</t>
  </si>
  <si>
    <t>AT REVISED</t>
  </si>
  <si>
    <t>OPERATING REVENUE:</t>
  </si>
  <si>
    <t xml:space="preserve">Residential Revenue                                 </t>
  </si>
  <si>
    <t xml:space="preserve">Commercial Revenue                                  </t>
  </si>
  <si>
    <t xml:space="preserve">Drop box                                            </t>
  </si>
  <si>
    <t xml:space="preserve">Dump fee pass through                               </t>
  </si>
  <si>
    <t>25 &amp; 12</t>
  </si>
  <si>
    <t>Recycling</t>
  </si>
  <si>
    <t xml:space="preserve">Bad debt recovery                                   </t>
  </si>
  <si>
    <t xml:space="preserve">Total operating revenue                             </t>
  </si>
  <si>
    <t xml:space="preserve">Administrative &amp; general                            </t>
  </si>
  <si>
    <t xml:space="preserve">Advertising &amp; entertain.                            </t>
  </si>
  <si>
    <t xml:space="preserve">Depreciation                                        </t>
  </si>
  <si>
    <t xml:space="preserve">Dump fees                                           </t>
  </si>
  <si>
    <t xml:space="preserve">Equipment maintenance                               </t>
  </si>
  <si>
    <t xml:space="preserve">Insurance and safety                                </t>
  </si>
  <si>
    <t xml:space="preserve">Operating rents                                     </t>
  </si>
  <si>
    <t xml:space="preserve">Operating tax &amp; licenses                            </t>
  </si>
  <si>
    <t xml:space="preserve">Refuse collection expense                           </t>
  </si>
  <si>
    <t xml:space="preserve">Total operating expenses                            </t>
  </si>
  <si>
    <t xml:space="preserve">NET OPERATING INCOME                                    </t>
  </si>
  <si>
    <t>OPERATING RATIO - %</t>
  </si>
  <si>
    <t>Docket:  TG-021651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</si>
</sst>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0_)"/>
  </numFmts>
  <fonts count="8">
    <font>
      <sz val="10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10"/>
      <color indexed="12"/>
      <name val="Palatino Linotype"/>
      <family val="1"/>
    </font>
    <font>
      <i/>
      <sz val="8"/>
      <color indexed="12"/>
      <name val="Palatino Linotype"/>
      <family val="1"/>
    </font>
    <font>
      <sz val="10"/>
      <color indexed="10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38" fontId="5" fillId="0" borderId="0" xfId="0" applyNumberFormat="1" applyFont="1" applyAlignment="1" applyProtection="1">
      <alignment/>
      <protection locked="0"/>
    </xf>
    <xf numFmtId="38" fontId="6" fillId="0" borderId="0" xfId="0" applyNumberFormat="1" applyFont="1" applyAlignment="1" applyProtection="1">
      <alignment horizontal="center"/>
      <protection locked="0"/>
    </xf>
    <xf numFmtId="38" fontId="5" fillId="0" borderId="2" xfId="0" applyNumberFormat="1" applyFont="1" applyBorder="1" applyAlignment="1" applyProtection="1">
      <alignment/>
      <protection locked="0"/>
    </xf>
    <xf numFmtId="38" fontId="5" fillId="0" borderId="0" xfId="0" applyNumberFormat="1" applyFont="1" applyBorder="1" applyAlignment="1" applyProtection="1">
      <alignment/>
      <protection locked="0"/>
    </xf>
    <xf numFmtId="38" fontId="5" fillId="0" borderId="3" xfId="0" applyNumberFormat="1" applyFont="1" applyBorder="1" applyAlignment="1" applyProtection="1">
      <alignment/>
      <protection locked="0"/>
    </xf>
    <xf numFmtId="38" fontId="7" fillId="0" borderId="0" xfId="0" applyNumberFormat="1" applyFont="1" applyAlignment="1" applyProtection="1">
      <alignment/>
      <protection locked="0"/>
    </xf>
    <xf numFmtId="38" fontId="7" fillId="0" borderId="2" xfId="0" applyNumberFormat="1" applyFont="1" applyBorder="1" applyAlignment="1" applyProtection="1">
      <alignment/>
      <protection locked="0"/>
    </xf>
    <xf numFmtId="38" fontId="7" fillId="0" borderId="0" xfId="0" applyNumberFormat="1" applyFont="1" applyBorder="1" applyAlignment="1" applyProtection="1">
      <alignment/>
      <protection locked="0"/>
    </xf>
    <xf numFmtId="38" fontId="5" fillId="0" borderId="0" xfId="0" applyNumberFormat="1" applyFont="1" applyAlignment="1" applyProtection="1" quotePrefix="1">
      <alignment horizontal="left"/>
      <protection locked="0"/>
    </xf>
    <xf numFmtId="38" fontId="5" fillId="0" borderId="4" xfId="0" applyNumberFormat="1" applyFont="1" applyBorder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38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75" zoomScaleNormal="75" workbookViewId="0" topLeftCell="D12">
      <selection activeCell="M35" sqref="M35"/>
    </sheetView>
  </sheetViews>
  <sheetFormatPr defaultColWidth="9.140625" defaultRowHeight="12.75"/>
  <cols>
    <col min="1" max="1" width="26.57421875" style="4" customWidth="1"/>
    <col min="2" max="2" width="12.00390625" style="4" hidden="1" customWidth="1"/>
    <col min="3" max="3" width="11.7109375" style="4" hidden="1" customWidth="1"/>
    <col min="4" max="4" width="11.00390625" style="4" bestFit="1" customWidth="1"/>
    <col min="5" max="5" width="17.421875" style="4" bestFit="1" customWidth="1"/>
    <col min="6" max="6" width="13.8515625" style="4" bestFit="1" customWidth="1"/>
    <col min="7" max="7" width="17.421875" style="4" bestFit="1" customWidth="1"/>
    <col min="8" max="8" width="14.57421875" style="4" bestFit="1" customWidth="1"/>
    <col min="9" max="9" width="0" style="4" hidden="1" customWidth="1"/>
    <col min="10" max="10" width="13.28125" style="4" bestFit="1" customWidth="1"/>
    <col min="11" max="11" width="14.57421875" style="4" bestFit="1" customWidth="1"/>
    <col min="12" max="12" width="10.57421875" style="4" bestFit="1" customWidth="1"/>
    <col min="13" max="13" width="14.57421875" style="4" bestFit="1" customWidth="1"/>
    <col min="14" max="16384" width="9.140625" style="4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3" ht="15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</row>
    <row r="3" spans="1:13" ht="15">
      <c r="A3" s="6" t="s">
        <v>2</v>
      </c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</row>
    <row r="4" spans="1:13" ht="15">
      <c r="A4" s="2" t="s">
        <v>43</v>
      </c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</row>
    <row r="5" spans="1:13" ht="15">
      <c r="A5" s="2"/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</row>
    <row r="6" spans="1:13" ht="15">
      <c r="A6" s="2"/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</row>
    <row r="7" spans="1:13" ht="15">
      <c r="A7" s="2"/>
      <c r="B7" s="2"/>
      <c r="C7" s="2"/>
      <c r="D7" s="2"/>
      <c r="E7" s="2"/>
      <c r="F7" s="2"/>
      <c r="G7" s="2"/>
      <c r="H7" s="2"/>
      <c r="I7" s="3"/>
      <c r="J7" s="2"/>
      <c r="K7" s="2"/>
      <c r="L7" s="2"/>
      <c r="M7" s="2"/>
    </row>
    <row r="8" spans="1:13" ht="15">
      <c r="A8" s="3"/>
      <c r="B8" s="7" t="s">
        <v>3</v>
      </c>
      <c r="C8" s="7" t="s">
        <v>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>
      <c r="A9" s="8"/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10</v>
      </c>
      <c r="I9" s="7" t="s">
        <v>11</v>
      </c>
      <c r="J9" s="7" t="s">
        <v>12</v>
      </c>
      <c r="K9" s="7" t="s">
        <v>10</v>
      </c>
      <c r="L9" s="7" t="s">
        <v>13</v>
      </c>
      <c r="M9" s="7" t="s">
        <v>10</v>
      </c>
    </row>
    <row r="10" spans="1:13" ht="15">
      <c r="A10" s="9"/>
      <c r="B10" s="10">
        <v>37529</v>
      </c>
      <c r="C10" s="11">
        <v>2001</v>
      </c>
      <c r="D10" s="10" t="s">
        <v>14</v>
      </c>
      <c r="E10" s="10" t="s">
        <v>15</v>
      </c>
      <c r="F10" s="10" t="s">
        <v>16</v>
      </c>
      <c r="G10" s="10" t="s">
        <v>15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19</v>
      </c>
      <c r="M10" s="10" t="s">
        <v>21</v>
      </c>
    </row>
    <row r="11" spans="1:13" ht="15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</row>
    <row r="12" spans="1:13" ht="15">
      <c r="A12" s="12" t="s">
        <v>22</v>
      </c>
      <c r="B12" s="12"/>
      <c r="C12" s="12"/>
      <c r="D12" s="12"/>
      <c r="E12" s="12"/>
      <c r="F12" s="12"/>
      <c r="G12" s="12"/>
      <c r="H12" s="12"/>
      <c r="I12" s="13"/>
      <c r="J12" s="12"/>
      <c r="K12" s="12"/>
      <c r="L12" s="12"/>
      <c r="M12" s="12"/>
    </row>
    <row r="13" spans="1:13" ht="15">
      <c r="A13" s="12" t="s">
        <v>23</v>
      </c>
      <c r="B13" s="12">
        <v>928463</v>
      </c>
      <c r="C13" s="12">
        <v>307853</v>
      </c>
      <c r="D13" s="12">
        <v>1236316</v>
      </c>
      <c r="E13" s="12">
        <v>66078</v>
      </c>
      <c r="F13" s="12">
        <f aca="true" t="shared" si="0" ref="F13:F18">E13+D13</f>
        <v>1302394</v>
      </c>
      <c r="G13" s="12"/>
      <c r="H13" s="12">
        <f aca="true" t="shared" si="1" ref="H13:H18">G13+F13</f>
        <v>1302394</v>
      </c>
      <c r="I13" s="13"/>
      <c r="J13" s="12">
        <v>170364</v>
      </c>
      <c r="K13" s="12">
        <f aca="true" t="shared" si="2" ref="K13:K18">J13+H13</f>
        <v>1472758</v>
      </c>
      <c r="L13" s="12">
        <v>80781</v>
      </c>
      <c r="M13" s="12">
        <f aca="true" t="shared" si="3" ref="M13:M18">L13+H13</f>
        <v>1383175</v>
      </c>
    </row>
    <row r="14" spans="1:13" ht="15">
      <c r="A14" s="14" t="s">
        <v>24</v>
      </c>
      <c r="B14" s="14">
        <v>2142701</v>
      </c>
      <c r="C14" s="14">
        <v>691813</v>
      </c>
      <c r="D14" s="14">
        <v>2834514</v>
      </c>
      <c r="E14" s="14">
        <v>20928</v>
      </c>
      <c r="F14" s="12">
        <f t="shared" si="0"/>
        <v>2855442</v>
      </c>
      <c r="G14" s="14"/>
      <c r="H14" s="12">
        <f t="shared" si="1"/>
        <v>2855442</v>
      </c>
      <c r="I14" s="13"/>
      <c r="J14" s="14">
        <v>387404</v>
      </c>
      <c r="K14" s="12">
        <f t="shared" si="2"/>
        <v>3242846</v>
      </c>
      <c r="L14" s="14">
        <v>269306</v>
      </c>
      <c r="M14" s="12">
        <f t="shared" si="3"/>
        <v>3124748</v>
      </c>
    </row>
    <row r="15" spans="1:13" ht="15">
      <c r="A15" s="12" t="s">
        <v>25</v>
      </c>
      <c r="B15" s="12">
        <v>661649</v>
      </c>
      <c r="C15" s="12">
        <v>220301</v>
      </c>
      <c r="D15" s="12">
        <v>881950</v>
      </c>
      <c r="E15" s="12">
        <v>109229</v>
      </c>
      <c r="F15" s="12">
        <f t="shared" si="0"/>
        <v>991179</v>
      </c>
      <c r="G15" s="12"/>
      <c r="H15" s="12">
        <f t="shared" si="1"/>
        <v>991179</v>
      </c>
      <c r="I15" s="13"/>
      <c r="J15" s="12">
        <v>126196</v>
      </c>
      <c r="K15" s="12">
        <f t="shared" si="2"/>
        <v>1117375</v>
      </c>
      <c r="L15" s="12">
        <v>126196</v>
      </c>
      <c r="M15" s="12">
        <f t="shared" si="3"/>
        <v>1117375</v>
      </c>
    </row>
    <row r="16" spans="1:13" ht="15">
      <c r="A16" s="14" t="s">
        <v>26</v>
      </c>
      <c r="B16" s="14">
        <v>467083</v>
      </c>
      <c r="C16" s="14">
        <v>152551</v>
      </c>
      <c r="D16" s="14">
        <v>619634</v>
      </c>
      <c r="E16" s="14">
        <v>36854</v>
      </c>
      <c r="F16" s="12">
        <f t="shared" si="0"/>
        <v>656488</v>
      </c>
      <c r="G16" s="14">
        <v>175781</v>
      </c>
      <c r="H16" s="12">
        <f t="shared" si="1"/>
        <v>832269</v>
      </c>
      <c r="I16" s="13" t="s">
        <v>27</v>
      </c>
      <c r="J16" s="14"/>
      <c r="K16" s="12">
        <f t="shared" si="2"/>
        <v>832269</v>
      </c>
      <c r="L16" s="14"/>
      <c r="M16" s="12">
        <f t="shared" si="3"/>
        <v>832269</v>
      </c>
    </row>
    <row r="17" spans="1:13" ht="15">
      <c r="A17" s="15" t="s">
        <v>28</v>
      </c>
      <c r="B17" s="15"/>
      <c r="C17" s="15"/>
      <c r="D17" s="15"/>
      <c r="E17" s="15">
        <v>30743</v>
      </c>
      <c r="F17" s="12">
        <f t="shared" si="0"/>
        <v>30743</v>
      </c>
      <c r="G17" s="15"/>
      <c r="H17" s="12">
        <f t="shared" si="1"/>
        <v>30743</v>
      </c>
      <c r="I17" s="13"/>
      <c r="J17" s="15">
        <v>1986</v>
      </c>
      <c r="K17" s="12">
        <f t="shared" si="2"/>
        <v>32729</v>
      </c>
      <c r="L17" s="15">
        <v>1986</v>
      </c>
      <c r="M17" s="12">
        <f t="shared" si="3"/>
        <v>32729</v>
      </c>
    </row>
    <row r="18" spans="1:13" ht="15">
      <c r="A18" s="12" t="s">
        <v>29</v>
      </c>
      <c r="B18" s="12">
        <v>14314</v>
      </c>
      <c r="C18" s="12">
        <v>3347</v>
      </c>
      <c r="D18" s="12">
        <v>17661</v>
      </c>
      <c r="E18" s="12"/>
      <c r="F18" s="12">
        <f t="shared" si="0"/>
        <v>17661</v>
      </c>
      <c r="G18" s="12"/>
      <c r="H18" s="12">
        <f t="shared" si="1"/>
        <v>17661</v>
      </c>
      <c r="I18" s="13"/>
      <c r="J18" s="12"/>
      <c r="K18" s="12">
        <f t="shared" si="2"/>
        <v>17661</v>
      </c>
      <c r="L18" s="12"/>
      <c r="M18" s="12">
        <f t="shared" si="3"/>
        <v>17661</v>
      </c>
    </row>
    <row r="19" spans="1:13" ht="15">
      <c r="A19" s="16" t="s">
        <v>30</v>
      </c>
      <c r="B19" s="16">
        <v>4214210</v>
      </c>
      <c r="C19" s="16">
        <v>1375865</v>
      </c>
      <c r="D19" s="16">
        <f aca="true" t="shared" si="4" ref="D19:M19">SUM(D13:D18)</f>
        <v>5590075</v>
      </c>
      <c r="E19" s="16">
        <f t="shared" si="4"/>
        <v>263832</v>
      </c>
      <c r="F19" s="16">
        <f t="shared" si="4"/>
        <v>5853907</v>
      </c>
      <c r="G19" s="16">
        <f t="shared" si="4"/>
        <v>175781</v>
      </c>
      <c r="H19" s="16">
        <f t="shared" si="4"/>
        <v>6029688</v>
      </c>
      <c r="I19" s="16">
        <f t="shared" si="4"/>
        <v>0</v>
      </c>
      <c r="J19" s="16">
        <f t="shared" si="4"/>
        <v>685950</v>
      </c>
      <c r="K19" s="16">
        <f t="shared" si="4"/>
        <v>6715638</v>
      </c>
      <c r="L19" s="16">
        <f t="shared" si="4"/>
        <v>478269</v>
      </c>
      <c r="M19" s="16">
        <f t="shared" si="4"/>
        <v>6507957</v>
      </c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</row>
    <row r="21" spans="1:13" ht="15">
      <c r="A21" s="12" t="s">
        <v>31</v>
      </c>
      <c r="B21" s="12">
        <v>764652</v>
      </c>
      <c r="C21" s="12">
        <v>259860</v>
      </c>
      <c r="D21" s="12">
        <v>1024512</v>
      </c>
      <c r="E21" s="12">
        <v>-75743.68</v>
      </c>
      <c r="F21" s="12">
        <f aca="true" t="shared" si="5" ref="F21:F30">E21+D21</f>
        <v>948768.3200000001</v>
      </c>
      <c r="G21" s="17">
        <v>75420.0003</v>
      </c>
      <c r="H21" s="12">
        <f>G21+F21</f>
        <v>1024188.3203</v>
      </c>
      <c r="I21" s="13"/>
      <c r="J21" s="17">
        <v>8917</v>
      </c>
      <c r="K21" s="12">
        <f>J21+H21</f>
        <v>1033105.3203</v>
      </c>
      <c r="L21" s="12">
        <v>6217</v>
      </c>
      <c r="M21" s="12">
        <f aca="true" t="shared" si="6" ref="M21:M30">L21+H21</f>
        <v>1030405.3203</v>
      </c>
    </row>
    <row r="22" spans="1:13" ht="15">
      <c r="A22" s="14" t="s">
        <v>32</v>
      </c>
      <c r="B22" s="14">
        <v>21752</v>
      </c>
      <c r="C22" s="14">
        <v>5769</v>
      </c>
      <c r="D22" s="14">
        <v>27521</v>
      </c>
      <c r="E22" s="14">
        <v>-3231.9</v>
      </c>
      <c r="F22" s="12">
        <f t="shared" si="5"/>
        <v>24289.1</v>
      </c>
      <c r="G22" s="18"/>
      <c r="H22" s="12">
        <f aca="true" t="shared" si="7" ref="H22:H30">G22+F22</f>
        <v>24289.1</v>
      </c>
      <c r="I22" s="13"/>
      <c r="J22" s="18"/>
      <c r="K22" s="12">
        <f aca="true" t="shared" si="8" ref="K22:K30">J22+H22</f>
        <v>24289.1</v>
      </c>
      <c r="L22" s="14"/>
      <c r="M22" s="12">
        <f t="shared" si="6"/>
        <v>24289.1</v>
      </c>
    </row>
    <row r="23" spans="1:13" ht="15">
      <c r="A23" s="12" t="s">
        <v>33</v>
      </c>
      <c r="B23" s="12">
        <v>386943</v>
      </c>
      <c r="C23" s="12">
        <v>131235</v>
      </c>
      <c r="D23" s="12">
        <v>518178</v>
      </c>
      <c r="E23" s="17">
        <v>-172750.94522242865</v>
      </c>
      <c r="F23" s="12">
        <f t="shared" si="5"/>
        <v>345427.05477757135</v>
      </c>
      <c r="G23" s="17"/>
      <c r="H23" s="12">
        <f t="shared" si="7"/>
        <v>345427.05477757135</v>
      </c>
      <c r="I23" s="13"/>
      <c r="J23" s="17"/>
      <c r="K23" s="12">
        <f t="shared" si="8"/>
        <v>345427.05477757135</v>
      </c>
      <c r="L23" s="12"/>
      <c r="M23" s="12">
        <f t="shared" si="6"/>
        <v>345427.05477757135</v>
      </c>
    </row>
    <row r="24" spans="1:13" ht="15">
      <c r="A24" s="14" t="s">
        <v>34</v>
      </c>
      <c r="B24" s="14">
        <v>1169272</v>
      </c>
      <c r="C24" s="14">
        <v>391167</v>
      </c>
      <c r="D24" s="14">
        <v>1560439</v>
      </c>
      <c r="E24" s="18"/>
      <c r="F24" s="12">
        <f t="shared" si="5"/>
        <v>1560439</v>
      </c>
      <c r="G24" s="18">
        <v>417826</v>
      </c>
      <c r="H24" s="12">
        <f t="shared" si="7"/>
        <v>1978265</v>
      </c>
      <c r="I24" s="13"/>
      <c r="J24" s="18"/>
      <c r="K24" s="12">
        <f t="shared" si="8"/>
        <v>1978265</v>
      </c>
      <c r="L24" s="14"/>
      <c r="M24" s="12">
        <f t="shared" si="6"/>
        <v>1978265</v>
      </c>
    </row>
    <row r="25" spans="1:13" ht="15">
      <c r="A25" s="12" t="s">
        <v>35</v>
      </c>
      <c r="B25" s="12">
        <v>465351</v>
      </c>
      <c r="C25" s="12">
        <v>169196</v>
      </c>
      <c r="D25" s="12">
        <v>634547</v>
      </c>
      <c r="E25" s="17">
        <v>-32031</v>
      </c>
      <c r="F25" s="12">
        <f t="shared" si="5"/>
        <v>602516</v>
      </c>
      <c r="G25" s="17">
        <v>4424</v>
      </c>
      <c r="H25" s="12">
        <f t="shared" si="7"/>
        <v>606940</v>
      </c>
      <c r="I25" s="13"/>
      <c r="J25" s="17"/>
      <c r="K25" s="12">
        <f t="shared" si="8"/>
        <v>606940</v>
      </c>
      <c r="L25" s="12"/>
      <c r="M25" s="12">
        <f t="shared" si="6"/>
        <v>606940</v>
      </c>
    </row>
    <row r="26" spans="1:13" ht="15">
      <c r="A26" s="14" t="s">
        <v>36</v>
      </c>
      <c r="B26" s="14">
        <v>88172</v>
      </c>
      <c r="C26" s="14">
        <v>39862</v>
      </c>
      <c r="D26" s="14">
        <v>128034</v>
      </c>
      <c r="E26" s="18">
        <v>19216</v>
      </c>
      <c r="F26" s="12">
        <f t="shared" si="5"/>
        <v>147250</v>
      </c>
      <c r="G26" s="18">
        <v>32710</v>
      </c>
      <c r="H26" s="12">
        <f t="shared" si="7"/>
        <v>179960</v>
      </c>
      <c r="I26" s="13"/>
      <c r="J26" s="18"/>
      <c r="K26" s="12">
        <f t="shared" si="8"/>
        <v>179960</v>
      </c>
      <c r="L26" s="14"/>
      <c r="M26" s="12">
        <f t="shared" si="6"/>
        <v>179960</v>
      </c>
    </row>
    <row r="27" spans="1:13" ht="15">
      <c r="A27" s="12" t="s">
        <v>37</v>
      </c>
      <c r="B27" s="12">
        <v>102101</v>
      </c>
      <c r="C27" s="12">
        <v>19913</v>
      </c>
      <c r="D27" s="12">
        <v>122014</v>
      </c>
      <c r="E27" s="12">
        <v>-22824</v>
      </c>
      <c r="F27" s="12">
        <f t="shared" si="5"/>
        <v>99190</v>
      </c>
      <c r="G27" s="17"/>
      <c r="H27" s="12">
        <f t="shared" si="7"/>
        <v>99190</v>
      </c>
      <c r="I27" s="13"/>
      <c r="J27" s="17"/>
      <c r="K27" s="12">
        <f t="shared" si="8"/>
        <v>99190</v>
      </c>
      <c r="L27" s="12"/>
      <c r="M27" s="12">
        <f t="shared" si="6"/>
        <v>99190</v>
      </c>
    </row>
    <row r="28" spans="1:13" ht="15">
      <c r="A28" s="14" t="s">
        <v>38</v>
      </c>
      <c r="B28" s="14">
        <v>184416</v>
      </c>
      <c r="C28" s="14">
        <v>161612</v>
      </c>
      <c r="D28" s="14">
        <v>346028</v>
      </c>
      <c r="E28" s="18">
        <v>-72763</v>
      </c>
      <c r="F28" s="12">
        <f t="shared" si="5"/>
        <v>273265</v>
      </c>
      <c r="G28" s="18">
        <v>10656.357</v>
      </c>
      <c r="H28" s="12">
        <f t="shared" si="7"/>
        <v>283921.357</v>
      </c>
      <c r="I28" s="13"/>
      <c r="J28" s="18">
        <v>10289</v>
      </c>
      <c r="K28" s="12">
        <f t="shared" si="8"/>
        <v>294210.357</v>
      </c>
      <c r="L28" s="14">
        <v>7174</v>
      </c>
      <c r="M28" s="12">
        <f t="shared" si="6"/>
        <v>291095.357</v>
      </c>
    </row>
    <row r="29" spans="1:13" ht="15">
      <c r="A29" s="15" t="s">
        <v>28</v>
      </c>
      <c r="B29" s="15"/>
      <c r="C29" s="15"/>
      <c r="D29" s="15"/>
      <c r="E29" s="19">
        <v>28952</v>
      </c>
      <c r="F29" s="12">
        <f t="shared" si="5"/>
        <v>28952</v>
      </c>
      <c r="G29" s="19">
        <v>841</v>
      </c>
      <c r="H29" s="12">
        <f t="shared" si="7"/>
        <v>29793</v>
      </c>
      <c r="I29" s="13"/>
      <c r="J29" s="19"/>
      <c r="K29" s="12">
        <f t="shared" si="8"/>
        <v>29793</v>
      </c>
      <c r="L29" s="15"/>
      <c r="M29" s="12">
        <f t="shared" si="6"/>
        <v>29793</v>
      </c>
    </row>
    <row r="30" spans="1:13" ht="15">
      <c r="A30" s="12" t="s">
        <v>39</v>
      </c>
      <c r="B30" s="12">
        <v>954872</v>
      </c>
      <c r="C30" s="12">
        <v>331731</v>
      </c>
      <c r="D30" s="12">
        <v>1286603</v>
      </c>
      <c r="E30" s="17">
        <v>-9884.196</v>
      </c>
      <c r="F30" s="12">
        <f t="shared" si="5"/>
        <v>1276718.804</v>
      </c>
      <c r="G30" s="17">
        <v>64792.9664</v>
      </c>
      <c r="H30" s="12">
        <f t="shared" si="7"/>
        <v>1341511.7704</v>
      </c>
      <c r="I30" s="13"/>
      <c r="J30" s="17"/>
      <c r="K30" s="12">
        <f t="shared" si="8"/>
        <v>1341511.7704</v>
      </c>
      <c r="L30" s="12"/>
      <c r="M30" s="12">
        <f t="shared" si="6"/>
        <v>1341511.7704</v>
      </c>
    </row>
    <row r="31" spans="1:13" ht="15">
      <c r="A31" s="16" t="s">
        <v>40</v>
      </c>
      <c r="B31" s="16">
        <v>4137531</v>
      </c>
      <c r="C31" s="16">
        <v>1510345</v>
      </c>
      <c r="D31" s="16">
        <f aca="true" t="shared" si="9" ref="D31:M31">SUM(D21:D30)</f>
        <v>5647876</v>
      </c>
      <c r="E31" s="16">
        <f t="shared" si="9"/>
        <v>-341060.7212224286</v>
      </c>
      <c r="F31" s="16">
        <f t="shared" si="9"/>
        <v>5306815.278777571</v>
      </c>
      <c r="G31" s="16">
        <f t="shared" si="9"/>
        <v>606670.3237</v>
      </c>
      <c r="H31" s="16">
        <f t="shared" si="9"/>
        <v>5913485.602477571</v>
      </c>
      <c r="I31" s="16">
        <f t="shared" si="9"/>
        <v>0</v>
      </c>
      <c r="J31" s="16">
        <f t="shared" si="9"/>
        <v>19206</v>
      </c>
      <c r="K31" s="16">
        <f t="shared" si="9"/>
        <v>5932691.602477571</v>
      </c>
      <c r="L31" s="16">
        <f t="shared" si="9"/>
        <v>13391</v>
      </c>
      <c r="M31" s="16">
        <f t="shared" si="9"/>
        <v>5926876.602477571</v>
      </c>
    </row>
    <row r="32" spans="1:13" ht="15">
      <c r="A32" s="12"/>
      <c r="B32" s="12"/>
      <c r="C32" s="12"/>
      <c r="D32" s="12"/>
      <c r="E32" s="17"/>
      <c r="F32" s="12"/>
      <c r="G32" s="12"/>
      <c r="H32" s="12"/>
      <c r="I32" s="13"/>
      <c r="J32" s="12"/>
      <c r="K32" s="12"/>
      <c r="L32" s="12"/>
      <c r="M32" s="12"/>
    </row>
    <row r="33" spans="1:13" ht="15.75" thickBot="1">
      <c r="A33" s="20" t="s">
        <v>41</v>
      </c>
      <c r="B33" s="21">
        <v>76679</v>
      </c>
      <c r="C33" s="21">
        <v>-134480</v>
      </c>
      <c r="D33" s="21">
        <f aca="true" t="shared" si="10" ref="D33:M33">D19-D31</f>
        <v>-57801</v>
      </c>
      <c r="E33" s="21">
        <f t="shared" si="10"/>
        <v>604892.7212224286</v>
      </c>
      <c r="F33" s="21">
        <f t="shared" si="10"/>
        <v>547091.7212224286</v>
      </c>
      <c r="G33" s="21">
        <f t="shared" si="10"/>
        <v>-430889.32369999995</v>
      </c>
      <c r="H33" s="21">
        <f t="shared" si="10"/>
        <v>116202.397522429</v>
      </c>
      <c r="I33" s="21">
        <f t="shared" si="10"/>
        <v>0</v>
      </c>
      <c r="J33" s="21">
        <f t="shared" si="10"/>
        <v>666744</v>
      </c>
      <c r="K33" s="21">
        <f t="shared" si="10"/>
        <v>782946.397522429</v>
      </c>
      <c r="L33" s="21">
        <f t="shared" si="10"/>
        <v>464878</v>
      </c>
      <c r="M33" s="21">
        <f t="shared" si="10"/>
        <v>581080.397522429</v>
      </c>
    </row>
    <row r="34" spans="1:13" ht="15.75" thickTop="1">
      <c r="A34" s="20"/>
      <c r="B34" s="12"/>
      <c r="C34" s="12"/>
      <c r="D34" s="12"/>
      <c r="E34" s="17"/>
      <c r="F34" s="12"/>
      <c r="G34" s="12"/>
      <c r="H34" s="12"/>
      <c r="I34" s="13"/>
      <c r="J34" s="12"/>
      <c r="K34" s="12"/>
      <c r="L34" s="12"/>
      <c r="M34" s="12"/>
    </row>
    <row r="35" spans="1:13" ht="15">
      <c r="A35" s="20" t="s">
        <v>42</v>
      </c>
      <c r="B35" s="22">
        <v>0.9818046561514495</v>
      </c>
      <c r="C35" s="22">
        <v>1.0977421476671039</v>
      </c>
      <c r="D35" s="22">
        <f>D31/D19</f>
        <v>1.010339932827377</v>
      </c>
      <c r="E35" s="12"/>
      <c r="F35" s="22">
        <f>F31/F19</f>
        <v>0.906542464507477</v>
      </c>
      <c r="G35" s="12"/>
      <c r="H35" s="22">
        <f>H31/H19</f>
        <v>0.9807282901665179</v>
      </c>
      <c r="I35" s="13"/>
      <c r="J35" s="22"/>
      <c r="K35" s="22">
        <f>K31/K19</f>
        <v>0.8834144428984366</v>
      </c>
      <c r="L35" s="22"/>
      <c r="M35" s="22">
        <f>M31/M19</f>
        <v>0.9107123176255729</v>
      </c>
    </row>
    <row r="36" spans="1:13" ht="15">
      <c r="A36" s="23"/>
      <c r="B36" s="12"/>
      <c r="C36" s="12"/>
      <c r="D36" s="24"/>
      <c r="E36" s="12"/>
      <c r="F36" s="24"/>
      <c r="G36" s="12"/>
      <c r="H36" s="22"/>
      <c r="I36" s="13"/>
      <c r="J36" s="22"/>
      <c r="K36" s="22"/>
      <c r="L36" s="22"/>
      <c r="M36" s="22"/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VLeonard</cp:lastModifiedBy>
  <cp:lastPrinted>2003-02-07T00:57:17Z</cp:lastPrinted>
  <dcterms:created xsi:type="dcterms:W3CDTF">2003-02-06T00:24:48Z</dcterms:created>
  <dcterms:modified xsi:type="dcterms:W3CDTF">2003-02-10T22:13:29Z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021651</vt:lpwstr>
  </property>
  <property fmtid="{D5CDD505-2E9C-101B-9397-08002B2CF9AE}" pid="6" name="IsConfidenti">
    <vt:lpwstr>0</vt:lpwstr>
  </property>
  <property fmtid="{D5CDD505-2E9C-101B-9397-08002B2CF9AE}" pid="7" name="Dat">
    <vt:lpwstr>2003-02-12T00:00:00Z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2002-12-17T00:00:00Z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