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EANNE\Idaho Earnings Test\WA CBR Info\1.04 AMI Rate Base\"/>
    </mc:Choice>
  </mc:AlternateContent>
  <bookViews>
    <workbookView xWindow="0" yWindow="0" windowWidth="23040" windowHeight="9972"/>
  </bookViews>
  <sheets>
    <sheet name="Summary" sheetId="5" r:id="rId1"/>
    <sheet name="12.31.2019" sheetId="6" r:id="rId2"/>
    <sheet name="12.31.2018" sheetId="4" r:id="rId3"/>
    <sheet name="12.31.2017" sheetId="2" r:id="rId4"/>
  </sheets>
  <definedNames>
    <definedName name="_xlnm.Print_Area" localSheetId="3">'12.31.2017'!$A$1:$G$50</definedName>
    <definedName name="_xlnm.Print_Area" localSheetId="2">'12.31.2018'!$A$1:$N$50</definedName>
    <definedName name="_xlnm.Print_Area" localSheetId="1">'12.31.2019'!$A$1:$U$50</definedName>
  </definedNames>
  <calcPr calcId="152511"/>
</workbook>
</file>

<file path=xl/calcChain.xml><?xml version="1.0" encoding="utf-8"?>
<calcChain xmlns="http://schemas.openxmlformats.org/spreadsheetml/2006/main">
  <c r="Q18" i="6" l="1"/>
  <c r="X18" i="6" s="1"/>
  <c r="R18" i="6"/>
  <c r="S18" i="6"/>
  <c r="T18" i="6"/>
  <c r="Q19" i="6"/>
  <c r="Q65" i="6" s="1"/>
  <c r="R19" i="6"/>
  <c r="Y19" i="6" s="1"/>
  <c r="S19" i="6"/>
  <c r="S53" i="6" s="1"/>
  <c r="T19" i="6"/>
  <c r="Q20" i="6"/>
  <c r="Q66" i="6" s="1"/>
  <c r="R20" i="6"/>
  <c r="Y20" i="6" s="1"/>
  <c r="S20" i="6"/>
  <c r="S54" i="6" s="1"/>
  <c r="T20" i="6"/>
  <c r="T54" i="6" s="1"/>
  <c r="Q21" i="6"/>
  <c r="Q67" i="6" s="1"/>
  <c r="R21" i="6"/>
  <c r="Y21" i="6" s="1"/>
  <c r="S21" i="6"/>
  <c r="S55" i="6" s="1"/>
  <c r="T21" i="6"/>
  <c r="T55" i="6" s="1"/>
  <c r="Q22" i="6"/>
  <c r="Q68" i="6" s="1"/>
  <c r="R22" i="6"/>
  <c r="Y22" i="6" s="1"/>
  <c r="S22" i="6"/>
  <c r="S56" i="6" s="1"/>
  <c r="T22" i="6"/>
  <c r="T56" i="6" s="1"/>
  <c r="Q23" i="6"/>
  <c r="Q69" i="6" s="1"/>
  <c r="R23" i="6"/>
  <c r="Y23" i="6" s="1"/>
  <c r="S23" i="6"/>
  <c r="Z23" i="6" s="1"/>
  <c r="T23" i="6"/>
  <c r="T57" i="6" s="1"/>
  <c r="Q24" i="6"/>
  <c r="Q70" i="6" s="1"/>
  <c r="R24" i="6"/>
  <c r="Y24" i="6" s="1"/>
  <c r="S24" i="6"/>
  <c r="S58" i="6" s="1"/>
  <c r="T24" i="6"/>
  <c r="T58" i="6" s="1"/>
  <c r="Q25" i="6"/>
  <c r="Q71" i="6" s="1"/>
  <c r="R25" i="6"/>
  <c r="S25" i="6"/>
  <c r="Z25" i="6" s="1"/>
  <c r="T25" i="6"/>
  <c r="T59" i="6" s="1"/>
  <c r="Q26" i="6"/>
  <c r="Q72" i="6" s="1"/>
  <c r="R26" i="6"/>
  <c r="Y26" i="6" s="1"/>
  <c r="S26" i="6"/>
  <c r="S60" i="6" s="1"/>
  <c r="T26" i="6"/>
  <c r="T60" i="6" s="1"/>
  <c r="P19" i="6"/>
  <c r="P20" i="6"/>
  <c r="P54" i="6" s="1"/>
  <c r="P21" i="6"/>
  <c r="P55" i="6" s="1"/>
  <c r="P22" i="6"/>
  <c r="W22" i="6" s="1"/>
  <c r="W56" i="6" s="1"/>
  <c r="P23" i="6"/>
  <c r="P57" i="6" s="1"/>
  <c r="P24" i="6"/>
  <c r="P58" i="6" s="1"/>
  <c r="P25" i="6"/>
  <c r="P59" i="6" s="1"/>
  <c r="P26" i="6"/>
  <c r="W26" i="6" s="1"/>
  <c r="W60" i="6" s="1"/>
  <c r="P18" i="6"/>
  <c r="AO86" i="6"/>
  <c r="AN86" i="6"/>
  <c r="AH86" i="6"/>
  <c r="AG86" i="6"/>
  <c r="AA86" i="6"/>
  <c r="Z86" i="6"/>
  <c r="T86" i="6"/>
  <c r="T88" i="6" s="1"/>
  <c r="S86" i="6"/>
  <c r="S88" i="6" s="1"/>
  <c r="AO73" i="6"/>
  <c r="AN73" i="6"/>
  <c r="AH73" i="6"/>
  <c r="AG73" i="6"/>
  <c r="AA73" i="6"/>
  <c r="Z73" i="6"/>
  <c r="T73" i="6"/>
  <c r="S73" i="6"/>
  <c r="AM49" i="6"/>
  <c r="AP49" i="6" s="1"/>
  <c r="AF49" i="6"/>
  <c r="AI49" i="6" s="1"/>
  <c r="Y49" i="6"/>
  <c r="AB49" i="6" s="1"/>
  <c r="R49" i="6"/>
  <c r="U49" i="6" s="1"/>
  <c r="AM48" i="6"/>
  <c r="AP48" i="6" s="1"/>
  <c r="AF48" i="6"/>
  <c r="AI48" i="6" s="1"/>
  <c r="Y48" i="6"/>
  <c r="AB48" i="6" s="1"/>
  <c r="R48" i="6"/>
  <c r="U48" i="6" s="1"/>
  <c r="AM47" i="6"/>
  <c r="AP47" i="6" s="1"/>
  <c r="AF47" i="6"/>
  <c r="AI47" i="6" s="1"/>
  <c r="Y47" i="6"/>
  <c r="AB47" i="6" s="1"/>
  <c r="P47" i="6"/>
  <c r="AM46" i="6"/>
  <c r="AP46" i="6" s="1"/>
  <c r="AF46" i="6"/>
  <c r="AI46" i="6" s="1"/>
  <c r="Y46" i="6"/>
  <c r="AB46" i="6" s="1"/>
  <c r="P46" i="6"/>
  <c r="R46" i="6" s="1"/>
  <c r="AM45" i="6"/>
  <c r="AP45" i="6" s="1"/>
  <c r="AF45" i="6"/>
  <c r="AI45" i="6" s="1"/>
  <c r="Y45" i="6"/>
  <c r="AB45" i="6" s="1"/>
  <c r="R45" i="6"/>
  <c r="U45" i="6" s="1"/>
  <c r="AM44" i="6"/>
  <c r="AP44" i="6" s="1"/>
  <c r="AF44" i="6"/>
  <c r="AI44" i="6" s="1"/>
  <c r="Y44" i="6"/>
  <c r="AB44" i="6" s="1"/>
  <c r="R44" i="6"/>
  <c r="U44" i="6" s="1"/>
  <c r="AM43" i="6"/>
  <c r="AP43" i="6" s="1"/>
  <c r="AF43" i="6"/>
  <c r="AI43" i="6" s="1"/>
  <c r="Y43" i="6"/>
  <c r="AB43" i="6" s="1"/>
  <c r="R43" i="6"/>
  <c r="U43" i="6" s="1"/>
  <c r="AM42" i="6"/>
  <c r="AP42" i="6" s="1"/>
  <c r="AF42" i="6"/>
  <c r="AI42" i="6" s="1"/>
  <c r="Y42" i="6"/>
  <c r="AB42" i="6" s="1"/>
  <c r="P42" i="6"/>
  <c r="R42" i="6" s="1"/>
  <c r="AM41" i="6"/>
  <c r="AP41" i="6" s="1"/>
  <c r="AF41" i="6"/>
  <c r="AI41" i="6" s="1"/>
  <c r="Y41" i="6"/>
  <c r="AB41" i="6" s="1"/>
  <c r="P41" i="6"/>
  <c r="R41" i="6" s="1"/>
  <c r="U41" i="6" s="1"/>
  <c r="AM38" i="6"/>
  <c r="AP38" i="6" s="1"/>
  <c r="AF38" i="6"/>
  <c r="AI38" i="6" s="1"/>
  <c r="Y38" i="6"/>
  <c r="AB38" i="6" s="1"/>
  <c r="R38" i="6"/>
  <c r="U38" i="6" s="1"/>
  <c r="AM37" i="6"/>
  <c r="AP37" i="6" s="1"/>
  <c r="AI37" i="6"/>
  <c r="AF37" i="6"/>
  <c r="Y37" i="6"/>
  <c r="AB37" i="6" s="1"/>
  <c r="R37" i="6"/>
  <c r="U37" i="6" s="1"/>
  <c r="AM36" i="6"/>
  <c r="AP36" i="6" s="1"/>
  <c r="AF36" i="6"/>
  <c r="AI36" i="6" s="1"/>
  <c r="Y36" i="6"/>
  <c r="AB36" i="6" s="1"/>
  <c r="R36" i="6"/>
  <c r="U36" i="6" s="1"/>
  <c r="AM35" i="6"/>
  <c r="AP35" i="6" s="1"/>
  <c r="AF35" i="6"/>
  <c r="AI35" i="6" s="1"/>
  <c r="Y35" i="6"/>
  <c r="AB35" i="6" s="1"/>
  <c r="R35" i="6"/>
  <c r="U35" i="6" s="1"/>
  <c r="AM34" i="6"/>
  <c r="AP34" i="6" s="1"/>
  <c r="AF34" i="6"/>
  <c r="AI34" i="6" s="1"/>
  <c r="Y34" i="6"/>
  <c r="AB34" i="6" s="1"/>
  <c r="R34" i="6"/>
  <c r="U34" i="6" s="1"/>
  <c r="AM33" i="6"/>
  <c r="AP33" i="6" s="1"/>
  <c r="AI33" i="6"/>
  <c r="AF33" i="6"/>
  <c r="Y33" i="6"/>
  <c r="AB33" i="6" s="1"/>
  <c r="R33" i="6"/>
  <c r="U33" i="6" s="1"/>
  <c r="AM32" i="6"/>
  <c r="AP32" i="6" s="1"/>
  <c r="AF32" i="6"/>
  <c r="AI32" i="6" s="1"/>
  <c r="Y32" i="6"/>
  <c r="AB32" i="6" s="1"/>
  <c r="R32" i="6"/>
  <c r="U32" i="6" s="1"/>
  <c r="AM31" i="6"/>
  <c r="AP31" i="6" s="1"/>
  <c r="AF31" i="6"/>
  <c r="AI31" i="6" s="1"/>
  <c r="Y31" i="6"/>
  <c r="AB31" i="6" s="1"/>
  <c r="R31" i="6"/>
  <c r="U31" i="6" s="1"/>
  <c r="AK30" i="6"/>
  <c r="AM30" i="6" s="1"/>
  <c r="AP30" i="6" s="1"/>
  <c r="AD30" i="6"/>
  <c r="AF30" i="6" s="1"/>
  <c r="AI30" i="6" s="1"/>
  <c r="W30" i="6"/>
  <c r="Y30" i="6" s="1"/>
  <c r="AB30" i="6" s="1"/>
  <c r="P30" i="6"/>
  <c r="R30" i="6" s="1"/>
  <c r="U30" i="6" s="1"/>
  <c r="T15" i="6"/>
  <c r="S15" i="6"/>
  <c r="R15" i="6"/>
  <c r="Q15" i="6"/>
  <c r="P15" i="6"/>
  <c r="AA14" i="6"/>
  <c r="AH14" i="6" s="1"/>
  <c r="AO14" i="6" s="1"/>
  <c r="Z14" i="6"/>
  <c r="AG14" i="6" s="1"/>
  <c r="AN14" i="6" s="1"/>
  <c r="Y14" i="6"/>
  <c r="AF14" i="6" s="1"/>
  <c r="AM14" i="6" s="1"/>
  <c r="X14" i="6"/>
  <c r="AE14" i="6" s="1"/>
  <c r="AL14" i="6" s="1"/>
  <c r="W14" i="6"/>
  <c r="AD14" i="6" s="1"/>
  <c r="U14" i="6"/>
  <c r="AA13" i="6"/>
  <c r="AH13" i="6" s="1"/>
  <c r="AO13" i="6" s="1"/>
  <c r="Z13" i="6"/>
  <c r="AG13" i="6" s="1"/>
  <c r="AN13" i="6" s="1"/>
  <c r="Y13" i="6"/>
  <c r="AF13" i="6" s="1"/>
  <c r="AM13" i="6" s="1"/>
  <c r="X13" i="6"/>
  <c r="AE13" i="6" s="1"/>
  <c r="AL13" i="6" s="1"/>
  <c r="W13" i="6"/>
  <c r="AD13" i="6" s="1"/>
  <c r="U13" i="6"/>
  <c r="AA12" i="6"/>
  <c r="AH12" i="6" s="1"/>
  <c r="AO12" i="6" s="1"/>
  <c r="Z12" i="6"/>
  <c r="AG12" i="6" s="1"/>
  <c r="AN12" i="6" s="1"/>
  <c r="Y12" i="6"/>
  <c r="AF12" i="6" s="1"/>
  <c r="AM12" i="6" s="1"/>
  <c r="X12" i="6"/>
  <c r="AE12" i="6" s="1"/>
  <c r="AL12" i="6" s="1"/>
  <c r="W12" i="6"/>
  <c r="U12" i="6"/>
  <c r="AA11" i="6"/>
  <c r="AH11" i="6" s="1"/>
  <c r="AO11" i="6" s="1"/>
  <c r="Z11" i="6"/>
  <c r="AG11" i="6" s="1"/>
  <c r="AN11" i="6" s="1"/>
  <c r="Y11" i="6"/>
  <c r="AF11" i="6" s="1"/>
  <c r="AM11" i="6" s="1"/>
  <c r="X11" i="6"/>
  <c r="AE11" i="6" s="1"/>
  <c r="AL11" i="6" s="1"/>
  <c r="W11" i="6"/>
  <c r="AD11" i="6" s="1"/>
  <c r="AK11" i="6" s="1"/>
  <c r="U11" i="6"/>
  <c r="AA10" i="6"/>
  <c r="AH10" i="6" s="1"/>
  <c r="AO10" i="6" s="1"/>
  <c r="Z10" i="6"/>
  <c r="AG10" i="6" s="1"/>
  <c r="AN10" i="6" s="1"/>
  <c r="Y10" i="6"/>
  <c r="AF10" i="6" s="1"/>
  <c r="AM10" i="6" s="1"/>
  <c r="X10" i="6"/>
  <c r="AE10" i="6" s="1"/>
  <c r="AL10" i="6" s="1"/>
  <c r="W10" i="6"/>
  <c r="AD10" i="6" s="1"/>
  <c r="U10" i="6"/>
  <c r="AA9" i="6"/>
  <c r="AH9" i="6" s="1"/>
  <c r="AO9" i="6" s="1"/>
  <c r="Z9" i="6"/>
  <c r="AG9" i="6" s="1"/>
  <c r="AN9" i="6" s="1"/>
  <c r="Y9" i="6"/>
  <c r="AF9" i="6" s="1"/>
  <c r="AM9" i="6" s="1"/>
  <c r="X9" i="6"/>
  <c r="AE9" i="6" s="1"/>
  <c r="AL9" i="6" s="1"/>
  <c r="W9" i="6"/>
  <c r="AD9" i="6" s="1"/>
  <c r="U9" i="6"/>
  <c r="AF8" i="6"/>
  <c r="AM8" i="6" s="1"/>
  <c r="AA8" i="6"/>
  <c r="AH8" i="6" s="1"/>
  <c r="AO8" i="6" s="1"/>
  <c r="Z8" i="6"/>
  <c r="AG8" i="6" s="1"/>
  <c r="AN8" i="6" s="1"/>
  <c r="Y8" i="6"/>
  <c r="X8" i="6"/>
  <c r="AE8" i="6" s="1"/>
  <c r="AL8" i="6" s="1"/>
  <c r="W8" i="6"/>
  <c r="U8" i="6"/>
  <c r="AA7" i="6"/>
  <c r="AH7" i="6" s="1"/>
  <c r="Z7" i="6"/>
  <c r="AG7" i="6" s="1"/>
  <c r="AN7" i="6" s="1"/>
  <c r="Y7" i="6"/>
  <c r="AF7" i="6" s="1"/>
  <c r="AM7" i="6" s="1"/>
  <c r="X7" i="6"/>
  <c r="AE7" i="6" s="1"/>
  <c r="AL7" i="6" s="1"/>
  <c r="W7" i="6"/>
  <c r="U7" i="6"/>
  <c r="AA6" i="6"/>
  <c r="AH6" i="6" s="1"/>
  <c r="AO6" i="6" s="1"/>
  <c r="Z6" i="6"/>
  <c r="Y6" i="6"/>
  <c r="AF6" i="6" s="1"/>
  <c r="X6" i="6"/>
  <c r="W6" i="6"/>
  <c r="AD6" i="6" s="1"/>
  <c r="AK6" i="6" s="1"/>
  <c r="U6" i="6"/>
  <c r="Q6" i="4"/>
  <c r="X6" i="4" s="1"/>
  <c r="AE6" i="4" s="1"/>
  <c r="R6" i="4"/>
  <c r="S6" i="4"/>
  <c r="Z6" i="4" s="1"/>
  <c r="T6" i="4"/>
  <c r="AA6" i="4" s="1"/>
  <c r="AH6" i="4" s="1"/>
  <c r="Q7" i="4"/>
  <c r="X7" i="4" s="1"/>
  <c r="AE7" i="4" s="1"/>
  <c r="R7" i="4"/>
  <c r="Y7" i="4" s="1"/>
  <c r="AF7" i="4" s="1"/>
  <c r="S7" i="4"/>
  <c r="Z7" i="4" s="1"/>
  <c r="AG7" i="4" s="1"/>
  <c r="T7" i="4"/>
  <c r="AA7" i="4" s="1"/>
  <c r="AH7" i="4" s="1"/>
  <c r="Q8" i="4"/>
  <c r="X8" i="4" s="1"/>
  <c r="AE8" i="4" s="1"/>
  <c r="R8" i="4"/>
  <c r="Y8" i="4" s="1"/>
  <c r="AF8" i="4" s="1"/>
  <c r="S8" i="4"/>
  <c r="Z8" i="4" s="1"/>
  <c r="AG8" i="4" s="1"/>
  <c r="T8" i="4"/>
  <c r="AA8" i="4" s="1"/>
  <c r="AH8" i="4" s="1"/>
  <c r="Q9" i="4"/>
  <c r="X9" i="4" s="1"/>
  <c r="AE9" i="4" s="1"/>
  <c r="R9" i="4"/>
  <c r="Y9" i="4" s="1"/>
  <c r="AF9" i="4" s="1"/>
  <c r="S9" i="4"/>
  <c r="Z9" i="4" s="1"/>
  <c r="AG9" i="4" s="1"/>
  <c r="T9" i="4"/>
  <c r="AA9" i="4" s="1"/>
  <c r="AH9" i="4" s="1"/>
  <c r="Q10" i="4"/>
  <c r="X10" i="4" s="1"/>
  <c r="AE10" i="4" s="1"/>
  <c r="R10" i="4"/>
  <c r="S10" i="4"/>
  <c r="Z10" i="4" s="1"/>
  <c r="AG10" i="4" s="1"/>
  <c r="T10" i="4"/>
  <c r="AA10" i="4" s="1"/>
  <c r="AH10" i="4" s="1"/>
  <c r="Q11" i="4"/>
  <c r="X11" i="4" s="1"/>
  <c r="AE11" i="4" s="1"/>
  <c r="R11" i="4"/>
  <c r="Y11" i="4" s="1"/>
  <c r="AF11" i="4" s="1"/>
  <c r="S11" i="4"/>
  <c r="Z11" i="4" s="1"/>
  <c r="AG11" i="4" s="1"/>
  <c r="T11" i="4"/>
  <c r="AA11" i="4" s="1"/>
  <c r="AH11" i="4" s="1"/>
  <c r="Q12" i="4"/>
  <c r="X12" i="4" s="1"/>
  <c r="AE12" i="4" s="1"/>
  <c r="R12" i="4"/>
  <c r="Y12" i="4" s="1"/>
  <c r="AF12" i="4" s="1"/>
  <c r="S12" i="4"/>
  <c r="Z12" i="4" s="1"/>
  <c r="AG12" i="4" s="1"/>
  <c r="T12" i="4"/>
  <c r="AA12" i="4" s="1"/>
  <c r="AH12" i="4" s="1"/>
  <c r="Q13" i="4"/>
  <c r="X13" i="4" s="1"/>
  <c r="AE13" i="4" s="1"/>
  <c r="R13" i="4"/>
  <c r="Y13" i="4" s="1"/>
  <c r="AF13" i="4" s="1"/>
  <c r="S13" i="4"/>
  <c r="Z13" i="4" s="1"/>
  <c r="T13" i="4"/>
  <c r="AA13" i="4" s="1"/>
  <c r="AH13" i="4" s="1"/>
  <c r="Q14" i="4"/>
  <c r="X14" i="4" s="1"/>
  <c r="AE14" i="4" s="1"/>
  <c r="R14" i="4"/>
  <c r="S14" i="4"/>
  <c r="Z14" i="4" s="1"/>
  <c r="AG14" i="4" s="1"/>
  <c r="T14" i="4"/>
  <c r="AA14" i="4" s="1"/>
  <c r="AH14" i="4" s="1"/>
  <c r="P7" i="4"/>
  <c r="W7" i="4" s="1"/>
  <c r="AD7" i="4" s="1"/>
  <c r="P8" i="4"/>
  <c r="P9" i="4"/>
  <c r="P10" i="4"/>
  <c r="W10" i="4" s="1"/>
  <c r="AD10" i="4" s="1"/>
  <c r="P11" i="4"/>
  <c r="W11" i="4" s="1"/>
  <c r="AD11" i="4" s="1"/>
  <c r="P12" i="4"/>
  <c r="P13" i="4"/>
  <c r="W13" i="4" s="1"/>
  <c r="AD13" i="4" s="1"/>
  <c r="P14" i="4"/>
  <c r="W14" i="4" s="1"/>
  <c r="AD14" i="4" s="1"/>
  <c r="P6" i="4"/>
  <c r="W6" i="4" s="1"/>
  <c r="J18" i="4"/>
  <c r="J27" i="4" s="1"/>
  <c r="K18" i="4"/>
  <c r="R18" i="4" s="1"/>
  <c r="L18" i="4"/>
  <c r="S18" i="4" s="1"/>
  <c r="Z18" i="4" s="1"/>
  <c r="AG18" i="4" s="1"/>
  <c r="M18" i="4"/>
  <c r="J19" i="4"/>
  <c r="Q19" i="4" s="1"/>
  <c r="K19" i="4"/>
  <c r="R19" i="4" s="1"/>
  <c r="Y19" i="4" s="1"/>
  <c r="L19" i="4"/>
  <c r="S19" i="4" s="1"/>
  <c r="Z19" i="4" s="1"/>
  <c r="Z53" i="4" s="1"/>
  <c r="M19" i="4"/>
  <c r="J20" i="4"/>
  <c r="K20" i="4"/>
  <c r="L20" i="4"/>
  <c r="S20" i="4" s="1"/>
  <c r="Z20" i="4" s="1"/>
  <c r="Z54" i="4" s="1"/>
  <c r="M20" i="4"/>
  <c r="J21" i="4"/>
  <c r="J67" i="4" s="1"/>
  <c r="K21" i="4"/>
  <c r="R21" i="4" s="1"/>
  <c r="Y21" i="4" s="1"/>
  <c r="L21" i="4"/>
  <c r="L55" i="4" s="1"/>
  <c r="M21" i="4"/>
  <c r="J22" i="4"/>
  <c r="K22" i="4"/>
  <c r="L22" i="4"/>
  <c r="M22" i="4"/>
  <c r="J23" i="4"/>
  <c r="J57" i="4" s="1"/>
  <c r="K23" i="4"/>
  <c r="R23" i="4" s="1"/>
  <c r="Y23" i="4" s="1"/>
  <c r="AF23" i="4" s="1"/>
  <c r="L23" i="4"/>
  <c r="S23" i="4" s="1"/>
  <c r="M23" i="4"/>
  <c r="J24" i="4"/>
  <c r="K24" i="4"/>
  <c r="R24" i="4" s="1"/>
  <c r="Y24" i="4" s="1"/>
  <c r="L24" i="4"/>
  <c r="S24" i="4" s="1"/>
  <c r="Z24" i="4" s="1"/>
  <c r="Z58" i="4" s="1"/>
  <c r="M24" i="4"/>
  <c r="T24" i="4" s="1"/>
  <c r="J25" i="4"/>
  <c r="K25" i="4"/>
  <c r="L25" i="4"/>
  <c r="S25" i="4" s="1"/>
  <c r="M25" i="4"/>
  <c r="J26" i="4"/>
  <c r="J72" i="4" s="1"/>
  <c r="K26" i="4"/>
  <c r="L26" i="4"/>
  <c r="S26" i="4" s="1"/>
  <c r="M26" i="4"/>
  <c r="I19" i="4"/>
  <c r="I53" i="4" s="1"/>
  <c r="I20" i="4"/>
  <c r="I54" i="4" s="1"/>
  <c r="I21" i="4"/>
  <c r="P21" i="4" s="1"/>
  <c r="P55" i="4" s="1"/>
  <c r="I22" i="4"/>
  <c r="I56" i="4" s="1"/>
  <c r="I23" i="4"/>
  <c r="I57" i="4" s="1"/>
  <c r="I24" i="4"/>
  <c r="I25" i="4"/>
  <c r="P25" i="4" s="1"/>
  <c r="I26" i="4"/>
  <c r="I18" i="4"/>
  <c r="N7" i="4"/>
  <c r="N8" i="4"/>
  <c r="N9" i="4"/>
  <c r="N10" i="4"/>
  <c r="N11" i="4"/>
  <c r="N12" i="4"/>
  <c r="N13" i="4"/>
  <c r="N14" i="4"/>
  <c r="N6" i="4"/>
  <c r="AH86" i="4"/>
  <c r="AG86" i="4"/>
  <c r="AA86" i="4"/>
  <c r="Z86" i="4"/>
  <c r="T86" i="4"/>
  <c r="S86" i="4"/>
  <c r="M86" i="4"/>
  <c r="M88" i="4" s="1"/>
  <c r="L86" i="4"/>
  <c r="L88" i="4" s="1"/>
  <c r="AH73" i="4"/>
  <c r="AG73" i="4"/>
  <c r="AA73" i="4"/>
  <c r="Z73" i="4"/>
  <c r="T73" i="4"/>
  <c r="S73" i="4"/>
  <c r="M73" i="4"/>
  <c r="L73" i="4"/>
  <c r="I72" i="4"/>
  <c r="J68" i="4"/>
  <c r="J59" i="4"/>
  <c r="M52" i="4"/>
  <c r="AF49" i="4"/>
  <c r="AI49" i="4" s="1"/>
  <c r="Y49" i="4"/>
  <c r="AB49" i="4" s="1"/>
  <c r="R49" i="4"/>
  <c r="U49" i="4" s="1"/>
  <c r="K49" i="4"/>
  <c r="N49" i="4" s="1"/>
  <c r="AF48" i="4"/>
  <c r="AI48" i="4" s="1"/>
  <c r="Y48" i="4"/>
  <c r="AB48" i="4" s="1"/>
  <c r="R48" i="4"/>
  <c r="U48" i="4" s="1"/>
  <c r="K48" i="4"/>
  <c r="N48" i="4" s="1"/>
  <c r="AF47" i="4"/>
  <c r="AI47" i="4" s="1"/>
  <c r="Y47" i="4"/>
  <c r="AB47" i="4" s="1"/>
  <c r="R47" i="4"/>
  <c r="U47" i="4" s="1"/>
  <c r="I47" i="4"/>
  <c r="K47" i="4" s="1"/>
  <c r="AF46" i="4"/>
  <c r="Y46" i="4"/>
  <c r="AB46" i="4" s="1"/>
  <c r="R46" i="4"/>
  <c r="I46" i="4"/>
  <c r="AF45" i="4"/>
  <c r="AI45" i="4" s="1"/>
  <c r="Y45" i="4"/>
  <c r="AB45" i="4" s="1"/>
  <c r="R45" i="4"/>
  <c r="U45" i="4" s="1"/>
  <c r="N45" i="4"/>
  <c r="K45" i="4"/>
  <c r="AF44" i="4"/>
  <c r="AI44" i="4" s="1"/>
  <c r="AB44" i="4"/>
  <c r="Y44" i="4"/>
  <c r="R44" i="4"/>
  <c r="U44" i="4" s="1"/>
  <c r="K44" i="4"/>
  <c r="N44" i="4" s="1"/>
  <c r="AF43" i="4"/>
  <c r="AI43" i="4" s="1"/>
  <c r="Y43" i="4"/>
  <c r="AB43" i="4" s="1"/>
  <c r="R43" i="4"/>
  <c r="U43" i="4" s="1"/>
  <c r="K43" i="4"/>
  <c r="N43" i="4" s="1"/>
  <c r="AF42" i="4"/>
  <c r="AI42" i="4" s="1"/>
  <c r="Y42" i="4"/>
  <c r="AB42" i="4" s="1"/>
  <c r="R42" i="4"/>
  <c r="U42" i="4" s="1"/>
  <c r="I42" i="4"/>
  <c r="K42" i="4" s="1"/>
  <c r="N42" i="4" s="1"/>
  <c r="AF41" i="4"/>
  <c r="Y41" i="4"/>
  <c r="AB41" i="4" s="1"/>
  <c r="R41" i="4"/>
  <c r="I41" i="4"/>
  <c r="K41" i="4" s="1"/>
  <c r="AF38" i="4"/>
  <c r="AI38" i="4" s="1"/>
  <c r="Y38" i="4"/>
  <c r="AB38" i="4" s="1"/>
  <c r="R38" i="4"/>
  <c r="U38" i="4" s="1"/>
  <c r="K38" i="4"/>
  <c r="N38" i="4" s="1"/>
  <c r="AF37" i="4"/>
  <c r="AI37" i="4" s="1"/>
  <c r="Y37" i="4"/>
  <c r="AB37" i="4" s="1"/>
  <c r="R37" i="4"/>
  <c r="U37" i="4" s="1"/>
  <c r="N37" i="4"/>
  <c r="K37" i="4"/>
  <c r="AF36" i="4"/>
  <c r="AI36" i="4" s="1"/>
  <c r="AB36" i="4"/>
  <c r="Y36" i="4"/>
  <c r="R36" i="4"/>
  <c r="U36" i="4" s="1"/>
  <c r="K36" i="4"/>
  <c r="N36" i="4" s="1"/>
  <c r="AF35" i="4"/>
  <c r="AI35" i="4" s="1"/>
  <c r="Y35" i="4"/>
  <c r="AB35" i="4" s="1"/>
  <c r="R35" i="4"/>
  <c r="U35" i="4" s="1"/>
  <c r="K35" i="4"/>
  <c r="N35" i="4" s="1"/>
  <c r="AF34" i="4"/>
  <c r="AI34" i="4" s="1"/>
  <c r="Y34" i="4"/>
  <c r="AB34" i="4" s="1"/>
  <c r="R34" i="4"/>
  <c r="U34" i="4" s="1"/>
  <c r="K34" i="4"/>
  <c r="N34" i="4" s="1"/>
  <c r="AF33" i="4"/>
  <c r="AI33" i="4" s="1"/>
  <c r="Y33" i="4"/>
  <c r="AB33" i="4" s="1"/>
  <c r="R33" i="4"/>
  <c r="U33" i="4" s="1"/>
  <c r="N33" i="4"/>
  <c r="K33" i="4"/>
  <c r="AF32" i="4"/>
  <c r="AI32" i="4" s="1"/>
  <c r="AB32" i="4"/>
  <c r="Y32" i="4"/>
  <c r="R32" i="4"/>
  <c r="U32" i="4" s="1"/>
  <c r="K32" i="4"/>
  <c r="N32" i="4" s="1"/>
  <c r="AF31" i="4"/>
  <c r="AI31" i="4" s="1"/>
  <c r="Y31" i="4"/>
  <c r="AB31" i="4" s="1"/>
  <c r="R31" i="4"/>
  <c r="U31" i="4" s="1"/>
  <c r="K31" i="4"/>
  <c r="N31" i="4" s="1"/>
  <c r="AD30" i="4"/>
  <c r="W30" i="4"/>
  <c r="Y30" i="4" s="1"/>
  <c r="P30" i="4"/>
  <c r="I30" i="4"/>
  <c r="K30" i="4" s="1"/>
  <c r="M15" i="4"/>
  <c r="L15" i="4"/>
  <c r="K15" i="4"/>
  <c r="J15" i="4"/>
  <c r="I15" i="4"/>
  <c r="AA86" i="2"/>
  <c r="Z86" i="2"/>
  <c r="AA73" i="2"/>
  <c r="Z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AA60" i="2"/>
  <c r="Z60" i="2"/>
  <c r="X60" i="2"/>
  <c r="W60" i="2"/>
  <c r="AA59" i="2"/>
  <c r="Z59" i="2"/>
  <c r="X59" i="2"/>
  <c r="W59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Y49" i="2"/>
  <c r="AB49" i="2" s="1"/>
  <c r="AB72" i="2" s="1"/>
  <c r="Y48" i="2"/>
  <c r="Y47" i="2"/>
  <c r="AB47" i="2" s="1"/>
  <c r="AB70" i="2" s="1"/>
  <c r="Y46" i="2"/>
  <c r="Y45" i="2"/>
  <c r="AB45" i="2" s="1"/>
  <c r="AB68" i="2" s="1"/>
  <c r="Y44" i="2"/>
  <c r="Y43" i="2"/>
  <c r="AB43" i="2" s="1"/>
  <c r="AB66" i="2" s="1"/>
  <c r="Y42" i="2"/>
  <c r="Y41" i="2"/>
  <c r="AB41" i="2" s="1"/>
  <c r="AB64" i="2" s="1"/>
  <c r="Y38" i="2"/>
  <c r="Y37" i="2"/>
  <c r="AB37" i="2" s="1"/>
  <c r="AB59" i="2" s="1"/>
  <c r="Y36" i="2"/>
  <c r="Y35" i="2"/>
  <c r="AB35" i="2" s="1"/>
  <c r="AB57" i="2" s="1"/>
  <c r="Y34" i="2"/>
  <c r="Y56" i="2" s="1"/>
  <c r="Y33" i="2"/>
  <c r="AB33" i="2" s="1"/>
  <c r="AB55" i="2" s="1"/>
  <c r="Y32" i="2"/>
  <c r="Y54" i="2" s="1"/>
  <c r="Y31" i="2"/>
  <c r="AB31" i="2" s="1"/>
  <c r="AB53" i="2" s="1"/>
  <c r="W30" i="2"/>
  <c r="W52" i="2" s="1"/>
  <c r="AB27" i="2"/>
  <c r="AA27" i="2"/>
  <c r="Z27" i="2"/>
  <c r="Y27" i="2"/>
  <c r="X27" i="2"/>
  <c r="W27" i="2"/>
  <c r="AB15" i="2"/>
  <c r="AA15" i="2"/>
  <c r="Z15" i="2"/>
  <c r="Y15" i="2"/>
  <c r="X15" i="2"/>
  <c r="W15" i="2"/>
  <c r="T86" i="2"/>
  <c r="S86" i="2"/>
  <c r="T73" i="2"/>
  <c r="S73" i="2"/>
  <c r="Q72" i="2"/>
  <c r="P72" i="2"/>
  <c r="Q71" i="2"/>
  <c r="P71" i="2"/>
  <c r="Q70" i="2"/>
  <c r="P70" i="2"/>
  <c r="Q69" i="2"/>
  <c r="P69" i="2"/>
  <c r="Q68" i="2"/>
  <c r="P68" i="2"/>
  <c r="Q67" i="2"/>
  <c r="P67" i="2"/>
  <c r="Q66" i="2"/>
  <c r="P66" i="2"/>
  <c r="Q65" i="2"/>
  <c r="P65" i="2"/>
  <c r="Q64" i="2"/>
  <c r="P64" i="2"/>
  <c r="T60" i="2"/>
  <c r="S60" i="2"/>
  <c r="Q60" i="2"/>
  <c r="Q85" i="2" s="1"/>
  <c r="P60" i="2"/>
  <c r="T59" i="2"/>
  <c r="S59" i="2"/>
  <c r="Q59" i="2"/>
  <c r="P59" i="2"/>
  <c r="T58" i="2"/>
  <c r="S58" i="2"/>
  <c r="Q58" i="2"/>
  <c r="P58" i="2"/>
  <c r="T57" i="2"/>
  <c r="S57" i="2"/>
  <c r="Q57" i="2"/>
  <c r="P57" i="2"/>
  <c r="T56" i="2"/>
  <c r="S56" i="2"/>
  <c r="Q56" i="2"/>
  <c r="P56" i="2"/>
  <c r="T55" i="2"/>
  <c r="S55" i="2"/>
  <c r="Q55" i="2"/>
  <c r="P55" i="2"/>
  <c r="T54" i="2"/>
  <c r="S54" i="2"/>
  <c r="Q54" i="2"/>
  <c r="P54" i="2"/>
  <c r="T53" i="2"/>
  <c r="S53" i="2"/>
  <c r="Q53" i="2"/>
  <c r="P53" i="2"/>
  <c r="T52" i="2"/>
  <c r="S52" i="2"/>
  <c r="Q52" i="2"/>
  <c r="R49" i="2"/>
  <c r="U49" i="2" s="1"/>
  <c r="U72" i="2" s="1"/>
  <c r="R48" i="2"/>
  <c r="U48" i="2" s="1"/>
  <c r="U71" i="2" s="1"/>
  <c r="R47" i="2"/>
  <c r="R70" i="2" s="1"/>
  <c r="R46" i="2"/>
  <c r="U46" i="2" s="1"/>
  <c r="U69" i="2" s="1"/>
  <c r="R45" i="2"/>
  <c r="U45" i="2" s="1"/>
  <c r="U68" i="2" s="1"/>
  <c r="R44" i="2"/>
  <c r="U44" i="2" s="1"/>
  <c r="U67" i="2" s="1"/>
  <c r="R43" i="2"/>
  <c r="U43" i="2" s="1"/>
  <c r="U66" i="2" s="1"/>
  <c r="R42" i="2"/>
  <c r="U42" i="2" s="1"/>
  <c r="U65" i="2" s="1"/>
  <c r="R41" i="2"/>
  <c r="U41" i="2" s="1"/>
  <c r="U64" i="2" s="1"/>
  <c r="R38" i="2"/>
  <c r="R37" i="2"/>
  <c r="U37" i="2" s="1"/>
  <c r="U59" i="2" s="1"/>
  <c r="R36" i="2"/>
  <c r="U36" i="2" s="1"/>
  <c r="U58" i="2" s="1"/>
  <c r="R35" i="2"/>
  <c r="U35" i="2" s="1"/>
  <c r="U57" i="2" s="1"/>
  <c r="R34" i="2"/>
  <c r="U34" i="2" s="1"/>
  <c r="U56" i="2" s="1"/>
  <c r="R33" i="2"/>
  <c r="R55" i="2" s="1"/>
  <c r="R32" i="2"/>
  <c r="U32" i="2" s="1"/>
  <c r="U54" i="2" s="1"/>
  <c r="R31" i="2"/>
  <c r="U31" i="2" s="1"/>
  <c r="U53" i="2" s="1"/>
  <c r="P30" i="2"/>
  <c r="P52" i="2" s="1"/>
  <c r="U27" i="2"/>
  <c r="T27" i="2"/>
  <c r="S27" i="2"/>
  <c r="R27" i="2"/>
  <c r="Q27" i="2"/>
  <c r="P27" i="2"/>
  <c r="U15" i="2"/>
  <c r="T15" i="2"/>
  <c r="S15" i="2"/>
  <c r="R15" i="2"/>
  <c r="Q15" i="2"/>
  <c r="P15" i="2"/>
  <c r="J52" i="2"/>
  <c r="L52" i="2"/>
  <c r="L61" i="2" s="1"/>
  <c r="M52" i="2"/>
  <c r="J53" i="2"/>
  <c r="L53" i="2"/>
  <c r="M53" i="2"/>
  <c r="J54" i="2"/>
  <c r="L54" i="2"/>
  <c r="M54" i="2"/>
  <c r="J55" i="2"/>
  <c r="L55" i="2"/>
  <c r="M55" i="2"/>
  <c r="J56" i="2"/>
  <c r="L56" i="2"/>
  <c r="M56" i="2"/>
  <c r="J57" i="2"/>
  <c r="L57" i="2"/>
  <c r="M57" i="2"/>
  <c r="J58" i="2"/>
  <c r="L58" i="2"/>
  <c r="M58" i="2"/>
  <c r="J59" i="2"/>
  <c r="L59" i="2"/>
  <c r="M59" i="2"/>
  <c r="J60" i="2"/>
  <c r="L60" i="2"/>
  <c r="M60" i="2"/>
  <c r="I53" i="2"/>
  <c r="I54" i="2"/>
  <c r="I55" i="2"/>
  <c r="I56" i="2"/>
  <c r="I57" i="2"/>
  <c r="I58" i="2"/>
  <c r="I59" i="2"/>
  <c r="I60" i="2"/>
  <c r="M86" i="2"/>
  <c r="L86" i="2"/>
  <c r="M73" i="2"/>
  <c r="L73" i="2"/>
  <c r="J72" i="2"/>
  <c r="I72" i="2"/>
  <c r="J71" i="2"/>
  <c r="J70" i="2"/>
  <c r="I70" i="2"/>
  <c r="J69" i="2"/>
  <c r="J68" i="2"/>
  <c r="J81" i="2" s="1"/>
  <c r="I68" i="2"/>
  <c r="J67" i="2"/>
  <c r="J66" i="2"/>
  <c r="I66" i="2"/>
  <c r="I79" i="2" s="1"/>
  <c r="J65" i="2"/>
  <c r="J64" i="2"/>
  <c r="I64" i="2"/>
  <c r="K49" i="2"/>
  <c r="K72" i="2" s="1"/>
  <c r="K48" i="2"/>
  <c r="K71" i="2" s="1"/>
  <c r="K47" i="2"/>
  <c r="K70" i="2" s="1"/>
  <c r="K46" i="2"/>
  <c r="K69" i="2" s="1"/>
  <c r="K45" i="2"/>
  <c r="K68" i="2" s="1"/>
  <c r="K44" i="2"/>
  <c r="K67" i="2" s="1"/>
  <c r="K43" i="2"/>
  <c r="K66" i="2" s="1"/>
  <c r="K42" i="2"/>
  <c r="K65" i="2" s="1"/>
  <c r="K41" i="2"/>
  <c r="K64" i="2" s="1"/>
  <c r="K38" i="2"/>
  <c r="K60" i="2" s="1"/>
  <c r="K37" i="2"/>
  <c r="K59" i="2" s="1"/>
  <c r="K36" i="2"/>
  <c r="K58" i="2" s="1"/>
  <c r="K35" i="2"/>
  <c r="K57" i="2" s="1"/>
  <c r="K34" i="2"/>
  <c r="K56" i="2" s="1"/>
  <c r="K33" i="2"/>
  <c r="K55" i="2" s="1"/>
  <c r="K32" i="2"/>
  <c r="K54" i="2" s="1"/>
  <c r="K31" i="2"/>
  <c r="K53" i="2" s="1"/>
  <c r="I30" i="2"/>
  <c r="K30" i="2" s="1"/>
  <c r="K52" i="2" s="1"/>
  <c r="N27" i="2"/>
  <c r="M27" i="2"/>
  <c r="L27" i="2"/>
  <c r="K27" i="2"/>
  <c r="J27" i="2"/>
  <c r="I27" i="2"/>
  <c r="N15" i="2"/>
  <c r="M15" i="2"/>
  <c r="L15" i="2"/>
  <c r="K15" i="2"/>
  <c r="J15" i="2"/>
  <c r="I15" i="2"/>
  <c r="C52" i="2"/>
  <c r="E52" i="2"/>
  <c r="F52" i="2"/>
  <c r="C53" i="2"/>
  <c r="E53" i="2"/>
  <c r="F53" i="2"/>
  <c r="C54" i="2"/>
  <c r="E54" i="2"/>
  <c r="F54" i="2"/>
  <c r="C55" i="2"/>
  <c r="E55" i="2"/>
  <c r="F55" i="2"/>
  <c r="C56" i="2"/>
  <c r="E56" i="2"/>
  <c r="F56" i="2"/>
  <c r="C57" i="2"/>
  <c r="E57" i="2"/>
  <c r="F57" i="2"/>
  <c r="C58" i="2"/>
  <c r="E58" i="2"/>
  <c r="F58" i="2"/>
  <c r="C59" i="2"/>
  <c r="C84" i="2" s="1"/>
  <c r="E59" i="2"/>
  <c r="F59" i="2"/>
  <c r="C60" i="2"/>
  <c r="E60" i="2"/>
  <c r="F60" i="2"/>
  <c r="B53" i="2"/>
  <c r="B54" i="2"/>
  <c r="B55" i="2"/>
  <c r="B56" i="2"/>
  <c r="B57" i="2"/>
  <c r="B58" i="2"/>
  <c r="B59" i="2"/>
  <c r="B60" i="2"/>
  <c r="F86" i="2"/>
  <c r="F88" i="2" s="1"/>
  <c r="M88" i="2" s="1"/>
  <c r="T88" i="2" s="1"/>
  <c r="AA88" i="2" s="1"/>
  <c r="E86" i="2"/>
  <c r="E88" i="2" s="1"/>
  <c r="L88" i="2" s="1"/>
  <c r="C64" i="2"/>
  <c r="C77" i="2" s="1"/>
  <c r="C65" i="2"/>
  <c r="C66" i="2"/>
  <c r="C79" i="2" s="1"/>
  <c r="C67" i="2"/>
  <c r="C68" i="2"/>
  <c r="C69" i="2"/>
  <c r="C70" i="2"/>
  <c r="C83" i="2" s="1"/>
  <c r="C71" i="2"/>
  <c r="C72" i="2"/>
  <c r="C85" i="2" s="1"/>
  <c r="B66" i="2"/>
  <c r="B67" i="2"/>
  <c r="B68" i="2"/>
  <c r="B71" i="2"/>
  <c r="B72" i="2"/>
  <c r="F73" i="2"/>
  <c r="E73" i="2"/>
  <c r="C27" i="2"/>
  <c r="D27" i="2"/>
  <c r="E27" i="2"/>
  <c r="F27" i="2"/>
  <c r="G27" i="2"/>
  <c r="B27" i="2"/>
  <c r="C15" i="2"/>
  <c r="D15" i="2"/>
  <c r="E15" i="2"/>
  <c r="F15" i="2"/>
  <c r="G15" i="2"/>
  <c r="B15" i="2"/>
  <c r="D49" i="2"/>
  <c r="G49" i="2" s="1"/>
  <c r="G72" i="2" s="1"/>
  <c r="D48" i="2"/>
  <c r="G48" i="2" s="1"/>
  <c r="G71" i="2" s="1"/>
  <c r="B47" i="2"/>
  <c r="D47" i="2" s="1"/>
  <c r="D70" i="2" s="1"/>
  <c r="B46" i="2"/>
  <c r="D46" i="2" s="1"/>
  <c r="D69" i="2" s="1"/>
  <c r="D45" i="2"/>
  <c r="G45" i="2" s="1"/>
  <c r="G68" i="2" s="1"/>
  <c r="D44" i="2"/>
  <c r="G44" i="2" s="1"/>
  <c r="G67" i="2" s="1"/>
  <c r="D43" i="2"/>
  <c r="G43" i="2" s="1"/>
  <c r="G66" i="2" s="1"/>
  <c r="B42" i="2"/>
  <c r="D42" i="2" s="1"/>
  <c r="G42" i="2" s="1"/>
  <c r="G65" i="2" s="1"/>
  <c r="B41" i="2"/>
  <c r="D41" i="2" s="1"/>
  <c r="G41" i="2" s="1"/>
  <c r="G64" i="2" s="1"/>
  <c r="Q82" i="2" l="1"/>
  <c r="J53" i="4"/>
  <c r="B80" i="2"/>
  <c r="J84" i="2"/>
  <c r="N48" i="2"/>
  <c r="N71" i="2" s="1"/>
  <c r="R58" i="2"/>
  <c r="Q84" i="2"/>
  <c r="Q77" i="2"/>
  <c r="Q79" i="2"/>
  <c r="Q81" i="2"/>
  <c r="Q83" i="2"/>
  <c r="J65" i="4"/>
  <c r="J78" i="4" s="1"/>
  <c r="N30" i="2"/>
  <c r="N52" i="2" s="1"/>
  <c r="J64" i="4"/>
  <c r="S88" i="2"/>
  <c r="Z88" i="2" s="1"/>
  <c r="B79" i="2"/>
  <c r="N34" i="2"/>
  <c r="N56" i="2" s="1"/>
  <c r="T61" i="2"/>
  <c r="X78" i="2"/>
  <c r="X80" i="2"/>
  <c r="X82" i="2"/>
  <c r="X84" i="2"/>
  <c r="I69" i="4"/>
  <c r="M58" i="4"/>
  <c r="B69" i="2"/>
  <c r="B82" i="2" s="1"/>
  <c r="E61" i="2"/>
  <c r="C73" i="2"/>
  <c r="D65" i="2"/>
  <c r="N33" i="2"/>
  <c r="N55" i="2" s="1"/>
  <c r="P68" i="6"/>
  <c r="D67" i="2"/>
  <c r="C82" i="2"/>
  <c r="C78" i="2"/>
  <c r="I83" i="2"/>
  <c r="N38" i="2"/>
  <c r="N60" i="2" s="1"/>
  <c r="P80" i="2"/>
  <c r="P82" i="2"/>
  <c r="AB32" i="2"/>
  <c r="AB54" i="2" s="1"/>
  <c r="Z88" i="6"/>
  <c r="AG88" i="6" s="1"/>
  <c r="AN88" i="6" s="1"/>
  <c r="Y60" i="6"/>
  <c r="R71" i="6"/>
  <c r="B65" i="2"/>
  <c r="B78" i="2" s="1"/>
  <c r="J78" i="2"/>
  <c r="G47" i="2"/>
  <c r="G70" i="2" s="1"/>
  <c r="G73" i="2" s="1"/>
  <c r="N37" i="2"/>
  <c r="N59" i="2" s="1"/>
  <c r="P84" i="2"/>
  <c r="P81" i="2"/>
  <c r="P83" i="2"/>
  <c r="W61" i="2"/>
  <c r="Z61" i="2"/>
  <c r="Y55" i="2"/>
  <c r="AA88" i="6"/>
  <c r="AH88" i="6" s="1"/>
  <c r="AO88" i="6" s="1"/>
  <c r="B64" i="2"/>
  <c r="K78" i="2"/>
  <c r="K82" i="2"/>
  <c r="C81" i="2"/>
  <c r="J79" i="2"/>
  <c r="G46" i="2"/>
  <c r="G69" i="2" s="1"/>
  <c r="N36" i="2"/>
  <c r="N58" i="2" s="1"/>
  <c r="N83" i="2" s="1"/>
  <c r="Y30" i="2"/>
  <c r="K46" i="4"/>
  <c r="N46" i="4" s="1"/>
  <c r="D64" i="2"/>
  <c r="F61" i="2"/>
  <c r="K80" i="2"/>
  <c r="K84" i="2"/>
  <c r="N47" i="2"/>
  <c r="N70" i="2" s="1"/>
  <c r="N35" i="2"/>
  <c r="N57" i="2" s="1"/>
  <c r="N31" i="2"/>
  <c r="N53" i="2" s="1"/>
  <c r="N61" i="2" s="1"/>
  <c r="Y58" i="6"/>
  <c r="Y57" i="6"/>
  <c r="Y56" i="6"/>
  <c r="Y55" i="6"/>
  <c r="Y54" i="6"/>
  <c r="Y53" i="6"/>
  <c r="R64" i="6"/>
  <c r="U38" i="2"/>
  <c r="U60" i="2" s="1"/>
  <c r="U85" i="2" s="1"/>
  <c r="R60" i="2"/>
  <c r="S22" i="4"/>
  <c r="Z22" i="4" s="1"/>
  <c r="AG22" i="4" s="1"/>
  <c r="AG56" i="4" s="1"/>
  <c r="L56" i="4"/>
  <c r="K79" i="2"/>
  <c r="K83" i="2"/>
  <c r="N32" i="2"/>
  <c r="N54" i="2" s="1"/>
  <c r="B70" i="2"/>
  <c r="B83" i="2" s="1"/>
  <c r="D68" i="2"/>
  <c r="B85" i="2"/>
  <c r="C80" i="2"/>
  <c r="J83" i="2"/>
  <c r="I52" i="2"/>
  <c r="I61" i="2" s="1"/>
  <c r="R56" i="2"/>
  <c r="P79" i="2"/>
  <c r="P85" i="2"/>
  <c r="Y57" i="2"/>
  <c r="T20" i="4"/>
  <c r="T54" i="4" s="1"/>
  <c r="M54" i="4"/>
  <c r="X15" i="6"/>
  <c r="J61" i="2"/>
  <c r="R83" i="2"/>
  <c r="S61" i="2"/>
  <c r="R54" i="2"/>
  <c r="Q80" i="2"/>
  <c r="Y53" i="2"/>
  <c r="W78" i="2"/>
  <c r="W80" i="2"/>
  <c r="W82" i="2"/>
  <c r="W84" i="2"/>
  <c r="T88" i="4"/>
  <c r="AA88" i="4" s="1"/>
  <c r="AH88" i="4" s="1"/>
  <c r="I52" i="4"/>
  <c r="M61" i="2"/>
  <c r="U78" i="2"/>
  <c r="U82" i="2"/>
  <c r="Q78" i="2"/>
  <c r="Q73" i="2"/>
  <c r="X61" i="2"/>
  <c r="Y59" i="2"/>
  <c r="X77" i="2"/>
  <c r="X79" i="2"/>
  <c r="X81" i="2"/>
  <c r="X83" i="2"/>
  <c r="X85" i="2"/>
  <c r="S88" i="4"/>
  <c r="Z88" i="4" s="1"/>
  <c r="AG88" i="4" s="1"/>
  <c r="K72" i="4"/>
  <c r="K71" i="4"/>
  <c r="K68" i="4"/>
  <c r="K66" i="4"/>
  <c r="P65" i="6"/>
  <c r="L59" i="4"/>
  <c r="L54" i="4"/>
  <c r="L58" i="4"/>
  <c r="Z26" i="4"/>
  <c r="S60" i="4"/>
  <c r="Z23" i="4"/>
  <c r="AG23" i="4" s="1"/>
  <c r="AG57" i="4" s="1"/>
  <c r="S57" i="4"/>
  <c r="S21" i="4"/>
  <c r="S55" i="4" s="1"/>
  <c r="Q15" i="4"/>
  <c r="L60" i="4"/>
  <c r="I67" i="4"/>
  <c r="I71" i="4"/>
  <c r="U13" i="4"/>
  <c r="L53" i="4"/>
  <c r="I55" i="4"/>
  <c r="L57" i="4"/>
  <c r="I59" i="4"/>
  <c r="U9" i="4"/>
  <c r="L27" i="4"/>
  <c r="L52" i="4"/>
  <c r="AA24" i="6"/>
  <c r="AH24" i="6" s="1"/>
  <c r="AH58" i="6" s="1"/>
  <c r="W25" i="4"/>
  <c r="W71" i="4" s="1"/>
  <c r="P71" i="4"/>
  <c r="Z25" i="4"/>
  <c r="Z59" i="4" s="1"/>
  <c r="S59" i="4"/>
  <c r="AF21" i="4"/>
  <c r="AF55" i="4" s="1"/>
  <c r="Y67" i="4"/>
  <c r="Y65" i="4"/>
  <c r="AF19" i="4"/>
  <c r="AF65" i="4" s="1"/>
  <c r="R25" i="4"/>
  <c r="Y25" i="4" s="1"/>
  <c r="Y71" i="4" s="1"/>
  <c r="AG20" i="4"/>
  <c r="AG54" i="4" s="1"/>
  <c r="K27" i="4"/>
  <c r="R65" i="4"/>
  <c r="R67" i="4"/>
  <c r="R70" i="4"/>
  <c r="S52" i="4"/>
  <c r="S56" i="4"/>
  <c r="P20" i="4"/>
  <c r="P54" i="4" s="1"/>
  <c r="R22" i="4"/>
  <c r="Y22" i="4" s="1"/>
  <c r="Y68" i="4" s="1"/>
  <c r="R20" i="4"/>
  <c r="Y20" i="4" s="1"/>
  <c r="Y66" i="4" s="1"/>
  <c r="W9" i="4"/>
  <c r="AD9" i="4" s="1"/>
  <c r="AI9" i="4" s="1"/>
  <c r="AG24" i="4"/>
  <c r="AG58" i="4" s="1"/>
  <c r="P56" i="6"/>
  <c r="P81" i="6" s="1"/>
  <c r="Z52" i="4"/>
  <c r="S54" i="4"/>
  <c r="Z56" i="4"/>
  <c r="S58" i="4"/>
  <c r="I66" i="4"/>
  <c r="I79" i="4" s="1"/>
  <c r="K67" i="4"/>
  <c r="N15" i="4"/>
  <c r="S15" i="4"/>
  <c r="K65" i="4"/>
  <c r="P60" i="6"/>
  <c r="AG19" i="4"/>
  <c r="AG53" i="4" s="1"/>
  <c r="S53" i="4"/>
  <c r="N26" i="4"/>
  <c r="N60" i="4" s="1"/>
  <c r="P26" i="4"/>
  <c r="N22" i="4"/>
  <c r="N56" i="4" s="1"/>
  <c r="P22" i="4"/>
  <c r="P68" i="4" s="1"/>
  <c r="I68" i="4"/>
  <c r="I81" i="4" s="1"/>
  <c r="M60" i="4"/>
  <c r="T26" i="4"/>
  <c r="M59" i="4"/>
  <c r="T25" i="4"/>
  <c r="T58" i="4"/>
  <c r="AA24" i="4"/>
  <c r="T23" i="4"/>
  <c r="M57" i="4"/>
  <c r="M56" i="4"/>
  <c r="T22" i="4"/>
  <c r="M55" i="4"/>
  <c r="T21" i="4"/>
  <c r="AA20" i="4"/>
  <c r="M53" i="4"/>
  <c r="T19" i="4"/>
  <c r="T18" i="4"/>
  <c r="M27" i="4"/>
  <c r="W21" i="4"/>
  <c r="W55" i="4" s="1"/>
  <c r="P67" i="4"/>
  <c r="P80" i="4" s="1"/>
  <c r="Z15" i="4"/>
  <c r="AG6" i="4"/>
  <c r="AB13" i="4"/>
  <c r="AG13" i="4"/>
  <c r="AI13" i="4" s="1"/>
  <c r="AF22" i="4"/>
  <c r="AF56" i="4" s="1"/>
  <c r="AH15" i="4"/>
  <c r="Y70" i="4"/>
  <c r="AF24" i="4"/>
  <c r="AF70" i="4" s="1"/>
  <c r="Z21" i="4"/>
  <c r="AD6" i="4"/>
  <c r="AE15" i="4"/>
  <c r="X15" i="4"/>
  <c r="P18" i="4"/>
  <c r="P52" i="4" s="1"/>
  <c r="N18" i="4"/>
  <c r="P23" i="4"/>
  <c r="N23" i="4"/>
  <c r="N57" i="4" s="1"/>
  <c r="P19" i="4"/>
  <c r="N19" i="4"/>
  <c r="N53" i="4" s="1"/>
  <c r="Q26" i="4"/>
  <c r="J60" i="4"/>
  <c r="J85" i="4" s="1"/>
  <c r="Q25" i="4"/>
  <c r="J71" i="4"/>
  <c r="J84" i="4" s="1"/>
  <c r="Q24" i="4"/>
  <c r="J70" i="4"/>
  <c r="J58" i="4"/>
  <c r="Q23" i="4"/>
  <c r="J69" i="4"/>
  <c r="J82" i="4" s="1"/>
  <c r="Q22" i="4"/>
  <c r="J56" i="4"/>
  <c r="J81" i="4" s="1"/>
  <c r="Q21" i="4"/>
  <c r="J55" i="4"/>
  <c r="J80" i="4" s="1"/>
  <c r="Q20" i="4"/>
  <c r="J54" i="4"/>
  <c r="J66" i="4"/>
  <c r="X19" i="4"/>
  <c r="Q65" i="4"/>
  <c r="Q53" i="4"/>
  <c r="Q18" i="4"/>
  <c r="J52" i="4"/>
  <c r="J77" i="4" s="1"/>
  <c r="AG25" i="4"/>
  <c r="AG59" i="4" s="1"/>
  <c r="AF57" i="4"/>
  <c r="AG52" i="4"/>
  <c r="N24" i="4"/>
  <c r="N58" i="4" s="1"/>
  <c r="I27" i="4"/>
  <c r="N25" i="4"/>
  <c r="N59" i="4" s="1"/>
  <c r="P24" i="4"/>
  <c r="P70" i="4" s="1"/>
  <c r="R26" i="4"/>
  <c r="Y26" i="4" s="1"/>
  <c r="Y60" i="4" s="1"/>
  <c r="U12" i="4"/>
  <c r="W12" i="4"/>
  <c r="AD12" i="4" s="1"/>
  <c r="AI12" i="4" s="1"/>
  <c r="U8" i="4"/>
  <c r="W8" i="4"/>
  <c r="AD8" i="4" s="1"/>
  <c r="AI8" i="4" s="1"/>
  <c r="U14" i="4"/>
  <c r="Y14" i="4"/>
  <c r="U10" i="4"/>
  <c r="Y10" i="4"/>
  <c r="AF10" i="4" s="1"/>
  <c r="AI10" i="4" s="1"/>
  <c r="U6" i="4"/>
  <c r="Y6" i="4"/>
  <c r="Y18" i="4"/>
  <c r="AA15" i="4"/>
  <c r="N21" i="4"/>
  <c r="N55" i="4" s="1"/>
  <c r="T15" i="4"/>
  <c r="AE6" i="6"/>
  <c r="AE15" i="6" s="1"/>
  <c r="Y25" i="6"/>
  <c r="Y71" i="6" s="1"/>
  <c r="AF21" i="6"/>
  <c r="AF55" i="6" s="1"/>
  <c r="AA20" i="6"/>
  <c r="AH20" i="6" s="1"/>
  <c r="AH54" i="6" s="1"/>
  <c r="Q64" i="6"/>
  <c r="Q73" i="6" s="1"/>
  <c r="AF19" i="6"/>
  <c r="AF53" i="6" s="1"/>
  <c r="AA22" i="6"/>
  <c r="AH22" i="6" s="1"/>
  <c r="AH56" i="6" s="1"/>
  <c r="W24" i="6"/>
  <c r="W58" i="6" s="1"/>
  <c r="S57" i="6"/>
  <c r="P66" i="6"/>
  <c r="P79" i="6" s="1"/>
  <c r="P72" i="6"/>
  <c r="Q52" i="6"/>
  <c r="R58" i="6"/>
  <c r="W20" i="6"/>
  <c r="W54" i="6" s="1"/>
  <c r="AF23" i="6"/>
  <c r="AF69" i="6" s="1"/>
  <c r="AA26" i="6"/>
  <c r="AH26" i="6" s="1"/>
  <c r="AH60" i="6" s="1"/>
  <c r="R54" i="6"/>
  <c r="S59" i="6"/>
  <c r="Y69" i="6"/>
  <c r="Y82" i="6" s="1"/>
  <c r="Y18" i="6"/>
  <c r="Y64" i="6" s="1"/>
  <c r="Q27" i="6"/>
  <c r="X20" i="6"/>
  <c r="X66" i="6" s="1"/>
  <c r="W21" i="6"/>
  <c r="W55" i="6" s="1"/>
  <c r="X22" i="6"/>
  <c r="X68" i="6" s="1"/>
  <c r="W23" i="6"/>
  <c r="W57" i="6" s="1"/>
  <c r="X24" i="6"/>
  <c r="X70" i="6" s="1"/>
  <c r="W25" i="6"/>
  <c r="W59" i="6" s="1"/>
  <c r="X26" i="6"/>
  <c r="X72" i="6" s="1"/>
  <c r="R27" i="6"/>
  <c r="R52" i="6"/>
  <c r="Q56" i="6"/>
  <c r="Q81" i="6" s="1"/>
  <c r="Q60" i="6"/>
  <c r="Q85" i="6" s="1"/>
  <c r="Y66" i="6"/>
  <c r="Y79" i="6" s="1"/>
  <c r="X19" i="6"/>
  <c r="AE19" i="6" s="1"/>
  <c r="AL19" i="6" s="1"/>
  <c r="AL65" i="6" s="1"/>
  <c r="X21" i="6"/>
  <c r="AE21" i="6" s="1"/>
  <c r="AL21" i="6" s="1"/>
  <c r="AL67" i="6" s="1"/>
  <c r="X23" i="6"/>
  <c r="AE23" i="6" s="1"/>
  <c r="AL23" i="6" s="1"/>
  <c r="AL69" i="6" s="1"/>
  <c r="X25" i="6"/>
  <c r="AE25" i="6" s="1"/>
  <c r="AL25" i="6" s="1"/>
  <c r="AL71" i="6" s="1"/>
  <c r="R56" i="6"/>
  <c r="R60" i="6"/>
  <c r="P67" i="6"/>
  <c r="P80" i="6" s="1"/>
  <c r="Y70" i="6"/>
  <c r="Y83" i="6" s="1"/>
  <c r="R72" i="6"/>
  <c r="Z19" i="6"/>
  <c r="AG19" i="6" s="1"/>
  <c r="AN19" i="6" s="1"/>
  <c r="AN53" i="6" s="1"/>
  <c r="AF20" i="6"/>
  <c r="AF54" i="6" s="1"/>
  <c r="AA21" i="6"/>
  <c r="AF22" i="6"/>
  <c r="AF56" i="6" s="1"/>
  <c r="AA23" i="6"/>
  <c r="AF24" i="6"/>
  <c r="AF58" i="6" s="1"/>
  <c r="AA25" i="6"/>
  <c r="AF26" i="6"/>
  <c r="AF60" i="6" s="1"/>
  <c r="Q54" i="6"/>
  <c r="Q79" i="6" s="1"/>
  <c r="Q58" i="6"/>
  <c r="Q83" i="6" s="1"/>
  <c r="Y65" i="6"/>
  <c r="Y78" i="6" s="1"/>
  <c r="Y67" i="6"/>
  <c r="P71" i="6"/>
  <c r="P84" i="6" s="1"/>
  <c r="AO7" i="6"/>
  <c r="AO15" i="6" s="1"/>
  <c r="AH15" i="6"/>
  <c r="AG23" i="6"/>
  <c r="Z57" i="6"/>
  <c r="AG25" i="6"/>
  <c r="Z59" i="6"/>
  <c r="AF15" i="6"/>
  <c r="AB9" i="6"/>
  <c r="AK14" i="6"/>
  <c r="AP14" i="6" s="1"/>
  <c r="AI14" i="6"/>
  <c r="Y15" i="6"/>
  <c r="P64" i="6"/>
  <c r="P52" i="6"/>
  <c r="P27" i="6"/>
  <c r="W18" i="6"/>
  <c r="U18" i="6"/>
  <c r="T52" i="6"/>
  <c r="T27" i="6"/>
  <c r="AA18" i="6"/>
  <c r="R65" i="6"/>
  <c r="U42" i="6"/>
  <c r="U46" i="6"/>
  <c r="R69" i="6"/>
  <c r="R67" i="6"/>
  <c r="U15" i="6"/>
  <c r="Z15" i="6"/>
  <c r="AB10" i="6"/>
  <c r="AB11" i="6"/>
  <c r="AI11" i="6"/>
  <c r="AD12" i="6"/>
  <c r="AB12" i="6"/>
  <c r="AI13" i="6"/>
  <c r="AK13" i="6"/>
  <c r="AP13" i="6" s="1"/>
  <c r="X64" i="6"/>
  <c r="AE18" i="6"/>
  <c r="Z20" i="6"/>
  <c r="Z22" i="6"/>
  <c r="Z24" i="6"/>
  <c r="Z26" i="6"/>
  <c r="R47" i="6"/>
  <c r="U47" i="6" s="1"/>
  <c r="P70" i="6"/>
  <c r="P83" i="6" s="1"/>
  <c r="W15" i="6"/>
  <c r="AA15" i="6"/>
  <c r="AG6" i="6"/>
  <c r="AM6" i="6"/>
  <c r="AM15" i="6" s="1"/>
  <c r="AB7" i="6"/>
  <c r="AK10" i="6"/>
  <c r="AP10" i="6" s="1"/>
  <c r="AI10" i="6"/>
  <c r="AP11" i="6"/>
  <c r="AB13" i="6"/>
  <c r="P53" i="6"/>
  <c r="W19" i="6"/>
  <c r="U19" i="6"/>
  <c r="T53" i="6"/>
  <c r="AA19" i="6"/>
  <c r="X57" i="6"/>
  <c r="X52" i="6"/>
  <c r="R68" i="6"/>
  <c r="P69" i="6"/>
  <c r="P82" i="6" s="1"/>
  <c r="AB6" i="6"/>
  <c r="AD7" i="6"/>
  <c r="AD8" i="6"/>
  <c r="AB8" i="6"/>
  <c r="AI9" i="6"/>
  <c r="AK9" i="6"/>
  <c r="AP9" i="6" s="1"/>
  <c r="AB14" i="6"/>
  <c r="S27" i="6"/>
  <c r="S52" i="6"/>
  <c r="Z18" i="6"/>
  <c r="Z21" i="6"/>
  <c r="AF57" i="6"/>
  <c r="U20" i="6"/>
  <c r="U21" i="6"/>
  <c r="U22" i="6"/>
  <c r="U23" i="6"/>
  <c r="U24" i="6"/>
  <c r="U25" i="6"/>
  <c r="U26" i="6"/>
  <c r="Q53" i="6"/>
  <c r="Q55" i="6"/>
  <c r="Q80" i="6" s="1"/>
  <c r="Q57" i="6"/>
  <c r="Q82" i="6" s="1"/>
  <c r="Q59" i="6"/>
  <c r="Q84" i="6" s="1"/>
  <c r="W68" i="6"/>
  <c r="W81" i="6" s="1"/>
  <c r="AD22" i="6"/>
  <c r="W72" i="6"/>
  <c r="W85" i="6" s="1"/>
  <c r="AD26" i="6"/>
  <c r="R53" i="6"/>
  <c r="AA54" i="6"/>
  <c r="R55" i="6"/>
  <c r="R57" i="6"/>
  <c r="R59" i="6"/>
  <c r="R84" i="6" s="1"/>
  <c r="R66" i="6"/>
  <c r="Y68" i="6"/>
  <c r="R70" i="6"/>
  <c r="Y72" i="6"/>
  <c r="Y53" i="4"/>
  <c r="Y55" i="4"/>
  <c r="Y56" i="4"/>
  <c r="Y57" i="4"/>
  <c r="Y58" i="4"/>
  <c r="AI11" i="4"/>
  <c r="AI7" i="4"/>
  <c r="AB11" i="4"/>
  <c r="AB7" i="4"/>
  <c r="R15" i="4"/>
  <c r="U11" i="4"/>
  <c r="U7" i="4"/>
  <c r="P15" i="4"/>
  <c r="R53" i="4"/>
  <c r="R55" i="4"/>
  <c r="R57" i="4"/>
  <c r="R58" i="4"/>
  <c r="P59" i="4"/>
  <c r="P84" i="4" s="1"/>
  <c r="K70" i="4"/>
  <c r="N71" i="4"/>
  <c r="N84" i="4" s="1"/>
  <c r="K53" i="4"/>
  <c r="K78" i="4" s="1"/>
  <c r="K54" i="4"/>
  <c r="K79" i="4" s="1"/>
  <c r="K55" i="4"/>
  <c r="K56" i="4"/>
  <c r="K57" i="4"/>
  <c r="K58" i="4"/>
  <c r="K59" i="4"/>
  <c r="K60" i="4"/>
  <c r="K85" i="4" s="1"/>
  <c r="I82" i="4"/>
  <c r="I58" i="4"/>
  <c r="I60" i="4"/>
  <c r="I85" i="4" s="1"/>
  <c r="N20" i="4"/>
  <c r="N54" i="4" s="1"/>
  <c r="I64" i="4"/>
  <c r="AI41" i="4"/>
  <c r="R30" i="4"/>
  <c r="AF30" i="4"/>
  <c r="R64" i="4"/>
  <c r="U41" i="4"/>
  <c r="Y69" i="4"/>
  <c r="R69" i="4"/>
  <c r="U46" i="4"/>
  <c r="N47" i="4"/>
  <c r="I65" i="4"/>
  <c r="I78" i="4" s="1"/>
  <c r="K52" i="4"/>
  <c r="N30" i="4"/>
  <c r="AB30" i="4"/>
  <c r="K64" i="4"/>
  <c r="N41" i="4"/>
  <c r="AI46" i="4"/>
  <c r="AF69" i="4"/>
  <c r="K69" i="4"/>
  <c r="I70" i="4"/>
  <c r="W73" i="2"/>
  <c r="AB34" i="2"/>
  <c r="AB56" i="2" s="1"/>
  <c r="AB81" i="2" s="1"/>
  <c r="Y60" i="2"/>
  <c r="AB38" i="2"/>
  <c r="AB60" i="2" s="1"/>
  <c r="AB85" i="2" s="1"/>
  <c r="Y67" i="2"/>
  <c r="Y80" i="2" s="1"/>
  <c r="AB44" i="2"/>
  <c r="AB67" i="2" s="1"/>
  <c r="AB80" i="2" s="1"/>
  <c r="Y71" i="2"/>
  <c r="AB48" i="2"/>
  <c r="AB71" i="2" s="1"/>
  <c r="AB84" i="2" s="1"/>
  <c r="Y69" i="2"/>
  <c r="AB46" i="2"/>
  <c r="AB69" i="2" s="1"/>
  <c r="AB82" i="2" s="1"/>
  <c r="AA61" i="2"/>
  <c r="Y65" i="2"/>
  <c r="AB42" i="2"/>
  <c r="AB65" i="2" s="1"/>
  <c r="AB78" i="2" s="1"/>
  <c r="Y58" i="2"/>
  <c r="AB36" i="2"/>
  <c r="AB58" i="2" s="1"/>
  <c r="AB83" i="2" s="1"/>
  <c r="AB79" i="2"/>
  <c r="W77" i="2"/>
  <c r="W79" i="2"/>
  <c r="W81" i="2"/>
  <c r="W83" i="2"/>
  <c r="W85" i="2"/>
  <c r="X73" i="2"/>
  <c r="Y64" i="2"/>
  <c r="Y66" i="2"/>
  <c r="Y79" i="2" s="1"/>
  <c r="Y68" i="2"/>
  <c r="Y81" i="2" s="1"/>
  <c r="Y70" i="2"/>
  <c r="Y72" i="2"/>
  <c r="R71" i="2"/>
  <c r="R69" i="2"/>
  <c r="R67" i="2"/>
  <c r="R80" i="2" s="1"/>
  <c r="P78" i="2"/>
  <c r="P73" i="2"/>
  <c r="R65" i="2"/>
  <c r="U79" i="2"/>
  <c r="P77" i="2"/>
  <c r="P61" i="2"/>
  <c r="U84" i="2"/>
  <c r="U81" i="2"/>
  <c r="R64" i="2"/>
  <c r="R66" i="2"/>
  <c r="R68" i="2"/>
  <c r="U33" i="2"/>
  <c r="U55" i="2" s="1"/>
  <c r="U80" i="2" s="1"/>
  <c r="U47" i="2"/>
  <c r="U70" i="2" s="1"/>
  <c r="U83" i="2" s="1"/>
  <c r="Q61" i="2"/>
  <c r="R30" i="2"/>
  <c r="R53" i="2"/>
  <c r="R57" i="2"/>
  <c r="R59" i="2"/>
  <c r="R72" i="2"/>
  <c r="R85" i="2" s="1"/>
  <c r="K61" i="2"/>
  <c r="J82" i="2"/>
  <c r="J77" i="2"/>
  <c r="J80" i="2"/>
  <c r="J85" i="2"/>
  <c r="I85" i="2"/>
  <c r="I81" i="2"/>
  <c r="N49" i="2"/>
  <c r="N72" i="2" s="1"/>
  <c r="D72" i="2"/>
  <c r="D71" i="2"/>
  <c r="B84" i="2"/>
  <c r="N46" i="2"/>
  <c r="N69" i="2" s="1"/>
  <c r="N45" i="2"/>
  <c r="N68" i="2" s="1"/>
  <c r="N81" i="2" s="1"/>
  <c r="B81" i="2"/>
  <c r="D66" i="2"/>
  <c r="N44" i="2"/>
  <c r="N67" i="2" s="1"/>
  <c r="N80" i="2" s="1"/>
  <c r="N43" i="2"/>
  <c r="N66" i="2" s="1"/>
  <c r="N79" i="2" s="1"/>
  <c r="N42" i="2"/>
  <c r="N65" i="2" s="1"/>
  <c r="N41" i="2"/>
  <c r="N64" i="2" s="1"/>
  <c r="N85" i="2"/>
  <c r="N84" i="2"/>
  <c r="K73" i="2"/>
  <c r="K77" i="2"/>
  <c r="K85" i="2"/>
  <c r="K81" i="2"/>
  <c r="I65" i="2"/>
  <c r="I78" i="2" s="1"/>
  <c r="I67" i="2"/>
  <c r="I80" i="2" s="1"/>
  <c r="I69" i="2"/>
  <c r="I82" i="2" s="1"/>
  <c r="I71" i="2"/>
  <c r="I84" i="2" s="1"/>
  <c r="J73" i="2"/>
  <c r="C61" i="2"/>
  <c r="Q86" i="2" l="1"/>
  <c r="C86" i="2"/>
  <c r="C88" i="2" s="1"/>
  <c r="Y82" i="2"/>
  <c r="N73" i="2"/>
  <c r="N77" i="2"/>
  <c r="R82" i="2"/>
  <c r="AF67" i="4"/>
  <c r="AF80" i="4" s="1"/>
  <c r="I83" i="4"/>
  <c r="Y85" i="6"/>
  <c r="Y84" i="2"/>
  <c r="K81" i="4"/>
  <c r="AB12" i="4"/>
  <c r="Y59" i="4"/>
  <c r="AO20" i="6"/>
  <c r="AO54" i="6" s="1"/>
  <c r="AF25" i="4"/>
  <c r="AF59" i="4" s="1"/>
  <c r="AB9" i="4"/>
  <c r="X86" i="2"/>
  <c r="I77" i="4"/>
  <c r="J86" i="2"/>
  <c r="J88" i="2" s="1"/>
  <c r="Q88" i="2" s="1"/>
  <c r="X88" i="2" s="1"/>
  <c r="R79" i="2"/>
  <c r="K80" i="4"/>
  <c r="R59" i="4"/>
  <c r="Y52" i="6"/>
  <c r="Y77" i="6" s="1"/>
  <c r="Z57" i="4"/>
  <c r="Q78" i="4"/>
  <c r="J83" i="4"/>
  <c r="M61" i="4"/>
  <c r="Y52" i="2"/>
  <c r="Y77" i="2" s="1"/>
  <c r="AB30" i="2"/>
  <c r="AB52" i="2" s="1"/>
  <c r="AB77" i="2" s="1"/>
  <c r="N82" i="2"/>
  <c r="R84" i="2"/>
  <c r="K84" i="4"/>
  <c r="R78" i="4"/>
  <c r="AA58" i="6"/>
  <c r="X56" i="6"/>
  <c r="X81" i="6" s="1"/>
  <c r="X69" i="6"/>
  <c r="X82" i="6" s="1"/>
  <c r="AE57" i="6"/>
  <c r="AL6" i="6"/>
  <c r="AL15" i="6" s="1"/>
  <c r="AF58" i="4"/>
  <c r="AF83" i="4" s="1"/>
  <c r="Y61" i="2"/>
  <c r="AB61" i="2"/>
  <c r="AO24" i="6"/>
  <c r="AO58" i="6" s="1"/>
  <c r="I84" i="4"/>
  <c r="R78" i="2"/>
  <c r="N78" i="2"/>
  <c r="N86" i="2" s="1"/>
  <c r="R81" i="2"/>
  <c r="P86" i="2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Y85" i="2"/>
  <c r="Y78" i="2"/>
  <c r="N69" i="4"/>
  <c r="N82" i="4" s="1"/>
  <c r="AF68" i="4"/>
  <c r="Y81" i="6"/>
  <c r="P78" i="6"/>
  <c r="Y80" i="6"/>
  <c r="R77" i="6"/>
  <c r="B73" i="2"/>
  <c r="Y82" i="4"/>
  <c r="R83" i="4"/>
  <c r="P66" i="4"/>
  <c r="W20" i="4"/>
  <c r="W66" i="4" s="1"/>
  <c r="R68" i="4"/>
  <c r="I80" i="4"/>
  <c r="S27" i="4"/>
  <c r="Y84" i="4"/>
  <c r="L61" i="4"/>
  <c r="P85" i="6"/>
  <c r="Y81" i="4"/>
  <c r="R54" i="4"/>
  <c r="Y80" i="4"/>
  <c r="N67" i="4"/>
  <c r="N80" i="4" s="1"/>
  <c r="W66" i="6"/>
  <c r="W79" i="6" s="1"/>
  <c r="R71" i="4"/>
  <c r="R80" i="4"/>
  <c r="R83" i="6"/>
  <c r="X58" i="6"/>
  <c r="X83" i="6" s="1"/>
  <c r="AM22" i="6"/>
  <c r="AM68" i="6" s="1"/>
  <c r="J73" i="4"/>
  <c r="AD15" i="4"/>
  <c r="Y83" i="4"/>
  <c r="Y78" i="4"/>
  <c r="Z60" i="4"/>
  <c r="AG26" i="4"/>
  <c r="AG60" i="4" s="1"/>
  <c r="K61" i="4"/>
  <c r="N72" i="4"/>
  <c r="N85" i="4" s="1"/>
  <c r="AB8" i="4"/>
  <c r="AF53" i="4"/>
  <c r="AF78" i="4" s="1"/>
  <c r="R56" i="4"/>
  <c r="Y54" i="4"/>
  <c r="Y79" i="4" s="1"/>
  <c r="R79" i="6"/>
  <c r="AO26" i="6"/>
  <c r="AO60" i="6" s="1"/>
  <c r="AD24" i="6"/>
  <c r="AK24" i="6" s="1"/>
  <c r="AE26" i="6"/>
  <c r="AE60" i="6" s="1"/>
  <c r="X60" i="6"/>
  <c r="X85" i="6" s="1"/>
  <c r="AB26" i="6"/>
  <c r="AB60" i="6" s="1"/>
  <c r="AF20" i="4"/>
  <c r="T27" i="4"/>
  <c r="S61" i="4"/>
  <c r="R66" i="4"/>
  <c r="AF81" i="4"/>
  <c r="K82" i="4"/>
  <c r="P58" i="4"/>
  <c r="P83" i="4" s="1"/>
  <c r="AF82" i="4"/>
  <c r="AF71" i="4"/>
  <c r="AF84" i="4" s="1"/>
  <c r="AA60" i="6"/>
  <c r="AE22" i="6"/>
  <c r="AE68" i="6" s="1"/>
  <c r="X71" i="6"/>
  <c r="AF18" i="6"/>
  <c r="AF64" i="6" s="1"/>
  <c r="AL57" i="6"/>
  <c r="AL82" i="6" s="1"/>
  <c r="AB10" i="4"/>
  <c r="W59" i="4"/>
  <c r="W84" i="4" s="1"/>
  <c r="AD25" i="4"/>
  <c r="X21" i="4"/>
  <c r="Q67" i="4"/>
  <c r="Q55" i="4"/>
  <c r="N64" i="4"/>
  <c r="N52" i="4"/>
  <c r="N61" i="4" s="1"/>
  <c r="N70" i="4"/>
  <c r="N83" i="4" s="1"/>
  <c r="N65" i="4"/>
  <c r="N78" i="4" s="1"/>
  <c r="J79" i="4"/>
  <c r="J86" i="4" s="1"/>
  <c r="J88" i="4" s="1"/>
  <c r="U15" i="4"/>
  <c r="AD20" i="6"/>
  <c r="AD66" i="6" s="1"/>
  <c r="R27" i="4"/>
  <c r="J61" i="4"/>
  <c r="X65" i="4"/>
  <c r="AE19" i="4"/>
  <c r="X53" i="4"/>
  <c r="Q70" i="4"/>
  <c r="X24" i="4"/>
  <c r="Q58" i="4"/>
  <c r="Q72" i="4"/>
  <c r="X26" i="4"/>
  <c r="Q60" i="4"/>
  <c r="P69" i="4"/>
  <c r="U23" i="4"/>
  <c r="U57" i="4" s="1"/>
  <c r="P57" i="4"/>
  <c r="W23" i="4"/>
  <c r="R72" i="4"/>
  <c r="AG15" i="4"/>
  <c r="AD21" i="4"/>
  <c r="W67" i="4"/>
  <c r="W80" i="4" s="1"/>
  <c r="AA23" i="4"/>
  <c r="T57" i="4"/>
  <c r="P56" i="4"/>
  <c r="P81" i="4" s="1"/>
  <c r="W22" i="4"/>
  <c r="U22" i="4"/>
  <c r="AF18" i="4"/>
  <c r="AF52" i="4" s="1"/>
  <c r="Y64" i="4"/>
  <c r="Y27" i="4"/>
  <c r="Y72" i="4"/>
  <c r="Y85" i="4" s="1"/>
  <c r="AF26" i="4"/>
  <c r="X18" i="4"/>
  <c r="Q64" i="4"/>
  <c r="Q52" i="4"/>
  <c r="Q27" i="4"/>
  <c r="X23" i="4"/>
  <c r="Q69" i="4"/>
  <c r="Q57" i="4"/>
  <c r="AG21" i="4"/>
  <c r="Z55" i="4"/>
  <c r="AA22" i="4"/>
  <c r="T56" i="4"/>
  <c r="AH24" i="4"/>
  <c r="AH58" i="4" s="1"/>
  <c r="AA58" i="4"/>
  <c r="AA26" i="4"/>
  <c r="T60" i="4"/>
  <c r="R82" i="4"/>
  <c r="N68" i="4"/>
  <c r="N81" i="4" s="1"/>
  <c r="R60" i="4"/>
  <c r="P79" i="4"/>
  <c r="W67" i="6"/>
  <c r="W80" i="6" s="1"/>
  <c r="AB6" i="4"/>
  <c r="AF6" i="4"/>
  <c r="Y15" i="4"/>
  <c r="AB14" i="4"/>
  <c r="AF14" i="4"/>
  <c r="AI14" i="4" s="1"/>
  <c r="U24" i="4"/>
  <c r="W24" i="4"/>
  <c r="X25" i="4"/>
  <c r="Q59" i="4"/>
  <c r="U25" i="4"/>
  <c r="Q71" i="4"/>
  <c r="P65" i="4"/>
  <c r="U19" i="4"/>
  <c r="U53" i="4" s="1"/>
  <c r="W19" i="4"/>
  <c r="U18" i="4"/>
  <c r="W18" i="4"/>
  <c r="W15" i="4"/>
  <c r="U21" i="4"/>
  <c r="U55" i="4" s="1"/>
  <c r="AA18" i="4"/>
  <c r="T52" i="4"/>
  <c r="AH20" i="4"/>
  <c r="AH54" i="4" s="1"/>
  <c r="AA54" i="4"/>
  <c r="P60" i="4"/>
  <c r="W26" i="4"/>
  <c r="U26" i="4"/>
  <c r="Z27" i="4"/>
  <c r="Y52" i="4"/>
  <c r="I61" i="4"/>
  <c r="P64" i="4"/>
  <c r="P77" i="4" s="1"/>
  <c r="P72" i="4"/>
  <c r="P53" i="4"/>
  <c r="P27" i="4"/>
  <c r="S61" i="6"/>
  <c r="AM21" i="6"/>
  <c r="AM67" i="6" s="1"/>
  <c r="AE69" i="6"/>
  <c r="AE82" i="6" s="1"/>
  <c r="X20" i="4"/>
  <c r="Q66" i="4"/>
  <c r="Q54" i="4"/>
  <c r="Q56" i="4"/>
  <c r="X22" i="4"/>
  <c r="Q68" i="4"/>
  <c r="U20" i="4"/>
  <c r="AA19" i="4"/>
  <c r="T53" i="4"/>
  <c r="AA21" i="4"/>
  <c r="T55" i="4"/>
  <c r="AA25" i="4"/>
  <c r="T59" i="4"/>
  <c r="Q77" i="6"/>
  <c r="AF82" i="6"/>
  <c r="AL55" i="6"/>
  <c r="AL80" i="6" s="1"/>
  <c r="AF67" i="6"/>
  <c r="AF80" i="6" s="1"/>
  <c r="Y59" i="6"/>
  <c r="AF25" i="6"/>
  <c r="Z53" i="6"/>
  <c r="AE20" i="6"/>
  <c r="AL20" i="6" s="1"/>
  <c r="X67" i="6"/>
  <c r="AE55" i="6"/>
  <c r="AM19" i="6"/>
  <c r="AM53" i="6" s="1"/>
  <c r="Y27" i="6"/>
  <c r="W70" i="6"/>
  <c r="W83" i="6" s="1"/>
  <c r="W71" i="6"/>
  <c r="W84" i="6" s="1"/>
  <c r="AB23" i="6"/>
  <c r="AB57" i="6" s="1"/>
  <c r="AE24" i="6"/>
  <c r="AE58" i="6" s="1"/>
  <c r="AB24" i="6"/>
  <c r="AB70" i="6" s="1"/>
  <c r="W69" i="6"/>
  <c r="W82" i="6" s="1"/>
  <c r="Q61" i="6"/>
  <c r="AL53" i="6"/>
  <c r="AL78" i="6" s="1"/>
  <c r="X65" i="6"/>
  <c r="R81" i="6"/>
  <c r="AM23" i="6"/>
  <c r="AM57" i="6" s="1"/>
  <c r="AF65" i="6"/>
  <c r="AF78" i="6" s="1"/>
  <c r="AE53" i="6"/>
  <c r="AM26" i="6"/>
  <c r="AM72" i="6" s="1"/>
  <c r="AM20" i="6"/>
  <c r="AM54" i="6" s="1"/>
  <c r="X53" i="6"/>
  <c r="X27" i="6"/>
  <c r="X54" i="6"/>
  <c r="X79" i="6" s="1"/>
  <c r="AA56" i="6"/>
  <c r="AB25" i="6"/>
  <c r="AB71" i="6" s="1"/>
  <c r="AO22" i="6"/>
  <c r="AO56" i="6" s="1"/>
  <c r="AE59" i="6"/>
  <c r="AE65" i="6"/>
  <c r="AM24" i="6"/>
  <c r="AM58" i="6" s="1"/>
  <c r="R61" i="6"/>
  <c r="Q78" i="6"/>
  <c r="AD21" i="6"/>
  <c r="AK21" i="6" s="1"/>
  <c r="AE71" i="6"/>
  <c r="AL59" i="6"/>
  <c r="AL84" i="6" s="1"/>
  <c r="AF72" i="6"/>
  <c r="AF85" i="6" s="1"/>
  <c r="AF70" i="6"/>
  <c r="AF83" i="6" s="1"/>
  <c r="AF68" i="6"/>
  <c r="AF81" i="6" s="1"/>
  <c r="AF66" i="6"/>
  <c r="AF79" i="6" s="1"/>
  <c r="AH23" i="6"/>
  <c r="AA57" i="6"/>
  <c r="AD25" i="6"/>
  <c r="AD23" i="6"/>
  <c r="AD69" i="6" s="1"/>
  <c r="AG53" i="6"/>
  <c r="X59" i="6"/>
  <c r="X55" i="6"/>
  <c r="AE67" i="6"/>
  <c r="AH25" i="6"/>
  <c r="AA59" i="6"/>
  <c r="AH21" i="6"/>
  <c r="AA55" i="6"/>
  <c r="R85" i="6"/>
  <c r="U59" i="6"/>
  <c r="U71" i="6"/>
  <c r="U69" i="6"/>
  <c r="U57" i="6"/>
  <c r="U67" i="6"/>
  <c r="U55" i="6"/>
  <c r="AK8" i="6"/>
  <c r="AP8" i="6" s="1"/>
  <c r="AI8" i="6"/>
  <c r="W65" i="6"/>
  <c r="AD19" i="6"/>
  <c r="AB19" i="6"/>
  <c r="W53" i="6"/>
  <c r="Z54" i="6"/>
  <c r="AG20" i="6"/>
  <c r="R82" i="6"/>
  <c r="AA52" i="6"/>
  <c r="AH18" i="6"/>
  <c r="AA27" i="6"/>
  <c r="W64" i="6"/>
  <c r="W27" i="6"/>
  <c r="AB18" i="6"/>
  <c r="W52" i="6"/>
  <c r="AD18" i="6"/>
  <c r="AG21" i="6"/>
  <c r="Z55" i="6"/>
  <c r="Z27" i="6"/>
  <c r="Z52" i="6"/>
  <c r="AG18" i="6"/>
  <c r="AK7" i="6"/>
  <c r="AI7" i="6"/>
  <c r="AH19" i="6"/>
  <c r="AA53" i="6"/>
  <c r="AG15" i="6"/>
  <c r="AN6" i="6"/>
  <c r="AN15" i="6" s="1"/>
  <c r="R73" i="6"/>
  <c r="Z56" i="6"/>
  <c r="AG22" i="6"/>
  <c r="X77" i="6"/>
  <c r="AK12" i="6"/>
  <c r="AP12" i="6" s="1"/>
  <c r="AI12" i="6"/>
  <c r="AI6" i="6"/>
  <c r="AN25" i="6"/>
  <c r="AN59" i="6" s="1"/>
  <c r="AG59" i="6"/>
  <c r="AB72" i="6"/>
  <c r="AB22" i="6"/>
  <c r="AB21" i="6"/>
  <c r="AB20" i="6"/>
  <c r="U60" i="6"/>
  <c r="U72" i="6"/>
  <c r="U58" i="6"/>
  <c r="U70" i="6"/>
  <c r="U56" i="6"/>
  <c r="U68" i="6"/>
  <c r="U54" i="6"/>
  <c r="U66" i="6"/>
  <c r="AM18" i="6"/>
  <c r="AD15" i="6"/>
  <c r="Z58" i="6"/>
  <c r="AG24" i="6"/>
  <c r="R80" i="6"/>
  <c r="T61" i="6"/>
  <c r="P61" i="6"/>
  <c r="AD60" i="6"/>
  <c r="AD72" i="6"/>
  <c r="AK26" i="6"/>
  <c r="AD56" i="6"/>
  <c r="AK22" i="6"/>
  <c r="AD68" i="6"/>
  <c r="AB15" i="6"/>
  <c r="U65" i="6"/>
  <c r="U53" i="6"/>
  <c r="Y73" i="6"/>
  <c r="Z60" i="6"/>
  <c r="AG26" i="6"/>
  <c r="AE64" i="6"/>
  <c r="AL18" i="6"/>
  <c r="AE52" i="6"/>
  <c r="R78" i="6"/>
  <c r="AM56" i="6"/>
  <c r="U52" i="6"/>
  <c r="U64" i="6"/>
  <c r="U27" i="6"/>
  <c r="P77" i="6"/>
  <c r="P73" i="6"/>
  <c r="AN23" i="6"/>
  <c r="AN57" i="6" s="1"/>
  <c r="AG57" i="6"/>
  <c r="K83" i="4"/>
  <c r="N27" i="4"/>
  <c r="N66" i="4"/>
  <c r="N79" i="4" s="1"/>
  <c r="I73" i="4"/>
  <c r="AI30" i="4"/>
  <c r="R52" i="4"/>
  <c r="R77" i="4" s="1"/>
  <c r="U30" i="4"/>
  <c r="K73" i="4"/>
  <c r="K77" i="4"/>
  <c r="W86" i="2"/>
  <c r="Y73" i="2"/>
  <c r="AB73" i="2"/>
  <c r="Y83" i="2"/>
  <c r="AB86" i="2"/>
  <c r="U30" i="2"/>
  <c r="U52" i="2" s="1"/>
  <c r="R52" i="2"/>
  <c r="R61" i="2" s="1"/>
  <c r="R73" i="2"/>
  <c r="U73" i="2"/>
  <c r="D73" i="2"/>
  <c r="I73" i="2"/>
  <c r="K86" i="2"/>
  <c r="J16" i="5" s="1"/>
  <c r="J17" i="5" s="1"/>
  <c r="J18" i="5" s="1"/>
  <c r="I77" i="2"/>
  <c r="I86" i="2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U52" i="4" l="1"/>
  <c r="Y61" i="6"/>
  <c r="Y73" i="4"/>
  <c r="R84" i="4"/>
  <c r="AF52" i="6"/>
  <c r="AP6" i="6"/>
  <c r="AE72" i="6"/>
  <c r="AE85" i="6" s="1"/>
  <c r="U69" i="4"/>
  <c r="U82" i="4" s="1"/>
  <c r="AM69" i="6"/>
  <c r="Q81" i="4"/>
  <c r="I86" i="4"/>
  <c r="I88" i="4" s="1"/>
  <c r="P86" i="6"/>
  <c r="P88" i="6" s="1"/>
  <c r="Z61" i="4"/>
  <c r="AL26" i="6"/>
  <c r="AL72" i="6" s="1"/>
  <c r="R81" i="4"/>
  <c r="R79" i="4"/>
  <c r="AL22" i="6"/>
  <c r="Y61" i="4"/>
  <c r="AD20" i="4"/>
  <c r="AD66" i="4" s="1"/>
  <c r="W54" i="4"/>
  <c r="P82" i="4"/>
  <c r="P61" i="4"/>
  <c r="R73" i="4"/>
  <c r="AE78" i="6"/>
  <c r="X80" i="6"/>
  <c r="P85" i="4"/>
  <c r="AB15" i="4"/>
  <c r="AK20" i="6"/>
  <c r="AK66" i="6" s="1"/>
  <c r="AD57" i="6"/>
  <c r="N77" i="4"/>
  <c r="N86" i="4" s="1"/>
  <c r="N88" i="4" s="1"/>
  <c r="Y77" i="4"/>
  <c r="Y86" i="4" s="1"/>
  <c r="AM55" i="6"/>
  <c r="AM80" i="6" s="1"/>
  <c r="AD70" i="6"/>
  <c r="AI20" i="6"/>
  <c r="AI66" i="6" s="1"/>
  <c r="AE56" i="6"/>
  <c r="AE81" i="6" s="1"/>
  <c r="AF66" i="4"/>
  <c r="AF54" i="4"/>
  <c r="U65" i="4"/>
  <c r="U78" i="4" s="1"/>
  <c r="AD67" i="6"/>
  <c r="AD58" i="6"/>
  <c r="AD83" i="6" s="1"/>
  <c r="P73" i="4"/>
  <c r="AE27" i="6"/>
  <c r="AM65" i="6"/>
  <c r="AM78" i="6" s="1"/>
  <c r="AD55" i="6"/>
  <c r="AB69" i="6"/>
  <c r="U27" i="4"/>
  <c r="Q84" i="4"/>
  <c r="AD59" i="4"/>
  <c r="AD71" i="4"/>
  <c r="R61" i="4"/>
  <c r="U67" i="4"/>
  <c r="U80" i="4" s="1"/>
  <c r="AL24" i="6"/>
  <c r="AL58" i="6" s="1"/>
  <c r="AE66" i="6"/>
  <c r="AI25" i="6"/>
  <c r="AI71" i="6" s="1"/>
  <c r="AE84" i="6"/>
  <c r="X73" i="6"/>
  <c r="Q85" i="4"/>
  <c r="U60" i="4"/>
  <c r="U72" i="4"/>
  <c r="AE23" i="4"/>
  <c r="X57" i="4"/>
  <c r="X69" i="4"/>
  <c r="E28" i="5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AD54" i="6"/>
  <c r="AD79" i="6" s="1"/>
  <c r="AE54" i="6"/>
  <c r="AH25" i="4"/>
  <c r="AH59" i="4" s="1"/>
  <c r="AA59" i="4"/>
  <c r="AA53" i="4"/>
  <c r="AH19" i="4"/>
  <c r="AH53" i="4" s="1"/>
  <c r="AH26" i="4"/>
  <c r="AH60" i="4" s="1"/>
  <c r="AA60" i="4"/>
  <c r="AA56" i="4"/>
  <c r="AH22" i="4"/>
  <c r="AH56" i="4" s="1"/>
  <c r="Q82" i="4"/>
  <c r="Q73" i="4"/>
  <c r="Q77" i="4"/>
  <c r="AD55" i="4"/>
  <c r="AD67" i="4"/>
  <c r="AB26" i="4"/>
  <c r="AE26" i="4"/>
  <c r="X72" i="4"/>
  <c r="X60" i="4"/>
  <c r="Q83" i="4"/>
  <c r="U64" i="4"/>
  <c r="U77" i="4" s="1"/>
  <c r="U54" i="4"/>
  <c r="U66" i="4"/>
  <c r="W64" i="4"/>
  <c r="AD18" i="4"/>
  <c r="AB18" i="4"/>
  <c r="W27" i="4"/>
  <c r="W52" i="4"/>
  <c r="X71" i="4"/>
  <c r="AE25" i="4"/>
  <c r="AB25" i="4"/>
  <c r="X59" i="4"/>
  <c r="X64" i="4"/>
  <c r="AE18" i="4"/>
  <c r="X52" i="4"/>
  <c r="X27" i="4"/>
  <c r="AI24" i="6"/>
  <c r="AI70" i="6" s="1"/>
  <c r="AH21" i="4"/>
  <c r="AH55" i="4" s="1"/>
  <c r="AA55" i="4"/>
  <c r="Q79" i="4"/>
  <c r="P78" i="4"/>
  <c r="AD26" i="4"/>
  <c r="W72" i="4"/>
  <c r="W60" i="4"/>
  <c r="T61" i="4"/>
  <c r="W58" i="4"/>
  <c r="AD24" i="4"/>
  <c r="W70" i="4"/>
  <c r="AB24" i="4"/>
  <c r="AG55" i="4"/>
  <c r="AG61" i="4" s="1"/>
  <c r="AG27" i="4"/>
  <c r="AF72" i="4"/>
  <c r="AF60" i="4"/>
  <c r="AF61" i="4" s="1"/>
  <c r="AF27" i="4"/>
  <c r="AF64" i="4"/>
  <c r="U56" i="4"/>
  <c r="U68" i="4"/>
  <c r="AA57" i="4"/>
  <c r="AH23" i="4"/>
  <c r="AH57" i="4" s="1"/>
  <c r="AE53" i="4"/>
  <c r="AE65" i="4"/>
  <c r="Q80" i="4"/>
  <c r="K86" i="4"/>
  <c r="N73" i="4"/>
  <c r="AD85" i="6"/>
  <c r="AI21" i="6"/>
  <c r="AI55" i="6" s="1"/>
  <c r="Q86" i="6"/>
  <c r="Q88" i="6" s="1"/>
  <c r="AB22" i="4"/>
  <c r="AE22" i="4"/>
  <c r="X68" i="4"/>
  <c r="X56" i="4"/>
  <c r="AB20" i="4"/>
  <c r="AE20" i="4"/>
  <c r="X54" i="4"/>
  <c r="X66" i="4"/>
  <c r="AH18" i="4"/>
  <c r="AA52" i="4"/>
  <c r="AA27" i="4"/>
  <c r="W79" i="4"/>
  <c r="AD19" i="4"/>
  <c r="W53" i="4"/>
  <c r="W65" i="4"/>
  <c r="AB19" i="4"/>
  <c r="U59" i="4"/>
  <c r="U71" i="4"/>
  <c r="U70" i="4"/>
  <c r="U58" i="4"/>
  <c r="AI6" i="4"/>
  <c r="AI15" i="4" s="1"/>
  <c r="AF15" i="4"/>
  <c r="R85" i="4"/>
  <c r="Q61" i="4"/>
  <c r="AD22" i="4"/>
  <c r="W68" i="4"/>
  <c r="W56" i="4"/>
  <c r="AD23" i="4"/>
  <c r="W57" i="4"/>
  <c r="W69" i="4"/>
  <c r="AB23" i="4"/>
  <c r="X70" i="4"/>
  <c r="AE24" i="4"/>
  <c r="X58" i="4"/>
  <c r="X78" i="4"/>
  <c r="X67" i="4"/>
  <c r="AE21" i="4"/>
  <c r="X55" i="4"/>
  <c r="AB21" i="4"/>
  <c r="AM25" i="6"/>
  <c r="AF59" i="6"/>
  <c r="AF61" i="6" s="1"/>
  <c r="AF71" i="6"/>
  <c r="R86" i="6"/>
  <c r="X61" i="6"/>
  <c r="Y84" i="6"/>
  <c r="Y86" i="6" s="1"/>
  <c r="AE70" i="6"/>
  <c r="AE83" i="6" s="1"/>
  <c r="AM70" i="6"/>
  <c r="AM66" i="6"/>
  <c r="AM79" i="6" s="1"/>
  <c r="AF27" i="6"/>
  <c r="AM60" i="6"/>
  <c r="AM85" i="6" s="1"/>
  <c r="AE80" i="6"/>
  <c r="AK23" i="6"/>
  <c r="AK57" i="6" s="1"/>
  <c r="AB59" i="6"/>
  <c r="AB84" i="6" s="1"/>
  <c r="AM82" i="6"/>
  <c r="AM83" i="6"/>
  <c r="AD59" i="6"/>
  <c r="X84" i="6"/>
  <c r="AB58" i="6"/>
  <c r="AB83" i="6" s="1"/>
  <c r="X78" i="6"/>
  <c r="AD81" i="6"/>
  <c r="AD82" i="6"/>
  <c r="U61" i="6"/>
  <c r="AK25" i="6"/>
  <c r="AK71" i="6" s="1"/>
  <c r="U79" i="6"/>
  <c r="U83" i="6"/>
  <c r="AD71" i="6"/>
  <c r="W61" i="6"/>
  <c r="W78" i="6"/>
  <c r="AH59" i="6"/>
  <c r="AO25" i="6"/>
  <c r="AO59" i="6" s="1"/>
  <c r="AH57" i="6"/>
  <c r="AO23" i="6"/>
  <c r="AO57" i="6" s="1"/>
  <c r="AM81" i="6"/>
  <c r="AI23" i="6"/>
  <c r="AI69" i="6" s="1"/>
  <c r="AB82" i="6"/>
  <c r="AA61" i="6"/>
  <c r="U84" i="6"/>
  <c r="AH55" i="6"/>
  <c r="AO21" i="6"/>
  <c r="AO55" i="6" s="1"/>
  <c r="AE77" i="6"/>
  <c r="AK55" i="6"/>
  <c r="AK67" i="6"/>
  <c r="AK70" i="6"/>
  <c r="AK58" i="6"/>
  <c r="AK72" i="6"/>
  <c r="AK60" i="6"/>
  <c r="AH53" i="6"/>
  <c r="AO19" i="6"/>
  <c r="AO53" i="6" s="1"/>
  <c r="Z61" i="6"/>
  <c r="AB53" i="6"/>
  <c r="AB65" i="6"/>
  <c r="AK68" i="6"/>
  <c r="AK56" i="6"/>
  <c r="AB66" i="6"/>
  <c r="AB54" i="6"/>
  <c r="AG56" i="6"/>
  <c r="AN22" i="6"/>
  <c r="AN56" i="6" s="1"/>
  <c r="AD52" i="6"/>
  <c r="AD27" i="6"/>
  <c r="AK18" i="6"/>
  <c r="AI18" i="6"/>
  <c r="AD64" i="6"/>
  <c r="W77" i="6"/>
  <c r="W73" i="6"/>
  <c r="AG54" i="6"/>
  <c r="AN20" i="6"/>
  <c r="AN54" i="6" s="1"/>
  <c r="AD53" i="6"/>
  <c r="AI19" i="6"/>
  <c r="AD65" i="6"/>
  <c r="AK19" i="6"/>
  <c r="U80" i="6"/>
  <c r="AL64" i="6"/>
  <c r="AL52" i="6"/>
  <c r="AG60" i="6"/>
  <c r="AN26" i="6"/>
  <c r="AN60" i="6" s="1"/>
  <c r="AI22" i="6"/>
  <c r="AI26" i="6"/>
  <c r="AF77" i="6"/>
  <c r="AL60" i="6"/>
  <c r="AB67" i="6"/>
  <c r="AB55" i="6"/>
  <c r="AI15" i="6"/>
  <c r="AP7" i="6"/>
  <c r="AP15" i="6" s="1"/>
  <c r="AK15" i="6"/>
  <c r="AL68" i="6"/>
  <c r="AL56" i="6"/>
  <c r="U73" i="6"/>
  <c r="U77" i="6"/>
  <c r="U78" i="6"/>
  <c r="AG58" i="6"/>
  <c r="AN24" i="6"/>
  <c r="AN58" i="6" s="1"/>
  <c r="AM52" i="6"/>
  <c r="AM64" i="6"/>
  <c r="AL66" i="6"/>
  <c r="AL54" i="6"/>
  <c r="U81" i="6"/>
  <c r="U85" i="6"/>
  <c r="AB68" i="6"/>
  <c r="AB56" i="6"/>
  <c r="AB85" i="6"/>
  <c r="AG52" i="6"/>
  <c r="AN18" i="6"/>
  <c r="AG27" i="6"/>
  <c r="AN21" i="6"/>
  <c r="AN55" i="6" s="1"/>
  <c r="AG55" i="6"/>
  <c r="AB52" i="6"/>
  <c r="AB64" i="6"/>
  <c r="AB27" i="6"/>
  <c r="AH52" i="6"/>
  <c r="AH27" i="6"/>
  <c r="AO18" i="6"/>
  <c r="U82" i="6"/>
  <c r="J19" i="5"/>
  <c r="Y86" i="2"/>
  <c r="U61" i="2"/>
  <c r="U77" i="2"/>
  <c r="U86" i="2" s="1"/>
  <c r="R77" i="2"/>
  <c r="R86" i="2" s="1"/>
  <c r="J28" i="5" s="1"/>
  <c r="J29" i="5" s="1"/>
  <c r="J30" i="5" s="1"/>
  <c r="J31" i="5" s="1"/>
  <c r="J32" i="5" s="1"/>
  <c r="J33" i="5" s="1"/>
  <c r="J34" i="5" s="1"/>
  <c r="J35" i="5" s="1"/>
  <c r="D16" i="5" l="1"/>
  <c r="AK54" i="6"/>
  <c r="AD54" i="4"/>
  <c r="AD79" i="4" s="1"/>
  <c r="AE61" i="6"/>
  <c r="R86" i="4"/>
  <c r="K28" i="5" s="1"/>
  <c r="K29" i="5" s="1"/>
  <c r="U79" i="4"/>
  <c r="W82" i="4"/>
  <c r="U84" i="4"/>
  <c r="AE78" i="4"/>
  <c r="U81" i="4"/>
  <c r="P86" i="4"/>
  <c r="D28" i="5" s="1"/>
  <c r="G28" i="5" s="1"/>
  <c r="AI20" i="4"/>
  <c r="AI66" i="4" s="1"/>
  <c r="AI67" i="6"/>
  <c r="AE79" i="6"/>
  <c r="AD80" i="4"/>
  <c r="AL27" i="6"/>
  <c r="AI54" i="6"/>
  <c r="AD84" i="6"/>
  <c r="AI58" i="6"/>
  <c r="AI83" i="6" s="1"/>
  <c r="AI59" i="6"/>
  <c r="AL70" i="6"/>
  <c r="AL83" i="6" s="1"/>
  <c r="AI26" i="4"/>
  <c r="AI60" i="4" s="1"/>
  <c r="AD84" i="4"/>
  <c r="U73" i="4"/>
  <c r="AD80" i="6"/>
  <c r="AI21" i="4"/>
  <c r="AI67" i="4" s="1"/>
  <c r="X80" i="4"/>
  <c r="W83" i="4"/>
  <c r="U61" i="4"/>
  <c r="AF84" i="6"/>
  <c r="AF86" i="6" s="1"/>
  <c r="W78" i="4"/>
  <c r="X82" i="4"/>
  <c r="U85" i="4"/>
  <c r="AF79" i="4"/>
  <c r="AI54" i="4"/>
  <c r="AD69" i="4"/>
  <c r="AD57" i="4"/>
  <c r="AI23" i="4"/>
  <c r="AB53" i="4"/>
  <c r="AB65" i="4"/>
  <c r="AK59" i="6"/>
  <c r="AK84" i="6" s="1"/>
  <c r="AB57" i="4"/>
  <c r="AB69" i="4"/>
  <c r="U83" i="4"/>
  <c r="X81" i="4"/>
  <c r="AI57" i="6"/>
  <c r="AI82" i="6" s="1"/>
  <c r="AE73" i="6"/>
  <c r="R88" i="6"/>
  <c r="Y88" i="6" s="1"/>
  <c r="L28" i="5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AE67" i="4"/>
  <c r="AE55" i="4"/>
  <c r="AE70" i="4"/>
  <c r="AE58" i="4"/>
  <c r="AD56" i="4"/>
  <c r="AD68" i="4"/>
  <c r="AI22" i="4"/>
  <c r="AI19" i="4"/>
  <c r="AD53" i="4"/>
  <c r="AD65" i="4"/>
  <c r="AH27" i="4"/>
  <c r="AH52" i="4"/>
  <c r="AH61" i="4" s="1"/>
  <c r="AB54" i="4"/>
  <c r="AB66" i="4"/>
  <c r="AB56" i="4"/>
  <c r="AB68" i="4"/>
  <c r="AF85" i="4"/>
  <c r="AB58" i="4"/>
  <c r="AB70" i="4"/>
  <c r="D29" i="5"/>
  <c r="X73" i="4"/>
  <c r="X77" i="4"/>
  <c r="X84" i="4"/>
  <c r="AI18" i="4"/>
  <c r="AD64" i="4"/>
  <c r="AD27" i="4"/>
  <c r="AD52" i="4"/>
  <c r="P88" i="4"/>
  <c r="AB60" i="4"/>
  <c r="AB72" i="4"/>
  <c r="Q86" i="4"/>
  <c r="Q88" i="4" s="1"/>
  <c r="K88" i="4"/>
  <c r="R88" i="4" s="1"/>
  <c r="Y88" i="4" s="1"/>
  <c r="K16" i="5"/>
  <c r="AF73" i="4"/>
  <c r="AF77" i="4"/>
  <c r="W61" i="4"/>
  <c r="W77" i="4"/>
  <c r="W73" i="4"/>
  <c r="AK83" i="6"/>
  <c r="AB55" i="4"/>
  <c r="AB67" i="4"/>
  <c r="X79" i="4"/>
  <c r="AI24" i="4"/>
  <c r="AD70" i="4"/>
  <c r="AD58" i="4"/>
  <c r="W85" i="4"/>
  <c r="X61" i="4"/>
  <c r="AB59" i="4"/>
  <c r="AB71" i="4"/>
  <c r="X85" i="4"/>
  <c r="AF73" i="6"/>
  <c r="AK69" i="6"/>
  <c r="AK82" i="6" s="1"/>
  <c r="X86" i="6"/>
  <c r="X88" i="6" s="1"/>
  <c r="X83" i="4"/>
  <c r="W81" i="4"/>
  <c r="AA61" i="4"/>
  <c r="AE66" i="4"/>
  <c r="AE54" i="4"/>
  <c r="AE68" i="4"/>
  <c r="AE56" i="4"/>
  <c r="AD72" i="4"/>
  <c r="AD60" i="4"/>
  <c r="AE52" i="4"/>
  <c r="AE27" i="4"/>
  <c r="AE64" i="4"/>
  <c r="AE71" i="4"/>
  <c r="AE59" i="4"/>
  <c r="AI25" i="4"/>
  <c r="AB64" i="4"/>
  <c r="AB27" i="4"/>
  <c r="AB52" i="4"/>
  <c r="D17" i="5"/>
  <c r="G16" i="5"/>
  <c r="AE72" i="4"/>
  <c r="AE60" i="4"/>
  <c r="AE69" i="4"/>
  <c r="AE57" i="4"/>
  <c r="J36" i="5"/>
  <c r="AM59" i="6"/>
  <c r="AM61" i="6" s="1"/>
  <c r="AM71" i="6"/>
  <c r="AM73" i="6" s="1"/>
  <c r="AB81" i="6"/>
  <c r="AL79" i="6"/>
  <c r="AB80" i="6"/>
  <c r="AM27" i="6"/>
  <c r="AI84" i="6"/>
  <c r="AP25" i="6"/>
  <c r="AP71" i="6" s="1"/>
  <c r="W86" i="6"/>
  <c r="W88" i="6" s="1"/>
  <c r="AI79" i="6"/>
  <c r="AK80" i="6"/>
  <c r="U86" i="6"/>
  <c r="U88" i="6" s="1"/>
  <c r="AP22" i="6"/>
  <c r="AP68" i="6" s="1"/>
  <c r="AB78" i="6"/>
  <c r="AP26" i="6"/>
  <c r="AP72" i="6" s="1"/>
  <c r="AP23" i="6"/>
  <c r="AP57" i="6" s="1"/>
  <c r="AE86" i="6"/>
  <c r="AO52" i="6"/>
  <c r="AO61" i="6" s="1"/>
  <c r="AO27" i="6"/>
  <c r="AB77" i="6"/>
  <c r="AB73" i="6"/>
  <c r="AM77" i="6"/>
  <c r="AI72" i="6"/>
  <c r="AI60" i="6"/>
  <c r="AL61" i="6"/>
  <c r="AK53" i="6"/>
  <c r="AP19" i="6"/>
  <c r="AK65" i="6"/>
  <c r="AD77" i="6"/>
  <c r="AD73" i="6"/>
  <c r="AD61" i="6"/>
  <c r="AP24" i="6"/>
  <c r="AP21" i="6"/>
  <c r="AK79" i="6"/>
  <c r="AB61" i="6"/>
  <c r="AN52" i="6"/>
  <c r="AN61" i="6" s="1"/>
  <c r="AN27" i="6"/>
  <c r="AL85" i="6"/>
  <c r="AI68" i="6"/>
  <c r="AI56" i="6"/>
  <c r="AD78" i="6"/>
  <c r="AI64" i="6"/>
  <c r="AI27" i="6"/>
  <c r="AI52" i="6"/>
  <c r="AB79" i="6"/>
  <c r="AK85" i="6"/>
  <c r="AP20" i="6"/>
  <c r="AH61" i="6"/>
  <c r="AG61" i="6"/>
  <c r="AL81" i="6"/>
  <c r="AI80" i="6"/>
  <c r="AL77" i="6"/>
  <c r="AI65" i="6"/>
  <c r="AI53" i="6"/>
  <c r="AK64" i="6"/>
  <c r="AK27" i="6"/>
  <c r="AK52" i="6"/>
  <c r="AP18" i="6"/>
  <c r="AK81" i="6"/>
  <c r="J20" i="5"/>
  <c r="AP60" i="6" l="1"/>
  <c r="AE88" i="6"/>
  <c r="U86" i="4"/>
  <c r="U88" i="4" s="1"/>
  <c r="AI55" i="4"/>
  <c r="AL73" i="6"/>
  <c r="AE85" i="4"/>
  <c r="AE84" i="4"/>
  <c r="AI72" i="4"/>
  <c r="AI85" i="4" s="1"/>
  <c r="AB81" i="4"/>
  <c r="AF88" i="6"/>
  <c r="AD82" i="4"/>
  <c r="AE81" i="4"/>
  <c r="AD83" i="4"/>
  <c r="AE80" i="4"/>
  <c r="AB82" i="4"/>
  <c r="AI80" i="4"/>
  <c r="AI27" i="4"/>
  <c r="AI64" i="4"/>
  <c r="AI52" i="4"/>
  <c r="G29" i="5"/>
  <c r="D30" i="5"/>
  <c r="AB77" i="4"/>
  <c r="AB73" i="4"/>
  <c r="AE77" i="4"/>
  <c r="AE73" i="4"/>
  <c r="AD85" i="4"/>
  <c r="AE79" i="4"/>
  <c r="AI58" i="4"/>
  <c r="AI70" i="4"/>
  <c r="AF86" i="4"/>
  <c r="AF88" i="4" s="1"/>
  <c r="AD61" i="4"/>
  <c r="AI53" i="4"/>
  <c r="AI65" i="4"/>
  <c r="AI57" i="4"/>
  <c r="AI69" i="4"/>
  <c r="AI79" i="4"/>
  <c r="AE82" i="4"/>
  <c r="D18" i="5"/>
  <c r="G17" i="5"/>
  <c r="AI59" i="4"/>
  <c r="AI71" i="4"/>
  <c r="AB85" i="4"/>
  <c r="X86" i="4"/>
  <c r="X88" i="4" s="1"/>
  <c r="AB83" i="4"/>
  <c r="AI68" i="4"/>
  <c r="AI56" i="4"/>
  <c r="AE83" i="4"/>
  <c r="K30" i="5"/>
  <c r="N29" i="5"/>
  <c r="AB61" i="4"/>
  <c r="AE61" i="4"/>
  <c r="AB84" i="4"/>
  <c r="AB80" i="4"/>
  <c r="W86" i="4"/>
  <c r="W88" i="4" s="1"/>
  <c r="N16" i="5"/>
  <c r="K17" i="5"/>
  <c r="AD73" i="4"/>
  <c r="AD77" i="4"/>
  <c r="AB79" i="4"/>
  <c r="AD78" i="4"/>
  <c r="AD81" i="4"/>
  <c r="AB78" i="4"/>
  <c r="N28" i="5"/>
  <c r="J37" i="5"/>
  <c r="AP59" i="6"/>
  <c r="AP84" i="6" s="1"/>
  <c r="AP56" i="6"/>
  <c r="AM84" i="6"/>
  <c r="AM86" i="6" s="1"/>
  <c r="AM88" i="6" s="1"/>
  <c r="AK61" i="6"/>
  <c r="AP69" i="6"/>
  <c r="AP82" i="6" s="1"/>
  <c r="AI81" i="6"/>
  <c r="AP64" i="6"/>
  <c r="AP27" i="6"/>
  <c r="AP52" i="6"/>
  <c r="AP66" i="6"/>
  <c r="AP54" i="6"/>
  <c r="AI73" i="6"/>
  <c r="AI77" i="6"/>
  <c r="AP65" i="6"/>
  <c r="AP53" i="6"/>
  <c r="AI78" i="6"/>
  <c r="AP85" i="6"/>
  <c r="AI85" i="6"/>
  <c r="AB86" i="6"/>
  <c r="AB88" i="6" s="1"/>
  <c r="AI61" i="6"/>
  <c r="AP67" i="6"/>
  <c r="AP55" i="6"/>
  <c r="AD86" i="6"/>
  <c r="AD88" i="6" s="1"/>
  <c r="AK73" i="6"/>
  <c r="AK77" i="6"/>
  <c r="AL86" i="6"/>
  <c r="AL88" i="6" s="1"/>
  <c r="AP70" i="6"/>
  <c r="AP58" i="6"/>
  <c r="AP81" i="6"/>
  <c r="AK78" i="6"/>
  <c r="J21" i="5"/>
  <c r="D31" i="2"/>
  <c r="D32" i="2"/>
  <c r="D33" i="2"/>
  <c r="D34" i="2"/>
  <c r="D35" i="2"/>
  <c r="D36" i="2"/>
  <c r="D37" i="2"/>
  <c r="D38" i="2"/>
  <c r="B30" i="2"/>
  <c r="D30" i="2" l="1"/>
  <c r="B52" i="2"/>
  <c r="G31" i="2"/>
  <c r="G53" i="2" s="1"/>
  <c r="G78" i="2" s="1"/>
  <c r="D53" i="2"/>
  <c r="D78" i="2" s="1"/>
  <c r="D56" i="2"/>
  <c r="D81" i="2" s="1"/>
  <c r="G34" i="2"/>
  <c r="G56" i="2" s="1"/>
  <c r="G81" i="2" s="1"/>
  <c r="D59" i="2"/>
  <c r="D84" i="2" s="1"/>
  <c r="G37" i="2"/>
  <c r="G59" i="2" s="1"/>
  <c r="G84" i="2" s="1"/>
  <c r="D55" i="2"/>
  <c r="D80" i="2" s="1"/>
  <c r="G33" i="2"/>
  <c r="G55" i="2" s="1"/>
  <c r="G80" i="2" s="1"/>
  <c r="G35" i="2"/>
  <c r="G57" i="2" s="1"/>
  <c r="G82" i="2" s="1"/>
  <c r="D57" i="2"/>
  <c r="D82" i="2" s="1"/>
  <c r="G38" i="2"/>
  <c r="G60" i="2" s="1"/>
  <c r="G85" i="2" s="1"/>
  <c r="D60" i="2"/>
  <c r="D85" i="2" s="1"/>
  <c r="D58" i="2"/>
  <c r="D83" i="2" s="1"/>
  <c r="G36" i="2"/>
  <c r="G58" i="2" s="1"/>
  <c r="G83" i="2" s="1"/>
  <c r="G32" i="2"/>
  <c r="G54" i="2" s="1"/>
  <c r="G79" i="2" s="1"/>
  <c r="D54" i="2"/>
  <c r="D79" i="2" s="1"/>
  <c r="AI82" i="4"/>
  <c r="AI84" i="4"/>
  <c r="AI83" i="4"/>
  <c r="D31" i="5"/>
  <c r="G30" i="5"/>
  <c r="G18" i="5"/>
  <c r="D19" i="5"/>
  <c r="AD86" i="4"/>
  <c r="AD88" i="4" s="1"/>
  <c r="K31" i="5"/>
  <c r="N30" i="5"/>
  <c r="AI78" i="4"/>
  <c r="AB86" i="4"/>
  <c r="AB88" i="4" s="1"/>
  <c r="AI73" i="4"/>
  <c r="AI77" i="4"/>
  <c r="K18" i="5"/>
  <c r="N17" i="5"/>
  <c r="AE86" i="4"/>
  <c r="AE88" i="4" s="1"/>
  <c r="AI81" i="4"/>
  <c r="AI61" i="4"/>
  <c r="J38" i="5"/>
  <c r="AK86" i="6"/>
  <c r="AP80" i="6"/>
  <c r="AP78" i="6"/>
  <c r="AP77" i="6"/>
  <c r="AP73" i="6"/>
  <c r="AP83" i="6"/>
  <c r="AI86" i="6"/>
  <c r="AI88" i="6" s="1"/>
  <c r="AP79" i="6"/>
  <c r="AK88" i="6"/>
  <c r="AP61" i="6"/>
  <c r="J22" i="5"/>
  <c r="B61" i="2" l="1"/>
  <c r="B77" i="2"/>
  <c r="B86" i="2" s="1"/>
  <c r="G30" i="2"/>
  <c r="G52" i="2" s="1"/>
  <c r="D52" i="2"/>
  <c r="AI86" i="4"/>
  <c r="AI88" i="4" s="1"/>
  <c r="D20" i="5"/>
  <c r="G19" i="5"/>
  <c r="G31" i="5"/>
  <c r="D32" i="5"/>
  <c r="K32" i="5"/>
  <c r="N31" i="5"/>
  <c r="K19" i="5"/>
  <c r="N18" i="5"/>
  <c r="J39" i="5"/>
  <c r="AP86" i="6"/>
  <c r="AP88" i="6" s="1"/>
  <c r="J23" i="5"/>
  <c r="C4" i="5" l="1"/>
  <c r="B88" i="2"/>
  <c r="I88" i="2" s="1"/>
  <c r="P88" i="2" s="1"/>
  <c r="W88" i="2" s="1"/>
  <c r="D61" i="2"/>
  <c r="D77" i="2"/>
  <c r="D86" i="2" s="1"/>
  <c r="G61" i="2"/>
  <c r="G77" i="2"/>
  <c r="G86" i="2" s="1"/>
  <c r="G88" i="2" s="1"/>
  <c r="N88" i="2" s="1"/>
  <c r="U88" i="2" s="1"/>
  <c r="AB88" i="2" s="1"/>
  <c r="K20" i="5"/>
  <c r="N19" i="5"/>
  <c r="K33" i="5"/>
  <c r="N32" i="5"/>
  <c r="D21" i="5"/>
  <c r="G20" i="5"/>
  <c r="D33" i="5"/>
  <c r="G32" i="5"/>
  <c r="J24" i="5"/>
  <c r="D88" i="2" l="1"/>
  <c r="K88" i="2" s="1"/>
  <c r="R88" i="2" s="1"/>
  <c r="Y88" i="2" s="1"/>
  <c r="J4" i="5"/>
  <c r="G4" i="5"/>
  <c r="H4" i="5" s="1"/>
  <c r="C5" i="5"/>
  <c r="D34" i="5"/>
  <c r="G33" i="5"/>
  <c r="K34" i="5"/>
  <c r="N33" i="5"/>
  <c r="K21" i="5"/>
  <c r="N20" i="5"/>
  <c r="D22" i="5"/>
  <c r="G21" i="5"/>
  <c r="J25" i="5"/>
  <c r="J5" i="5" l="1"/>
  <c r="N4" i="5"/>
  <c r="O4" i="5" s="1"/>
  <c r="C6" i="5"/>
  <c r="G5" i="5"/>
  <c r="H5" i="5" s="1"/>
  <c r="K22" i="5"/>
  <c r="N21" i="5"/>
  <c r="G34" i="5"/>
  <c r="D35" i="5"/>
  <c r="D23" i="5"/>
  <c r="G22" i="5"/>
  <c r="K35" i="5"/>
  <c r="N34" i="5"/>
  <c r="J26" i="5"/>
  <c r="N5" i="5" l="1"/>
  <c r="O5" i="5" s="1"/>
  <c r="J6" i="5"/>
  <c r="C7" i="5"/>
  <c r="G6" i="5"/>
  <c r="H6" i="5" s="1"/>
  <c r="D24" i="5"/>
  <c r="G23" i="5"/>
  <c r="K23" i="5"/>
  <c r="N22" i="5"/>
  <c r="K36" i="5"/>
  <c r="N35" i="5"/>
  <c r="G35" i="5"/>
  <c r="D36" i="5"/>
  <c r="J27" i="5"/>
  <c r="N6" i="5" l="1"/>
  <c r="O6" i="5" s="1"/>
  <c r="J7" i="5"/>
  <c r="C8" i="5"/>
  <c r="G7" i="5"/>
  <c r="H7" i="5" s="1"/>
  <c r="D37" i="5"/>
  <c r="G36" i="5"/>
  <c r="D25" i="5"/>
  <c r="G24" i="5"/>
  <c r="K24" i="5"/>
  <c r="N23" i="5"/>
  <c r="K37" i="5"/>
  <c r="N36" i="5"/>
  <c r="J8" i="5" l="1"/>
  <c r="N7" i="5"/>
  <c r="O7" i="5" s="1"/>
  <c r="C9" i="5"/>
  <c r="G8" i="5"/>
  <c r="H8" i="5" s="1"/>
  <c r="D26" i="5"/>
  <c r="G25" i="5"/>
  <c r="D38" i="5"/>
  <c r="G37" i="5"/>
  <c r="K25" i="5"/>
  <c r="N24" i="5"/>
  <c r="K38" i="5"/>
  <c r="N37" i="5"/>
  <c r="C10" i="5" l="1"/>
  <c r="G9" i="5"/>
  <c r="H9" i="5" s="1"/>
  <c r="N8" i="5"/>
  <c r="O8" i="5" s="1"/>
  <c r="J9" i="5"/>
  <c r="D27" i="5"/>
  <c r="G27" i="5" s="1"/>
  <c r="G26" i="5"/>
  <c r="K39" i="5"/>
  <c r="N39" i="5" s="1"/>
  <c r="N38" i="5"/>
  <c r="D39" i="5"/>
  <c r="G39" i="5" s="1"/>
  <c r="G38" i="5"/>
  <c r="K26" i="5"/>
  <c r="N25" i="5"/>
  <c r="J10" i="5" l="1"/>
  <c r="N9" i="5"/>
  <c r="O9" i="5" s="1"/>
  <c r="C11" i="5"/>
  <c r="G10" i="5"/>
  <c r="H10" i="5" s="1"/>
  <c r="K27" i="5"/>
  <c r="N27" i="5" s="1"/>
  <c r="N26" i="5"/>
  <c r="N10" i="5" l="1"/>
  <c r="O10" i="5" s="1"/>
  <c r="J11" i="5"/>
  <c r="C12" i="5"/>
  <c r="G11" i="5"/>
  <c r="H11" i="5" s="1"/>
  <c r="C13" i="5" l="1"/>
  <c r="G12" i="5"/>
  <c r="H12" i="5" s="1"/>
  <c r="N11" i="5"/>
  <c r="O11" i="5" s="1"/>
  <c r="J12" i="5"/>
  <c r="C14" i="5" l="1"/>
  <c r="G13" i="5"/>
  <c r="H13" i="5" s="1"/>
  <c r="N12" i="5"/>
  <c r="O12" i="5" s="1"/>
  <c r="J13" i="5"/>
  <c r="C15" i="5" l="1"/>
  <c r="G15" i="5" s="1"/>
  <c r="G14" i="5"/>
  <c r="H14" i="5" s="1"/>
  <c r="N13" i="5"/>
  <c r="O13" i="5" s="1"/>
  <c r="J14" i="5"/>
  <c r="H15" i="5" l="1"/>
  <c r="N14" i="5"/>
  <c r="O14" i="5" s="1"/>
  <c r="J15" i="5"/>
  <c r="N15" i="5" s="1"/>
  <c r="H43" i="5" l="1"/>
  <c r="H16" i="5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O15" i="5"/>
  <c r="H27" i="5" l="1"/>
  <c r="H48" i="5"/>
  <c r="O16" i="5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43" i="5"/>
  <c r="O27" i="5" l="1"/>
  <c r="O48" i="5"/>
  <c r="H28" i="5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5" i="5" s="1"/>
  <c r="H44" i="5"/>
  <c r="O28" i="5" l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5" i="5" s="1"/>
  <c r="O44" i="5"/>
</calcChain>
</file>

<file path=xl/comments1.xml><?xml version="1.0" encoding="utf-8"?>
<comments xmlns="http://schemas.openxmlformats.org/spreadsheetml/2006/main">
  <authors>
    <author>Pluth, Jeanne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U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W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B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D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I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K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P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U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B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D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I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K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P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</commentList>
</comments>
</file>

<file path=xl/comments2.xml><?xml version="1.0" encoding="utf-8"?>
<comments xmlns="http://schemas.openxmlformats.org/spreadsheetml/2006/main">
  <authors>
    <author>Pluth, Jeanne</author>
  </authors>
  <commentList>
    <comment ref="I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U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W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B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D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I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U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B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D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I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</commentList>
</comments>
</file>

<file path=xl/comments3.xml><?xml version="1.0" encoding="utf-8"?>
<comments xmlns="http://schemas.openxmlformats.org/spreadsheetml/2006/main">
  <authors>
    <author>Pluth, Jeanne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U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W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AB31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CD.AA rate is 19.637% and CD.WA is 20%.  Will use 20% for dfit calculation.  Difference not material.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U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W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  <comment ref="AB38" authorId="0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CD.WA rate is 3.4% and GD.WA is 2.86%.  Not material so will 3.4%</t>
        </r>
      </text>
    </comment>
  </commentList>
</comments>
</file>

<file path=xl/sharedStrings.xml><?xml version="1.0" encoding="utf-8"?>
<sst xmlns="http://schemas.openxmlformats.org/spreadsheetml/2006/main" count="339" uniqueCount="62">
  <si>
    <t>2017 - Results of Operations - 12E</t>
  </si>
  <si>
    <t>RI:[D-397121]</t>
  </si>
  <si>
    <t>RH:[D-395121]</t>
  </si>
  <si>
    <t>RG:[D-391121]</t>
  </si>
  <si>
    <t>RF:[D-391120]</t>
  </si>
  <si>
    <t>RE:[D-389421]</t>
  </si>
  <si>
    <t>RD:[D-381121]</t>
  </si>
  <si>
    <t>RC:[D-370121]</t>
  </si>
  <si>
    <t>RB:[D-303121]</t>
  </si>
  <si>
    <t>RA:[D-303120]</t>
  </si>
  <si>
    <t>QW:[A-397121]</t>
  </si>
  <si>
    <t>QV:[A-395121]</t>
  </si>
  <si>
    <t>QU:[A-391121]</t>
  </si>
  <si>
    <t>QT:[A-391120]</t>
  </si>
  <si>
    <t>QS:[A-389421]</t>
  </si>
  <si>
    <t>QR:[A-381121]</t>
  </si>
  <si>
    <t>QQ:[A-370121]</t>
  </si>
  <si>
    <t>QP:[A-303121]</t>
  </si>
  <si>
    <t>QO:[A-303120]</t>
  </si>
  <si>
    <t>QM:[]</t>
  </si>
  <si>
    <t>QL:[Total AMI-Plant]</t>
  </si>
  <si>
    <t>QK:[P-397121]</t>
  </si>
  <si>
    <t>QJ:[P-395121]</t>
  </si>
  <si>
    <t>QI:[P-391121]</t>
  </si>
  <si>
    <t>QH:[P-391120]</t>
  </si>
  <si>
    <t>QG:[P-389421]</t>
  </si>
  <si>
    <t>QF:[P-381121]</t>
  </si>
  <si>
    <t>QE:[P-370121]</t>
  </si>
  <si>
    <t>QD:[P-303121]</t>
  </si>
  <si>
    <t>QC:[P-303120]</t>
  </si>
  <si>
    <t>QB:[AMI-Plant]</t>
  </si>
  <si>
    <t>Oregon Gas</t>
  </si>
  <si>
    <t>Idaho Gas</t>
  </si>
  <si>
    <t>Washington Gas</t>
  </si>
  <si>
    <t>Idaho Electric</t>
  </si>
  <si>
    <t>Washington Electric</t>
  </si>
  <si>
    <t>a-Dec 2017 </t>
  </si>
  <si>
    <t>Jurisdiction Total</t>
  </si>
  <si>
    <t>a-Dec 2018</t>
  </si>
  <si>
    <t>Book Rate</t>
  </si>
  <si>
    <t>Tax Rate</t>
  </si>
  <si>
    <t>Book deprec</t>
  </si>
  <si>
    <t>Total Book Deprec</t>
  </si>
  <si>
    <t>Tax deprec</t>
  </si>
  <si>
    <t>Total Tax Deprec</t>
  </si>
  <si>
    <t>Year 1</t>
  </si>
  <si>
    <t>Year 2</t>
  </si>
  <si>
    <t>Year 3</t>
  </si>
  <si>
    <t>Year 4</t>
  </si>
  <si>
    <t>DFIT</t>
  </si>
  <si>
    <t>Total DFIT</t>
  </si>
  <si>
    <t>ADFIT</t>
  </si>
  <si>
    <t>Results of Operations - 12E</t>
  </si>
  <si>
    <t>2017 Adds</t>
  </si>
  <si>
    <t>2018 Adds</t>
  </si>
  <si>
    <t>2019 Adds</t>
  </si>
  <si>
    <t>2020 Adds</t>
  </si>
  <si>
    <t>a-Dec 2019</t>
  </si>
  <si>
    <t>AMA 2017</t>
  </si>
  <si>
    <t>AMA 2018</t>
  </si>
  <si>
    <t>AMA 2019</t>
  </si>
  <si>
    <t>AMA 11.30.2018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</si>
</sst>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_);[Red]\(#,##0\);&quot; &quot;"/>
    <numFmt numFmtId="165" formatCode="0.000%"/>
    <numFmt numFmtId="166" formatCode="m/d/yyyy;@"/>
    <numFmt numFmtId="167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70C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19" fillId="0" borderId="10" xfId="0" applyNumberFormat="1" applyFont="1" applyBorder="1" applyAlignment="1">
      <alignment horizontal="right"/>
    </xf>
    <xf numFmtId="165" fontId="18" fillId="0" borderId="0" xfId="1" applyNumberFormat="1" applyFont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left"/>
    </xf>
    <xf numFmtId="164" fontId="19" fillId="0" borderId="0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center" wrapText="1"/>
    </xf>
    <xf numFmtId="166" fontId="0" fillId="0" borderId="0" xfId="0" applyNumberFormat="1"/>
    <xf numFmtId="167" fontId="0" fillId="0" borderId="0" xfId="43" applyNumberFormat="1" applyFont="1"/>
    <xf numFmtId="167" fontId="0" fillId="0" borderId="0" xfId="0" applyNumberFormat="1"/>
    <xf numFmtId="164" fontId="23" fillId="0" borderId="0" xfId="0" applyNumberFormat="1" applyFont="1" applyAlignment="1">
      <alignment horizontal="right"/>
    </xf>
    <xf numFmtId="49" fontId="19" fillId="0" borderId="11" xfId="0" applyNumberFormat="1" applyFont="1" applyBorder="1" applyAlignment="1">
      <alignment horizontal="center" wrapText="1"/>
    </xf>
    <xf numFmtId="49" fontId="19" fillId="0" borderId="12" xfId="0" applyNumberFormat="1" applyFont="1" applyBorder="1" applyAlignment="1">
      <alignment horizontal="center" wrapText="1"/>
    </xf>
    <xf numFmtId="49" fontId="19" fillId="0" borderId="13" xfId="0" applyNumberFormat="1" applyFont="1" applyBorder="1" applyAlignment="1">
      <alignment horizontal="center" wrapText="1"/>
    </xf>
    <xf numFmtId="49" fontId="19" fillId="33" borderId="11" xfId="0" applyNumberFormat="1" applyFont="1" applyFill="1" applyBorder="1" applyAlignment="1">
      <alignment horizontal="center" wrapText="1"/>
    </xf>
    <xf numFmtId="49" fontId="19" fillId="33" borderId="12" xfId="0" applyNumberFormat="1" applyFont="1" applyFill="1" applyBorder="1" applyAlignment="1">
      <alignment horizontal="center" wrapText="1"/>
    </xf>
    <xf numFmtId="49" fontId="19" fillId="33" borderId="13" xfId="0" applyNumberFormat="1" applyFont="1" applyFill="1" applyBorder="1" applyAlignment="1">
      <alignment horizont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tabSelected="1" view="pageBreakPreview" topLeftCell="A2" zoomScale="60" zoomScaleNormal="100" workbookViewId="0">
      <selection activeCell="O16" sqref="O16:O26"/>
    </sheetView>
  </sheetViews>
  <sheetFormatPr defaultRowHeight="14.4" x14ac:dyDescent="0.3"/>
  <cols>
    <col min="1" max="1" width="2.33203125" customWidth="1"/>
    <col min="2" max="2" width="10.6640625" bestFit="1" customWidth="1"/>
    <col min="3" max="3" width="10.77734375" bestFit="1" customWidth="1"/>
    <col min="4" max="5" width="10.77734375" style="9" bestFit="1" customWidth="1"/>
    <col min="6" max="6" width="8.88671875" style="9"/>
    <col min="7" max="7" width="10.33203125" style="9" bestFit="1" customWidth="1"/>
    <col min="8" max="8" width="14.88671875" style="9" bestFit="1" customWidth="1"/>
    <col min="9" max="9" width="1.88671875" customWidth="1"/>
    <col min="10" max="10" width="9.5546875" bestFit="1" customWidth="1"/>
    <col min="11" max="11" width="9.21875" bestFit="1" customWidth="1"/>
    <col min="12" max="12" width="10.77734375" bestFit="1" customWidth="1"/>
    <col min="14" max="14" width="9.5546875" bestFit="1" customWidth="1"/>
    <col min="15" max="15" width="12" bestFit="1" customWidth="1"/>
  </cols>
  <sheetData>
    <row r="1" spans="2:15" ht="15" thickBot="1" x14ac:dyDescent="0.35"/>
    <row r="2" spans="2:15" ht="22.2" customHeight="1" thickBot="1" x14ac:dyDescent="0.35">
      <c r="C2" s="20" t="s">
        <v>35</v>
      </c>
      <c r="D2" s="21"/>
      <c r="E2" s="21"/>
      <c r="F2" s="21"/>
      <c r="G2" s="21"/>
      <c r="H2" s="22"/>
      <c r="I2" s="15"/>
      <c r="J2" s="20" t="s">
        <v>33</v>
      </c>
      <c r="K2" s="21"/>
      <c r="L2" s="21"/>
      <c r="M2" s="21"/>
      <c r="N2" s="21"/>
      <c r="O2" s="22"/>
    </row>
    <row r="3" spans="2:15" s="9" customFormat="1" x14ac:dyDescent="0.3">
      <c r="C3" s="15" t="s">
        <v>53</v>
      </c>
      <c r="D3" s="15" t="s">
        <v>54</v>
      </c>
      <c r="E3" s="15" t="s">
        <v>55</v>
      </c>
      <c r="F3" s="15" t="s">
        <v>56</v>
      </c>
      <c r="G3" s="15" t="s">
        <v>50</v>
      </c>
      <c r="H3" s="15" t="s">
        <v>51</v>
      </c>
      <c r="I3" s="15"/>
      <c r="J3" s="15" t="s">
        <v>53</v>
      </c>
      <c r="K3" s="15" t="s">
        <v>54</v>
      </c>
      <c r="L3" s="15" t="s">
        <v>55</v>
      </c>
      <c r="M3" s="15" t="s">
        <v>56</v>
      </c>
      <c r="N3" s="15" t="s">
        <v>50</v>
      </c>
      <c r="O3" s="15" t="s">
        <v>51</v>
      </c>
    </row>
    <row r="4" spans="2:15" x14ac:dyDescent="0.3">
      <c r="B4" s="16">
        <v>42766</v>
      </c>
      <c r="C4" s="17">
        <f>'12.31.2017'!B86/12</f>
        <v>-78835.094366962556</v>
      </c>
      <c r="G4" s="18">
        <f>SUM(C4:F4)</f>
        <v>-78835.094366962556</v>
      </c>
      <c r="H4" s="18">
        <f>G4</f>
        <v>-78835.094366962556</v>
      </c>
      <c r="J4" s="17">
        <f>'12.31.2017'!D86/12</f>
        <v>-23960.753501232553</v>
      </c>
      <c r="K4" s="9"/>
      <c r="L4" s="9"/>
      <c r="M4" s="9"/>
      <c r="N4" s="18">
        <f>SUM(J4:M4)</f>
        <v>-23960.753501232553</v>
      </c>
      <c r="O4" s="18">
        <f>N4</f>
        <v>-23960.753501232553</v>
      </c>
    </row>
    <row r="5" spans="2:15" x14ac:dyDescent="0.3">
      <c r="B5" s="16">
        <v>42794</v>
      </c>
      <c r="C5" s="18">
        <f>C4</f>
        <v>-78835.094366962556</v>
      </c>
      <c r="G5" s="18">
        <f t="shared" ref="G5:G27" si="0">SUM(C5:F5)</f>
        <v>-78835.094366962556</v>
      </c>
      <c r="H5" s="18">
        <f>G5+H4</f>
        <v>-157670.18873392511</v>
      </c>
      <c r="J5" s="18">
        <f>J4</f>
        <v>-23960.753501232553</v>
      </c>
      <c r="K5" s="9"/>
      <c r="L5" s="9"/>
      <c r="M5" s="9"/>
      <c r="N5" s="18">
        <f t="shared" ref="N5:N27" si="1">SUM(J5:M5)</f>
        <v>-23960.753501232553</v>
      </c>
      <c r="O5" s="18">
        <f>N5+O4</f>
        <v>-47921.507002465107</v>
      </c>
    </row>
    <row r="6" spans="2:15" x14ac:dyDescent="0.3">
      <c r="B6" s="16">
        <v>42825</v>
      </c>
      <c r="C6" s="18">
        <f t="shared" ref="C6:C15" si="2">C5</f>
        <v>-78835.094366962556</v>
      </c>
      <c r="G6" s="18">
        <f t="shared" si="0"/>
        <v>-78835.094366962556</v>
      </c>
      <c r="H6" s="18">
        <f t="shared" ref="H6:H27" si="3">G6+H5</f>
        <v>-236505.28310088767</v>
      </c>
      <c r="J6" s="18">
        <f t="shared" ref="J6:J15" si="4">J5</f>
        <v>-23960.753501232553</v>
      </c>
      <c r="K6" s="9"/>
      <c r="L6" s="9"/>
      <c r="M6" s="9"/>
      <c r="N6" s="18">
        <f t="shared" si="1"/>
        <v>-23960.753501232553</v>
      </c>
      <c r="O6" s="18">
        <f t="shared" ref="O6:O27" si="5">N6+O5</f>
        <v>-71882.26050369766</v>
      </c>
    </row>
    <row r="7" spans="2:15" x14ac:dyDescent="0.3">
      <c r="B7" s="16">
        <v>42855</v>
      </c>
      <c r="C7" s="18">
        <f t="shared" si="2"/>
        <v>-78835.094366962556</v>
      </c>
      <c r="G7" s="18">
        <f t="shared" si="0"/>
        <v>-78835.094366962556</v>
      </c>
      <c r="H7" s="18">
        <f t="shared" si="3"/>
        <v>-315340.37746785022</v>
      </c>
      <c r="J7" s="18">
        <f t="shared" si="4"/>
        <v>-23960.753501232553</v>
      </c>
      <c r="K7" s="9"/>
      <c r="L7" s="9"/>
      <c r="M7" s="9"/>
      <c r="N7" s="18">
        <f t="shared" si="1"/>
        <v>-23960.753501232553</v>
      </c>
      <c r="O7" s="18">
        <f t="shared" si="5"/>
        <v>-95843.014004930214</v>
      </c>
    </row>
    <row r="8" spans="2:15" x14ac:dyDescent="0.3">
      <c r="B8" s="16">
        <v>42886</v>
      </c>
      <c r="C8" s="18">
        <f t="shared" si="2"/>
        <v>-78835.094366962556</v>
      </c>
      <c r="G8" s="18">
        <f t="shared" si="0"/>
        <v>-78835.094366962556</v>
      </c>
      <c r="H8" s="18">
        <f t="shared" si="3"/>
        <v>-394175.47183481278</v>
      </c>
      <c r="J8" s="18">
        <f t="shared" si="4"/>
        <v>-23960.753501232553</v>
      </c>
      <c r="K8" s="9"/>
      <c r="L8" s="9"/>
      <c r="M8" s="9"/>
      <c r="N8" s="18">
        <f t="shared" si="1"/>
        <v>-23960.753501232553</v>
      </c>
      <c r="O8" s="18">
        <f t="shared" si="5"/>
        <v>-119803.76750616277</v>
      </c>
    </row>
    <row r="9" spans="2:15" x14ac:dyDescent="0.3">
      <c r="B9" s="16">
        <v>42916</v>
      </c>
      <c r="C9" s="18">
        <f t="shared" si="2"/>
        <v>-78835.094366962556</v>
      </c>
      <c r="G9" s="18">
        <f t="shared" si="0"/>
        <v>-78835.094366962556</v>
      </c>
      <c r="H9" s="18">
        <f t="shared" si="3"/>
        <v>-473010.56620177533</v>
      </c>
      <c r="J9" s="18">
        <f t="shared" si="4"/>
        <v>-23960.753501232553</v>
      </c>
      <c r="K9" s="9"/>
      <c r="L9" s="9"/>
      <c r="M9" s="9"/>
      <c r="N9" s="18">
        <f t="shared" si="1"/>
        <v>-23960.753501232553</v>
      </c>
      <c r="O9" s="18">
        <f t="shared" si="5"/>
        <v>-143764.52100739532</v>
      </c>
    </row>
    <row r="10" spans="2:15" x14ac:dyDescent="0.3">
      <c r="B10" s="16">
        <v>42947</v>
      </c>
      <c r="C10" s="18">
        <f t="shared" si="2"/>
        <v>-78835.094366962556</v>
      </c>
      <c r="G10" s="18">
        <f t="shared" si="0"/>
        <v>-78835.094366962556</v>
      </c>
      <c r="H10" s="18">
        <f t="shared" si="3"/>
        <v>-551845.66056873789</v>
      </c>
      <c r="J10" s="18">
        <f t="shared" si="4"/>
        <v>-23960.753501232553</v>
      </c>
      <c r="K10" s="9"/>
      <c r="L10" s="9"/>
      <c r="M10" s="9"/>
      <c r="N10" s="18">
        <f t="shared" si="1"/>
        <v>-23960.753501232553</v>
      </c>
      <c r="O10" s="18">
        <f t="shared" si="5"/>
        <v>-167725.27450862789</v>
      </c>
    </row>
    <row r="11" spans="2:15" x14ac:dyDescent="0.3">
      <c r="B11" s="16">
        <v>42978</v>
      </c>
      <c r="C11" s="18">
        <f t="shared" si="2"/>
        <v>-78835.094366962556</v>
      </c>
      <c r="G11" s="18">
        <f t="shared" si="0"/>
        <v>-78835.094366962556</v>
      </c>
      <c r="H11" s="18">
        <f t="shared" si="3"/>
        <v>-630680.75493570045</v>
      </c>
      <c r="J11" s="18">
        <f t="shared" si="4"/>
        <v>-23960.753501232553</v>
      </c>
      <c r="K11" s="9"/>
      <c r="L11" s="9"/>
      <c r="M11" s="9"/>
      <c r="N11" s="18">
        <f t="shared" si="1"/>
        <v>-23960.753501232553</v>
      </c>
      <c r="O11" s="18">
        <f t="shared" si="5"/>
        <v>-191686.02800986043</v>
      </c>
    </row>
    <row r="12" spans="2:15" x14ac:dyDescent="0.3">
      <c r="B12" s="16">
        <v>43008</v>
      </c>
      <c r="C12" s="18">
        <f t="shared" si="2"/>
        <v>-78835.094366962556</v>
      </c>
      <c r="G12" s="18">
        <f t="shared" si="0"/>
        <v>-78835.094366962556</v>
      </c>
      <c r="H12" s="18">
        <f t="shared" si="3"/>
        <v>-709515.849302663</v>
      </c>
      <c r="J12" s="18">
        <f t="shared" si="4"/>
        <v>-23960.753501232553</v>
      </c>
      <c r="K12" s="9"/>
      <c r="L12" s="9"/>
      <c r="M12" s="9"/>
      <c r="N12" s="18">
        <f t="shared" si="1"/>
        <v>-23960.753501232553</v>
      </c>
      <c r="O12" s="18">
        <f t="shared" si="5"/>
        <v>-215646.78151109297</v>
      </c>
    </row>
    <row r="13" spans="2:15" x14ac:dyDescent="0.3">
      <c r="B13" s="16">
        <v>43039</v>
      </c>
      <c r="C13" s="18">
        <f t="shared" si="2"/>
        <v>-78835.094366962556</v>
      </c>
      <c r="G13" s="18">
        <f t="shared" si="0"/>
        <v>-78835.094366962556</v>
      </c>
      <c r="H13" s="18">
        <f t="shared" si="3"/>
        <v>-788350.94366962556</v>
      </c>
      <c r="J13" s="18">
        <f t="shared" si="4"/>
        <v>-23960.753501232553</v>
      </c>
      <c r="K13" s="9"/>
      <c r="L13" s="9"/>
      <c r="M13" s="9"/>
      <c r="N13" s="18">
        <f t="shared" si="1"/>
        <v>-23960.753501232553</v>
      </c>
      <c r="O13" s="18">
        <f t="shared" si="5"/>
        <v>-239607.5350123255</v>
      </c>
    </row>
    <row r="14" spans="2:15" x14ac:dyDescent="0.3">
      <c r="B14" s="16">
        <v>43069</v>
      </c>
      <c r="C14" s="18">
        <f t="shared" si="2"/>
        <v>-78835.094366962556</v>
      </c>
      <c r="G14" s="18">
        <f t="shared" si="0"/>
        <v>-78835.094366962556</v>
      </c>
      <c r="H14" s="18">
        <f t="shared" si="3"/>
        <v>-867186.03803658811</v>
      </c>
      <c r="J14" s="18">
        <f t="shared" si="4"/>
        <v>-23960.753501232553</v>
      </c>
      <c r="K14" s="9"/>
      <c r="L14" s="9"/>
      <c r="M14" s="9"/>
      <c r="N14" s="18">
        <f t="shared" si="1"/>
        <v>-23960.753501232553</v>
      </c>
      <c r="O14" s="18">
        <f t="shared" si="5"/>
        <v>-263568.28851355804</v>
      </c>
    </row>
    <row r="15" spans="2:15" x14ac:dyDescent="0.3">
      <c r="B15" s="16">
        <v>43100</v>
      </c>
      <c r="C15" s="18">
        <f t="shared" si="2"/>
        <v>-78835.094366962556</v>
      </c>
      <c r="G15" s="18">
        <f t="shared" si="0"/>
        <v>-78835.094366962556</v>
      </c>
      <c r="H15" s="18">
        <f t="shared" si="3"/>
        <v>-946021.13240355067</v>
      </c>
      <c r="J15" s="18">
        <f t="shared" si="4"/>
        <v>-23960.753501232553</v>
      </c>
      <c r="K15" s="9"/>
      <c r="L15" s="9"/>
      <c r="M15" s="9"/>
      <c r="N15" s="18">
        <f t="shared" si="1"/>
        <v>-23960.753501232553</v>
      </c>
      <c r="O15" s="18">
        <f t="shared" si="5"/>
        <v>-287529.04201479058</v>
      </c>
    </row>
    <row r="16" spans="2:15" x14ac:dyDescent="0.3">
      <c r="B16" s="16">
        <v>43131</v>
      </c>
      <c r="C16" s="18">
        <f>'12.31.2017'!I86/12</f>
        <v>-97366.688269337275</v>
      </c>
      <c r="D16" s="17">
        <f>'12.31.2018'!I86/12</f>
        <v>-58805.295088873943</v>
      </c>
      <c r="G16" s="18">
        <f t="shared" si="0"/>
        <v>-156171.98335821123</v>
      </c>
      <c r="H16" s="18">
        <f t="shared" si="3"/>
        <v>-1102193.115761762</v>
      </c>
      <c r="J16" s="18">
        <f>'12.31.2017'!K86/12</f>
        <v>-29593.155631847956</v>
      </c>
      <c r="K16" s="17">
        <f>'12.31.2018'!K86/12</f>
        <v>-17485.929418494521</v>
      </c>
      <c r="L16" s="9"/>
      <c r="M16" s="9"/>
      <c r="N16" s="18">
        <f t="shared" si="1"/>
        <v>-47079.085050342474</v>
      </c>
      <c r="O16" s="18">
        <f t="shared" si="5"/>
        <v>-334608.12706513307</v>
      </c>
    </row>
    <row r="17" spans="2:15" x14ac:dyDescent="0.3">
      <c r="B17" s="16">
        <v>43159</v>
      </c>
      <c r="C17" s="18">
        <f>C16</f>
        <v>-97366.688269337275</v>
      </c>
      <c r="D17" s="18">
        <f>D16</f>
        <v>-58805.295088873943</v>
      </c>
      <c r="G17" s="18">
        <f t="shared" si="0"/>
        <v>-156171.98335821123</v>
      </c>
      <c r="H17" s="18">
        <f t="shared" si="3"/>
        <v>-1258365.0991199734</v>
      </c>
      <c r="J17" s="18">
        <f>J16</f>
        <v>-29593.155631847956</v>
      </c>
      <c r="K17" s="18">
        <f>K16</f>
        <v>-17485.929418494521</v>
      </c>
      <c r="L17" s="9"/>
      <c r="M17" s="9"/>
      <c r="N17" s="18">
        <f t="shared" si="1"/>
        <v>-47079.085050342474</v>
      </c>
      <c r="O17" s="18">
        <f t="shared" si="5"/>
        <v>-381687.21211547556</v>
      </c>
    </row>
    <row r="18" spans="2:15" x14ac:dyDescent="0.3">
      <c r="B18" s="16">
        <v>43190</v>
      </c>
      <c r="C18" s="18">
        <f t="shared" ref="C18:C27" si="6">C17</f>
        <v>-97366.688269337275</v>
      </c>
      <c r="D18" s="18">
        <f t="shared" ref="D18:D27" si="7">D17</f>
        <v>-58805.295088873943</v>
      </c>
      <c r="G18" s="18">
        <f t="shared" si="0"/>
        <v>-156171.98335821123</v>
      </c>
      <c r="H18" s="18">
        <f t="shared" si="3"/>
        <v>-1414537.0824781847</v>
      </c>
      <c r="J18" s="18">
        <f t="shared" ref="J18:J27" si="8">J17</f>
        <v>-29593.155631847956</v>
      </c>
      <c r="K18" s="18">
        <f t="shared" ref="K18:K27" si="9">K17</f>
        <v>-17485.929418494521</v>
      </c>
      <c r="L18" s="9"/>
      <c r="M18" s="9"/>
      <c r="N18" s="18">
        <f t="shared" si="1"/>
        <v>-47079.085050342474</v>
      </c>
      <c r="O18" s="18">
        <f t="shared" si="5"/>
        <v>-428766.29716581805</v>
      </c>
    </row>
    <row r="19" spans="2:15" x14ac:dyDescent="0.3">
      <c r="B19" s="16">
        <v>43220</v>
      </c>
      <c r="C19" s="18">
        <f t="shared" si="6"/>
        <v>-97366.688269337275</v>
      </c>
      <c r="D19" s="18">
        <f t="shared" si="7"/>
        <v>-58805.295088873943</v>
      </c>
      <c r="G19" s="18">
        <f t="shared" si="0"/>
        <v>-156171.98335821123</v>
      </c>
      <c r="H19" s="18">
        <f t="shared" si="3"/>
        <v>-1570709.0658363961</v>
      </c>
      <c r="J19" s="18">
        <f t="shared" si="8"/>
        <v>-29593.155631847956</v>
      </c>
      <c r="K19" s="18">
        <f t="shared" si="9"/>
        <v>-17485.929418494521</v>
      </c>
      <c r="L19" s="9"/>
      <c r="M19" s="9"/>
      <c r="N19" s="18">
        <f t="shared" si="1"/>
        <v>-47079.085050342474</v>
      </c>
      <c r="O19" s="18">
        <f t="shared" si="5"/>
        <v>-475845.38221616053</v>
      </c>
    </row>
    <row r="20" spans="2:15" x14ac:dyDescent="0.3">
      <c r="B20" s="16">
        <v>43251</v>
      </c>
      <c r="C20" s="18">
        <f t="shared" si="6"/>
        <v>-97366.688269337275</v>
      </c>
      <c r="D20" s="18">
        <f t="shared" si="7"/>
        <v>-58805.295088873943</v>
      </c>
      <c r="G20" s="18">
        <f t="shared" si="0"/>
        <v>-156171.98335821123</v>
      </c>
      <c r="H20" s="18">
        <f t="shared" si="3"/>
        <v>-1726881.0491946074</v>
      </c>
      <c r="J20" s="18">
        <f t="shared" si="8"/>
        <v>-29593.155631847956</v>
      </c>
      <c r="K20" s="18">
        <f t="shared" si="9"/>
        <v>-17485.929418494521</v>
      </c>
      <c r="L20" s="9"/>
      <c r="M20" s="9"/>
      <c r="N20" s="18">
        <f t="shared" si="1"/>
        <v>-47079.085050342474</v>
      </c>
      <c r="O20" s="18">
        <f t="shared" si="5"/>
        <v>-522924.46726650302</v>
      </c>
    </row>
    <row r="21" spans="2:15" x14ac:dyDescent="0.3">
      <c r="B21" s="16">
        <v>43281</v>
      </c>
      <c r="C21" s="18">
        <f t="shared" si="6"/>
        <v>-97366.688269337275</v>
      </c>
      <c r="D21" s="18">
        <f t="shared" si="7"/>
        <v>-58805.295088873943</v>
      </c>
      <c r="G21" s="18">
        <f t="shared" si="0"/>
        <v>-156171.98335821123</v>
      </c>
      <c r="H21" s="18">
        <f t="shared" si="3"/>
        <v>-1883053.0325528188</v>
      </c>
      <c r="J21" s="18">
        <f t="shared" si="8"/>
        <v>-29593.155631847956</v>
      </c>
      <c r="K21" s="18">
        <f t="shared" si="9"/>
        <v>-17485.929418494521</v>
      </c>
      <c r="L21" s="9"/>
      <c r="M21" s="9"/>
      <c r="N21" s="18">
        <f t="shared" si="1"/>
        <v>-47079.085050342474</v>
      </c>
      <c r="O21" s="18">
        <f t="shared" si="5"/>
        <v>-570003.55231684551</v>
      </c>
    </row>
    <row r="22" spans="2:15" x14ac:dyDescent="0.3">
      <c r="B22" s="16">
        <v>43312</v>
      </c>
      <c r="C22" s="18">
        <f t="shared" si="6"/>
        <v>-97366.688269337275</v>
      </c>
      <c r="D22" s="18">
        <f t="shared" si="7"/>
        <v>-58805.295088873943</v>
      </c>
      <c r="G22" s="18">
        <f t="shared" si="0"/>
        <v>-156171.98335821123</v>
      </c>
      <c r="H22" s="18">
        <f t="shared" si="3"/>
        <v>-2039225.0159110301</v>
      </c>
      <c r="J22" s="18">
        <f t="shared" si="8"/>
        <v>-29593.155631847956</v>
      </c>
      <c r="K22" s="18">
        <f t="shared" si="9"/>
        <v>-17485.929418494521</v>
      </c>
      <c r="L22" s="9"/>
      <c r="M22" s="9"/>
      <c r="N22" s="18">
        <f t="shared" si="1"/>
        <v>-47079.085050342474</v>
      </c>
      <c r="O22" s="18">
        <f t="shared" si="5"/>
        <v>-617082.637367188</v>
      </c>
    </row>
    <row r="23" spans="2:15" x14ac:dyDescent="0.3">
      <c r="B23" s="16">
        <v>43343</v>
      </c>
      <c r="C23" s="18">
        <f t="shared" si="6"/>
        <v>-97366.688269337275</v>
      </c>
      <c r="D23" s="18">
        <f t="shared" si="7"/>
        <v>-58805.295088873943</v>
      </c>
      <c r="G23" s="18">
        <f t="shared" si="0"/>
        <v>-156171.98335821123</v>
      </c>
      <c r="H23" s="18">
        <f t="shared" si="3"/>
        <v>-2195396.9992692415</v>
      </c>
      <c r="J23" s="18">
        <f t="shared" si="8"/>
        <v>-29593.155631847956</v>
      </c>
      <c r="K23" s="18">
        <f t="shared" si="9"/>
        <v>-17485.929418494521</v>
      </c>
      <c r="L23" s="9"/>
      <c r="M23" s="9"/>
      <c r="N23" s="18">
        <f t="shared" si="1"/>
        <v>-47079.085050342474</v>
      </c>
      <c r="O23" s="18">
        <f t="shared" si="5"/>
        <v>-664161.72241753049</v>
      </c>
    </row>
    <row r="24" spans="2:15" x14ac:dyDescent="0.3">
      <c r="B24" s="16">
        <v>43373</v>
      </c>
      <c r="C24" s="18">
        <f t="shared" si="6"/>
        <v>-97366.688269337275</v>
      </c>
      <c r="D24" s="18">
        <f t="shared" si="7"/>
        <v>-58805.295088873943</v>
      </c>
      <c r="G24" s="18">
        <f t="shared" si="0"/>
        <v>-156171.98335821123</v>
      </c>
      <c r="H24" s="18">
        <f t="shared" si="3"/>
        <v>-2351568.9826274528</v>
      </c>
      <c r="J24" s="18">
        <f t="shared" si="8"/>
        <v>-29593.155631847956</v>
      </c>
      <c r="K24" s="18">
        <f t="shared" si="9"/>
        <v>-17485.929418494521</v>
      </c>
      <c r="L24" s="9"/>
      <c r="M24" s="9"/>
      <c r="N24" s="18">
        <f t="shared" si="1"/>
        <v>-47079.085050342474</v>
      </c>
      <c r="O24" s="18">
        <f t="shared" si="5"/>
        <v>-711240.80746787298</v>
      </c>
    </row>
    <row r="25" spans="2:15" x14ac:dyDescent="0.3">
      <c r="B25" s="16">
        <v>43404</v>
      </c>
      <c r="C25" s="18">
        <f t="shared" si="6"/>
        <v>-97366.688269337275</v>
      </c>
      <c r="D25" s="18">
        <f t="shared" si="7"/>
        <v>-58805.295088873943</v>
      </c>
      <c r="G25" s="18">
        <f t="shared" si="0"/>
        <v>-156171.98335821123</v>
      </c>
      <c r="H25" s="18">
        <f t="shared" si="3"/>
        <v>-2507740.9659856642</v>
      </c>
      <c r="J25" s="18">
        <f t="shared" si="8"/>
        <v>-29593.155631847956</v>
      </c>
      <c r="K25" s="18">
        <f t="shared" si="9"/>
        <v>-17485.929418494521</v>
      </c>
      <c r="L25" s="9"/>
      <c r="M25" s="9"/>
      <c r="N25" s="18">
        <f t="shared" si="1"/>
        <v>-47079.085050342474</v>
      </c>
      <c r="O25" s="18">
        <f t="shared" si="5"/>
        <v>-758319.89251821546</v>
      </c>
    </row>
    <row r="26" spans="2:15" x14ac:dyDescent="0.3">
      <c r="B26" s="16">
        <v>43434</v>
      </c>
      <c r="C26" s="18">
        <f t="shared" si="6"/>
        <v>-97366.688269337275</v>
      </c>
      <c r="D26" s="18">
        <f t="shared" si="7"/>
        <v>-58805.295088873943</v>
      </c>
      <c r="G26" s="18">
        <f t="shared" si="0"/>
        <v>-156171.98335821123</v>
      </c>
      <c r="H26" s="18">
        <f t="shared" si="3"/>
        <v>-2663912.9493438755</v>
      </c>
      <c r="J26" s="18">
        <f t="shared" si="8"/>
        <v>-29593.155631847956</v>
      </c>
      <c r="K26" s="18">
        <f t="shared" si="9"/>
        <v>-17485.929418494521</v>
      </c>
      <c r="L26" s="9"/>
      <c r="M26" s="9"/>
      <c r="N26" s="18">
        <f t="shared" si="1"/>
        <v>-47079.085050342474</v>
      </c>
      <c r="O26" s="18">
        <f t="shared" si="5"/>
        <v>-805398.97756855795</v>
      </c>
    </row>
    <row r="27" spans="2:15" x14ac:dyDescent="0.3">
      <c r="B27" s="16">
        <v>43465</v>
      </c>
      <c r="C27" s="18">
        <f t="shared" si="6"/>
        <v>-97366.688269337275</v>
      </c>
      <c r="D27" s="18">
        <f t="shared" si="7"/>
        <v>-58805.295088873943</v>
      </c>
      <c r="G27" s="18">
        <f t="shared" si="0"/>
        <v>-156171.98335821123</v>
      </c>
      <c r="H27" s="18">
        <f t="shared" si="3"/>
        <v>-2820084.9327020869</v>
      </c>
      <c r="J27" s="18">
        <f t="shared" si="8"/>
        <v>-29593.155631847956</v>
      </c>
      <c r="K27" s="18">
        <f t="shared" si="9"/>
        <v>-17485.929418494521</v>
      </c>
      <c r="L27" s="9"/>
      <c r="M27" s="9"/>
      <c r="N27" s="18">
        <f t="shared" si="1"/>
        <v>-47079.085050342474</v>
      </c>
      <c r="O27" s="18">
        <f t="shared" si="5"/>
        <v>-852478.06261890044</v>
      </c>
    </row>
    <row r="28" spans="2:15" x14ac:dyDescent="0.3">
      <c r="B28" s="16">
        <v>43496</v>
      </c>
      <c r="C28" s="18">
        <f>'12.31.2017'!P86/12</f>
        <v>-16446.773661698047</v>
      </c>
      <c r="D28" s="18">
        <f>'12.31.2018'!P86/12</f>
        <v>-63841.95225777867</v>
      </c>
      <c r="E28" s="17">
        <f>'12.31.2019'!P86/12</f>
        <v>-3761.8890636065948</v>
      </c>
      <c r="G28" s="18">
        <f t="shared" ref="G28:G39" si="10">SUM(C28:F28)</f>
        <v>-84050.614983083302</v>
      </c>
      <c r="H28" s="18">
        <f t="shared" ref="H28:H39" si="11">G28+H27</f>
        <v>-2904135.5476851701</v>
      </c>
      <c r="J28" s="18">
        <f>'12.31.2017'!R86/12</f>
        <v>-4998.7520502500583</v>
      </c>
      <c r="K28" s="18">
        <f>'12.31.2018'!R86/12</f>
        <v>-19095.601618885506</v>
      </c>
      <c r="L28" s="17">
        <f>'12.31.2019'!R86/12</f>
        <v>-6510.0663508316748</v>
      </c>
      <c r="N28" s="18">
        <f t="shared" ref="N28:N39" si="12">SUM(J28:M28)</f>
        <v>-30604.420019967241</v>
      </c>
      <c r="O28" s="18">
        <f t="shared" ref="O28:O39" si="13">N28+O27</f>
        <v>-883082.48263886769</v>
      </c>
    </row>
    <row r="29" spans="2:15" x14ac:dyDescent="0.3">
      <c r="B29" s="16">
        <v>43524</v>
      </c>
      <c r="C29" s="18">
        <f>C28</f>
        <v>-16446.773661698047</v>
      </c>
      <c r="D29" s="18">
        <f>D28</f>
        <v>-63841.95225777867</v>
      </c>
      <c r="E29" s="18">
        <f>E28</f>
        <v>-3761.8890636065948</v>
      </c>
      <c r="G29" s="18">
        <f t="shared" si="10"/>
        <v>-84050.614983083302</v>
      </c>
      <c r="H29" s="18">
        <f t="shared" si="11"/>
        <v>-2988186.1626682533</v>
      </c>
      <c r="J29" s="18">
        <f>J28</f>
        <v>-4998.7520502500583</v>
      </c>
      <c r="K29" s="18">
        <f>K28</f>
        <v>-19095.601618885506</v>
      </c>
      <c r="L29" s="18">
        <f>L28</f>
        <v>-6510.0663508316748</v>
      </c>
      <c r="N29" s="18">
        <f t="shared" si="12"/>
        <v>-30604.420019967241</v>
      </c>
      <c r="O29" s="18">
        <f t="shared" si="13"/>
        <v>-913686.90265883494</v>
      </c>
    </row>
    <row r="30" spans="2:15" x14ac:dyDescent="0.3">
      <c r="B30" s="16">
        <v>43555</v>
      </c>
      <c r="C30" s="18">
        <f t="shared" ref="C30:C39" si="14">C29</f>
        <v>-16446.773661698047</v>
      </c>
      <c r="D30" s="18">
        <f t="shared" ref="D30:D39" si="15">D29</f>
        <v>-63841.95225777867</v>
      </c>
      <c r="E30" s="18">
        <f t="shared" ref="E30:E39" si="16">E29</f>
        <v>-3761.8890636065948</v>
      </c>
      <c r="G30" s="18">
        <f t="shared" si="10"/>
        <v>-84050.614983083302</v>
      </c>
      <c r="H30" s="18">
        <f t="shared" si="11"/>
        <v>-3072236.7776513365</v>
      </c>
      <c r="J30" s="18">
        <f t="shared" ref="J30:J39" si="17">J29</f>
        <v>-4998.7520502500583</v>
      </c>
      <c r="K30" s="18">
        <f t="shared" ref="K30:K39" si="18">K29</f>
        <v>-19095.601618885506</v>
      </c>
      <c r="L30" s="18">
        <f t="shared" ref="L30:L39" si="19">L29</f>
        <v>-6510.0663508316748</v>
      </c>
      <c r="N30" s="18">
        <f t="shared" si="12"/>
        <v>-30604.420019967241</v>
      </c>
      <c r="O30" s="18">
        <f t="shared" si="13"/>
        <v>-944291.32267880219</v>
      </c>
    </row>
    <row r="31" spans="2:15" x14ac:dyDescent="0.3">
      <c r="B31" s="16">
        <v>43585</v>
      </c>
      <c r="C31" s="18">
        <f t="shared" si="14"/>
        <v>-16446.773661698047</v>
      </c>
      <c r="D31" s="18">
        <f t="shared" si="15"/>
        <v>-63841.95225777867</v>
      </c>
      <c r="E31" s="18">
        <f t="shared" si="16"/>
        <v>-3761.8890636065948</v>
      </c>
      <c r="G31" s="18">
        <f t="shared" si="10"/>
        <v>-84050.614983083302</v>
      </c>
      <c r="H31" s="18">
        <f t="shared" si="11"/>
        <v>-3156287.3926344197</v>
      </c>
      <c r="J31" s="18">
        <f t="shared" si="17"/>
        <v>-4998.7520502500583</v>
      </c>
      <c r="K31" s="18">
        <f t="shared" si="18"/>
        <v>-19095.601618885506</v>
      </c>
      <c r="L31" s="18">
        <f t="shared" si="19"/>
        <v>-6510.0663508316748</v>
      </c>
      <c r="N31" s="18">
        <f t="shared" si="12"/>
        <v>-30604.420019967241</v>
      </c>
      <c r="O31" s="18">
        <f t="shared" si="13"/>
        <v>-974895.74269876943</v>
      </c>
    </row>
    <row r="32" spans="2:15" x14ac:dyDescent="0.3">
      <c r="B32" s="16">
        <v>43616</v>
      </c>
      <c r="C32" s="18">
        <f t="shared" si="14"/>
        <v>-16446.773661698047</v>
      </c>
      <c r="D32" s="18">
        <f t="shared" si="15"/>
        <v>-63841.95225777867</v>
      </c>
      <c r="E32" s="18">
        <f t="shared" si="16"/>
        <v>-3761.8890636065948</v>
      </c>
      <c r="G32" s="18">
        <f t="shared" si="10"/>
        <v>-84050.614983083302</v>
      </c>
      <c r="H32" s="18">
        <f t="shared" si="11"/>
        <v>-3240338.0076175029</v>
      </c>
      <c r="J32" s="18">
        <f t="shared" si="17"/>
        <v>-4998.7520502500583</v>
      </c>
      <c r="K32" s="18">
        <f t="shared" si="18"/>
        <v>-19095.601618885506</v>
      </c>
      <c r="L32" s="18">
        <f t="shared" si="19"/>
        <v>-6510.0663508316748</v>
      </c>
      <c r="N32" s="18">
        <f t="shared" si="12"/>
        <v>-30604.420019967241</v>
      </c>
      <c r="O32" s="18">
        <f t="shared" si="13"/>
        <v>-1005500.1627187367</v>
      </c>
    </row>
    <row r="33" spans="2:15" x14ac:dyDescent="0.3">
      <c r="B33" s="16">
        <v>43646</v>
      </c>
      <c r="C33" s="18">
        <f t="shared" si="14"/>
        <v>-16446.773661698047</v>
      </c>
      <c r="D33" s="18">
        <f t="shared" si="15"/>
        <v>-63841.95225777867</v>
      </c>
      <c r="E33" s="18">
        <f t="shared" si="16"/>
        <v>-3761.8890636065948</v>
      </c>
      <c r="G33" s="18">
        <f t="shared" si="10"/>
        <v>-84050.614983083302</v>
      </c>
      <c r="H33" s="18">
        <f t="shared" si="11"/>
        <v>-3324388.6226005862</v>
      </c>
      <c r="J33" s="18">
        <f t="shared" si="17"/>
        <v>-4998.7520502500583</v>
      </c>
      <c r="K33" s="18">
        <f t="shared" si="18"/>
        <v>-19095.601618885506</v>
      </c>
      <c r="L33" s="18">
        <f t="shared" si="19"/>
        <v>-6510.0663508316748</v>
      </c>
      <c r="N33" s="18">
        <f t="shared" si="12"/>
        <v>-30604.420019967241</v>
      </c>
      <c r="O33" s="18">
        <f t="shared" si="13"/>
        <v>-1036104.5827387039</v>
      </c>
    </row>
    <row r="34" spans="2:15" x14ac:dyDescent="0.3">
      <c r="B34" s="16">
        <v>43677</v>
      </c>
      <c r="C34" s="18">
        <f t="shared" si="14"/>
        <v>-16446.773661698047</v>
      </c>
      <c r="D34" s="18">
        <f t="shared" si="15"/>
        <v>-63841.95225777867</v>
      </c>
      <c r="E34" s="18">
        <f t="shared" si="16"/>
        <v>-3761.8890636065948</v>
      </c>
      <c r="G34" s="18">
        <f t="shared" si="10"/>
        <v>-84050.614983083302</v>
      </c>
      <c r="H34" s="18">
        <f t="shared" si="11"/>
        <v>-3408439.2375836694</v>
      </c>
      <c r="J34" s="18">
        <f t="shared" si="17"/>
        <v>-4998.7520502500583</v>
      </c>
      <c r="K34" s="18">
        <f t="shared" si="18"/>
        <v>-19095.601618885506</v>
      </c>
      <c r="L34" s="18">
        <f t="shared" si="19"/>
        <v>-6510.0663508316748</v>
      </c>
      <c r="N34" s="18">
        <f t="shared" si="12"/>
        <v>-30604.420019967241</v>
      </c>
      <c r="O34" s="18">
        <f t="shared" si="13"/>
        <v>-1066709.0027586711</v>
      </c>
    </row>
    <row r="35" spans="2:15" x14ac:dyDescent="0.3">
      <c r="B35" s="16">
        <v>43708</v>
      </c>
      <c r="C35" s="18">
        <f t="shared" si="14"/>
        <v>-16446.773661698047</v>
      </c>
      <c r="D35" s="18">
        <f t="shared" si="15"/>
        <v>-63841.95225777867</v>
      </c>
      <c r="E35" s="18">
        <f t="shared" si="16"/>
        <v>-3761.8890636065948</v>
      </c>
      <c r="G35" s="18">
        <f t="shared" si="10"/>
        <v>-84050.614983083302</v>
      </c>
      <c r="H35" s="18">
        <f t="shared" si="11"/>
        <v>-3492489.8525667526</v>
      </c>
      <c r="J35" s="18">
        <f t="shared" si="17"/>
        <v>-4998.7520502500583</v>
      </c>
      <c r="K35" s="18">
        <f t="shared" si="18"/>
        <v>-19095.601618885506</v>
      </c>
      <c r="L35" s="18">
        <f t="shared" si="19"/>
        <v>-6510.0663508316748</v>
      </c>
      <c r="N35" s="18">
        <f t="shared" si="12"/>
        <v>-30604.420019967241</v>
      </c>
      <c r="O35" s="18">
        <f t="shared" si="13"/>
        <v>-1097313.4227786383</v>
      </c>
    </row>
    <row r="36" spans="2:15" x14ac:dyDescent="0.3">
      <c r="B36" s="16">
        <v>43738</v>
      </c>
      <c r="C36" s="18">
        <f t="shared" si="14"/>
        <v>-16446.773661698047</v>
      </c>
      <c r="D36" s="18">
        <f t="shared" si="15"/>
        <v>-63841.95225777867</v>
      </c>
      <c r="E36" s="18">
        <f t="shared" si="16"/>
        <v>-3761.8890636065948</v>
      </c>
      <c r="G36" s="18">
        <f t="shared" si="10"/>
        <v>-84050.614983083302</v>
      </c>
      <c r="H36" s="18">
        <f t="shared" si="11"/>
        <v>-3576540.4675498358</v>
      </c>
      <c r="J36" s="18">
        <f t="shared" si="17"/>
        <v>-4998.7520502500583</v>
      </c>
      <c r="K36" s="18">
        <f t="shared" si="18"/>
        <v>-19095.601618885506</v>
      </c>
      <c r="L36" s="18">
        <f t="shared" si="19"/>
        <v>-6510.0663508316748</v>
      </c>
      <c r="N36" s="18">
        <f t="shared" si="12"/>
        <v>-30604.420019967241</v>
      </c>
      <c r="O36" s="18">
        <f t="shared" si="13"/>
        <v>-1127917.8427986056</v>
      </c>
    </row>
    <row r="37" spans="2:15" x14ac:dyDescent="0.3">
      <c r="B37" s="16">
        <v>43769</v>
      </c>
      <c r="C37" s="18">
        <f t="shared" si="14"/>
        <v>-16446.773661698047</v>
      </c>
      <c r="D37" s="18">
        <f t="shared" si="15"/>
        <v>-63841.95225777867</v>
      </c>
      <c r="E37" s="18">
        <f t="shared" si="16"/>
        <v>-3761.8890636065948</v>
      </c>
      <c r="G37" s="18">
        <f t="shared" si="10"/>
        <v>-84050.614983083302</v>
      </c>
      <c r="H37" s="18">
        <f t="shared" si="11"/>
        <v>-3660591.082532919</v>
      </c>
      <c r="J37" s="18">
        <f t="shared" si="17"/>
        <v>-4998.7520502500583</v>
      </c>
      <c r="K37" s="18">
        <f t="shared" si="18"/>
        <v>-19095.601618885506</v>
      </c>
      <c r="L37" s="18">
        <f t="shared" si="19"/>
        <v>-6510.0663508316748</v>
      </c>
      <c r="N37" s="18">
        <f t="shared" si="12"/>
        <v>-30604.420019967241</v>
      </c>
      <c r="O37" s="18">
        <f t="shared" si="13"/>
        <v>-1158522.2628185728</v>
      </c>
    </row>
    <row r="38" spans="2:15" x14ac:dyDescent="0.3">
      <c r="B38" s="16">
        <v>43799</v>
      </c>
      <c r="C38" s="18">
        <f t="shared" si="14"/>
        <v>-16446.773661698047</v>
      </c>
      <c r="D38" s="18">
        <f t="shared" si="15"/>
        <v>-63841.95225777867</v>
      </c>
      <c r="E38" s="18">
        <f t="shared" si="16"/>
        <v>-3761.8890636065948</v>
      </c>
      <c r="G38" s="18">
        <f t="shared" si="10"/>
        <v>-84050.614983083302</v>
      </c>
      <c r="H38" s="18">
        <f t="shared" si="11"/>
        <v>-3744641.6975160022</v>
      </c>
      <c r="J38" s="18">
        <f t="shared" si="17"/>
        <v>-4998.7520502500583</v>
      </c>
      <c r="K38" s="18">
        <f t="shared" si="18"/>
        <v>-19095.601618885506</v>
      </c>
      <c r="L38" s="18">
        <f t="shared" si="19"/>
        <v>-6510.0663508316748</v>
      </c>
      <c r="N38" s="18">
        <f t="shared" si="12"/>
        <v>-30604.420019967241</v>
      </c>
      <c r="O38" s="18">
        <f t="shared" si="13"/>
        <v>-1189126.6828385401</v>
      </c>
    </row>
    <row r="39" spans="2:15" x14ac:dyDescent="0.3">
      <c r="B39" s="16">
        <v>43830</v>
      </c>
      <c r="C39" s="18">
        <f t="shared" si="14"/>
        <v>-16446.773661698047</v>
      </c>
      <c r="D39" s="18">
        <f t="shared" si="15"/>
        <v>-63841.95225777867</v>
      </c>
      <c r="E39" s="18">
        <f t="shared" si="16"/>
        <v>-3761.8890636065948</v>
      </c>
      <c r="G39" s="18">
        <f t="shared" si="10"/>
        <v>-84050.614983083302</v>
      </c>
      <c r="H39" s="18">
        <f t="shared" si="11"/>
        <v>-3828692.3124990854</v>
      </c>
      <c r="J39" s="18">
        <f t="shared" si="17"/>
        <v>-4998.7520502500583</v>
      </c>
      <c r="K39" s="18">
        <f t="shared" si="18"/>
        <v>-19095.601618885506</v>
      </c>
      <c r="L39" s="18">
        <f t="shared" si="19"/>
        <v>-6510.0663508316748</v>
      </c>
      <c r="N39" s="18">
        <f t="shared" si="12"/>
        <v>-30604.420019967241</v>
      </c>
      <c r="O39" s="18">
        <f t="shared" si="13"/>
        <v>-1219731.1028585073</v>
      </c>
    </row>
    <row r="43" spans="2:15" x14ac:dyDescent="0.3">
      <c r="B43" t="s">
        <v>58</v>
      </c>
      <c r="H43" s="17">
        <f>(((0+H15)/2)+H4+H5+H6+H7+H8+H9+H10+H11+H12+H13+H14)/12</f>
        <v>-473010.56620177533</v>
      </c>
      <c r="I43" s="17"/>
      <c r="J43" s="17"/>
      <c r="K43" s="17"/>
      <c r="L43" s="17"/>
      <c r="M43" s="17"/>
      <c r="N43" s="17"/>
      <c r="O43" s="17">
        <f>(((0+O15)/2)+O4+O5+O6+O7+O8+O9+O10+O11+O12+O13+O14)/12</f>
        <v>-143764.52100739529</v>
      </c>
    </row>
    <row r="44" spans="2:15" x14ac:dyDescent="0.3">
      <c r="B44" t="s">
        <v>59</v>
      </c>
      <c r="H44" s="17">
        <f>(((H15+H27)/2)+H16+H17+H18+H19+H20+H21+H22+H23+H24+H25+H26)/12</f>
        <v>-1883053.0325528185</v>
      </c>
      <c r="I44" s="17"/>
      <c r="J44" s="17"/>
      <c r="K44" s="17"/>
      <c r="L44" s="17"/>
      <c r="M44" s="17"/>
      <c r="N44" s="17"/>
      <c r="O44" s="17">
        <f>(((O15+O27)/2)+O16+O17+O18+O19+O20+O21+O22+O23+O24+O25+O26)/12</f>
        <v>-570003.55231684551</v>
      </c>
    </row>
    <row r="45" spans="2:15" x14ac:dyDescent="0.3">
      <c r="B45" t="s">
        <v>60</v>
      </c>
      <c r="H45" s="17">
        <f>(((H27+H39)/2)+H28+H29+H30+H31+H32+H33+H34+H35+H36+H37+H38)/12</f>
        <v>-3324388.6226005857</v>
      </c>
      <c r="I45" s="17"/>
      <c r="J45" s="17"/>
      <c r="K45" s="17"/>
      <c r="L45" s="17"/>
      <c r="M45" s="17"/>
      <c r="N45" s="17"/>
      <c r="O45" s="17">
        <f>(((O27+O39)/2)+O28+O29+O30+O31+O32+O33+O34+O35+O36+O37+O38)/12</f>
        <v>-1036104.5827387039</v>
      </c>
    </row>
    <row r="48" spans="2:15" x14ac:dyDescent="0.3">
      <c r="B48" t="s">
        <v>61</v>
      </c>
      <c r="H48" s="17">
        <f>(((H14+H26)/2)+H15+H16+H17+H18+H19+H20+H21+H22+H23+H24+H25)/12</f>
        <v>-1730103.4195692425</v>
      </c>
      <c r="O48" s="17">
        <f>(((O14+O26)/2)+O15+O16+O17+O18+O19+O20+O21+O22+O23+O24+O25)/12</f>
        <v>-523887.73108104937</v>
      </c>
    </row>
  </sheetData>
  <mergeCells count="2">
    <mergeCell ref="C2:H2"/>
    <mergeCell ref="J2:O2"/>
  </mergeCells>
  <printOptions gridLines="1"/>
  <pageMargins left="0.7" right="0.7" top="0.75" bottom="0.75" header="0.3" footer="0.3"/>
  <pageSetup scale="71" orientation="landscape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8"/>
  <sheetViews>
    <sheetView workbookViewId="0">
      <pane xSplit="1" ySplit="3" topLeftCell="H48" activePane="bottomRight" state="frozen"/>
      <selection pane="topRight" activeCell="B1" sqref="B1"/>
      <selection pane="bottomLeft" activeCell="A4" sqref="A4"/>
      <selection pane="bottomRight" activeCell="P6" sqref="P6:T14"/>
    </sheetView>
  </sheetViews>
  <sheetFormatPr defaultRowHeight="10.199999999999999" x14ac:dyDescent="0.2"/>
  <cols>
    <col min="1" max="1" width="30.77734375" style="2" customWidth="1"/>
    <col min="2" max="7" width="8.33203125" style="2" customWidth="1"/>
    <col min="8" max="8" width="2.77734375" style="2" customWidth="1"/>
    <col min="9" max="9" width="3" style="2" customWidth="1"/>
    <col min="10" max="14" width="9.6640625" style="2" customWidth="1"/>
    <col min="15" max="15" width="0.88671875" style="2" customWidth="1"/>
    <col min="16" max="16" width="10.6640625" style="10" customWidth="1"/>
    <col min="17" max="17" width="8.109375" style="10" customWidth="1"/>
    <col min="18" max="18" width="9.109375" style="10" customWidth="1"/>
    <col min="19" max="19" width="7.33203125" style="10" bestFit="1" customWidth="1"/>
    <col min="20" max="20" width="7.21875" style="10" customWidth="1"/>
    <col min="21" max="21" width="9.88671875" style="10" customWidth="1"/>
    <col min="22" max="22" width="1.88671875" style="10" customWidth="1"/>
    <col min="23" max="23" width="10.6640625" style="10" customWidth="1"/>
    <col min="24" max="24" width="8.109375" style="10" customWidth="1"/>
    <col min="25" max="25" width="9.109375" style="10" customWidth="1"/>
    <col min="26" max="26" width="7.33203125" style="10" bestFit="1" customWidth="1"/>
    <col min="27" max="27" width="7.21875" style="10" customWidth="1"/>
    <col min="28" max="28" width="9.88671875" style="10" customWidth="1"/>
    <col min="29" max="29" width="1.33203125" style="10" customWidth="1"/>
    <col min="30" max="30" width="10.6640625" style="10" customWidth="1"/>
    <col min="31" max="31" width="8.109375" style="10" customWidth="1"/>
    <col min="32" max="32" width="9.109375" style="10" customWidth="1"/>
    <col min="33" max="33" width="7.33203125" style="10" bestFit="1" customWidth="1"/>
    <col min="34" max="34" width="7.21875" style="10" customWidth="1"/>
    <col min="35" max="35" width="9.88671875" style="10" customWidth="1"/>
    <col min="36" max="36" width="1.21875" style="10" customWidth="1"/>
    <col min="37" max="37" width="10.6640625" style="10" customWidth="1"/>
    <col min="38" max="38" width="8.109375" style="10" customWidth="1"/>
    <col min="39" max="39" width="9.109375" style="10" customWidth="1"/>
    <col min="40" max="40" width="7.33203125" style="10" bestFit="1" customWidth="1"/>
    <col min="41" max="41" width="7.21875" style="10" customWidth="1"/>
    <col min="42" max="42" width="9.88671875" style="10" customWidth="1"/>
    <col min="43" max="16384" width="8.88671875" style="10"/>
  </cols>
  <sheetData>
    <row r="1" spans="1:42" s="3" customFormat="1" ht="10.8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3" t="s">
        <v>45</v>
      </c>
      <c r="Q1" s="24"/>
      <c r="R1" s="24"/>
      <c r="S1" s="24"/>
      <c r="T1" s="24"/>
      <c r="U1" s="25"/>
      <c r="W1" s="23" t="s">
        <v>46</v>
      </c>
      <c r="X1" s="24"/>
      <c r="Y1" s="24"/>
      <c r="Z1" s="24"/>
      <c r="AA1" s="24"/>
      <c r="AB1" s="25"/>
      <c r="AD1" s="23" t="s">
        <v>47</v>
      </c>
      <c r="AE1" s="24"/>
      <c r="AF1" s="24"/>
      <c r="AG1" s="24"/>
      <c r="AH1" s="24"/>
      <c r="AI1" s="25"/>
      <c r="AK1" s="23" t="s">
        <v>48</v>
      </c>
      <c r="AL1" s="24"/>
      <c r="AM1" s="24"/>
      <c r="AN1" s="24"/>
      <c r="AO1" s="24"/>
      <c r="AP1" s="25"/>
    </row>
    <row r="2" spans="1:42" s="3" customFormat="1" ht="18" customHeight="1" x14ac:dyDescent="0.2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" t="s">
        <v>35</v>
      </c>
      <c r="Q2" s="15" t="s">
        <v>34</v>
      </c>
      <c r="R2" s="15" t="s">
        <v>33</v>
      </c>
      <c r="S2" s="15" t="s">
        <v>32</v>
      </c>
      <c r="T2" s="15" t="s">
        <v>31</v>
      </c>
      <c r="U2" s="15" t="s">
        <v>37</v>
      </c>
      <c r="W2" s="15" t="s">
        <v>35</v>
      </c>
      <c r="X2" s="15" t="s">
        <v>34</v>
      </c>
      <c r="Y2" s="15" t="s">
        <v>33</v>
      </c>
      <c r="Z2" s="15" t="s">
        <v>32</v>
      </c>
      <c r="AA2" s="15" t="s">
        <v>31</v>
      </c>
      <c r="AB2" s="15" t="s">
        <v>37</v>
      </c>
      <c r="AD2" s="15" t="s">
        <v>35</v>
      </c>
      <c r="AE2" s="15" t="s">
        <v>34</v>
      </c>
      <c r="AF2" s="15" t="s">
        <v>33</v>
      </c>
      <c r="AG2" s="15" t="s">
        <v>32</v>
      </c>
      <c r="AH2" s="15" t="s">
        <v>31</v>
      </c>
      <c r="AI2" s="15" t="s">
        <v>37</v>
      </c>
      <c r="AK2" s="15" t="s">
        <v>35</v>
      </c>
      <c r="AL2" s="15" t="s">
        <v>34</v>
      </c>
      <c r="AM2" s="15" t="s">
        <v>33</v>
      </c>
      <c r="AN2" s="15" t="s">
        <v>32</v>
      </c>
      <c r="AO2" s="15" t="s">
        <v>31</v>
      </c>
      <c r="AP2" s="15" t="s">
        <v>37</v>
      </c>
    </row>
    <row r="3" spans="1:42" s="3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42" x14ac:dyDescent="0.2">
      <c r="A4" s="6" t="s">
        <v>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42" x14ac:dyDescent="0.2">
      <c r="A5" s="5" t="s">
        <v>30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42" x14ac:dyDescent="0.2">
      <c r="A6" s="2" t="s">
        <v>29</v>
      </c>
      <c r="P6" s="19">
        <v>16000000</v>
      </c>
      <c r="Q6" s="19">
        <v>8000000</v>
      </c>
      <c r="R6" s="19">
        <v>6000000</v>
      </c>
      <c r="S6" s="19">
        <v>2000000</v>
      </c>
      <c r="T6" s="19">
        <v>4000000</v>
      </c>
      <c r="U6" s="10">
        <f>SUM(P6:T6)</f>
        <v>36000000</v>
      </c>
      <c r="W6" s="10">
        <f>P6</f>
        <v>16000000</v>
      </c>
      <c r="X6" s="10">
        <f t="shared" ref="X6:AA14" si="0">Q6</f>
        <v>8000000</v>
      </c>
      <c r="Y6" s="10">
        <f t="shared" si="0"/>
        <v>6000000</v>
      </c>
      <c r="Z6" s="10">
        <f t="shared" si="0"/>
        <v>2000000</v>
      </c>
      <c r="AA6" s="10">
        <f t="shared" si="0"/>
        <v>4000000</v>
      </c>
      <c r="AB6" s="10">
        <f>SUM(W6:AA6)</f>
        <v>36000000</v>
      </c>
      <c r="AD6" s="10">
        <f>W6</f>
        <v>16000000</v>
      </c>
      <c r="AE6" s="10">
        <f t="shared" ref="AE6:AH14" si="1">X6</f>
        <v>8000000</v>
      </c>
      <c r="AF6" s="10">
        <f t="shared" si="1"/>
        <v>6000000</v>
      </c>
      <c r="AG6" s="10">
        <f t="shared" si="1"/>
        <v>2000000</v>
      </c>
      <c r="AH6" s="10">
        <f t="shared" si="1"/>
        <v>4000000</v>
      </c>
      <c r="AI6" s="10">
        <f>SUM(AD6:AH6)</f>
        <v>36000000</v>
      </c>
      <c r="AK6" s="10">
        <f>AD6</f>
        <v>16000000</v>
      </c>
      <c r="AL6" s="10">
        <f t="shared" ref="AL6:AO14" si="2">AE6</f>
        <v>8000000</v>
      </c>
      <c r="AM6" s="10">
        <f t="shared" si="2"/>
        <v>6000000</v>
      </c>
      <c r="AN6" s="10">
        <f t="shared" si="2"/>
        <v>2000000</v>
      </c>
      <c r="AO6" s="10">
        <f t="shared" si="2"/>
        <v>4000000</v>
      </c>
      <c r="AP6" s="10">
        <f>SUM(AK6:AO6)</f>
        <v>36000000</v>
      </c>
    </row>
    <row r="7" spans="1:42" x14ac:dyDescent="0.2">
      <c r="A7" s="2" t="s">
        <v>28</v>
      </c>
      <c r="P7" s="19">
        <v>12232115.686218901</v>
      </c>
      <c r="Q7" s="19">
        <v>303030.79947302298</v>
      </c>
      <c r="R7" s="19">
        <v>3520340.9449714501</v>
      </c>
      <c r="S7" s="19">
        <v>80103.084945345603</v>
      </c>
      <c r="T7" s="19">
        <v>126772.20439119999</v>
      </c>
      <c r="U7" s="10">
        <f t="shared" ref="U7:U14" si="3">SUM(P7:T7)</f>
        <v>16262362.719999919</v>
      </c>
      <c r="W7" s="10">
        <f t="shared" ref="W7:W14" si="4">P7</f>
        <v>12232115.686218901</v>
      </c>
      <c r="X7" s="10">
        <f t="shared" si="0"/>
        <v>303030.79947302298</v>
      </c>
      <c r="Y7" s="10">
        <f t="shared" si="0"/>
        <v>3520340.9449714501</v>
      </c>
      <c r="Z7" s="10">
        <f t="shared" si="0"/>
        <v>80103.084945345603</v>
      </c>
      <c r="AA7" s="10">
        <f t="shared" si="0"/>
        <v>126772.20439119999</v>
      </c>
      <c r="AB7" s="10">
        <f t="shared" ref="AB7:AB14" si="5">SUM(W7:AA7)</f>
        <v>16262362.719999919</v>
      </c>
      <c r="AD7" s="10">
        <f t="shared" ref="AD7:AD14" si="6">W7</f>
        <v>12232115.686218901</v>
      </c>
      <c r="AE7" s="10">
        <f t="shared" si="1"/>
        <v>303030.79947302298</v>
      </c>
      <c r="AF7" s="10">
        <f t="shared" si="1"/>
        <v>3520340.9449714501</v>
      </c>
      <c r="AG7" s="10">
        <f t="shared" si="1"/>
        <v>80103.084945345603</v>
      </c>
      <c r="AH7" s="10">
        <f t="shared" si="1"/>
        <v>126772.20439119999</v>
      </c>
      <c r="AI7" s="10">
        <f t="shared" ref="AI7:AI14" si="7">SUM(AD7:AH7)</f>
        <v>16262362.719999919</v>
      </c>
      <c r="AK7" s="10">
        <f t="shared" ref="AK7:AK14" si="8">AD7</f>
        <v>12232115.686218901</v>
      </c>
      <c r="AL7" s="10">
        <f t="shared" si="2"/>
        <v>303030.79947302298</v>
      </c>
      <c r="AM7" s="10">
        <f t="shared" si="2"/>
        <v>3520340.9449714501</v>
      </c>
      <c r="AN7" s="10">
        <f t="shared" si="2"/>
        <v>80103.084945345603</v>
      </c>
      <c r="AO7" s="10">
        <f t="shared" si="2"/>
        <v>126772.20439119999</v>
      </c>
      <c r="AP7" s="10">
        <f t="shared" ref="AP7:AP14" si="9">SUM(AK7:AO7)</f>
        <v>16262362.719999919</v>
      </c>
    </row>
    <row r="8" spans="1:42" x14ac:dyDescent="0.2">
      <c r="A8" s="2" t="s">
        <v>27</v>
      </c>
      <c r="P8" s="19">
        <v>3323232.05</v>
      </c>
      <c r="Q8" s="19">
        <v>0</v>
      </c>
      <c r="R8" s="19">
        <v>0</v>
      </c>
      <c r="S8" s="19">
        <v>0</v>
      </c>
      <c r="T8" s="19">
        <v>0</v>
      </c>
      <c r="U8" s="10">
        <f t="shared" si="3"/>
        <v>3323232.05</v>
      </c>
      <c r="W8" s="10">
        <f t="shared" si="4"/>
        <v>3323232.05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5"/>
        <v>3323232.05</v>
      </c>
      <c r="AD8" s="10">
        <f t="shared" si="6"/>
        <v>3323232.05</v>
      </c>
      <c r="AE8" s="10">
        <f t="shared" si="1"/>
        <v>0</v>
      </c>
      <c r="AF8" s="10">
        <f t="shared" si="1"/>
        <v>0</v>
      </c>
      <c r="AG8" s="10">
        <f t="shared" si="1"/>
        <v>0</v>
      </c>
      <c r="AH8" s="10">
        <f t="shared" si="1"/>
        <v>0</v>
      </c>
      <c r="AI8" s="10">
        <f t="shared" si="7"/>
        <v>3323232.05</v>
      </c>
      <c r="AK8" s="10">
        <f t="shared" si="8"/>
        <v>3323232.05</v>
      </c>
      <c r="AL8" s="10">
        <f t="shared" si="2"/>
        <v>0</v>
      </c>
      <c r="AM8" s="10">
        <f t="shared" si="2"/>
        <v>0</v>
      </c>
      <c r="AN8" s="10">
        <f t="shared" si="2"/>
        <v>0</v>
      </c>
      <c r="AO8" s="10">
        <f t="shared" si="2"/>
        <v>0</v>
      </c>
      <c r="AP8" s="10">
        <f t="shared" si="9"/>
        <v>3323232.05</v>
      </c>
    </row>
    <row r="9" spans="1:42" x14ac:dyDescent="0.2">
      <c r="A9" s="2" t="s">
        <v>26</v>
      </c>
      <c r="P9" s="19">
        <v>0</v>
      </c>
      <c r="Q9" s="19">
        <v>0</v>
      </c>
      <c r="R9" s="19">
        <v>1608048.76</v>
      </c>
      <c r="S9" s="19">
        <v>0</v>
      </c>
      <c r="T9" s="19">
        <v>0</v>
      </c>
      <c r="U9" s="10">
        <f t="shared" si="3"/>
        <v>1608048.76</v>
      </c>
      <c r="W9" s="10">
        <f t="shared" si="4"/>
        <v>0</v>
      </c>
      <c r="X9" s="10">
        <f t="shared" si="0"/>
        <v>0</v>
      </c>
      <c r="Y9" s="10">
        <f t="shared" si="0"/>
        <v>1608048.76</v>
      </c>
      <c r="Z9" s="10">
        <f t="shared" si="0"/>
        <v>0</v>
      </c>
      <c r="AA9" s="10">
        <f t="shared" si="0"/>
        <v>0</v>
      </c>
      <c r="AB9" s="10">
        <f t="shared" si="5"/>
        <v>1608048.76</v>
      </c>
      <c r="AD9" s="10">
        <f t="shared" si="6"/>
        <v>0</v>
      </c>
      <c r="AE9" s="10">
        <f t="shared" si="1"/>
        <v>0</v>
      </c>
      <c r="AF9" s="10">
        <f t="shared" si="1"/>
        <v>1608048.76</v>
      </c>
      <c r="AG9" s="10">
        <f t="shared" si="1"/>
        <v>0</v>
      </c>
      <c r="AH9" s="10">
        <f t="shared" si="1"/>
        <v>0</v>
      </c>
      <c r="AI9" s="10">
        <f t="shared" si="7"/>
        <v>1608048.76</v>
      </c>
      <c r="AK9" s="10">
        <f t="shared" si="8"/>
        <v>0</v>
      </c>
      <c r="AL9" s="10">
        <f t="shared" si="2"/>
        <v>0</v>
      </c>
      <c r="AM9" s="10">
        <f t="shared" si="2"/>
        <v>1608048.76</v>
      </c>
      <c r="AN9" s="10">
        <f t="shared" si="2"/>
        <v>0</v>
      </c>
      <c r="AO9" s="10">
        <f t="shared" si="2"/>
        <v>0</v>
      </c>
      <c r="AP9" s="10">
        <f t="shared" si="9"/>
        <v>1608048.76</v>
      </c>
    </row>
    <row r="10" spans="1:42" x14ac:dyDescent="0.2">
      <c r="A10" s="2" t="s">
        <v>25</v>
      </c>
      <c r="P10" s="19">
        <v>0</v>
      </c>
      <c r="Q10" s="19">
        <v>0</v>
      </c>
      <c r="R10" s="19">
        <v>2368.16</v>
      </c>
      <c r="S10" s="19">
        <v>0</v>
      </c>
      <c r="T10" s="19">
        <v>0</v>
      </c>
      <c r="U10" s="10">
        <f t="shared" si="3"/>
        <v>2368.16</v>
      </c>
      <c r="W10" s="10">
        <f t="shared" si="4"/>
        <v>0</v>
      </c>
      <c r="X10" s="10">
        <f t="shared" si="0"/>
        <v>0</v>
      </c>
      <c r="Y10" s="10">
        <f t="shared" si="0"/>
        <v>2368.16</v>
      </c>
      <c r="Z10" s="10">
        <f t="shared" si="0"/>
        <v>0</v>
      </c>
      <c r="AA10" s="10">
        <f t="shared" si="0"/>
        <v>0</v>
      </c>
      <c r="AB10" s="10">
        <f t="shared" si="5"/>
        <v>2368.16</v>
      </c>
      <c r="AD10" s="10">
        <f t="shared" si="6"/>
        <v>0</v>
      </c>
      <c r="AE10" s="10">
        <f t="shared" si="1"/>
        <v>0</v>
      </c>
      <c r="AF10" s="10">
        <f t="shared" si="1"/>
        <v>2368.16</v>
      </c>
      <c r="AG10" s="10">
        <f t="shared" si="1"/>
        <v>0</v>
      </c>
      <c r="AH10" s="10">
        <f t="shared" si="1"/>
        <v>0</v>
      </c>
      <c r="AI10" s="10">
        <f t="shared" si="7"/>
        <v>2368.16</v>
      </c>
      <c r="AK10" s="10">
        <f t="shared" si="8"/>
        <v>0</v>
      </c>
      <c r="AL10" s="10">
        <f t="shared" si="2"/>
        <v>0</v>
      </c>
      <c r="AM10" s="10">
        <f t="shared" si="2"/>
        <v>2368.16</v>
      </c>
      <c r="AN10" s="10">
        <f t="shared" si="2"/>
        <v>0</v>
      </c>
      <c r="AO10" s="10">
        <f t="shared" si="2"/>
        <v>0</v>
      </c>
      <c r="AP10" s="10">
        <f t="shared" si="9"/>
        <v>2368.16</v>
      </c>
    </row>
    <row r="11" spans="1:42" x14ac:dyDescent="0.2">
      <c r="A11" s="2" t="s">
        <v>24</v>
      </c>
      <c r="P11" s="19">
        <v>1262404.79803185</v>
      </c>
      <c r="Q11" s="19">
        <v>587299.66361865005</v>
      </c>
      <c r="R11" s="19">
        <v>386702.125330601</v>
      </c>
      <c r="S11" s="19">
        <v>155246.64464809801</v>
      </c>
      <c r="T11" s="19">
        <v>245695.39837079999</v>
      </c>
      <c r="U11" s="10">
        <f t="shared" si="3"/>
        <v>2637348.629999999</v>
      </c>
      <c r="W11" s="10">
        <f t="shared" si="4"/>
        <v>1262404.79803185</v>
      </c>
      <c r="X11" s="10">
        <f t="shared" si="0"/>
        <v>587299.66361865005</v>
      </c>
      <c r="Y11" s="10">
        <f t="shared" si="0"/>
        <v>386702.125330601</v>
      </c>
      <c r="Z11" s="10">
        <f t="shared" si="0"/>
        <v>155246.64464809801</v>
      </c>
      <c r="AA11" s="10">
        <f t="shared" si="0"/>
        <v>245695.39837079999</v>
      </c>
      <c r="AB11" s="10">
        <f t="shared" si="5"/>
        <v>2637348.629999999</v>
      </c>
      <c r="AD11" s="10">
        <f t="shared" si="6"/>
        <v>1262404.79803185</v>
      </c>
      <c r="AE11" s="10">
        <f t="shared" si="1"/>
        <v>587299.66361865005</v>
      </c>
      <c r="AF11" s="10">
        <f t="shared" si="1"/>
        <v>386702.125330601</v>
      </c>
      <c r="AG11" s="10">
        <f t="shared" si="1"/>
        <v>155246.64464809801</v>
      </c>
      <c r="AH11" s="10">
        <f t="shared" si="1"/>
        <v>245695.39837079999</v>
      </c>
      <c r="AI11" s="10">
        <f t="shared" si="7"/>
        <v>2637348.629999999</v>
      </c>
      <c r="AK11" s="10">
        <f t="shared" si="8"/>
        <v>1262404.79803185</v>
      </c>
      <c r="AL11" s="10">
        <f t="shared" si="2"/>
        <v>587299.66361865005</v>
      </c>
      <c r="AM11" s="10">
        <f t="shared" si="2"/>
        <v>386702.125330601</v>
      </c>
      <c r="AN11" s="10">
        <f t="shared" si="2"/>
        <v>155246.64464809801</v>
      </c>
      <c r="AO11" s="10">
        <f t="shared" si="2"/>
        <v>245695.39837079999</v>
      </c>
      <c r="AP11" s="10">
        <f t="shared" si="9"/>
        <v>2637348.629999999</v>
      </c>
    </row>
    <row r="12" spans="1:42" x14ac:dyDescent="0.2">
      <c r="A12" s="2" t="s">
        <v>23</v>
      </c>
      <c r="P12" s="19">
        <v>3290926.9617743702</v>
      </c>
      <c r="Q12" s="19">
        <v>12683.0471796291</v>
      </c>
      <c r="R12" s="19">
        <v>944216.27534962201</v>
      </c>
      <c r="S12" s="19">
        <v>3352.63348597707</v>
      </c>
      <c r="T12" s="19">
        <v>5305.9222104</v>
      </c>
      <c r="U12" s="10">
        <f t="shared" si="3"/>
        <v>4256484.839999998</v>
      </c>
      <c r="W12" s="10">
        <f t="shared" si="4"/>
        <v>3290926.9617743702</v>
      </c>
      <c r="X12" s="10">
        <f t="shared" si="0"/>
        <v>12683.0471796291</v>
      </c>
      <c r="Y12" s="10">
        <f t="shared" si="0"/>
        <v>944216.27534962201</v>
      </c>
      <c r="Z12" s="10">
        <f t="shared" si="0"/>
        <v>3352.63348597707</v>
      </c>
      <c r="AA12" s="10">
        <f t="shared" si="0"/>
        <v>5305.9222104</v>
      </c>
      <c r="AB12" s="10">
        <f t="shared" si="5"/>
        <v>4256484.839999998</v>
      </c>
      <c r="AD12" s="10">
        <f t="shared" si="6"/>
        <v>3290926.9617743702</v>
      </c>
      <c r="AE12" s="10">
        <f t="shared" si="1"/>
        <v>12683.0471796291</v>
      </c>
      <c r="AF12" s="10">
        <f t="shared" si="1"/>
        <v>944216.27534962201</v>
      </c>
      <c r="AG12" s="10">
        <f t="shared" si="1"/>
        <v>3352.63348597707</v>
      </c>
      <c r="AH12" s="10">
        <f t="shared" si="1"/>
        <v>5305.9222104</v>
      </c>
      <c r="AI12" s="10">
        <f t="shared" si="7"/>
        <v>4256484.839999998</v>
      </c>
      <c r="AK12" s="10">
        <f t="shared" si="8"/>
        <v>3290926.9617743702</v>
      </c>
      <c r="AL12" s="10">
        <f t="shared" si="2"/>
        <v>12683.0471796291</v>
      </c>
      <c r="AM12" s="10">
        <f t="shared" si="2"/>
        <v>944216.27534962201</v>
      </c>
      <c r="AN12" s="10">
        <f t="shared" si="2"/>
        <v>3352.63348597707</v>
      </c>
      <c r="AO12" s="10">
        <f t="shared" si="2"/>
        <v>5305.9222104</v>
      </c>
      <c r="AP12" s="10">
        <f t="shared" si="9"/>
        <v>4256484.839999998</v>
      </c>
    </row>
    <row r="13" spans="1:42" x14ac:dyDescent="0.2">
      <c r="A13" s="2" t="s">
        <v>22</v>
      </c>
      <c r="P13" s="19">
        <v>134411.5</v>
      </c>
      <c r="Q13" s="19">
        <v>0</v>
      </c>
      <c r="R13" s="19">
        <v>28759.98</v>
      </c>
      <c r="S13" s="19">
        <v>0</v>
      </c>
      <c r="T13" s="19">
        <v>0</v>
      </c>
      <c r="U13" s="10">
        <f t="shared" si="3"/>
        <v>163171.48000000001</v>
      </c>
      <c r="W13" s="10">
        <f t="shared" si="4"/>
        <v>134411.5</v>
      </c>
      <c r="X13" s="10">
        <f t="shared" si="0"/>
        <v>0</v>
      </c>
      <c r="Y13" s="10">
        <f t="shared" si="0"/>
        <v>28759.98</v>
      </c>
      <c r="Z13" s="10">
        <f t="shared" si="0"/>
        <v>0</v>
      </c>
      <c r="AA13" s="10">
        <f t="shared" si="0"/>
        <v>0</v>
      </c>
      <c r="AB13" s="10">
        <f t="shared" si="5"/>
        <v>163171.48000000001</v>
      </c>
      <c r="AD13" s="10">
        <f t="shared" si="6"/>
        <v>134411.5</v>
      </c>
      <c r="AE13" s="10">
        <f t="shared" si="1"/>
        <v>0</v>
      </c>
      <c r="AF13" s="10">
        <f t="shared" si="1"/>
        <v>28759.98</v>
      </c>
      <c r="AG13" s="10">
        <f t="shared" si="1"/>
        <v>0</v>
      </c>
      <c r="AH13" s="10">
        <f t="shared" si="1"/>
        <v>0</v>
      </c>
      <c r="AI13" s="10">
        <f t="shared" si="7"/>
        <v>163171.48000000001</v>
      </c>
      <c r="AK13" s="10">
        <f t="shared" si="8"/>
        <v>134411.5</v>
      </c>
      <c r="AL13" s="10">
        <f t="shared" si="2"/>
        <v>0</v>
      </c>
      <c r="AM13" s="10">
        <f t="shared" si="2"/>
        <v>28759.98</v>
      </c>
      <c r="AN13" s="10">
        <f t="shared" si="2"/>
        <v>0</v>
      </c>
      <c r="AO13" s="10">
        <f t="shared" si="2"/>
        <v>0</v>
      </c>
      <c r="AP13" s="10">
        <f t="shared" si="9"/>
        <v>163171.48000000001</v>
      </c>
    </row>
    <row r="14" spans="1:42" x14ac:dyDescent="0.2">
      <c r="A14" s="2" t="s">
        <v>21</v>
      </c>
      <c r="P14" s="19">
        <v>2006936.8811415001</v>
      </c>
      <c r="Q14" s="19">
        <v>0</v>
      </c>
      <c r="R14" s="19">
        <v>595437.39885849995</v>
      </c>
      <c r="S14" s="19">
        <v>0</v>
      </c>
      <c r="T14" s="19">
        <v>0</v>
      </c>
      <c r="U14" s="10">
        <f t="shared" si="3"/>
        <v>2602374.2800000003</v>
      </c>
      <c r="W14" s="10">
        <f t="shared" si="4"/>
        <v>2006936.8811415001</v>
      </c>
      <c r="X14" s="10">
        <f t="shared" si="0"/>
        <v>0</v>
      </c>
      <c r="Y14" s="10">
        <f t="shared" si="0"/>
        <v>595437.39885849995</v>
      </c>
      <c r="Z14" s="10">
        <f t="shared" si="0"/>
        <v>0</v>
      </c>
      <c r="AA14" s="10">
        <f t="shared" si="0"/>
        <v>0</v>
      </c>
      <c r="AB14" s="10">
        <f t="shared" si="5"/>
        <v>2602374.2800000003</v>
      </c>
      <c r="AD14" s="10">
        <f t="shared" si="6"/>
        <v>2006936.8811415001</v>
      </c>
      <c r="AE14" s="10">
        <f t="shared" si="1"/>
        <v>0</v>
      </c>
      <c r="AF14" s="10">
        <f t="shared" si="1"/>
        <v>595437.39885849995</v>
      </c>
      <c r="AG14" s="10">
        <f t="shared" si="1"/>
        <v>0</v>
      </c>
      <c r="AH14" s="10">
        <f t="shared" si="1"/>
        <v>0</v>
      </c>
      <c r="AI14" s="10">
        <f t="shared" si="7"/>
        <v>2602374.2800000003</v>
      </c>
      <c r="AK14" s="10">
        <f t="shared" si="8"/>
        <v>2006936.8811415001</v>
      </c>
      <c r="AL14" s="10">
        <f t="shared" si="2"/>
        <v>0</v>
      </c>
      <c r="AM14" s="10">
        <f t="shared" si="2"/>
        <v>595437.39885849995</v>
      </c>
      <c r="AN14" s="10">
        <f t="shared" si="2"/>
        <v>0</v>
      </c>
      <c r="AO14" s="10">
        <f t="shared" si="2"/>
        <v>0</v>
      </c>
      <c r="AP14" s="10">
        <f t="shared" si="9"/>
        <v>2602374.2800000003</v>
      </c>
    </row>
    <row r="15" spans="1:42" ht="10.8" thickBot="1" x14ac:dyDescent="0.25">
      <c r="A15" s="5" t="s">
        <v>20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1">
        <f>SUM(P6:P14)</f>
        <v>38250027.877166621</v>
      </c>
      <c r="Q15" s="11">
        <f t="shared" ref="Q15:U15" si="10">SUM(Q6:Q14)</f>
        <v>8903013.5102713034</v>
      </c>
      <c r="R15" s="11">
        <f t="shared" si="10"/>
        <v>13085873.644510174</v>
      </c>
      <c r="S15" s="11">
        <f t="shared" si="10"/>
        <v>2238702.3630794208</v>
      </c>
      <c r="T15" s="11">
        <f t="shared" si="10"/>
        <v>4377773.5249723997</v>
      </c>
      <c r="U15" s="11">
        <f t="shared" si="10"/>
        <v>66855390.919999897</v>
      </c>
      <c r="W15" s="11">
        <f>SUM(W6:W14)</f>
        <v>38250027.877166621</v>
      </c>
      <c r="X15" s="11">
        <f t="shared" ref="X15:AB15" si="11">SUM(X6:X14)</f>
        <v>8903013.5102713034</v>
      </c>
      <c r="Y15" s="11">
        <f t="shared" si="11"/>
        <v>13085873.644510174</v>
      </c>
      <c r="Z15" s="11">
        <f t="shared" si="11"/>
        <v>2238702.3630794208</v>
      </c>
      <c r="AA15" s="11">
        <f t="shared" si="11"/>
        <v>4377773.5249723997</v>
      </c>
      <c r="AB15" s="11">
        <f t="shared" si="11"/>
        <v>66855390.919999897</v>
      </c>
      <c r="AD15" s="11">
        <f>SUM(AD6:AD14)</f>
        <v>38250027.877166621</v>
      </c>
      <c r="AE15" s="11">
        <f t="shared" ref="AE15:AI15" si="12">SUM(AE6:AE14)</f>
        <v>8903013.5102713034</v>
      </c>
      <c r="AF15" s="11">
        <f t="shared" si="12"/>
        <v>13085873.644510174</v>
      </c>
      <c r="AG15" s="11">
        <f t="shared" si="12"/>
        <v>2238702.3630794208</v>
      </c>
      <c r="AH15" s="11">
        <f t="shared" si="12"/>
        <v>4377773.5249723997</v>
      </c>
      <c r="AI15" s="11">
        <f t="shared" si="12"/>
        <v>66855390.919999897</v>
      </c>
      <c r="AK15" s="11">
        <f>SUM(AK6:AK14)</f>
        <v>38250027.877166621</v>
      </c>
      <c r="AL15" s="11">
        <f t="shared" ref="AL15:AP15" si="13">SUM(AL6:AL14)</f>
        <v>8903013.5102713034</v>
      </c>
      <c r="AM15" s="11">
        <f t="shared" si="13"/>
        <v>13085873.644510174</v>
      </c>
      <c r="AN15" s="11">
        <f t="shared" si="13"/>
        <v>2238702.3630794208</v>
      </c>
      <c r="AO15" s="11">
        <f t="shared" si="13"/>
        <v>4377773.5249723997</v>
      </c>
      <c r="AP15" s="11">
        <f t="shared" si="13"/>
        <v>66855390.919999897</v>
      </c>
    </row>
    <row r="16" spans="1:42" ht="10.8" thickTop="1" x14ac:dyDescent="0.2">
      <c r="A16" s="2" t="s">
        <v>19</v>
      </c>
    </row>
    <row r="17" spans="1:42" x14ac:dyDescent="0.2">
      <c r="A17" s="5" t="s">
        <v>30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42" x14ac:dyDescent="0.2">
      <c r="A18" s="2" t="s">
        <v>29</v>
      </c>
      <c r="P18" s="10">
        <f>P6-'12.31.2018'!I6</f>
        <v>1408745.0556447003</v>
      </c>
      <c r="Q18" s="10">
        <f>Q6-'12.31.2018'!J6</f>
        <v>1319653.5968003599</v>
      </c>
      <c r="R18" s="10">
        <f>R6-'12.31.2018'!K6</f>
        <v>1495712.0188832898</v>
      </c>
      <c r="S18" s="10">
        <f>S6-'12.31.2018'!L6</f>
        <v>271877.11505971989</v>
      </c>
      <c r="T18" s="10">
        <f>T6-'12.31.2018'!M6</f>
        <v>1174502.9136120002</v>
      </c>
      <c r="U18" s="10">
        <f>SUM(P18:T18)</f>
        <v>5670490.70000007</v>
      </c>
      <c r="W18" s="10">
        <f>P18</f>
        <v>1408745.0556447003</v>
      </c>
      <c r="X18" s="10">
        <f t="shared" ref="X18:AA26" si="14">Q18</f>
        <v>1319653.5968003599</v>
      </c>
      <c r="Y18" s="10">
        <f t="shared" si="14"/>
        <v>1495712.0188832898</v>
      </c>
      <c r="Z18" s="10">
        <f t="shared" si="14"/>
        <v>271877.11505971989</v>
      </c>
      <c r="AA18" s="10">
        <f t="shared" si="14"/>
        <v>1174502.9136120002</v>
      </c>
      <c r="AB18" s="10">
        <f>SUM(W18:AA18)</f>
        <v>5670490.70000007</v>
      </c>
      <c r="AD18" s="10">
        <f>W18</f>
        <v>1408745.0556447003</v>
      </c>
      <c r="AE18" s="10">
        <f t="shared" ref="AE18:AH26" si="15">X18</f>
        <v>1319653.5968003599</v>
      </c>
      <c r="AF18" s="10">
        <f t="shared" si="15"/>
        <v>1495712.0188832898</v>
      </c>
      <c r="AG18" s="10">
        <f t="shared" si="15"/>
        <v>271877.11505971989</v>
      </c>
      <c r="AH18" s="10">
        <f t="shared" si="15"/>
        <v>1174502.9136120002</v>
      </c>
      <c r="AI18" s="10">
        <f>SUM(AD18:AH18)</f>
        <v>5670490.70000007</v>
      </c>
      <c r="AK18" s="10">
        <f>AD18</f>
        <v>1408745.0556447003</v>
      </c>
      <c r="AL18" s="10">
        <f t="shared" ref="AL18:AO26" si="16">AE18</f>
        <v>1319653.5968003599</v>
      </c>
      <c r="AM18" s="10">
        <f t="shared" si="16"/>
        <v>1495712.0188832898</v>
      </c>
      <c r="AN18" s="10">
        <f t="shared" si="16"/>
        <v>271877.11505971989</v>
      </c>
      <c r="AO18" s="10">
        <f t="shared" si="16"/>
        <v>1174502.9136120002</v>
      </c>
      <c r="AP18" s="10">
        <f>SUM(AK18:AO18)</f>
        <v>5670490.70000007</v>
      </c>
    </row>
    <row r="19" spans="1:42" x14ac:dyDescent="0.2">
      <c r="A19" s="2" t="s">
        <v>28</v>
      </c>
      <c r="P19" s="10">
        <f>P7-'12.31.2018'!I7</f>
        <v>-702529.2604271993</v>
      </c>
      <c r="Q19" s="10">
        <f>Q7-'12.31.2018'!J7</f>
        <v>-224452.17529030301</v>
      </c>
      <c r="R19" s="10">
        <f>R7-'12.31.2018'!K7</f>
        <v>-213989.14656018</v>
      </c>
      <c r="S19" s="10">
        <f>S7-'12.31.2018'!L7</f>
        <v>-56350.228264322403</v>
      </c>
      <c r="T19" s="10">
        <f>T7-'12.31.2018'!M7</f>
        <v>-96330.239458000011</v>
      </c>
      <c r="U19" s="10">
        <f t="shared" ref="U19:U26" si="17">SUM(P19:T19)</f>
        <v>-1293651.0500000049</v>
      </c>
      <c r="W19" s="10">
        <f t="shared" ref="W19:W26" si="18">P19</f>
        <v>-702529.2604271993</v>
      </c>
      <c r="X19" s="10">
        <f t="shared" si="14"/>
        <v>-224452.17529030301</v>
      </c>
      <c r="Y19" s="10">
        <f t="shared" si="14"/>
        <v>-213989.14656018</v>
      </c>
      <c r="Z19" s="10">
        <f t="shared" si="14"/>
        <v>-56350.228264322403</v>
      </c>
      <c r="AA19" s="10">
        <f t="shared" si="14"/>
        <v>-96330.239458000011</v>
      </c>
      <c r="AB19" s="10">
        <f t="shared" ref="AB19:AB26" si="19">SUM(W19:AA19)</f>
        <v>-1293651.0500000049</v>
      </c>
      <c r="AD19" s="10">
        <f t="shared" ref="AD19:AD26" si="20">W19</f>
        <v>-702529.2604271993</v>
      </c>
      <c r="AE19" s="10">
        <f t="shared" si="15"/>
        <v>-224452.17529030301</v>
      </c>
      <c r="AF19" s="10">
        <f t="shared" si="15"/>
        <v>-213989.14656018</v>
      </c>
      <c r="AG19" s="10">
        <f t="shared" si="15"/>
        <v>-56350.228264322403</v>
      </c>
      <c r="AH19" s="10">
        <f t="shared" si="15"/>
        <v>-96330.239458000011</v>
      </c>
      <c r="AI19" s="10">
        <f t="shared" ref="AI19:AI26" si="21">SUM(AD19:AH19)</f>
        <v>-1293651.0500000049</v>
      </c>
      <c r="AK19" s="10">
        <f t="shared" ref="AK19:AK26" si="22">AD19</f>
        <v>-702529.2604271993</v>
      </c>
      <c r="AL19" s="10">
        <f t="shared" si="16"/>
        <v>-224452.17529030301</v>
      </c>
      <c r="AM19" s="10">
        <f t="shared" si="16"/>
        <v>-213989.14656018</v>
      </c>
      <c r="AN19" s="10">
        <f t="shared" si="16"/>
        <v>-56350.228264322403</v>
      </c>
      <c r="AO19" s="10">
        <f t="shared" si="16"/>
        <v>-96330.239458000011</v>
      </c>
      <c r="AP19" s="10">
        <f t="shared" ref="AP19:AP26" si="23">SUM(AK19:AO19)</f>
        <v>-1293651.0500000049</v>
      </c>
    </row>
    <row r="20" spans="1:42" x14ac:dyDescent="0.2">
      <c r="A20" s="2" t="s">
        <v>27</v>
      </c>
      <c r="P20" s="10">
        <f>P8-'12.31.2018'!I8</f>
        <v>-3097131.6800000006</v>
      </c>
      <c r="Q20" s="10">
        <f>Q8-'12.31.2018'!J8</f>
        <v>0</v>
      </c>
      <c r="R20" s="10">
        <f>R8-'12.31.2018'!K8</f>
        <v>0</v>
      </c>
      <c r="S20" s="10">
        <f>S8-'12.31.2018'!L8</f>
        <v>0</v>
      </c>
      <c r="T20" s="10">
        <f>T8-'12.31.2018'!M8</f>
        <v>0</v>
      </c>
      <c r="U20" s="10">
        <f t="shared" si="17"/>
        <v>-3097131.6800000006</v>
      </c>
      <c r="W20" s="10">
        <f t="shared" si="18"/>
        <v>-3097131.6800000006</v>
      </c>
      <c r="X20" s="10">
        <f t="shared" si="14"/>
        <v>0</v>
      </c>
      <c r="Y20" s="10">
        <f t="shared" si="14"/>
        <v>0</v>
      </c>
      <c r="Z20" s="10">
        <f t="shared" si="14"/>
        <v>0</v>
      </c>
      <c r="AA20" s="10">
        <f t="shared" si="14"/>
        <v>0</v>
      </c>
      <c r="AB20" s="10">
        <f t="shared" si="19"/>
        <v>-3097131.6800000006</v>
      </c>
      <c r="AD20" s="10">
        <f t="shared" si="20"/>
        <v>-3097131.6800000006</v>
      </c>
      <c r="AE20" s="10">
        <f t="shared" si="15"/>
        <v>0</v>
      </c>
      <c r="AF20" s="10">
        <f t="shared" si="15"/>
        <v>0</v>
      </c>
      <c r="AG20" s="10">
        <f t="shared" si="15"/>
        <v>0</v>
      </c>
      <c r="AH20" s="10">
        <f t="shared" si="15"/>
        <v>0</v>
      </c>
      <c r="AI20" s="10">
        <f t="shared" si="21"/>
        <v>-3097131.6800000006</v>
      </c>
      <c r="AK20" s="10">
        <f t="shared" si="22"/>
        <v>-3097131.6800000006</v>
      </c>
      <c r="AL20" s="10">
        <f t="shared" si="16"/>
        <v>0</v>
      </c>
      <c r="AM20" s="10">
        <f t="shared" si="16"/>
        <v>0</v>
      </c>
      <c r="AN20" s="10">
        <f t="shared" si="16"/>
        <v>0</v>
      </c>
      <c r="AO20" s="10">
        <f t="shared" si="16"/>
        <v>0</v>
      </c>
      <c r="AP20" s="10">
        <f t="shared" si="23"/>
        <v>-3097131.6800000006</v>
      </c>
    </row>
    <row r="21" spans="1:42" x14ac:dyDescent="0.2">
      <c r="A21" s="2" t="s">
        <v>26</v>
      </c>
      <c r="P21" s="10">
        <f>P9-'12.31.2018'!I9</f>
        <v>0</v>
      </c>
      <c r="Q21" s="10">
        <f>Q9-'12.31.2018'!J9</f>
        <v>0</v>
      </c>
      <c r="R21" s="10">
        <f>R9-'12.31.2018'!K9</f>
        <v>-2468095.1900000004</v>
      </c>
      <c r="S21" s="10">
        <f>S9-'12.31.2018'!L9</f>
        <v>0</v>
      </c>
      <c r="T21" s="10">
        <f>T9-'12.31.2018'!M9</f>
        <v>0</v>
      </c>
      <c r="U21" s="10">
        <f t="shared" si="17"/>
        <v>-2468095.1900000004</v>
      </c>
      <c r="W21" s="10">
        <f t="shared" si="18"/>
        <v>0</v>
      </c>
      <c r="X21" s="10">
        <f t="shared" si="14"/>
        <v>0</v>
      </c>
      <c r="Y21" s="10">
        <f t="shared" si="14"/>
        <v>-2468095.1900000004</v>
      </c>
      <c r="Z21" s="10">
        <f t="shared" si="14"/>
        <v>0</v>
      </c>
      <c r="AA21" s="10">
        <f t="shared" si="14"/>
        <v>0</v>
      </c>
      <c r="AB21" s="10">
        <f t="shared" si="19"/>
        <v>-2468095.1900000004</v>
      </c>
      <c r="AD21" s="10">
        <f t="shared" si="20"/>
        <v>0</v>
      </c>
      <c r="AE21" s="10">
        <f t="shared" si="15"/>
        <v>0</v>
      </c>
      <c r="AF21" s="10">
        <f t="shared" si="15"/>
        <v>-2468095.1900000004</v>
      </c>
      <c r="AG21" s="10">
        <f t="shared" si="15"/>
        <v>0</v>
      </c>
      <c r="AH21" s="10">
        <f t="shared" si="15"/>
        <v>0</v>
      </c>
      <c r="AI21" s="10">
        <f t="shared" si="21"/>
        <v>-2468095.1900000004</v>
      </c>
      <c r="AK21" s="10">
        <f t="shared" si="22"/>
        <v>0</v>
      </c>
      <c r="AL21" s="10">
        <f t="shared" si="16"/>
        <v>0</v>
      </c>
      <c r="AM21" s="10">
        <f t="shared" si="16"/>
        <v>-2468095.1900000004</v>
      </c>
      <c r="AN21" s="10">
        <f t="shared" si="16"/>
        <v>0</v>
      </c>
      <c r="AO21" s="10">
        <f t="shared" si="16"/>
        <v>0</v>
      </c>
      <c r="AP21" s="10">
        <f t="shared" si="23"/>
        <v>-2468095.1900000004</v>
      </c>
    </row>
    <row r="22" spans="1:42" x14ac:dyDescent="0.2">
      <c r="A22" s="2" t="s">
        <v>25</v>
      </c>
      <c r="P22" s="10">
        <f>P10-'12.31.2018'!I10</f>
        <v>0</v>
      </c>
      <c r="Q22" s="10">
        <f>Q10-'12.31.2018'!J10</f>
        <v>0</v>
      </c>
      <c r="R22" s="10">
        <f>R10-'12.31.2018'!K10</f>
        <v>0</v>
      </c>
      <c r="S22" s="10">
        <f>S10-'12.31.2018'!L10</f>
        <v>0</v>
      </c>
      <c r="T22" s="10">
        <f>T10-'12.31.2018'!M10</f>
        <v>0</v>
      </c>
      <c r="U22" s="10">
        <f t="shared" si="17"/>
        <v>0</v>
      </c>
      <c r="W22" s="10">
        <f t="shared" si="18"/>
        <v>0</v>
      </c>
      <c r="X22" s="10">
        <f t="shared" si="14"/>
        <v>0</v>
      </c>
      <c r="Y22" s="10">
        <f t="shared" si="14"/>
        <v>0</v>
      </c>
      <c r="Z22" s="10">
        <f t="shared" si="14"/>
        <v>0</v>
      </c>
      <c r="AA22" s="10">
        <f t="shared" si="14"/>
        <v>0</v>
      </c>
      <c r="AB22" s="10">
        <f t="shared" si="19"/>
        <v>0</v>
      </c>
      <c r="AD22" s="10">
        <f t="shared" si="20"/>
        <v>0</v>
      </c>
      <c r="AE22" s="10">
        <f t="shared" si="15"/>
        <v>0</v>
      </c>
      <c r="AF22" s="10">
        <f t="shared" si="15"/>
        <v>0</v>
      </c>
      <c r="AG22" s="10">
        <f t="shared" si="15"/>
        <v>0</v>
      </c>
      <c r="AH22" s="10">
        <f t="shared" si="15"/>
        <v>0</v>
      </c>
      <c r="AI22" s="10">
        <f t="shared" si="21"/>
        <v>0</v>
      </c>
      <c r="AK22" s="10">
        <f t="shared" si="22"/>
        <v>0</v>
      </c>
      <c r="AL22" s="10">
        <f t="shared" si="16"/>
        <v>0</v>
      </c>
      <c r="AM22" s="10">
        <f t="shared" si="16"/>
        <v>0</v>
      </c>
      <c r="AN22" s="10">
        <f t="shared" si="16"/>
        <v>0</v>
      </c>
      <c r="AO22" s="10">
        <f t="shared" si="16"/>
        <v>0</v>
      </c>
      <c r="AP22" s="10">
        <f t="shared" si="23"/>
        <v>0</v>
      </c>
    </row>
    <row r="23" spans="1:42" x14ac:dyDescent="0.2">
      <c r="A23" s="2" t="s">
        <v>24</v>
      </c>
      <c r="P23" s="10">
        <f>P11-'12.31.2018'!I11</f>
        <v>-6399.9774373099208</v>
      </c>
      <c r="Q23" s="10">
        <f>Q11-'12.31.2018'!J11</f>
        <v>6399.9774373110849</v>
      </c>
      <c r="R23" s="10">
        <f>R11-'12.31.2018'!K11</f>
        <v>-4975.089708405023</v>
      </c>
      <c r="S23" s="10">
        <f>S11-'12.31.2018'!L11</f>
        <v>4975.089708405023</v>
      </c>
      <c r="T23" s="10">
        <f>T11-'12.31.2018'!M11</f>
        <v>0</v>
      </c>
      <c r="U23" s="10">
        <f t="shared" si="17"/>
        <v>1.1641532182693481E-9</v>
      </c>
      <c r="W23" s="10">
        <f t="shared" si="18"/>
        <v>-6399.9774373099208</v>
      </c>
      <c r="X23" s="10">
        <f t="shared" si="14"/>
        <v>6399.9774373110849</v>
      </c>
      <c r="Y23" s="10">
        <f t="shared" si="14"/>
        <v>-4975.089708405023</v>
      </c>
      <c r="Z23" s="10">
        <f t="shared" si="14"/>
        <v>4975.089708405023</v>
      </c>
      <c r="AA23" s="10">
        <f t="shared" si="14"/>
        <v>0</v>
      </c>
      <c r="AB23" s="10">
        <f t="shared" si="19"/>
        <v>1.1641532182693481E-9</v>
      </c>
      <c r="AD23" s="10">
        <f t="shared" si="20"/>
        <v>-6399.9774373099208</v>
      </c>
      <c r="AE23" s="10">
        <f t="shared" si="15"/>
        <v>6399.9774373110849</v>
      </c>
      <c r="AF23" s="10">
        <f t="shared" si="15"/>
        <v>-4975.089708405023</v>
      </c>
      <c r="AG23" s="10">
        <f t="shared" si="15"/>
        <v>4975.089708405023</v>
      </c>
      <c r="AH23" s="10">
        <f t="shared" si="15"/>
        <v>0</v>
      </c>
      <c r="AI23" s="10">
        <f t="shared" si="21"/>
        <v>1.1641532182693481E-9</v>
      </c>
      <c r="AK23" s="10">
        <f t="shared" si="22"/>
        <v>-6399.9774373099208</v>
      </c>
      <c r="AL23" s="10">
        <f t="shared" si="16"/>
        <v>6399.9774373110849</v>
      </c>
      <c r="AM23" s="10">
        <f t="shared" si="16"/>
        <v>-4975.089708405023</v>
      </c>
      <c r="AN23" s="10">
        <f t="shared" si="16"/>
        <v>4975.089708405023</v>
      </c>
      <c r="AO23" s="10">
        <f t="shared" si="16"/>
        <v>0</v>
      </c>
      <c r="AP23" s="10">
        <f t="shared" si="23"/>
        <v>1.1641532182693481E-9</v>
      </c>
    </row>
    <row r="24" spans="1:42" x14ac:dyDescent="0.2">
      <c r="A24" s="2" t="s">
        <v>23</v>
      </c>
      <c r="P24" s="10">
        <f>P12-'12.31.2018'!I12</f>
        <v>-98819.888439959846</v>
      </c>
      <c r="Q24" s="10">
        <f>Q12-'12.31.2018'!J12</f>
        <v>-458.36712003809953</v>
      </c>
      <c r="R24" s="10">
        <f>R12-'12.31.2018'!K12</f>
        <v>-28433.290135437972</v>
      </c>
      <c r="S24" s="10">
        <f>S12-'12.31.2018'!L12</f>
        <v>-46.887649762109959</v>
      </c>
      <c r="T24" s="10">
        <f>T12-'12.31.2018'!M12</f>
        <v>-252.32665480000014</v>
      </c>
      <c r="U24" s="10">
        <f t="shared" si="17"/>
        <v>-128010.75999999803</v>
      </c>
      <c r="W24" s="10">
        <f t="shared" si="18"/>
        <v>-98819.888439959846</v>
      </c>
      <c r="X24" s="10">
        <f t="shared" si="14"/>
        <v>-458.36712003809953</v>
      </c>
      <c r="Y24" s="10">
        <f t="shared" si="14"/>
        <v>-28433.290135437972</v>
      </c>
      <c r="Z24" s="10">
        <f t="shared" si="14"/>
        <v>-46.887649762109959</v>
      </c>
      <c r="AA24" s="10">
        <f t="shared" si="14"/>
        <v>-252.32665480000014</v>
      </c>
      <c r="AB24" s="10">
        <f t="shared" si="19"/>
        <v>-128010.75999999803</v>
      </c>
      <c r="AD24" s="10">
        <f t="shared" si="20"/>
        <v>-98819.888439959846</v>
      </c>
      <c r="AE24" s="10">
        <f t="shared" si="15"/>
        <v>-458.36712003809953</v>
      </c>
      <c r="AF24" s="10">
        <f t="shared" si="15"/>
        <v>-28433.290135437972</v>
      </c>
      <c r="AG24" s="10">
        <f t="shared" si="15"/>
        <v>-46.887649762109959</v>
      </c>
      <c r="AH24" s="10">
        <f t="shared" si="15"/>
        <v>-252.32665480000014</v>
      </c>
      <c r="AI24" s="10">
        <f t="shared" si="21"/>
        <v>-128010.75999999803</v>
      </c>
      <c r="AK24" s="10">
        <f t="shared" si="22"/>
        <v>-98819.888439959846</v>
      </c>
      <c r="AL24" s="10">
        <f t="shared" si="16"/>
        <v>-458.36712003809953</v>
      </c>
      <c r="AM24" s="10">
        <f t="shared" si="16"/>
        <v>-28433.290135437972</v>
      </c>
      <c r="AN24" s="10">
        <f t="shared" si="16"/>
        <v>-46.887649762109959</v>
      </c>
      <c r="AO24" s="10">
        <f t="shared" si="16"/>
        <v>-252.32665480000014</v>
      </c>
      <c r="AP24" s="10">
        <f t="shared" si="23"/>
        <v>-128010.75999999803</v>
      </c>
    </row>
    <row r="25" spans="1:42" x14ac:dyDescent="0.2">
      <c r="A25" s="2" t="s">
        <v>22</v>
      </c>
      <c r="P25" s="10">
        <f>P13-'12.31.2018'!I13</f>
        <v>0</v>
      </c>
      <c r="Q25" s="10">
        <f>Q13-'12.31.2018'!J13</f>
        <v>0</v>
      </c>
      <c r="R25" s="10">
        <f>R13-'12.31.2018'!K13</f>
        <v>0</v>
      </c>
      <c r="S25" s="10">
        <f>S13-'12.31.2018'!L13</f>
        <v>0</v>
      </c>
      <c r="T25" s="10">
        <f>T13-'12.31.2018'!M13</f>
        <v>0</v>
      </c>
      <c r="U25" s="10">
        <f t="shared" si="17"/>
        <v>0</v>
      </c>
      <c r="W25" s="10">
        <f t="shared" si="18"/>
        <v>0</v>
      </c>
      <c r="X25" s="10">
        <f t="shared" si="14"/>
        <v>0</v>
      </c>
      <c r="Y25" s="10">
        <f t="shared" si="14"/>
        <v>0</v>
      </c>
      <c r="Z25" s="10">
        <f t="shared" si="14"/>
        <v>0</v>
      </c>
      <c r="AA25" s="10">
        <f t="shared" si="14"/>
        <v>0</v>
      </c>
      <c r="AB25" s="10">
        <f t="shared" si="19"/>
        <v>0</v>
      </c>
      <c r="AD25" s="10">
        <f t="shared" si="20"/>
        <v>0</v>
      </c>
      <c r="AE25" s="10">
        <f t="shared" si="15"/>
        <v>0</v>
      </c>
      <c r="AF25" s="10">
        <f t="shared" si="15"/>
        <v>0</v>
      </c>
      <c r="AG25" s="10">
        <f t="shared" si="15"/>
        <v>0</v>
      </c>
      <c r="AH25" s="10">
        <f t="shared" si="15"/>
        <v>0</v>
      </c>
      <c r="AI25" s="10">
        <f t="shared" si="21"/>
        <v>0</v>
      </c>
      <c r="AK25" s="10">
        <f t="shared" si="22"/>
        <v>0</v>
      </c>
      <c r="AL25" s="10">
        <f t="shared" si="16"/>
        <v>0</v>
      </c>
      <c r="AM25" s="10">
        <f t="shared" si="16"/>
        <v>0</v>
      </c>
      <c r="AN25" s="10">
        <f t="shared" si="16"/>
        <v>0</v>
      </c>
      <c r="AO25" s="10">
        <f t="shared" si="16"/>
        <v>0</v>
      </c>
      <c r="AP25" s="10">
        <f t="shared" si="23"/>
        <v>0</v>
      </c>
    </row>
    <row r="26" spans="1:42" x14ac:dyDescent="0.2">
      <c r="A26" s="2" t="s">
        <v>21</v>
      </c>
      <c r="P26" s="10">
        <f>P14-'12.31.2018'!I14</f>
        <v>-327677.57262900006</v>
      </c>
      <c r="Q26" s="10">
        <f>Q14-'12.31.2018'!J14</f>
        <v>0</v>
      </c>
      <c r="R26" s="10">
        <f>R14-'12.31.2018'!K14</f>
        <v>-93962.487370999064</v>
      </c>
      <c r="S26" s="10">
        <f>S14-'12.31.2018'!L14</f>
        <v>0</v>
      </c>
      <c r="T26" s="10">
        <f>T14-'12.31.2018'!M14</f>
        <v>0</v>
      </c>
      <c r="U26" s="10">
        <f t="shared" si="17"/>
        <v>-421640.05999999912</v>
      </c>
      <c r="W26" s="10">
        <f t="shared" si="18"/>
        <v>-327677.57262900006</v>
      </c>
      <c r="X26" s="10">
        <f t="shared" si="14"/>
        <v>0</v>
      </c>
      <c r="Y26" s="10">
        <f t="shared" si="14"/>
        <v>-93962.487370999064</v>
      </c>
      <c r="Z26" s="10">
        <f t="shared" si="14"/>
        <v>0</v>
      </c>
      <c r="AA26" s="10">
        <f t="shared" si="14"/>
        <v>0</v>
      </c>
      <c r="AB26" s="10">
        <f t="shared" si="19"/>
        <v>-421640.05999999912</v>
      </c>
      <c r="AD26" s="10">
        <f t="shared" si="20"/>
        <v>-327677.57262900006</v>
      </c>
      <c r="AE26" s="10">
        <f t="shared" si="15"/>
        <v>0</v>
      </c>
      <c r="AF26" s="10">
        <f t="shared" si="15"/>
        <v>-93962.487370999064</v>
      </c>
      <c r="AG26" s="10">
        <f t="shared" si="15"/>
        <v>0</v>
      </c>
      <c r="AH26" s="10">
        <f t="shared" si="15"/>
        <v>0</v>
      </c>
      <c r="AI26" s="10">
        <f t="shared" si="21"/>
        <v>-421640.05999999912</v>
      </c>
      <c r="AK26" s="10">
        <f t="shared" si="22"/>
        <v>-327677.57262900006</v>
      </c>
      <c r="AL26" s="10">
        <f t="shared" si="16"/>
        <v>0</v>
      </c>
      <c r="AM26" s="10">
        <f t="shared" si="16"/>
        <v>-93962.487370999064</v>
      </c>
      <c r="AN26" s="10">
        <f t="shared" si="16"/>
        <v>0</v>
      </c>
      <c r="AO26" s="10">
        <f t="shared" si="16"/>
        <v>0</v>
      </c>
      <c r="AP26" s="10">
        <f t="shared" si="23"/>
        <v>-421640.05999999912</v>
      </c>
    </row>
    <row r="27" spans="1:42" ht="10.8" thickBot="1" x14ac:dyDescent="0.25">
      <c r="A27" s="5" t="s">
        <v>20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1">
        <f>SUM(P18:P26)</f>
        <v>-2823813.3232887695</v>
      </c>
      <c r="Q27" s="11">
        <f t="shared" ref="Q27:U27" si="24">SUM(Q18:Q26)</f>
        <v>1101143.0318273299</v>
      </c>
      <c r="R27" s="11">
        <f t="shared" si="24"/>
        <v>-1313743.1848917329</v>
      </c>
      <c r="S27" s="11">
        <f t="shared" si="24"/>
        <v>220455.0888540404</v>
      </c>
      <c r="T27" s="11">
        <f t="shared" si="24"/>
        <v>1077920.3474992001</v>
      </c>
      <c r="U27" s="11">
        <f t="shared" si="24"/>
        <v>-1738038.0399999316</v>
      </c>
      <c r="W27" s="11">
        <f>SUM(W18:W26)</f>
        <v>-2823813.3232887695</v>
      </c>
      <c r="X27" s="11">
        <f t="shared" ref="X27:AB27" si="25">SUM(X18:X26)</f>
        <v>1101143.0318273299</v>
      </c>
      <c r="Y27" s="11">
        <f t="shared" si="25"/>
        <v>-1313743.1848917329</v>
      </c>
      <c r="Z27" s="11">
        <f t="shared" si="25"/>
        <v>220455.0888540404</v>
      </c>
      <c r="AA27" s="11">
        <f t="shared" si="25"/>
        <v>1077920.3474992001</v>
      </c>
      <c r="AB27" s="11">
        <f t="shared" si="25"/>
        <v>-1738038.0399999316</v>
      </c>
      <c r="AD27" s="11">
        <f>SUM(AD18:AD26)</f>
        <v>-2823813.3232887695</v>
      </c>
      <c r="AE27" s="11">
        <f t="shared" ref="AE27:AI27" si="26">SUM(AE18:AE26)</f>
        <v>1101143.0318273299</v>
      </c>
      <c r="AF27" s="11">
        <f t="shared" si="26"/>
        <v>-1313743.1848917329</v>
      </c>
      <c r="AG27" s="11">
        <f t="shared" si="26"/>
        <v>220455.0888540404</v>
      </c>
      <c r="AH27" s="11">
        <f t="shared" si="26"/>
        <v>1077920.3474992001</v>
      </c>
      <c r="AI27" s="11">
        <f t="shared" si="26"/>
        <v>-1738038.0399999316</v>
      </c>
      <c r="AK27" s="11">
        <f>SUM(AK18:AK26)</f>
        <v>-2823813.3232887695</v>
      </c>
      <c r="AL27" s="11">
        <f t="shared" ref="AL27:AP27" si="27">SUM(AL18:AL26)</f>
        <v>1101143.0318273299</v>
      </c>
      <c r="AM27" s="11">
        <f t="shared" si="27"/>
        <v>-1313743.1848917329</v>
      </c>
      <c r="AN27" s="11">
        <f t="shared" si="27"/>
        <v>220455.0888540404</v>
      </c>
      <c r="AO27" s="11">
        <f t="shared" si="27"/>
        <v>1077920.3474992001</v>
      </c>
      <c r="AP27" s="11">
        <f t="shared" si="27"/>
        <v>-1738038.0399999316</v>
      </c>
    </row>
    <row r="28" spans="1:42" ht="10.8" thickTop="1" x14ac:dyDescent="0.2"/>
    <row r="29" spans="1:42" x14ac:dyDescent="0.2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42" x14ac:dyDescent="0.2">
      <c r="A30" s="2" t="s">
        <v>18</v>
      </c>
      <c r="P30" s="8">
        <f>1/12.5</f>
        <v>0.08</v>
      </c>
      <c r="Q30" s="8"/>
      <c r="R30" s="8">
        <f>P30</f>
        <v>0.08</v>
      </c>
      <c r="S30" s="8"/>
      <c r="T30" s="8"/>
      <c r="U30" s="8">
        <f>R30</f>
        <v>0.08</v>
      </c>
      <c r="W30" s="8">
        <f>1/12.5</f>
        <v>0.08</v>
      </c>
      <c r="X30" s="8"/>
      <c r="Y30" s="8">
        <f>W30</f>
        <v>0.08</v>
      </c>
      <c r="Z30" s="8"/>
      <c r="AA30" s="8"/>
      <c r="AB30" s="8">
        <f>Y30</f>
        <v>0.08</v>
      </c>
      <c r="AD30" s="8">
        <f>1/12.5</f>
        <v>0.08</v>
      </c>
      <c r="AE30" s="8"/>
      <c r="AF30" s="8">
        <f>AD30</f>
        <v>0.08</v>
      </c>
      <c r="AG30" s="8"/>
      <c r="AH30" s="8"/>
      <c r="AI30" s="8">
        <f>AF30</f>
        <v>0.08</v>
      </c>
      <c r="AK30" s="8">
        <f>1/12.5</f>
        <v>0.08</v>
      </c>
      <c r="AL30" s="8"/>
      <c r="AM30" s="8">
        <f>AK30</f>
        <v>0.08</v>
      </c>
      <c r="AN30" s="8"/>
      <c r="AO30" s="8"/>
      <c r="AP30" s="8">
        <f>AM30</f>
        <v>0.08</v>
      </c>
    </row>
    <row r="31" spans="1:42" x14ac:dyDescent="0.2">
      <c r="A31" s="2" t="s">
        <v>17</v>
      </c>
      <c r="P31" s="8">
        <v>0.2</v>
      </c>
      <c r="Q31" s="8"/>
      <c r="R31" s="8">
        <f t="shared" ref="R31:R38" si="28">P31</f>
        <v>0.2</v>
      </c>
      <c r="S31" s="8"/>
      <c r="T31" s="8"/>
      <c r="U31" s="8">
        <f t="shared" ref="U31:U38" si="29">R31</f>
        <v>0.2</v>
      </c>
      <c r="W31" s="8">
        <v>0.2</v>
      </c>
      <c r="X31" s="8"/>
      <c r="Y31" s="8">
        <f t="shared" ref="Y31:Y38" si="30">W31</f>
        <v>0.2</v>
      </c>
      <c r="Z31" s="8"/>
      <c r="AA31" s="8"/>
      <c r="AB31" s="8">
        <f t="shared" ref="AB31:AB49" si="31">Y31</f>
        <v>0.2</v>
      </c>
      <c r="AD31" s="8">
        <v>0.2</v>
      </c>
      <c r="AE31" s="8"/>
      <c r="AF31" s="8">
        <f t="shared" ref="AF31:AF38" si="32">AD31</f>
        <v>0.2</v>
      </c>
      <c r="AG31" s="8"/>
      <c r="AH31" s="8"/>
      <c r="AI31" s="8">
        <f t="shared" ref="AI31:AI38" si="33">AF31</f>
        <v>0.2</v>
      </c>
      <c r="AK31" s="8">
        <v>0.2</v>
      </c>
      <c r="AL31" s="8"/>
      <c r="AM31" s="8">
        <f t="shared" ref="AM31:AM38" si="34">AK31</f>
        <v>0.2</v>
      </c>
      <c r="AN31" s="8"/>
      <c r="AO31" s="8"/>
      <c r="AP31" s="8">
        <f t="shared" ref="AP31:AP38" si="35">AM31</f>
        <v>0.2</v>
      </c>
    </row>
    <row r="32" spans="1:42" x14ac:dyDescent="0.2">
      <c r="A32" s="2" t="s">
        <v>16</v>
      </c>
      <c r="P32" s="8">
        <v>6.6600000000000006E-2</v>
      </c>
      <c r="Q32" s="8"/>
      <c r="R32" s="8">
        <f t="shared" si="28"/>
        <v>6.6600000000000006E-2</v>
      </c>
      <c r="S32" s="8"/>
      <c r="T32" s="8"/>
      <c r="U32" s="8">
        <f t="shared" si="29"/>
        <v>6.6600000000000006E-2</v>
      </c>
      <c r="W32" s="8">
        <v>6.6600000000000006E-2</v>
      </c>
      <c r="X32" s="8"/>
      <c r="Y32" s="8">
        <f t="shared" si="30"/>
        <v>6.6600000000000006E-2</v>
      </c>
      <c r="Z32" s="8"/>
      <c r="AA32" s="8"/>
      <c r="AB32" s="8">
        <f t="shared" si="31"/>
        <v>6.6600000000000006E-2</v>
      </c>
      <c r="AD32" s="8">
        <v>6.6600000000000006E-2</v>
      </c>
      <c r="AE32" s="8"/>
      <c r="AF32" s="8">
        <f t="shared" si="32"/>
        <v>6.6600000000000006E-2</v>
      </c>
      <c r="AG32" s="8"/>
      <c r="AH32" s="8"/>
      <c r="AI32" s="8">
        <f t="shared" si="33"/>
        <v>6.6600000000000006E-2</v>
      </c>
      <c r="AK32" s="8">
        <v>6.6600000000000006E-2</v>
      </c>
      <c r="AL32" s="8"/>
      <c r="AM32" s="8">
        <f t="shared" si="34"/>
        <v>6.6600000000000006E-2</v>
      </c>
      <c r="AN32" s="8"/>
      <c r="AO32" s="8"/>
      <c r="AP32" s="8">
        <f t="shared" si="35"/>
        <v>6.6600000000000006E-2</v>
      </c>
    </row>
    <row r="33" spans="1:42" x14ac:dyDescent="0.2">
      <c r="A33" s="2" t="s">
        <v>15</v>
      </c>
      <c r="P33" s="8">
        <v>6.6600000000000006E-2</v>
      </c>
      <c r="Q33" s="8"/>
      <c r="R33" s="8">
        <f t="shared" si="28"/>
        <v>6.6600000000000006E-2</v>
      </c>
      <c r="S33" s="8"/>
      <c r="T33" s="8"/>
      <c r="U33" s="8">
        <f t="shared" si="29"/>
        <v>6.6600000000000006E-2</v>
      </c>
      <c r="W33" s="8">
        <v>6.6600000000000006E-2</v>
      </c>
      <c r="X33" s="8"/>
      <c r="Y33" s="8">
        <f t="shared" si="30"/>
        <v>6.6600000000000006E-2</v>
      </c>
      <c r="Z33" s="8"/>
      <c r="AA33" s="8"/>
      <c r="AB33" s="8">
        <f t="shared" si="31"/>
        <v>6.6600000000000006E-2</v>
      </c>
      <c r="AD33" s="8">
        <v>6.6600000000000006E-2</v>
      </c>
      <c r="AE33" s="8"/>
      <c r="AF33" s="8">
        <f t="shared" si="32"/>
        <v>6.6600000000000006E-2</v>
      </c>
      <c r="AG33" s="8"/>
      <c r="AH33" s="8"/>
      <c r="AI33" s="8">
        <f t="shared" si="33"/>
        <v>6.6600000000000006E-2</v>
      </c>
      <c r="AK33" s="8">
        <v>6.6600000000000006E-2</v>
      </c>
      <c r="AL33" s="8"/>
      <c r="AM33" s="8">
        <f t="shared" si="34"/>
        <v>6.6600000000000006E-2</v>
      </c>
      <c r="AN33" s="8"/>
      <c r="AO33" s="8"/>
      <c r="AP33" s="8">
        <f t="shared" si="35"/>
        <v>6.6600000000000006E-2</v>
      </c>
    </row>
    <row r="34" spans="1:42" x14ac:dyDescent="0.2">
      <c r="A34" s="2" t="s">
        <v>14</v>
      </c>
      <c r="P34" s="8">
        <v>2.01E-2</v>
      </c>
      <c r="Q34" s="8"/>
      <c r="R34" s="8">
        <f t="shared" si="28"/>
        <v>2.01E-2</v>
      </c>
      <c r="S34" s="8"/>
      <c r="T34" s="8"/>
      <c r="U34" s="8">
        <f t="shared" si="29"/>
        <v>2.01E-2</v>
      </c>
      <c r="W34" s="8">
        <v>2.01E-2</v>
      </c>
      <c r="X34" s="8"/>
      <c r="Y34" s="8">
        <f t="shared" si="30"/>
        <v>2.01E-2</v>
      </c>
      <c r="Z34" s="8"/>
      <c r="AA34" s="8"/>
      <c r="AB34" s="8">
        <f t="shared" si="31"/>
        <v>2.01E-2</v>
      </c>
      <c r="AD34" s="8">
        <v>2.01E-2</v>
      </c>
      <c r="AE34" s="8"/>
      <c r="AF34" s="8">
        <f t="shared" si="32"/>
        <v>2.01E-2</v>
      </c>
      <c r="AG34" s="8"/>
      <c r="AH34" s="8"/>
      <c r="AI34" s="8">
        <f t="shared" si="33"/>
        <v>2.01E-2</v>
      </c>
      <c r="AK34" s="8">
        <v>2.01E-2</v>
      </c>
      <c r="AL34" s="8"/>
      <c r="AM34" s="8">
        <f t="shared" si="34"/>
        <v>2.01E-2</v>
      </c>
      <c r="AN34" s="8"/>
      <c r="AO34" s="8"/>
      <c r="AP34" s="8">
        <f t="shared" si="35"/>
        <v>2.01E-2</v>
      </c>
    </row>
    <row r="35" spans="1:42" x14ac:dyDescent="0.2">
      <c r="A35" s="2" t="s">
        <v>13</v>
      </c>
      <c r="P35" s="8">
        <v>0.2</v>
      </c>
      <c r="Q35" s="8"/>
      <c r="R35" s="8">
        <f t="shared" si="28"/>
        <v>0.2</v>
      </c>
      <c r="S35" s="8"/>
      <c r="T35" s="8"/>
      <c r="U35" s="8">
        <f t="shared" si="29"/>
        <v>0.2</v>
      </c>
      <c r="W35" s="8">
        <v>0.2</v>
      </c>
      <c r="X35" s="8"/>
      <c r="Y35" s="8">
        <f t="shared" si="30"/>
        <v>0.2</v>
      </c>
      <c r="Z35" s="8"/>
      <c r="AA35" s="8"/>
      <c r="AB35" s="8">
        <f t="shared" si="31"/>
        <v>0.2</v>
      </c>
      <c r="AD35" s="8">
        <v>0.2</v>
      </c>
      <c r="AE35" s="8"/>
      <c r="AF35" s="8">
        <f t="shared" si="32"/>
        <v>0.2</v>
      </c>
      <c r="AG35" s="8"/>
      <c r="AH35" s="8"/>
      <c r="AI35" s="8">
        <f t="shared" si="33"/>
        <v>0.2</v>
      </c>
      <c r="AK35" s="8">
        <v>0.2</v>
      </c>
      <c r="AL35" s="8"/>
      <c r="AM35" s="8">
        <f t="shared" si="34"/>
        <v>0.2</v>
      </c>
      <c r="AN35" s="8"/>
      <c r="AO35" s="8"/>
      <c r="AP35" s="8">
        <f t="shared" si="35"/>
        <v>0.2</v>
      </c>
    </row>
    <row r="36" spans="1:42" x14ac:dyDescent="0.2">
      <c r="A36" s="2" t="s">
        <v>12</v>
      </c>
      <c r="P36" s="8">
        <v>0.2</v>
      </c>
      <c r="Q36" s="8"/>
      <c r="R36" s="8">
        <f t="shared" si="28"/>
        <v>0.2</v>
      </c>
      <c r="S36" s="8"/>
      <c r="T36" s="8"/>
      <c r="U36" s="8">
        <f t="shared" si="29"/>
        <v>0.2</v>
      </c>
      <c r="W36" s="8">
        <v>0.2</v>
      </c>
      <c r="X36" s="8"/>
      <c r="Y36" s="8">
        <f t="shared" si="30"/>
        <v>0.2</v>
      </c>
      <c r="Z36" s="8"/>
      <c r="AA36" s="8"/>
      <c r="AB36" s="8">
        <f t="shared" si="31"/>
        <v>0.2</v>
      </c>
      <c r="AD36" s="8">
        <v>0.2</v>
      </c>
      <c r="AE36" s="8"/>
      <c r="AF36" s="8">
        <f t="shared" si="32"/>
        <v>0.2</v>
      </c>
      <c r="AG36" s="8"/>
      <c r="AH36" s="8"/>
      <c r="AI36" s="8">
        <f t="shared" si="33"/>
        <v>0.2</v>
      </c>
      <c r="AK36" s="8">
        <v>0.2</v>
      </c>
      <c r="AL36" s="8"/>
      <c r="AM36" s="8">
        <f t="shared" si="34"/>
        <v>0.2</v>
      </c>
      <c r="AN36" s="8"/>
      <c r="AO36" s="8"/>
      <c r="AP36" s="8">
        <f t="shared" si="35"/>
        <v>0.2</v>
      </c>
    </row>
    <row r="37" spans="1:42" x14ac:dyDescent="0.2">
      <c r="A37" s="2" t="s">
        <v>11</v>
      </c>
      <c r="P37" s="8">
        <v>0.1429</v>
      </c>
      <c r="Q37" s="8"/>
      <c r="R37" s="8">
        <f t="shared" si="28"/>
        <v>0.1429</v>
      </c>
      <c r="S37" s="8"/>
      <c r="T37" s="8"/>
      <c r="U37" s="8">
        <f t="shared" si="29"/>
        <v>0.1429</v>
      </c>
      <c r="W37" s="8">
        <v>0.1429</v>
      </c>
      <c r="X37" s="8"/>
      <c r="Y37" s="8">
        <f t="shared" si="30"/>
        <v>0.1429</v>
      </c>
      <c r="Z37" s="8"/>
      <c r="AA37" s="8"/>
      <c r="AB37" s="8">
        <f t="shared" si="31"/>
        <v>0.1429</v>
      </c>
      <c r="AD37" s="8">
        <v>0.1429</v>
      </c>
      <c r="AE37" s="8"/>
      <c r="AF37" s="8">
        <f t="shared" si="32"/>
        <v>0.1429</v>
      </c>
      <c r="AG37" s="8"/>
      <c r="AH37" s="8"/>
      <c r="AI37" s="8">
        <f t="shared" si="33"/>
        <v>0.1429</v>
      </c>
      <c r="AK37" s="8">
        <v>0.1429</v>
      </c>
      <c r="AL37" s="8"/>
      <c r="AM37" s="8">
        <f t="shared" si="34"/>
        <v>0.1429</v>
      </c>
      <c r="AN37" s="8"/>
      <c r="AO37" s="8"/>
      <c r="AP37" s="8">
        <f t="shared" si="35"/>
        <v>0.1429</v>
      </c>
    </row>
    <row r="38" spans="1:42" x14ac:dyDescent="0.2">
      <c r="A38" s="2" t="s">
        <v>10</v>
      </c>
      <c r="P38" s="8">
        <v>3.4000000000000002E-2</v>
      </c>
      <c r="Q38" s="8"/>
      <c r="R38" s="8">
        <f t="shared" si="28"/>
        <v>3.4000000000000002E-2</v>
      </c>
      <c r="S38" s="8"/>
      <c r="T38" s="8"/>
      <c r="U38" s="8">
        <f t="shared" si="29"/>
        <v>3.4000000000000002E-2</v>
      </c>
      <c r="W38" s="8">
        <v>3.4000000000000002E-2</v>
      </c>
      <c r="X38" s="8"/>
      <c r="Y38" s="8">
        <f t="shared" si="30"/>
        <v>3.4000000000000002E-2</v>
      </c>
      <c r="Z38" s="8"/>
      <c r="AA38" s="8"/>
      <c r="AB38" s="8">
        <f t="shared" si="31"/>
        <v>3.4000000000000002E-2</v>
      </c>
      <c r="AD38" s="8">
        <v>3.4000000000000002E-2</v>
      </c>
      <c r="AE38" s="8"/>
      <c r="AF38" s="8">
        <f t="shared" si="32"/>
        <v>3.4000000000000002E-2</v>
      </c>
      <c r="AG38" s="8"/>
      <c r="AH38" s="8"/>
      <c r="AI38" s="8">
        <f t="shared" si="33"/>
        <v>3.4000000000000002E-2</v>
      </c>
      <c r="AK38" s="8">
        <v>3.4000000000000002E-2</v>
      </c>
      <c r="AL38" s="8"/>
      <c r="AM38" s="8">
        <f t="shared" si="34"/>
        <v>3.4000000000000002E-2</v>
      </c>
      <c r="AN38" s="8"/>
      <c r="AO38" s="8"/>
      <c r="AP38" s="8">
        <f t="shared" si="35"/>
        <v>3.4000000000000002E-2</v>
      </c>
    </row>
    <row r="39" spans="1:42" s="14" customForma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3"/>
      <c r="R39" s="13"/>
      <c r="S39" s="13"/>
      <c r="T39" s="13"/>
      <c r="U39" s="13"/>
      <c r="W39" s="13"/>
      <c r="X39" s="13"/>
      <c r="Y39" s="13"/>
      <c r="Z39" s="13"/>
      <c r="AA39" s="13"/>
      <c r="AB39" s="8"/>
      <c r="AD39" s="13"/>
      <c r="AE39" s="13"/>
      <c r="AF39" s="13"/>
      <c r="AG39" s="13"/>
      <c r="AH39" s="13"/>
      <c r="AI39" s="8"/>
      <c r="AK39" s="13"/>
      <c r="AL39" s="13"/>
      <c r="AM39" s="13"/>
      <c r="AN39" s="13"/>
      <c r="AO39" s="13"/>
      <c r="AP39" s="8"/>
    </row>
    <row r="40" spans="1:42" x14ac:dyDescent="0.2">
      <c r="A40" s="5" t="s">
        <v>40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B40" s="8"/>
      <c r="AI40" s="8"/>
      <c r="AP40" s="8"/>
    </row>
    <row r="41" spans="1:42" x14ac:dyDescent="0.2">
      <c r="A41" s="2" t="s">
        <v>9</v>
      </c>
      <c r="P41" s="8">
        <f>1/3</f>
        <v>0.33333333333333331</v>
      </c>
      <c r="Q41" s="8"/>
      <c r="R41" s="8">
        <f>P41</f>
        <v>0.33333333333333331</v>
      </c>
      <c r="U41" s="8">
        <f>R41</f>
        <v>0.33333333333333331</v>
      </c>
      <c r="W41" s="8">
        <v>0.44450000000000001</v>
      </c>
      <c r="X41" s="8"/>
      <c r="Y41" s="8">
        <f>W41</f>
        <v>0.44450000000000001</v>
      </c>
      <c r="AB41" s="8">
        <f t="shared" si="31"/>
        <v>0.44450000000000001</v>
      </c>
      <c r="AD41" s="8">
        <v>0.14810000000000001</v>
      </c>
      <c r="AE41" s="8"/>
      <c r="AF41" s="8">
        <f>AD41</f>
        <v>0.14810000000000001</v>
      </c>
      <c r="AI41" s="8">
        <f t="shared" ref="AI41:AI49" si="36">AF41</f>
        <v>0.14810000000000001</v>
      </c>
      <c r="AK41" s="8">
        <v>7.4099999999999999E-2</v>
      </c>
      <c r="AL41" s="8"/>
      <c r="AM41" s="8">
        <f>AK41</f>
        <v>7.4099999999999999E-2</v>
      </c>
      <c r="AP41" s="8">
        <f t="shared" ref="AP41:AP49" si="37">AM41</f>
        <v>7.4099999999999999E-2</v>
      </c>
    </row>
    <row r="42" spans="1:42" x14ac:dyDescent="0.2">
      <c r="A42" s="2" t="s">
        <v>8</v>
      </c>
      <c r="P42" s="8">
        <f>1/3</f>
        <v>0.33333333333333331</v>
      </c>
      <c r="Q42" s="8"/>
      <c r="R42" s="8">
        <f t="shared" ref="R42:R49" si="38">P42</f>
        <v>0.33333333333333331</v>
      </c>
      <c r="U42" s="8">
        <f t="shared" ref="U42:U49" si="39">R42</f>
        <v>0.33333333333333331</v>
      </c>
      <c r="W42" s="8">
        <v>0.44450000000000001</v>
      </c>
      <c r="X42" s="8"/>
      <c r="Y42" s="8">
        <f t="shared" ref="Y42:Y49" si="40">W42</f>
        <v>0.44450000000000001</v>
      </c>
      <c r="AB42" s="8">
        <f t="shared" si="31"/>
        <v>0.44450000000000001</v>
      </c>
      <c r="AD42" s="8">
        <v>0.14810000000000001</v>
      </c>
      <c r="AE42" s="8"/>
      <c r="AF42" s="8">
        <f t="shared" ref="AF42:AF49" si="41">AD42</f>
        <v>0.14810000000000001</v>
      </c>
      <c r="AI42" s="8">
        <f t="shared" si="36"/>
        <v>0.14810000000000001</v>
      </c>
      <c r="AK42" s="8">
        <v>7.4099999999999999E-2</v>
      </c>
      <c r="AL42" s="8"/>
      <c r="AM42" s="8">
        <f t="shared" ref="AM42:AM49" si="42">AK42</f>
        <v>7.4099999999999999E-2</v>
      </c>
      <c r="AP42" s="8">
        <f t="shared" si="37"/>
        <v>7.4099999999999999E-2</v>
      </c>
    </row>
    <row r="43" spans="1:42" x14ac:dyDescent="0.2">
      <c r="A43" s="2" t="s">
        <v>7</v>
      </c>
      <c r="P43" s="8">
        <v>3.7499999999999999E-2</v>
      </c>
      <c r="Q43" s="8"/>
      <c r="R43" s="8">
        <f t="shared" si="38"/>
        <v>3.7499999999999999E-2</v>
      </c>
      <c r="U43" s="8">
        <f t="shared" si="39"/>
        <v>3.7499999999999999E-2</v>
      </c>
      <c r="W43" s="8">
        <v>7.2190000000000004E-2</v>
      </c>
      <c r="X43" s="8"/>
      <c r="Y43" s="8">
        <f t="shared" si="40"/>
        <v>7.2190000000000004E-2</v>
      </c>
      <c r="AB43" s="8">
        <f t="shared" si="31"/>
        <v>7.2190000000000004E-2</v>
      </c>
      <c r="AD43" s="8">
        <v>6.6769999999999996E-2</v>
      </c>
      <c r="AE43" s="8"/>
      <c r="AF43" s="8">
        <f t="shared" si="41"/>
        <v>6.6769999999999996E-2</v>
      </c>
      <c r="AI43" s="8">
        <f t="shared" si="36"/>
        <v>6.6769999999999996E-2</v>
      </c>
      <c r="AK43" s="8">
        <v>6.1769999999999999E-2</v>
      </c>
      <c r="AL43" s="8"/>
      <c r="AM43" s="8">
        <f t="shared" si="42"/>
        <v>6.1769999999999999E-2</v>
      </c>
      <c r="AP43" s="8">
        <f t="shared" si="37"/>
        <v>6.1769999999999999E-2</v>
      </c>
    </row>
    <row r="44" spans="1:42" x14ac:dyDescent="0.2">
      <c r="A44" s="2" t="s">
        <v>6</v>
      </c>
      <c r="P44" s="8">
        <v>3.7499999999999999E-2</v>
      </c>
      <c r="Q44" s="8"/>
      <c r="R44" s="8">
        <f t="shared" si="38"/>
        <v>3.7499999999999999E-2</v>
      </c>
      <c r="U44" s="8">
        <f t="shared" si="39"/>
        <v>3.7499999999999999E-2</v>
      </c>
      <c r="W44" s="8">
        <v>7.2190000000000004E-2</v>
      </c>
      <c r="X44" s="8"/>
      <c r="Y44" s="8">
        <f t="shared" si="40"/>
        <v>7.2190000000000004E-2</v>
      </c>
      <c r="AB44" s="8">
        <f t="shared" si="31"/>
        <v>7.2190000000000004E-2</v>
      </c>
      <c r="AD44" s="8">
        <v>6.6769999999999996E-2</v>
      </c>
      <c r="AE44" s="8"/>
      <c r="AF44" s="8">
        <f t="shared" si="41"/>
        <v>6.6769999999999996E-2</v>
      </c>
      <c r="AI44" s="8">
        <f t="shared" si="36"/>
        <v>6.6769999999999996E-2</v>
      </c>
      <c r="AK44" s="8">
        <v>6.1769999999999999E-2</v>
      </c>
      <c r="AL44" s="8"/>
      <c r="AM44" s="8">
        <f t="shared" si="42"/>
        <v>6.1769999999999999E-2</v>
      </c>
      <c r="AP44" s="8">
        <f t="shared" si="37"/>
        <v>6.1769999999999999E-2</v>
      </c>
    </row>
    <row r="45" spans="1:42" x14ac:dyDescent="0.2">
      <c r="A45" s="2" t="s">
        <v>5</v>
      </c>
      <c r="P45" s="8">
        <v>0.05</v>
      </c>
      <c r="Q45" s="8"/>
      <c r="R45" s="8">
        <f t="shared" si="38"/>
        <v>0.05</v>
      </c>
      <c r="U45" s="8">
        <f t="shared" si="39"/>
        <v>0.05</v>
      </c>
      <c r="W45" s="8">
        <v>9.5000000000000001E-2</v>
      </c>
      <c r="X45" s="8"/>
      <c r="Y45" s="8">
        <f t="shared" si="40"/>
        <v>9.5000000000000001E-2</v>
      </c>
      <c r="AB45" s="8">
        <f t="shared" si="31"/>
        <v>9.5000000000000001E-2</v>
      </c>
      <c r="AD45" s="8">
        <v>8.5500000000000007E-2</v>
      </c>
      <c r="AE45" s="8"/>
      <c r="AF45" s="8">
        <f t="shared" si="41"/>
        <v>8.5500000000000007E-2</v>
      </c>
      <c r="AI45" s="8">
        <f t="shared" si="36"/>
        <v>8.5500000000000007E-2</v>
      </c>
      <c r="AK45" s="8">
        <v>7.6999999999999999E-2</v>
      </c>
      <c r="AL45" s="8"/>
      <c r="AM45" s="8">
        <f t="shared" si="42"/>
        <v>7.6999999999999999E-2</v>
      </c>
      <c r="AP45" s="8">
        <f t="shared" si="37"/>
        <v>7.6999999999999999E-2</v>
      </c>
    </row>
    <row r="46" spans="1:42" x14ac:dyDescent="0.2">
      <c r="A46" s="2" t="s">
        <v>4</v>
      </c>
      <c r="P46" s="8">
        <f>1/5</f>
        <v>0.2</v>
      </c>
      <c r="Q46" s="8"/>
      <c r="R46" s="8">
        <f t="shared" si="38"/>
        <v>0.2</v>
      </c>
      <c r="U46" s="8">
        <f t="shared" si="39"/>
        <v>0.2</v>
      </c>
      <c r="W46" s="8">
        <v>0.32</v>
      </c>
      <c r="X46" s="8"/>
      <c r="Y46" s="8">
        <f t="shared" si="40"/>
        <v>0.32</v>
      </c>
      <c r="AB46" s="8">
        <f t="shared" si="31"/>
        <v>0.32</v>
      </c>
      <c r="AD46" s="8">
        <v>0.192</v>
      </c>
      <c r="AE46" s="8"/>
      <c r="AF46" s="8">
        <f t="shared" si="41"/>
        <v>0.192</v>
      </c>
      <c r="AI46" s="8">
        <f t="shared" si="36"/>
        <v>0.192</v>
      </c>
      <c r="AK46" s="8">
        <v>0.1152</v>
      </c>
      <c r="AL46" s="8"/>
      <c r="AM46" s="8">
        <f t="shared" si="42"/>
        <v>0.1152</v>
      </c>
      <c r="AP46" s="8">
        <f t="shared" si="37"/>
        <v>0.1152</v>
      </c>
    </row>
    <row r="47" spans="1:42" x14ac:dyDescent="0.2">
      <c r="A47" s="2" t="s">
        <v>3</v>
      </c>
      <c r="P47" s="8">
        <f>1/5</f>
        <v>0.2</v>
      </c>
      <c r="Q47" s="8"/>
      <c r="R47" s="8">
        <f t="shared" si="38"/>
        <v>0.2</v>
      </c>
      <c r="U47" s="8">
        <f t="shared" si="39"/>
        <v>0.2</v>
      </c>
      <c r="W47" s="8">
        <v>0.32</v>
      </c>
      <c r="X47" s="8"/>
      <c r="Y47" s="8">
        <f t="shared" si="40"/>
        <v>0.32</v>
      </c>
      <c r="AB47" s="8">
        <f t="shared" si="31"/>
        <v>0.32</v>
      </c>
      <c r="AD47" s="8">
        <v>0.192</v>
      </c>
      <c r="AE47" s="8"/>
      <c r="AF47" s="8">
        <f t="shared" si="41"/>
        <v>0.192</v>
      </c>
      <c r="AI47" s="8">
        <f t="shared" si="36"/>
        <v>0.192</v>
      </c>
      <c r="AK47" s="8">
        <v>0.1152</v>
      </c>
      <c r="AL47" s="8"/>
      <c r="AM47" s="8">
        <f t="shared" si="42"/>
        <v>0.1152</v>
      </c>
      <c r="AP47" s="8">
        <f t="shared" si="37"/>
        <v>0.1152</v>
      </c>
    </row>
    <row r="48" spans="1:42" x14ac:dyDescent="0.2">
      <c r="A48" s="2" t="s">
        <v>2</v>
      </c>
      <c r="P48" s="8">
        <v>0.05</v>
      </c>
      <c r="Q48" s="8"/>
      <c r="R48" s="8">
        <f t="shared" si="38"/>
        <v>0.05</v>
      </c>
      <c r="U48" s="8">
        <f t="shared" si="39"/>
        <v>0.05</v>
      </c>
      <c r="W48" s="8">
        <v>9.5000000000000001E-2</v>
      </c>
      <c r="X48" s="8"/>
      <c r="Y48" s="8">
        <f t="shared" si="40"/>
        <v>9.5000000000000001E-2</v>
      </c>
      <c r="AB48" s="8">
        <f t="shared" si="31"/>
        <v>9.5000000000000001E-2</v>
      </c>
      <c r="AD48" s="8">
        <v>8.5500000000000007E-2</v>
      </c>
      <c r="AE48" s="8"/>
      <c r="AF48" s="8">
        <f t="shared" si="41"/>
        <v>8.5500000000000007E-2</v>
      </c>
      <c r="AI48" s="8">
        <f t="shared" si="36"/>
        <v>8.5500000000000007E-2</v>
      </c>
      <c r="AK48" s="8">
        <v>7.6999999999999999E-2</v>
      </c>
      <c r="AL48" s="8"/>
      <c r="AM48" s="8">
        <f t="shared" si="42"/>
        <v>7.6999999999999999E-2</v>
      </c>
      <c r="AP48" s="8">
        <f t="shared" si="37"/>
        <v>7.6999999999999999E-2</v>
      </c>
    </row>
    <row r="49" spans="1:42" x14ac:dyDescent="0.2">
      <c r="A49" s="2" t="s">
        <v>1</v>
      </c>
      <c r="P49" s="8">
        <v>0.05</v>
      </c>
      <c r="Q49" s="8"/>
      <c r="R49" s="8">
        <f t="shared" si="38"/>
        <v>0.05</v>
      </c>
      <c r="U49" s="8">
        <f t="shared" si="39"/>
        <v>0.05</v>
      </c>
      <c r="W49" s="8">
        <v>9.5000000000000001E-2</v>
      </c>
      <c r="X49" s="8"/>
      <c r="Y49" s="8">
        <f t="shared" si="40"/>
        <v>9.5000000000000001E-2</v>
      </c>
      <c r="AB49" s="8">
        <f t="shared" si="31"/>
        <v>9.5000000000000001E-2</v>
      </c>
      <c r="AD49" s="8">
        <v>8.5500000000000007E-2</v>
      </c>
      <c r="AE49" s="8"/>
      <c r="AF49" s="8">
        <f t="shared" si="41"/>
        <v>8.5500000000000007E-2</v>
      </c>
      <c r="AI49" s="8">
        <f t="shared" si="36"/>
        <v>8.5500000000000007E-2</v>
      </c>
      <c r="AK49" s="8">
        <v>7.6999999999999999E-2</v>
      </c>
      <c r="AL49" s="8"/>
      <c r="AM49" s="8">
        <f t="shared" si="42"/>
        <v>7.6999999999999999E-2</v>
      </c>
      <c r="AP49" s="8">
        <f t="shared" si="37"/>
        <v>7.6999999999999999E-2</v>
      </c>
    </row>
    <row r="50" spans="1:42" s="14" customForma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3"/>
      <c r="R50" s="13"/>
      <c r="S50" s="13"/>
      <c r="T50" s="13"/>
      <c r="U50" s="13"/>
      <c r="W50" s="13"/>
      <c r="X50" s="13"/>
      <c r="Y50" s="13"/>
      <c r="Z50" s="13"/>
      <c r="AA50" s="13"/>
      <c r="AB50" s="13"/>
      <c r="AD50" s="13"/>
      <c r="AE50" s="13"/>
      <c r="AF50" s="13"/>
      <c r="AG50" s="13"/>
      <c r="AH50" s="13"/>
      <c r="AI50" s="13"/>
      <c r="AK50" s="13"/>
      <c r="AL50" s="13"/>
      <c r="AM50" s="13"/>
      <c r="AN50" s="13"/>
      <c r="AO50" s="13"/>
      <c r="AP50" s="13"/>
    </row>
    <row r="51" spans="1:42" x14ac:dyDescent="0.2">
      <c r="A51" s="5" t="s">
        <v>41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42" x14ac:dyDescent="0.2">
      <c r="A52" s="2" t="s">
        <v>29</v>
      </c>
      <c r="P52" s="10">
        <f>P18*P30*0.5</f>
        <v>56349.802225788015</v>
      </c>
      <c r="Q52" s="10">
        <f t="shared" ref="Q52:U52" si="43">Q18*Q30*0.5</f>
        <v>0</v>
      </c>
      <c r="R52" s="10">
        <f t="shared" si="43"/>
        <v>59828.480755331591</v>
      </c>
      <c r="S52" s="10">
        <f t="shared" si="43"/>
        <v>0</v>
      </c>
      <c r="T52" s="10">
        <f t="shared" si="43"/>
        <v>0</v>
      </c>
      <c r="U52" s="10">
        <f t="shared" si="43"/>
        <v>226819.62800000282</v>
      </c>
      <c r="W52" s="10">
        <f>W18*W30</f>
        <v>112699.60445157603</v>
      </c>
      <c r="X52" s="10">
        <f t="shared" ref="X52:AB52" si="44">X18*X30</f>
        <v>0</v>
      </c>
      <c r="Y52" s="10">
        <f t="shared" si="44"/>
        <v>119656.96151066318</v>
      </c>
      <c r="Z52" s="10">
        <f t="shared" si="44"/>
        <v>0</v>
      </c>
      <c r="AA52" s="10">
        <f t="shared" si="44"/>
        <v>0</v>
      </c>
      <c r="AB52" s="10">
        <f t="shared" si="44"/>
        <v>453639.25600000564</v>
      </c>
      <c r="AD52" s="10">
        <f>AD18*AD30</f>
        <v>112699.60445157603</v>
      </c>
      <c r="AE52" s="10">
        <f t="shared" ref="AE52:AI52" si="45">AE18*AE30</f>
        <v>0</v>
      </c>
      <c r="AF52" s="10">
        <f t="shared" si="45"/>
        <v>119656.96151066318</v>
      </c>
      <c r="AG52" s="10">
        <f t="shared" si="45"/>
        <v>0</v>
      </c>
      <c r="AH52" s="10">
        <f t="shared" si="45"/>
        <v>0</v>
      </c>
      <c r="AI52" s="10">
        <f t="shared" si="45"/>
        <v>453639.25600000564</v>
      </c>
      <c r="AK52" s="10">
        <f>AK18*AK30</f>
        <v>112699.60445157603</v>
      </c>
      <c r="AL52" s="10">
        <f t="shared" ref="AL52:AP52" si="46">AL18*AL30</f>
        <v>0</v>
      </c>
      <c r="AM52" s="10">
        <f t="shared" si="46"/>
        <v>119656.96151066318</v>
      </c>
      <c r="AN52" s="10">
        <f t="shared" si="46"/>
        <v>0</v>
      </c>
      <c r="AO52" s="10">
        <f t="shared" si="46"/>
        <v>0</v>
      </c>
      <c r="AP52" s="10">
        <f t="shared" si="46"/>
        <v>453639.25600000564</v>
      </c>
    </row>
    <row r="53" spans="1:42" x14ac:dyDescent="0.2">
      <c r="A53" s="2" t="s">
        <v>28</v>
      </c>
      <c r="P53" s="10">
        <f t="shared" ref="P53:U60" si="47">P19*P31*0.5</f>
        <v>-70252.926042719933</v>
      </c>
      <c r="Q53" s="10">
        <f t="shared" si="47"/>
        <v>0</v>
      </c>
      <c r="R53" s="10">
        <f t="shared" si="47"/>
        <v>-21398.914656018002</v>
      </c>
      <c r="S53" s="10">
        <f t="shared" si="47"/>
        <v>0</v>
      </c>
      <c r="T53" s="10">
        <f t="shared" si="47"/>
        <v>0</v>
      </c>
      <c r="U53" s="10">
        <f t="shared" si="47"/>
        <v>-129365.10500000051</v>
      </c>
      <c r="W53" s="10">
        <f t="shared" ref="W53:AB60" si="48">W19*W31</f>
        <v>-140505.85208543987</v>
      </c>
      <c r="X53" s="10">
        <f t="shared" si="48"/>
        <v>0</v>
      </c>
      <c r="Y53" s="10">
        <f t="shared" si="48"/>
        <v>-42797.829312036003</v>
      </c>
      <c r="Z53" s="10">
        <f t="shared" si="48"/>
        <v>0</v>
      </c>
      <c r="AA53" s="10">
        <f t="shared" si="48"/>
        <v>0</v>
      </c>
      <c r="AB53" s="10">
        <f t="shared" si="48"/>
        <v>-258730.21000000101</v>
      </c>
      <c r="AD53" s="10">
        <f t="shared" ref="AD53:AI60" si="49">AD19*AD31</f>
        <v>-140505.85208543987</v>
      </c>
      <c r="AE53" s="10">
        <f t="shared" si="49"/>
        <v>0</v>
      </c>
      <c r="AF53" s="10">
        <f t="shared" si="49"/>
        <v>-42797.829312036003</v>
      </c>
      <c r="AG53" s="10">
        <f t="shared" si="49"/>
        <v>0</v>
      </c>
      <c r="AH53" s="10">
        <f t="shared" si="49"/>
        <v>0</v>
      </c>
      <c r="AI53" s="10">
        <f t="shared" si="49"/>
        <v>-258730.21000000101</v>
      </c>
      <c r="AK53" s="10">
        <f t="shared" ref="AK53:AP60" si="50">AK19*AK31</f>
        <v>-140505.85208543987</v>
      </c>
      <c r="AL53" s="10">
        <f t="shared" si="50"/>
        <v>0</v>
      </c>
      <c r="AM53" s="10">
        <f t="shared" si="50"/>
        <v>-42797.829312036003</v>
      </c>
      <c r="AN53" s="10">
        <f t="shared" si="50"/>
        <v>0</v>
      </c>
      <c r="AO53" s="10">
        <f t="shared" si="50"/>
        <v>0</v>
      </c>
      <c r="AP53" s="10">
        <f t="shared" si="50"/>
        <v>-258730.21000000101</v>
      </c>
    </row>
    <row r="54" spans="1:42" x14ac:dyDescent="0.2">
      <c r="A54" s="2" t="s">
        <v>27</v>
      </c>
      <c r="P54" s="10">
        <f t="shared" si="47"/>
        <v>-103134.48494400003</v>
      </c>
      <c r="Q54" s="10">
        <f t="shared" si="47"/>
        <v>0</v>
      </c>
      <c r="R54" s="10">
        <f t="shared" si="47"/>
        <v>0</v>
      </c>
      <c r="S54" s="10">
        <f t="shared" si="47"/>
        <v>0</v>
      </c>
      <c r="T54" s="10">
        <f t="shared" si="47"/>
        <v>0</v>
      </c>
      <c r="U54" s="10">
        <f t="shared" si="47"/>
        <v>-103134.48494400003</v>
      </c>
      <c r="W54" s="10">
        <f t="shared" si="48"/>
        <v>-206268.96988800005</v>
      </c>
      <c r="X54" s="10">
        <f t="shared" si="48"/>
        <v>0</v>
      </c>
      <c r="Y54" s="10">
        <f t="shared" si="48"/>
        <v>0</v>
      </c>
      <c r="Z54" s="10">
        <f t="shared" si="48"/>
        <v>0</v>
      </c>
      <c r="AA54" s="10">
        <f t="shared" si="48"/>
        <v>0</v>
      </c>
      <c r="AB54" s="10">
        <f t="shared" si="48"/>
        <v>-206268.96988800005</v>
      </c>
      <c r="AD54" s="10">
        <f t="shared" si="49"/>
        <v>-206268.96988800005</v>
      </c>
      <c r="AE54" s="10">
        <f t="shared" si="49"/>
        <v>0</v>
      </c>
      <c r="AF54" s="10">
        <f t="shared" si="49"/>
        <v>0</v>
      </c>
      <c r="AG54" s="10">
        <f t="shared" si="49"/>
        <v>0</v>
      </c>
      <c r="AH54" s="10">
        <f t="shared" si="49"/>
        <v>0</v>
      </c>
      <c r="AI54" s="10">
        <f t="shared" si="49"/>
        <v>-206268.96988800005</v>
      </c>
      <c r="AK54" s="10">
        <f t="shared" si="50"/>
        <v>-206268.96988800005</v>
      </c>
      <c r="AL54" s="10">
        <f t="shared" si="50"/>
        <v>0</v>
      </c>
      <c r="AM54" s="10">
        <f t="shared" si="50"/>
        <v>0</v>
      </c>
      <c r="AN54" s="10">
        <f t="shared" si="50"/>
        <v>0</v>
      </c>
      <c r="AO54" s="10">
        <f t="shared" si="50"/>
        <v>0</v>
      </c>
      <c r="AP54" s="10">
        <f t="shared" si="50"/>
        <v>-206268.96988800005</v>
      </c>
    </row>
    <row r="55" spans="1:42" x14ac:dyDescent="0.2">
      <c r="A55" s="2" t="s">
        <v>26</v>
      </c>
      <c r="P55" s="10">
        <f t="shared" si="47"/>
        <v>0</v>
      </c>
      <c r="Q55" s="10">
        <f t="shared" si="47"/>
        <v>0</v>
      </c>
      <c r="R55" s="10">
        <f t="shared" si="47"/>
        <v>-82187.569827000028</v>
      </c>
      <c r="S55" s="10">
        <f t="shared" si="47"/>
        <v>0</v>
      </c>
      <c r="T55" s="10">
        <f t="shared" si="47"/>
        <v>0</v>
      </c>
      <c r="U55" s="10">
        <f t="shared" si="47"/>
        <v>-82187.569827000028</v>
      </c>
      <c r="W55" s="10">
        <f t="shared" si="48"/>
        <v>0</v>
      </c>
      <c r="X55" s="10">
        <f t="shared" si="48"/>
        <v>0</v>
      </c>
      <c r="Y55" s="10">
        <f t="shared" si="48"/>
        <v>-164375.13965400006</v>
      </c>
      <c r="Z55" s="10">
        <f t="shared" si="48"/>
        <v>0</v>
      </c>
      <c r="AA55" s="10">
        <f t="shared" si="48"/>
        <v>0</v>
      </c>
      <c r="AB55" s="10">
        <f t="shared" si="48"/>
        <v>-164375.13965400006</v>
      </c>
      <c r="AD55" s="10">
        <f t="shared" si="49"/>
        <v>0</v>
      </c>
      <c r="AE55" s="10">
        <f t="shared" si="49"/>
        <v>0</v>
      </c>
      <c r="AF55" s="10">
        <f t="shared" si="49"/>
        <v>-164375.13965400006</v>
      </c>
      <c r="AG55" s="10">
        <f t="shared" si="49"/>
        <v>0</v>
      </c>
      <c r="AH55" s="10">
        <f t="shared" si="49"/>
        <v>0</v>
      </c>
      <c r="AI55" s="10">
        <f t="shared" si="49"/>
        <v>-164375.13965400006</v>
      </c>
      <c r="AK55" s="10">
        <f t="shared" si="50"/>
        <v>0</v>
      </c>
      <c r="AL55" s="10">
        <f t="shared" si="50"/>
        <v>0</v>
      </c>
      <c r="AM55" s="10">
        <f t="shared" si="50"/>
        <v>-164375.13965400006</v>
      </c>
      <c r="AN55" s="10">
        <f t="shared" si="50"/>
        <v>0</v>
      </c>
      <c r="AO55" s="10">
        <f t="shared" si="50"/>
        <v>0</v>
      </c>
      <c r="AP55" s="10">
        <f t="shared" si="50"/>
        <v>-164375.13965400006</v>
      </c>
    </row>
    <row r="56" spans="1:42" x14ac:dyDescent="0.2">
      <c r="A56" s="2" t="s">
        <v>25</v>
      </c>
      <c r="P56" s="10">
        <f t="shared" si="47"/>
        <v>0</v>
      </c>
      <c r="Q56" s="10">
        <f t="shared" si="47"/>
        <v>0</v>
      </c>
      <c r="R56" s="10">
        <f t="shared" si="47"/>
        <v>0</v>
      </c>
      <c r="S56" s="10">
        <f t="shared" si="47"/>
        <v>0</v>
      </c>
      <c r="T56" s="10">
        <f t="shared" si="47"/>
        <v>0</v>
      </c>
      <c r="U56" s="10">
        <f t="shared" si="47"/>
        <v>0</v>
      </c>
      <c r="W56" s="10">
        <f t="shared" si="48"/>
        <v>0</v>
      </c>
      <c r="X56" s="10">
        <f t="shared" si="48"/>
        <v>0</v>
      </c>
      <c r="Y56" s="10">
        <f t="shared" si="48"/>
        <v>0</v>
      </c>
      <c r="Z56" s="10">
        <f t="shared" si="48"/>
        <v>0</v>
      </c>
      <c r="AA56" s="10">
        <f t="shared" si="48"/>
        <v>0</v>
      </c>
      <c r="AB56" s="10">
        <f t="shared" si="48"/>
        <v>0</v>
      </c>
      <c r="AD56" s="10">
        <f t="shared" si="49"/>
        <v>0</v>
      </c>
      <c r="AE56" s="10">
        <f t="shared" si="49"/>
        <v>0</v>
      </c>
      <c r="AF56" s="10">
        <f t="shared" si="49"/>
        <v>0</v>
      </c>
      <c r="AG56" s="10">
        <f t="shared" si="49"/>
        <v>0</v>
      </c>
      <c r="AH56" s="10">
        <f t="shared" si="49"/>
        <v>0</v>
      </c>
      <c r="AI56" s="10">
        <f t="shared" si="49"/>
        <v>0</v>
      </c>
      <c r="AK56" s="10">
        <f t="shared" si="50"/>
        <v>0</v>
      </c>
      <c r="AL56" s="10">
        <f t="shared" si="50"/>
        <v>0</v>
      </c>
      <c r="AM56" s="10">
        <f t="shared" si="50"/>
        <v>0</v>
      </c>
      <c r="AN56" s="10">
        <f t="shared" si="50"/>
        <v>0</v>
      </c>
      <c r="AO56" s="10">
        <f t="shared" si="50"/>
        <v>0</v>
      </c>
      <c r="AP56" s="10">
        <f t="shared" si="50"/>
        <v>0</v>
      </c>
    </row>
    <row r="57" spans="1:42" x14ac:dyDescent="0.2">
      <c r="A57" s="2" t="s">
        <v>24</v>
      </c>
      <c r="P57" s="10">
        <f t="shared" si="47"/>
        <v>-639.99774373099217</v>
      </c>
      <c r="Q57" s="10">
        <f t="shared" si="47"/>
        <v>0</v>
      </c>
      <c r="R57" s="10">
        <f t="shared" si="47"/>
        <v>-497.50897084050234</v>
      </c>
      <c r="S57" s="10">
        <f t="shared" si="47"/>
        <v>0</v>
      </c>
      <c r="T57" s="10">
        <f t="shared" si="47"/>
        <v>0</v>
      </c>
      <c r="U57" s="10">
        <f t="shared" si="47"/>
        <v>1.1641532182693481E-10</v>
      </c>
      <c r="W57" s="10">
        <f t="shared" si="48"/>
        <v>-1279.9954874619843</v>
      </c>
      <c r="X57" s="10">
        <f t="shared" si="48"/>
        <v>0</v>
      </c>
      <c r="Y57" s="10">
        <f t="shared" si="48"/>
        <v>-995.01794168100469</v>
      </c>
      <c r="Z57" s="10">
        <f t="shared" si="48"/>
        <v>0</v>
      </c>
      <c r="AA57" s="10">
        <f t="shared" si="48"/>
        <v>0</v>
      </c>
      <c r="AB57" s="10">
        <f t="shared" si="48"/>
        <v>2.3283064365386963E-10</v>
      </c>
      <c r="AD57" s="10">
        <f t="shared" si="49"/>
        <v>-1279.9954874619843</v>
      </c>
      <c r="AE57" s="10">
        <f t="shared" si="49"/>
        <v>0</v>
      </c>
      <c r="AF57" s="10">
        <f t="shared" si="49"/>
        <v>-995.01794168100469</v>
      </c>
      <c r="AG57" s="10">
        <f t="shared" si="49"/>
        <v>0</v>
      </c>
      <c r="AH57" s="10">
        <f t="shared" si="49"/>
        <v>0</v>
      </c>
      <c r="AI57" s="10">
        <f t="shared" si="49"/>
        <v>2.3283064365386963E-10</v>
      </c>
      <c r="AK57" s="10">
        <f t="shared" si="50"/>
        <v>-1279.9954874619843</v>
      </c>
      <c r="AL57" s="10">
        <f t="shared" si="50"/>
        <v>0</v>
      </c>
      <c r="AM57" s="10">
        <f t="shared" si="50"/>
        <v>-995.01794168100469</v>
      </c>
      <c r="AN57" s="10">
        <f t="shared" si="50"/>
        <v>0</v>
      </c>
      <c r="AO57" s="10">
        <f t="shared" si="50"/>
        <v>0</v>
      </c>
      <c r="AP57" s="10">
        <f t="shared" si="50"/>
        <v>2.3283064365386963E-10</v>
      </c>
    </row>
    <row r="58" spans="1:42" x14ac:dyDescent="0.2">
      <c r="A58" s="2" t="s">
        <v>23</v>
      </c>
      <c r="P58" s="10">
        <f t="shared" si="47"/>
        <v>-9881.988843995985</v>
      </c>
      <c r="Q58" s="10">
        <f t="shared" si="47"/>
        <v>0</v>
      </c>
      <c r="R58" s="10">
        <f t="shared" si="47"/>
        <v>-2843.3290135437974</v>
      </c>
      <c r="S58" s="10">
        <f t="shared" si="47"/>
        <v>0</v>
      </c>
      <c r="T58" s="10">
        <f t="shared" si="47"/>
        <v>0</v>
      </c>
      <c r="U58" s="10">
        <f t="shared" si="47"/>
        <v>-12801.075999999804</v>
      </c>
      <c r="W58" s="10">
        <f t="shared" si="48"/>
        <v>-19763.97768799197</v>
      </c>
      <c r="X58" s="10">
        <f t="shared" si="48"/>
        <v>0</v>
      </c>
      <c r="Y58" s="10">
        <f t="shared" si="48"/>
        <v>-5686.6580270875947</v>
      </c>
      <c r="Z58" s="10">
        <f t="shared" si="48"/>
        <v>0</v>
      </c>
      <c r="AA58" s="10">
        <f t="shared" si="48"/>
        <v>0</v>
      </c>
      <c r="AB58" s="10">
        <f t="shared" si="48"/>
        <v>-25602.151999999609</v>
      </c>
      <c r="AD58" s="10">
        <f t="shared" si="49"/>
        <v>-19763.97768799197</v>
      </c>
      <c r="AE58" s="10">
        <f t="shared" si="49"/>
        <v>0</v>
      </c>
      <c r="AF58" s="10">
        <f t="shared" si="49"/>
        <v>-5686.6580270875947</v>
      </c>
      <c r="AG58" s="10">
        <f t="shared" si="49"/>
        <v>0</v>
      </c>
      <c r="AH58" s="10">
        <f t="shared" si="49"/>
        <v>0</v>
      </c>
      <c r="AI58" s="10">
        <f t="shared" si="49"/>
        <v>-25602.151999999609</v>
      </c>
      <c r="AK58" s="10">
        <f t="shared" si="50"/>
        <v>-19763.97768799197</v>
      </c>
      <c r="AL58" s="10">
        <f t="shared" si="50"/>
        <v>0</v>
      </c>
      <c r="AM58" s="10">
        <f t="shared" si="50"/>
        <v>-5686.6580270875947</v>
      </c>
      <c r="AN58" s="10">
        <f t="shared" si="50"/>
        <v>0</v>
      </c>
      <c r="AO58" s="10">
        <f t="shared" si="50"/>
        <v>0</v>
      </c>
      <c r="AP58" s="10">
        <f t="shared" si="50"/>
        <v>-25602.151999999609</v>
      </c>
    </row>
    <row r="59" spans="1:42" x14ac:dyDescent="0.2">
      <c r="A59" s="2" t="s">
        <v>22</v>
      </c>
      <c r="P59" s="10">
        <f t="shared" si="47"/>
        <v>0</v>
      </c>
      <c r="Q59" s="10">
        <f t="shared" si="47"/>
        <v>0</v>
      </c>
      <c r="R59" s="10">
        <f t="shared" si="47"/>
        <v>0</v>
      </c>
      <c r="S59" s="10">
        <f t="shared" si="47"/>
        <v>0</v>
      </c>
      <c r="T59" s="10">
        <f t="shared" si="47"/>
        <v>0</v>
      </c>
      <c r="U59" s="10">
        <f t="shared" si="47"/>
        <v>0</v>
      </c>
      <c r="W59" s="10">
        <f t="shared" si="48"/>
        <v>0</v>
      </c>
      <c r="X59" s="10">
        <f t="shared" si="48"/>
        <v>0</v>
      </c>
      <c r="Y59" s="10">
        <f t="shared" si="48"/>
        <v>0</v>
      </c>
      <c r="Z59" s="10">
        <f t="shared" si="48"/>
        <v>0</v>
      </c>
      <c r="AA59" s="10">
        <f t="shared" si="48"/>
        <v>0</v>
      </c>
      <c r="AB59" s="10">
        <f t="shared" si="48"/>
        <v>0</v>
      </c>
      <c r="AD59" s="10">
        <f t="shared" si="49"/>
        <v>0</v>
      </c>
      <c r="AE59" s="10">
        <f t="shared" si="49"/>
        <v>0</v>
      </c>
      <c r="AF59" s="10">
        <f t="shared" si="49"/>
        <v>0</v>
      </c>
      <c r="AG59" s="10">
        <f t="shared" si="49"/>
        <v>0</v>
      </c>
      <c r="AH59" s="10">
        <f t="shared" si="49"/>
        <v>0</v>
      </c>
      <c r="AI59" s="10">
        <f t="shared" si="49"/>
        <v>0</v>
      </c>
      <c r="AK59" s="10">
        <f t="shared" si="50"/>
        <v>0</v>
      </c>
      <c r="AL59" s="10">
        <f t="shared" si="50"/>
        <v>0</v>
      </c>
      <c r="AM59" s="10">
        <f t="shared" si="50"/>
        <v>0</v>
      </c>
      <c r="AN59" s="10">
        <f t="shared" si="50"/>
        <v>0</v>
      </c>
      <c r="AO59" s="10">
        <f t="shared" si="50"/>
        <v>0</v>
      </c>
      <c r="AP59" s="10">
        <f t="shared" si="50"/>
        <v>0</v>
      </c>
    </row>
    <row r="60" spans="1:42" x14ac:dyDescent="0.2">
      <c r="A60" s="2" t="s">
        <v>21</v>
      </c>
      <c r="P60" s="10">
        <f t="shared" si="47"/>
        <v>-5570.5187346930015</v>
      </c>
      <c r="Q60" s="10">
        <f t="shared" si="47"/>
        <v>0</v>
      </c>
      <c r="R60" s="10">
        <f t="shared" si="47"/>
        <v>-1597.3622853069842</v>
      </c>
      <c r="S60" s="10">
        <f t="shared" si="47"/>
        <v>0</v>
      </c>
      <c r="T60" s="10">
        <f t="shared" si="47"/>
        <v>0</v>
      </c>
      <c r="U60" s="10">
        <f t="shared" si="47"/>
        <v>-7167.8810199999853</v>
      </c>
      <c r="W60" s="10">
        <f t="shared" si="48"/>
        <v>-11141.037469386003</v>
      </c>
      <c r="X60" s="10">
        <f t="shared" si="48"/>
        <v>0</v>
      </c>
      <c r="Y60" s="10">
        <f t="shared" si="48"/>
        <v>-3194.7245706139684</v>
      </c>
      <c r="Z60" s="10">
        <f t="shared" si="48"/>
        <v>0</v>
      </c>
      <c r="AA60" s="10">
        <f t="shared" si="48"/>
        <v>0</v>
      </c>
      <c r="AB60" s="10">
        <f t="shared" si="48"/>
        <v>-14335.762039999971</v>
      </c>
      <c r="AD60" s="10">
        <f t="shared" si="49"/>
        <v>-11141.037469386003</v>
      </c>
      <c r="AE60" s="10">
        <f t="shared" si="49"/>
        <v>0</v>
      </c>
      <c r="AF60" s="10">
        <f t="shared" si="49"/>
        <v>-3194.7245706139684</v>
      </c>
      <c r="AG60" s="10">
        <f t="shared" si="49"/>
        <v>0</v>
      </c>
      <c r="AH60" s="10">
        <f t="shared" si="49"/>
        <v>0</v>
      </c>
      <c r="AI60" s="10">
        <f t="shared" si="49"/>
        <v>-14335.762039999971</v>
      </c>
      <c r="AK60" s="10">
        <f t="shared" si="50"/>
        <v>-11141.037469386003</v>
      </c>
      <c r="AL60" s="10">
        <f t="shared" si="50"/>
        <v>0</v>
      </c>
      <c r="AM60" s="10">
        <f t="shared" si="50"/>
        <v>-3194.7245706139684</v>
      </c>
      <c r="AN60" s="10">
        <f t="shared" si="50"/>
        <v>0</v>
      </c>
      <c r="AO60" s="10">
        <f t="shared" si="50"/>
        <v>0</v>
      </c>
      <c r="AP60" s="10">
        <f t="shared" si="50"/>
        <v>-14335.762039999971</v>
      </c>
    </row>
    <row r="61" spans="1:42" ht="10.8" thickBot="1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1">
        <f>SUM(P52:P60)</f>
        <v>-133130.11408335192</v>
      </c>
      <c r="Q61" s="11">
        <f t="shared" ref="Q61:T61" si="51">SUM(Q52:Q60)</f>
        <v>0</v>
      </c>
      <c r="R61" s="11">
        <f t="shared" si="51"/>
        <v>-48696.203997377721</v>
      </c>
      <c r="S61" s="11">
        <f t="shared" si="51"/>
        <v>0</v>
      </c>
      <c r="T61" s="11">
        <f t="shared" si="51"/>
        <v>0</v>
      </c>
      <c r="U61" s="11">
        <f>SUM(U52:U60)</f>
        <v>-107836.48879099741</v>
      </c>
      <c r="W61" s="11">
        <f>SUM(W52:W60)</f>
        <v>-266260.22816670383</v>
      </c>
      <c r="X61" s="11">
        <f t="shared" ref="X61:AA61" si="52">SUM(X52:X60)</f>
        <v>0</v>
      </c>
      <c r="Y61" s="11">
        <f t="shared" si="52"/>
        <v>-97392.407994755442</v>
      </c>
      <c r="Z61" s="11">
        <f t="shared" si="52"/>
        <v>0</v>
      </c>
      <c r="AA61" s="11">
        <f t="shared" si="52"/>
        <v>0</v>
      </c>
      <c r="AB61" s="11">
        <f>SUM(AB52:AB60)</f>
        <v>-215672.97758199481</v>
      </c>
      <c r="AD61" s="11">
        <f>SUM(AD52:AD60)</f>
        <v>-266260.22816670383</v>
      </c>
      <c r="AE61" s="11">
        <f t="shared" ref="AE61:AH61" si="53">SUM(AE52:AE60)</f>
        <v>0</v>
      </c>
      <c r="AF61" s="11">
        <f t="shared" si="53"/>
        <v>-97392.407994755442</v>
      </c>
      <c r="AG61" s="11">
        <f t="shared" si="53"/>
        <v>0</v>
      </c>
      <c r="AH61" s="11">
        <f t="shared" si="53"/>
        <v>0</v>
      </c>
      <c r="AI61" s="11">
        <f>SUM(AI52:AI60)</f>
        <v>-215672.97758199481</v>
      </c>
      <c r="AK61" s="11">
        <f>SUM(AK52:AK60)</f>
        <v>-266260.22816670383</v>
      </c>
      <c r="AL61" s="11">
        <f t="shared" ref="AL61:AO61" si="54">SUM(AL52:AL60)</f>
        <v>0</v>
      </c>
      <c r="AM61" s="11">
        <f t="shared" si="54"/>
        <v>-97392.407994755442</v>
      </c>
      <c r="AN61" s="11">
        <f t="shared" si="54"/>
        <v>0</v>
      </c>
      <c r="AO61" s="11">
        <f t="shared" si="54"/>
        <v>0</v>
      </c>
      <c r="AP61" s="11">
        <f>SUM(AP52:AP60)</f>
        <v>-215672.97758199481</v>
      </c>
    </row>
    <row r="62" spans="1:42" ht="10.8" thickTop="1" x14ac:dyDescent="0.2"/>
    <row r="63" spans="1:42" x14ac:dyDescent="0.2">
      <c r="A63" s="5" t="s">
        <v>43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42" x14ac:dyDescent="0.2">
      <c r="A64" s="2" t="s">
        <v>29</v>
      </c>
      <c r="P64" s="10">
        <f>P18*P41</f>
        <v>469581.68521490006</v>
      </c>
      <c r="Q64" s="10">
        <f t="shared" ref="Q64:R64" si="55">Q18*Q41</f>
        <v>0</v>
      </c>
      <c r="R64" s="10">
        <f t="shared" si="55"/>
        <v>498570.67296109657</v>
      </c>
      <c r="U64" s="10">
        <f>U18*U41</f>
        <v>1890163.5666666899</v>
      </c>
      <c r="W64" s="10">
        <f>W18*W41</f>
        <v>626187.17723406933</v>
      </c>
      <c r="X64" s="10">
        <f t="shared" ref="X64:Y64" si="56">X18*X41</f>
        <v>0</v>
      </c>
      <c r="Y64" s="10">
        <f t="shared" si="56"/>
        <v>664843.99239362229</v>
      </c>
      <c r="AB64" s="10">
        <f>AB18*AB41</f>
        <v>2520533.1161500313</v>
      </c>
      <c r="AD64" s="10">
        <f>AD18*AD41</f>
        <v>208635.14274098014</v>
      </c>
      <c r="AE64" s="10">
        <f t="shared" ref="AE64:AF64" si="57">AE18*AE41</f>
        <v>0</v>
      </c>
      <c r="AF64" s="10">
        <f t="shared" si="57"/>
        <v>221514.94999661524</v>
      </c>
      <c r="AI64" s="10">
        <f>AI18*AI41</f>
        <v>839799.67267001048</v>
      </c>
      <c r="AK64" s="10">
        <f>AK18*AK41</f>
        <v>104388.0086232723</v>
      </c>
      <c r="AL64" s="10">
        <f t="shared" ref="AL64:AM64" si="58">AL18*AL41</f>
        <v>0</v>
      </c>
      <c r="AM64" s="10">
        <f t="shared" si="58"/>
        <v>110832.26059925176</v>
      </c>
      <c r="AP64" s="10">
        <f>AP18*AP41</f>
        <v>420183.36087000521</v>
      </c>
    </row>
    <row r="65" spans="1:42" x14ac:dyDescent="0.2">
      <c r="A65" s="2" t="s">
        <v>28</v>
      </c>
      <c r="P65" s="10">
        <f t="shared" ref="P65:R72" si="59">P19*P42</f>
        <v>-234176.42014239976</v>
      </c>
      <c r="Q65" s="10">
        <f t="shared" si="59"/>
        <v>0</v>
      </c>
      <c r="R65" s="10">
        <f t="shared" si="59"/>
        <v>-71329.715520059995</v>
      </c>
      <c r="U65" s="10">
        <f t="shared" ref="U65:U72" si="60">U19*U42</f>
        <v>-431217.01666666829</v>
      </c>
      <c r="W65" s="10">
        <f t="shared" ref="W65:Y72" si="61">W19*W42</f>
        <v>-312274.2562598901</v>
      </c>
      <c r="X65" s="10">
        <f t="shared" si="61"/>
        <v>0</v>
      </c>
      <c r="Y65" s="10">
        <f t="shared" si="61"/>
        <v>-95118.175646000018</v>
      </c>
      <c r="AB65" s="10">
        <f t="shared" ref="AB65:AB72" si="62">AB19*AB42</f>
        <v>-575027.89172500221</v>
      </c>
      <c r="AD65" s="10">
        <f t="shared" ref="AD65:AF72" si="63">AD19*AD42</f>
        <v>-104044.58346926823</v>
      </c>
      <c r="AE65" s="10">
        <f t="shared" si="63"/>
        <v>0</v>
      </c>
      <c r="AF65" s="10">
        <f t="shared" si="63"/>
        <v>-31691.792605562659</v>
      </c>
      <c r="AI65" s="10">
        <f t="shared" ref="AI65:AI72" si="64">AI19*AI42</f>
        <v>-191589.72050500073</v>
      </c>
      <c r="AK65" s="10">
        <f t="shared" ref="AK65:AM72" si="65">AK19*AK42</f>
        <v>-52057.418197655468</v>
      </c>
      <c r="AL65" s="10">
        <f t="shared" si="65"/>
        <v>0</v>
      </c>
      <c r="AM65" s="10">
        <f t="shared" si="65"/>
        <v>-15856.595760109338</v>
      </c>
      <c r="AP65" s="10">
        <f t="shared" ref="AP65:AP72" si="66">AP19*AP42</f>
        <v>-95859.542805000368</v>
      </c>
    </row>
    <row r="66" spans="1:42" x14ac:dyDescent="0.2">
      <c r="A66" s="2" t="s">
        <v>27</v>
      </c>
      <c r="P66" s="10">
        <f t="shared" si="59"/>
        <v>-116142.43800000002</v>
      </c>
      <c r="Q66" s="10">
        <f t="shared" si="59"/>
        <v>0</v>
      </c>
      <c r="R66" s="10">
        <f t="shared" si="59"/>
        <v>0</v>
      </c>
      <c r="U66" s="10">
        <f t="shared" si="60"/>
        <v>-116142.43800000002</v>
      </c>
      <c r="W66" s="10">
        <f t="shared" si="61"/>
        <v>-223581.93597920006</v>
      </c>
      <c r="X66" s="10">
        <f t="shared" si="61"/>
        <v>0</v>
      </c>
      <c r="Y66" s="10">
        <f t="shared" si="61"/>
        <v>0</v>
      </c>
      <c r="AB66" s="10">
        <f t="shared" si="62"/>
        <v>-223581.93597920006</v>
      </c>
      <c r="AD66" s="10">
        <f t="shared" si="63"/>
        <v>-206795.48227360004</v>
      </c>
      <c r="AE66" s="10">
        <f t="shared" si="63"/>
        <v>0</v>
      </c>
      <c r="AF66" s="10">
        <f t="shared" si="63"/>
        <v>0</v>
      </c>
      <c r="AI66" s="10">
        <f t="shared" si="64"/>
        <v>-206795.48227360004</v>
      </c>
      <c r="AK66" s="10">
        <f t="shared" si="65"/>
        <v>-191309.82387360002</v>
      </c>
      <c r="AL66" s="10">
        <f t="shared" si="65"/>
        <v>0</v>
      </c>
      <c r="AM66" s="10">
        <f t="shared" si="65"/>
        <v>0</v>
      </c>
      <c r="AP66" s="10">
        <f t="shared" si="66"/>
        <v>-191309.82387360002</v>
      </c>
    </row>
    <row r="67" spans="1:42" x14ac:dyDescent="0.2">
      <c r="A67" s="2" t="s">
        <v>26</v>
      </c>
      <c r="P67" s="10">
        <f t="shared" si="59"/>
        <v>0</v>
      </c>
      <c r="Q67" s="10">
        <f t="shared" si="59"/>
        <v>0</v>
      </c>
      <c r="R67" s="10">
        <f t="shared" si="59"/>
        <v>-92553.569625000018</v>
      </c>
      <c r="U67" s="10">
        <f t="shared" si="60"/>
        <v>-92553.569625000018</v>
      </c>
      <c r="W67" s="10">
        <f t="shared" si="61"/>
        <v>0</v>
      </c>
      <c r="X67" s="10">
        <f t="shared" si="61"/>
        <v>0</v>
      </c>
      <c r="Y67" s="10">
        <f t="shared" si="61"/>
        <v>-178171.79176610004</v>
      </c>
      <c r="AB67" s="10">
        <f t="shared" si="62"/>
        <v>-178171.79176610004</v>
      </c>
      <c r="AD67" s="10">
        <f t="shared" si="63"/>
        <v>0</v>
      </c>
      <c r="AE67" s="10">
        <f t="shared" si="63"/>
        <v>0</v>
      </c>
      <c r="AF67" s="10">
        <f t="shared" si="63"/>
        <v>-164794.71583630002</v>
      </c>
      <c r="AI67" s="10">
        <f t="shared" si="64"/>
        <v>-164794.71583630002</v>
      </c>
      <c r="AK67" s="10">
        <f t="shared" si="65"/>
        <v>0</v>
      </c>
      <c r="AL67" s="10">
        <f t="shared" si="65"/>
        <v>0</v>
      </c>
      <c r="AM67" s="10">
        <f t="shared" si="65"/>
        <v>-152454.23988630003</v>
      </c>
      <c r="AP67" s="10">
        <f t="shared" si="66"/>
        <v>-152454.23988630003</v>
      </c>
    </row>
    <row r="68" spans="1:42" x14ac:dyDescent="0.2">
      <c r="A68" s="2" t="s">
        <v>25</v>
      </c>
      <c r="P68" s="10">
        <f t="shared" si="59"/>
        <v>0</v>
      </c>
      <c r="Q68" s="10">
        <f t="shared" si="59"/>
        <v>0</v>
      </c>
      <c r="R68" s="10">
        <f t="shared" si="59"/>
        <v>0</v>
      </c>
      <c r="U68" s="10">
        <f t="shared" si="60"/>
        <v>0</v>
      </c>
      <c r="W68" s="10">
        <f t="shared" si="61"/>
        <v>0</v>
      </c>
      <c r="X68" s="10">
        <f t="shared" si="61"/>
        <v>0</v>
      </c>
      <c r="Y68" s="10">
        <f t="shared" si="61"/>
        <v>0</v>
      </c>
      <c r="AB68" s="10">
        <f t="shared" si="62"/>
        <v>0</v>
      </c>
      <c r="AD68" s="10">
        <f t="shared" si="63"/>
        <v>0</v>
      </c>
      <c r="AE68" s="10">
        <f t="shared" si="63"/>
        <v>0</v>
      </c>
      <c r="AF68" s="10">
        <f t="shared" si="63"/>
        <v>0</v>
      </c>
      <c r="AI68" s="10">
        <f t="shared" si="64"/>
        <v>0</v>
      </c>
      <c r="AK68" s="10">
        <f t="shared" si="65"/>
        <v>0</v>
      </c>
      <c r="AL68" s="10">
        <f t="shared" si="65"/>
        <v>0</v>
      </c>
      <c r="AM68" s="10">
        <f t="shared" si="65"/>
        <v>0</v>
      </c>
      <c r="AP68" s="10">
        <f t="shared" si="66"/>
        <v>0</v>
      </c>
    </row>
    <row r="69" spans="1:42" x14ac:dyDescent="0.2">
      <c r="A69" s="2" t="s">
        <v>24</v>
      </c>
      <c r="P69" s="10">
        <f t="shared" si="59"/>
        <v>-1279.9954874619843</v>
      </c>
      <c r="Q69" s="10">
        <f t="shared" si="59"/>
        <v>0</v>
      </c>
      <c r="R69" s="10">
        <f t="shared" si="59"/>
        <v>-995.01794168100469</v>
      </c>
      <c r="U69" s="10">
        <f t="shared" si="60"/>
        <v>2.3283064365386963E-10</v>
      </c>
      <c r="W69" s="10">
        <f t="shared" si="61"/>
        <v>-2047.9927799391746</v>
      </c>
      <c r="X69" s="10">
        <f t="shared" si="61"/>
        <v>0</v>
      </c>
      <c r="Y69" s="10">
        <f t="shared" si="61"/>
        <v>-1592.0287066896074</v>
      </c>
      <c r="AB69" s="10">
        <f t="shared" si="62"/>
        <v>3.7252902984619143E-10</v>
      </c>
      <c r="AD69" s="10">
        <f t="shared" si="63"/>
        <v>-1228.7956679635049</v>
      </c>
      <c r="AE69" s="10">
        <f t="shared" si="63"/>
        <v>0</v>
      </c>
      <c r="AF69" s="10">
        <f t="shared" si="63"/>
        <v>-955.21722401376439</v>
      </c>
      <c r="AI69" s="10">
        <f t="shared" si="64"/>
        <v>2.2351741790771484E-10</v>
      </c>
      <c r="AK69" s="10">
        <f t="shared" si="65"/>
        <v>-737.2774007781029</v>
      </c>
      <c r="AL69" s="10">
        <f t="shared" si="65"/>
        <v>0</v>
      </c>
      <c r="AM69" s="10">
        <f t="shared" si="65"/>
        <v>-573.13033440825859</v>
      </c>
      <c r="AP69" s="10">
        <f t="shared" si="66"/>
        <v>1.341104507446289E-10</v>
      </c>
    </row>
    <row r="70" spans="1:42" x14ac:dyDescent="0.2">
      <c r="A70" s="2" t="s">
        <v>23</v>
      </c>
      <c r="P70" s="10">
        <f t="shared" si="59"/>
        <v>-19763.97768799197</v>
      </c>
      <c r="Q70" s="10">
        <f t="shared" si="59"/>
        <v>0</v>
      </c>
      <c r="R70" s="10">
        <f t="shared" si="59"/>
        <v>-5686.6580270875947</v>
      </c>
      <c r="S70" s="10">
        <v>0</v>
      </c>
      <c r="T70" s="10">
        <v>0</v>
      </c>
      <c r="U70" s="10">
        <f t="shared" si="60"/>
        <v>-25602.151999999609</v>
      </c>
      <c r="W70" s="10">
        <f t="shared" si="61"/>
        <v>-31622.364300787151</v>
      </c>
      <c r="X70" s="10">
        <f t="shared" si="61"/>
        <v>0</v>
      </c>
      <c r="Y70" s="10">
        <f t="shared" si="61"/>
        <v>-9098.6528433401509</v>
      </c>
      <c r="Z70" s="10">
        <v>0</v>
      </c>
      <c r="AA70" s="10">
        <v>0</v>
      </c>
      <c r="AB70" s="10">
        <f t="shared" si="62"/>
        <v>-40963.443199999369</v>
      </c>
      <c r="AD70" s="10">
        <f t="shared" si="63"/>
        <v>-18973.418580472291</v>
      </c>
      <c r="AE70" s="10">
        <f t="shared" si="63"/>
        <v>0</v>
      </c>
      <c r="AF70" s="10">
        <f t="shared" si="63"/>
        <v>-5459.1917060040905</v>
      </c>
      <c r="AG70" s="10">
        <v>0</v>
      </c>
      <c r="AH70" s="10">
        <v>0</v>
      </c>
      <c r="AI70" s="10">
        <f t="shared" si="64"/>
        <v>-24578.065919999623</v>
      </c>
      <c r="AK70" s="10">
        <f t="shared" si="65"/>
        <v>-11384.051148283374</v>
      </c>
      <c r="AL70" s="10">
        <f t="shared" si="65"/>
        <v>0</v>
      </c>
      <c r="AM70" s="10">
        <f t="shared" si="65"/>
        <v>-3275.5150236024542</v>
      </c>
      <c r="AN70" s="10">
        <v>0</v>
      </c>
      <c r="AO70" s="10">
        <v>0</v>
      </c>
      <c r="AP70" s="10">
        <f t="shared" si="66"/>
        <v>-14746.839551999772</v>
      </c>
    </row>
    <row r="71" spans="1:42" x14ac:dyDescent="0.2">
      <c r="A71" s="2" t="s">
        <v>22</v>
      </c>
      <c r="P71" s="10">
        <f t="shared" si="59"/>
        <v>0</v>
      </c>
      <c r="Q71" s="10">
        <f t="shared" si="59"/>
        <v>0</v>
      </c>
      <c r="R71" s="10">
        <f t="shared" si="59"/>
        <v>0</v>
      </c>
      <c r="S71" s="10">
        <v>0</v>
      </c>
      <c r="T71" s="10">
        <v>0</v>
      </c>
      <c r="U71" s="10">
        <f t="shared" si="60"/>
        <v>0</v>
      </c>
      <c r="W71" s="10">
        <f t="shared" si="61"/>
        <v>0</v>
      </c>
      <c r="X71" s="10">
        <f t="shared" si="61"/>
        <v>0</v>
      </c>
      <c r="Y71" s="10">
        <f t="shared" si="61"/>
        <v>0</v>
      </c>
      <c r="Z71" s="10">
        <v>0</v>
      </c>
      <c r="AA71" s="10">
        <v>0</v>
      </c>
      <c r="AB71" s="10">
        <f t="shared" si="62"/>
        <v>0</v>
      </c>
      <c r="AD71" s="10">
        <f t="shared" si="63"/>
        <v>0</v>
      </c>
      <c r="AE71" s="10">
        <f t="shared" si="63"/>
        <v>0</v>
      </c>
      <c r="AF71" s="10">
        <f t="shared" si="63"/>
        <v>0</v>
      </c>
      <c r="AG71" s="10">
        <v>0</v>
      </c>
      <c r="AH71" s="10">
        <v>0</v>
      </c>
      <c r="AI71" s="10">
        <f t="shared" si="64"/>
        <v>0</v>
      </c>
      <c r="AK71" s="10">
        <f t="shared" si="65"/>
        <v>0</v>
      </c>
      <c r="AL71" s="10">
        <f t="shared" si="65"/>
        <v>0</v>
      </c>
      <c r="AM71" s="10">
        <f t="shared" si="65"/>
        <v>0</v>
      </c>
      <c r="AN71" s="10">
        <v>0</v>
      </c>
      <c r="AO71" s="10">
        <v>0</v>
      </c>
      <c r="AP71" s="10">
        <f t="shared" si="66"/>
        <v>0</v>
      </c>
    </row>
    <row r="72" spans="1:42" x14ac:dyDescent="0.2">
      <c r="A72" s="2" t="s">
        <v>21</v>
      </c>
      <c r="P72" s="10">
        <f t="shared" si="59"/>
        <v>-16383.878631450003</v>
      </c>
      <c r="Q72" s="10">
        <f t="shared" si="59"/>
        <v>0</v>
      </c>
      <c r="R72" s="10">
        <f t="shared" si="59"/>
        <v>-4698.124368549953</v>
      </c>
      <c r="S72" s="10">
        <v>0</v>
      </c>
      <c r="T72" s="10">
        <v>0</v>
      </c>
      <c r="U72" s="10">
        <f t="shared" si="60"/>
        <v>-21082.002999999957</v>
      </c>
      <c r="W72" s="10">
        <f t="shared" si="61"/>
        <v>-31129.369399755007</v>
      </c>
      <c r="X72" s="10">
        <f t="shared" si="61"/>
        <v>0</v>
      </c>
      <c r="Y72" s="10">
        <f t="shared" si="61"/>
        <v>-8926.4363002449118</v>
      </c>
      <c r="Z72" s="10">
        <v>0</v>
      </c>
      <c r="AA72" s="10">
        <v>0</v>
      </c>
      <c r="AB72" s="10">
        <f t="shared" si="62"/>
        <v>-40055.805699999917</v>
      </c>
      <c r="AD72" s="10">
        <f t="shared" si="63"/>
        <v>-28016.432459779506</v>
      </c>
      <c r="AE72" s="10">
        <f t="shared" si="63"/>
        <v>0</v>
      </c>
      <c r="AF72" s="10">
        <f t="shared" si="63"/>
        <v>-8033.7926702204204</v>
      </c>
      <c r="AG72" s="10">
        <v>0</v>
      </c>
      <c r="AH72" s="10">
        <v>0</v>
      </c>
      <c r="AI72" s="10">
        <f t="shared" si="64"/>
        <v>-36050.225129999926</v>
      </c>
      <c r="AK72" s="10">
        <f t="shared" si="65"/>
        <v>-25231.173092433004</v>
      </c>
      <c r="AL72" s="10">
        <f t="shared" si="65"/>
        <v>0</v>
      </c>
      <c r="AM72" s="10">
        <f t="shared" si="65"/>
        <v>-7235.1115275669281</v>
      </c>
      <c r="AN72" s="10">
        <v>0</v>
      </c>
      <c r="AO72" s="10">
        <v>0</v>
      </c>
      <c r="AP72" s="10">
        <f t="shared" si="66"/>
        <v>-32466.284619999933</v>
      </c>
    </row>
    <row r="73" spans="1:42" ht="10.8" thickBot="1" x14ac:dyDescent="0.25">
      <c r="A73" s="5" t="s">
        <v>44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1">
        <f>SUM(P64:P72)</f>
        <v>81834.975265596324</v>
      </c>
      <c r="Q73" s="11">
        <f t="shared" ref="Q73:T73" si="67">SUM(Q64:Q72)</f>
        <v>0</v>
      </c>
      <c r="R73" s="11">
        <f t="shared" si="67"/>
        <v>323307.58747871802</v>
      </c>
      <c r="S73" s="11">
        <f t="shared" si="67"/>
        <v>0</v>
      </c>
      <c r="T73" s="11">
        <f t="shared" si="67"/>
        <v>0</v>
      </c>
      <c r="U73" s="11">
        <f>SUM(U64:U72)</f>
        <v>1203566.3873750223</v>
      </c>
      <c r="W73" s="11">
        <f>SUM(W64:W72)</f>
        <v>25531.258514497837</v>
      </c>
      <c r="X73" s="11">
        <f t="shared" ref="X73:AA73" si="68">SUM(X64:X72)</f>
        <v>0</v>
      </c>
      <c r="Y73" s="11">
        <f t="shared" si="68"/>
        <v>371936.90713124763</v>
      </c>
      <c r="Z73" s="11">
        <f t="shared" si="68"/>
        <v>0</v>
      </c>
      <c r="AA73" s="11">
        <f t="shared" si="68"/>
        <v>0</v>
      </c>
      <c r="AB73" s="11">
        <f>SUM(AB64:AB72)</f>
        <v>1462732.24777973</v>
      </c>
      <c r="AD73" s="11">
        <f>SUM(AD64:AD72)</f>
        <v>-150423.56971010345</v>
      </c>
      <c r="AE73" s="11">
        <f t="shared" ref="AE73:AH73" si="69">SUM(AE64:AE72)</f>
        <v>0</v>
      </c>
      <c r="AF73" s="11">
        <f t="shared" si="69"/>
        <v>10580.23995451428</v>
      </c>
      <c r="AG73" s="11">
        <f t="shared" si="69"/>
        <v>0</v>
      </c>
      <c r="AH73" s="11">
        <f t="shared" si="69"/>
        <v>0</v>
      </c>
      <c r="AI73" s="11">
        <f>SUM(AI64:AI72)</f>
        <v>215991.46300511027</v>
      </c>
      <c r="AK73" s="11">
        <f>SUM(AK64:AK72)</f>
        <v>-176331.73508947768</v>
      </c>
      <c r="AL73" s="11">
        <f t="shared" ref="AL73:AO73" si="70">SUM(AL64:AL72)</f>
        <v>0</v>
      </c>
      <c r="AM73" s="11">
        <f t="shared" si="70"/>
        <v>-68562.331932735236</v>
      </c>
      <c r="AN73" s="11">
        <f t="shared" si="70"/>
        <v>0</v>
      </c>
      <c r="AO73" s="11">
        <f t="shared" si="70"/>
        <v>0</v>
      </c>
      <c r="AP73" s="11">
        <f>SUM(AP64:AP72)</f>
        <v>-66653.369866894791</v>
      </c>
    </row>
    <row r="74" spans="1:42" ht="10.8" thickTop="1" x14ac:dyDescent="0.2"/>
    <row r="76" spans="1:42" x14ac:dyDescent="0.2">
      <c r="A76" s="5" t="s">
        <v>49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42" x14ac:dyDescent="0.2">
      <c r="A77" s="2" t="s">
        <v>29</v>
      </c>
      <c r="P77" s="10">
        <f>(P64-P52)*-0.21</f>
        <v>-86778.695427713523</v>
      </c>
      <c r="Q77" s="10">
        <f t="shared" ref="Q77:R77" si="71">(Q64-Q52)*-0.21</f>
        <v>0</v>
      </c>
      <c r="R77" s="10">
        <f t="shared" si="71"/>
        <v>-92135.860363210639</v>
      </c>
      <c r="U77" s="10">
        <f>(U64-U52)*-0.21</f>
        <v>-349302.2271200043</v>
      </c>
      <c r="W77" s="10">
        <f>(W64-W52)*-0.21</f>
        <v>-107832.39028432358</v>
      </c>
      <c r="X77" s="10">
        <f t="shared" ref="X77:Y77" si="72">(X64-X52)*-0.21</f>
        <v>0</v>
      </c>
      <c r="Y77" s="10">
        <f t="shared" si="72"/>
        <v>-114489.27648542142</v>
      </c>
      <c r="AB77" s="10">
        <f>(AB64-AB52)*-0.21</f>
        <v>-434047.71063150535</v>
      </c>
      <c r="AD77" s="10">
        <f>(AD64-AD52)*-0.21</f>
        <v>-20146.463040774863</v>
      </c>
      <c r="AE77" s="10">
        <f t="shared" ref="AE77:AF77" si="73">(AE64-AE52)*-0.21</f>
        <v>0</v>
      </c>
      <c r="AF77" s="10">
        <f t="shared" si="73"/>
        <v>-21390.177582049932</v>
      </c>
      <c r="AI77" s="10">
        <f>(AI64-AI52)*-0.21</f>
        <v>-81093.687500701009</v>
      </c>
      <c r="AK77" s="10">
        <f>(AK64-AK52)*-0.21</f>
        <v>1745.4351239437838</v>
      </c>
      <c r="AL77" s="10">
        <f t="shared" ref="AL77:AM77" si="74">(AL64-AL52)*-0.21</f>
        <v>0</v>
      </c>
      <c r="AM77" s="10">
        <f t="shared" si="74"/>
        <v>1853.1871913963978</v>
      </c>
      <c r="AP77" s="10">
        <f>(AP64-AP52)*-0.21</f>
        <v>7025.7379773000894</v>
      </c>
    </row>
    <row r="78" spans="1:42" x14ac:dyDescent="0.2">
      <c r="A78" s="2" t="s">
        <v>28</v>
      </c>
      <c r="P78" s="10">
        <f t="shared" ref="P78:R85" si="75">(P65-P53)*-0.21</f>
        <v>34423.933760932756</v>
      </c>
      <c r="Q78" s="10">
        <f t="shared" si="75"/>
        <v>0</v>
      </c>
      <c r="R78" s="10">
        <f t="shared" si="75"/>
        <v>10485.468181448818</v>
      </c>
      <c r="U78" s="10">
        <f t="shared" ref="U78:U85" si="76">(U65-U53)*-0.21</f>
        <v>63388.90145000023</v>
      </c>
      <c r="W78" s="10">
        <f t="shared" ref="W78:Y85" si="77">(W65-W53)*-0.21</f>
        <v>36071.36487663455</v>
      </c>
      <c r="X78" s="10">
        <f t="shared" si="77"/>
        <v>0</v>
      </c>
      <c r="Y78" s="10">
        <f t="shared" si="77"/>
        <v>10987.272730132443</v>
      </c>
      <c r="AB78" s="10">
        <f t="shared" ref="AB78:AB85" si="78">(AB65-AB53)*-0.21</f>
        <v>66422.513162250252</v>
      </c>
      <c r="AD78" s="10">
        <f t="shared" ref="AD78:AF85" si="79">(AD65-AD53)*-0.21</f>
        <v>-7656.8664093960442</v>
      </c>
      <c r="AE78" s="10">
        <f t="shared" si="79"/>
        <v>0</v>
      </c>
      <c r="AF78" s="10">
        <f t="shared" si="79"/>
        <v>-2332.2677083594021</v>
      </c>
      <c r="AI78" s="10">
        <f t="shared" ref="AI78:AI85" si="80">(AI65-AI53)*-0.21</f>
        <v>-14099.502793950058</v>
      </c>
      <c r="AK78" s="10">
        <f t="shared" ref="AK78:AM85" si="81">(AK65-AK53)*-0.21</f>
        <v>-18574.171116434722</v>
      </c>
      <c r="AL78" s="10">
        <f t="shared" si="81"/>
        <v>0</v>
      </c>
      <c r="AM78" s="10">
        <f t="shared" si="81"/>
        <v>-5657.6590459045992</v>
      </c>
      <c r="AP78" s="10">
        <f t="shared" ref="AP78:AP85" si="82">(AP65-AP53)*-0.21</f>
        <v>-34202.840110950128</v>
      </c>
    </row>
    <row r="79" spans="1:42" x14ac:dyDescent="0.2">
      <c r="A79" s="2" t="s">
        <v>27</v>
      </c>
      <c r="P79" s="10">
        <f t="shared" si="75"/>
        <v>2731.6701417599998</v>
      </c>
      <c r="Q79" s="10">
        <f t="shared" si="75"/>
        <v>0</v>
      </c>
      <c r="R79" s="10">
        <f t="shared" si="75"/>
        <v>0</v>
      </c>
      <c r="U79" s="10">
        <f t="shared" si="76"/>
        <v>2731.6701417599998</v>
      </c>
      <c r="W79" s="10">
        <f t="shared" si="77"/>
        <v>3635.722879152002</v>
      </c>
      <c r="X79" s="10">
        <f t="shared" si="77"/>
        <v>0</v>
      </c>
      <c r="Y79" s="10">
        <f t="shared" si="77"/>
        <v>0</v>
      </c>
      <c r="AB79" s="10">
        <f t="shared" si="78"/>
        <v>3635.722879152002</v>
      </c>
      <c r="AD79" s="10">
        <f t="shared" si="79"/>
        <v>110.56760097599675</v>
      </c>
      <c r="AE79" s="10">
        <f t="shared" si="79"/>
        <v>0</v>
      </c>
      <c r="AF79" s="10">
        <f t="shared" si="79"/>
        <v>0</v>
      </c>
      <c r="AI79" s="10">
        <f t="shared" si="80"/>
        <v>110.56760097599675</v>
      </c>
      <c r="AK79" s="10">
        <f t="shared" si="81"/>
        <v>-3141.4206630240064</v>
      </c>
      <c r="AL79" s="10">
        <f t="shared" si="81"/>
        <v>0</v>
      </c>
      <c r="AM79" s="10">
        <f t="shared" si="81"/>
        <v>0</v>
      </c>
      <c r="AP79" s="10">
        <f t="shared" si="82"/>
        <v>-3141.4206630240064</v>
      </c>
    </row>
    <row r="80" spans="1:42" x14ac:dyDescent="0.2">
      <c r="A80" s="2" t="s">
        <v>26</v>
      </c>
      <c r="P80" s="10">
        <f t="shared" si="75"/>
        <v>0</v>
      </c>
      <c r="Q80" s="10">
        <f t="shared" si="75"/>
        <v>0</v>
      </c>
      <c r="R80" s="10">
        <f t="shared" si="75"/>
        <v>2176.8599575799976</v>
      </c>
      <c r="U80" s="10">
        <f t="shared" si="76"/>
        <v>2176.8599575799976</v>
      </c>
      <c r="W80" s="10">
        <f t="shared" si="77"/>
        <v>0</v>
      </c>
      <c r="X80" s="10">
        <f t="shared" si="77"/>
        <v>0</v>
      </c>
      <c r="Y80" s="10">
        <f t="shared" si="77"/>
        <v>2897.2969435409964</v>
      </c>
      <c r="AB80" s="10">
        <f t="shared" si="78"/>
        <v>2897.2969435409964</v>
      </c>
      <c r="AD80" s="10">
        <f t="shared" si="79"/>
        <v>0</v>
      </c>
      <c r="AE80" s="10">
        <f t="shared" si="79"/>
        <v>0</v>
      </c>
      <c r="AF80" s="10">
        <f t="shared" si="79"/>
        <v>88.110998282992213</v>
      </c>
      <c r="AI80" s="10">
        <f t="shared" si="80"/>
        <v>88.110998282992213</v>
      </c>
      <c r="AK80" s="10">
        <f t="shared" si="81"/>
        <v>0</v>
      </c>
      <c r="AL80" s="10">
        <f t="shared" si="81"/>
        <v>0</v>
      </c>
      <c r="AM80" s="10">
        <f t="shared" si="81"/>
        <v>-2503.3889512170063</v>
      </c>
      <c r="AP80" s="10">
        <f t="shared" si="82"/>
        <v>-2503.3889512170063</v>
      </c>
    </row>
    <row r="81" spans="1:42" x14ac:dyDescent="0.2">
      <c r="A81" s="2" t="s">
        <v>25</v>
      </c>
      <c r="P81" s="10">
        <f t="shared" si="75"/>
        <v>0</v>
      </c>
      <c r="Q81" s="10">
        <f t="shared" si="75"/>
        <v>0</v>
      </c>
      <c r="R81" s="10">
        <f t="shared" si="75"/>
        <v>0</v>
      </c>
      <c r="U81" s="10">
        <f t="shared" si="76"/>
        <v>0</v>
      </c>
      <c r="W81" s="10">
        <f t="shared" si="77"/>
        <v>0</v>
      </c>
      <c r="X81" s="10">
        <f t="shared" si="77"/>
        <v>0</v>
      </c>
      <c r="Y81" s="10">
        <f t="shared" si="77"/>
        <v>0</v>
      </c>
      <c r="AB81" s="10">
        <f t="shared" si="78"/>
        <v>0</v>
      </c>
      <c r="AD81" s="10">
        <f t="shared" si="79"/>
        <v>0</v>
      </c>
      <c r="AE81" s="10">
        <f t="shared" si="79"/>
        <v>0</v>
      </c>
      <c r="AF81" s="10">
        <f t="shared" si="79"/>
        <v>0</v>
      </c>
      <c r="AI81" s="10">
        <f t="shared" si="80"/>
        <v>0</v>
      </c>
      <c r="AK81" s="10">
        <f t="shared" si="81"/>
        <v>0</v>
      </c>
      <c r="AL81" s="10">
        <f t="shared" si="81"/>
        <v>0</v>
      </c>
      <c r="AM81" s="10">
        <f t="shared" si="81"/>
        <v>0</v>
      </c>
      <c r="AP81" s="10">
        <f t="shared" si="82"/>
        <v>0</v>
      </c>
    </row>
    <row r="82" spans="1:42" x14ac:dyDescent="0.2">
      <c r="A82" s="2" t="s">
        <v>24</v>
      </c>
      <c r="P82" s="10">
        <f t="shared" si="75"/>
        <v>134.39952618350836</v>
      </c>
      <c r="Q82" s="10">
        <f t="shared" si="75"/>
        <v>0</v>
      </c>
      <c r="R82" s="10">
        <f t="shared" si="75"/>
        <v>104.47688387650548</v>
      </c>
      <c r="U82" s="10">
        <f t="shared" si="76"/>
        <v>-2.444721758365631E-11</v>
      </c>
      <c r="W82" s="10">
        <f t="shared" si="77"/>
        <v>161.27943142020996</v>
      </c>
      <c r="X82" s="10">
        <f t="shared" si="77"/>
        <v>0</v>
      </c>
      <c r="Y82" s="10">
        <f t="shared" si="77"/>
        <v>125.37226065180656</v>
      </c>
      <c r="AB82" s="10">
        <f t="shared" si="78"/>
        <v>-2.9336661100387573E-11</v>
      </c>
      <c r="AD82" s="10">
        <f t="shared" si="79"/>
        <v>-10.75196209468068</v>
      </c>
      <c r="AE82" s="10">
        <f t="shared" si="79"/>
        <v>0</v>
      </c>
      <c r="AF82" s="10">
        <f t="shared" si="79"/>
        <v>-8.3581507101204604</v>
      </c>
      <c r="AI82" s="10">
        <f t="shared" si="80"/>
        <v>1.9557774066925064E-12</v>
      </c>
      <c r="AK82" s="10">
        <f t="shared" si="81"/>
        <v>-113.9707982036151</v>
      </c>
      <c r="AL82" s="10">
        <f t="shared" si="81"/>
        <v>0</v>
      </c>
      <c r="AM82" s="10">
        <f t="shared" si="81"/>
        <v>-88.596397527276679</v>
      </c>
      <c r="AP82" s="10">
        <f t="shared" si="82"/>
        <v>2.0731240510940554E-11</v>
      </c>
    </row>
    <row r="83" spans="1:42" x14ac:dyDescent="0.2">
      <c r="A83" s="2" t="s">
        <v>23</v>
      </c>
      <c r="P83" s="10">
        <f t="shared" si="75"/>
        <v>2075.2176572391568</v>
      </c>
      <c r="Q83" s="10">
        <f t="shared" si="75"/>
        <v>0</v>
      </c>
      <c r="R83" s="10">
        <f t="shared" si="75"/>
        <v>597.09909284419746</v>
      </c>
      <c r="S83" s="10">
        <v>0</v>
      </c>
      <c r="T83" s="10">
        <v>0</v>
      </c>
      <c r="U83" s="10">
        <f t="shared" si="76"/>
        <v>2688.2259599999588</v>
      </c>
      <c r="W83" s="10">
        <f t="shared" si="77"/>
        <v>2490.2611886869877</v>
      </c>
      <c r="X83" s="10">
        <f t="shared" si="77"/>
        <v>0</v>
      </c>
      <c r="Y83" s="10">
        <f t="shared" si="77"/>
        <v>716.51891141303679</v>
      </c>
      <c r="Z83" s="10">
        <v>0</v>
      </c>
      <c r="AA83" s="10">
        <v>0</v>
      </c>
      <c r="AB83" s="10">
        <f t="shared" si="78"/>
        <v>3225.8711519999492</v>
      </c>
      <c r="AD83" s="10">
        <f t="shared" si="79"/>
        <v>-166.01741257913258</v>
      </c>
      <c r="AE83" s="10">
        <f t="shared" si="79"/>
        <v>0</v>
      </c>
      <c r="AF83" s="10">
        <f t="shared" si="79"/>
        <v>-47.767927427535888</v>
      </c>
      <c r="AG83" s="10">
        <v>0</v>
      </c>
      <c r="AH83" s="10">
        <v>0</v>
      </c>
      <c r="AI83" s="10">
        <f t="shared" si="80"/>
        <v>-215.05807679999714</v>
      </c>
      <c r="AK83" s="10">
        <f t="shared" si="81"/>
        <v>-1759.7845733388051</v>
      </c>
      <c r="AL83" s="10">
        <f t="shared" si="81"/>
        <v>0</v>
      </c>
      <c r="AM83" s="10">
        <f t="shared" si="81"/>
        <v>-506.34003073187949</v>
      </c>
      <c r="AN83" s="10">
        <v>0</v>
      </c>
      <c r="AO83" s="10">
        <v>0</v>
      </c>
      <c r="AP83" s="10">
        <f t="shared" si="82"/>
        <v>-2279.6156140799658</v>
      </c>
    </row>
    <row r="84" spans="1:42" x14ac:dyDescent="0.2">
      <c r="A84" s="2" t="s">
        <v>22</v>
      </c>
      <c r="P84" s="10">
        <f t="shared" si="75"/>
        <v>0</v>
      </c>
      <c r="Q84" s="10">
        <f t="shared" si="75"/>
        <v>0</v>
      </c>
      <c r="R84" s="10">
        <f t="shared" si="75"/>
        <v>0</v>
      </c>
      <c r="S84" s="10">
        <v>0</v>
      </c>
      <c r="T84" s="10">
        <v>0</v>
      </c>
      <c r="U84" s="10">
        <f t="shared" si="76"/>
        <v>0</v>
      </c>
      <c r="W84" s="10">
        <f t="shared" si="77"/>
        <v>0</v>
      </c>
      <c r="X84" s="10">
        <f t="shared" si="77"/>
        <v>0</v>
      </c>
      <c r="Y84" s="10">
        <f t="shared" si="77"/>
        <v>0</v>
      </c>
      <c r="Z84" s="10">
        <v>0</v>
      </c>
      <c r="AA84" s="10">
        <v>0</v>
      </c>
      <c r="AB84" s="10">
        <f t="shared" si="78"/>
        <v>0</v>
      </c>
      <c r="AD84" s="10">
        <f t="shared" si="79"/>
        <v>0</v>
      </c>
      <c r="AE84" s="10">
        <f t="shared" si="79"/>
        <v>0</v>
      </c>
      <c r="AF84" s="10">
        <f t="shared" si="79"/>
        <v>0</v>
      </c>
      <c r="AG84" s="10">
        <v>0</v>
      </c>
      <c r="AH84" s="10">
        <v>0</v>
      </c>
      <c r="AI84" s="10">
        <f t="shared" si="80"/>
        <v>0</v>
      </c>
      <c r="AK84" s="10">
        <f t="shared" si="81"/>
        <v>0</v>
      </c>
      <c r="AL84" s="10">
        <f t="shared" si="81"/>
        <v>0</v>
      </c>
      <c r="AM84" s="10">
        <f t="shared" si="81"/>
        <v>0</v>
      </c>
      <c r="AN84" s="10">
        <v>0</v>
      </c>
      <c r="AO84" s="10">
        <v>0</v>
      </c>
      <c r="AP84" s="10">
        <f t="shared" si="82"/>
        <v>0</v>
      </c>
    </row>
    <row r="85" spans="1:42" x14ac:dyDescent="0.2">
      <c r="A85" s="2" t="s">
        <v>21</v>
      </c>
      <c r="P85" s="10">
        <f t="shared" si="75"/>
        <v>2270.8055783189702</v>
      </c>
      <c r="Q85" s="10">
        <f t="shared" si="75"/>
        <v>0</v>
      </c>
      <c r="R85" s="10">
        <f t="shared" si="75"/>
        <v>651.16003748102344</v>
      </c>
      <c r="S85" s="10">
        <v>0</v>
      </c>
      <c r="T85" s="10">
        <v>0</v>
      </c>
      <c r="U85" s="10">
        <f t="shared" si="76"/>
        <v>2921.9656157999939</v>
      </c>
      <c r="W85" s="10">
        <f t="shared" si="77"/>
        <v>4197.5497053774907</v>
      </c>
      <c r="X85" s="10">
        <f t="shared" si="77"/>
        <v>0</v>
      </c>
      <c r="Y85" s="10">
        <f t="shared" si="77"/>
        <v>1203.6594632224981</v>
      </c>
      <c r="Z85" s="10">
        <v>0</v>
      </c>
      <c r="AA85" s="10">
        <v>0</v>
      </c>
      <c r="AB85" s="10">
        <f t="shared" si="78"/>
        <v>5401.2091685999885</v>
      </c>
      <c r="AD85" s="10">
        <f t="shared" si="79"/>
        <v>3543.8329479826352</v>
      </c>
      <c r="AE85" s="10">
        <f t="shared" si="79"/>
        <v>0</v>
      </c>
      <c r="AF85" s="10">
        <f t="shared" si="79"/>
        <v>1016.2043009173549</v>
      </c>
      <c r="AG85" s="10">
        <v>0</v>
      </c>
      <c r="AH85" s="10">
        <v>0</v>
      </c>
      <c r="AI85" s="10">
        <f t="shared" si="80"/>
        <v>4560.0372488999901</v>
      </c>
      <c r="AK85" s="10">
        <f t="shared" si="81"/>
        <v>2958.9284808398702</v>
      </c>
      <c r="AL85" s="10">
        <f t="shared" si="81"/>
        <v>0</v>
      </c>
      <c r="AM85" s="10">
        <f t="shared" si="81"/>
        <v>848.48126096012152</v>
      </c>
      <c r="AN85" s="10">
        <v>0</v>
      </c>
      <c r="AO85" s="10">
        <v>0</v>
      </c>
      <c r="AP85" s="10">
        <f t="shared" si="82"/>
        <v>3807.4097417999915</v>
      </c>
    </row>
    <row r="86" spans="1:42" ht="10.8" thickBot="1" x14ac:dyDescent="0.25">
      <c r="A86" s="5" t="s">
        <v>50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1">
        <f>SUM(P77:P85)</f>
        <v>-45142.668763279136</v>
      </c>
      <c r="Q86" s="11">
        <f t="shared" ref="Q86:T86" si="83">SUM(Q77:Q85)</f>
        <v>0</v>
      </c>
      <c r="R86" s="11">
        <f t="shared" si="83"/>
        <v>-78120.796209980093</v>
      </c>
      <c r="S86" s="11">
        <f t="shared" si="83"/>
        <v>0</v>
      </c>
      <c r="T86" s="11">
        <f t="shared" si="83"/>
        <v>0</v>
      </c>
      <c r="U86" s="11">
        <f>SUM(U77:U85)</f>
        <v>-275394.6039948641</v>
      </c>
      <c r="W86" s="11">
        <f>SUM(W77:W85)</f>
        <v>-61276.212203052361</v>
      </c>
      <c r="X86" s="11">
        <f t="shared" ref="X86:AA86" si="84">SUM(X77:X85)</f>
        <v>0</v>
      </c>
      <c r="Y86" s="11">
        <f t="shared" si="84"/>
        <v>-98559.15617646063</v>
      </c>
      <c r="Z86" s="11">
        <f t="shared" si="84"/>
        <v>0</v>
      </c>
      <c r="AA86" s="11">
        <f t="shared" si="84"/>
        <v>0</v>
      </c>
      <c r="AB86" s="11">
        <f>SUM(AB77:AB85)</f>
        <v>-352465.09732596221</v>
      </c>
      <c r="AD86" s="11">
        <f>SUM(AD77:AD85)</f>
        <v>-24325.698275886087</v>
      </c>
      <c r="AE86" s="11">
        <f t="shared" ref="AE86:AH86" si="85">SUM(AE77:AE85)</f>
        <v>0</v>
      </c>
      <c r="AF86" s="11">
        <f t="shared" si="85"/>
        <v>-22674.256069346644</v>
      </c>
      <c r="AG86" s="11">
        <f t="shared" si="85"/>
        <v>0</v>
      </c>
      <c r="AH86" s="11">
        <f t="shared" si="85"/>
        <v>0</v>
      </c>
      <c r="AI86" s="11">
        <f>SUM(AI77:AI85)</f>
        <v>-90649.532523292088</v>
      </c>
      <c r="AK86" s="11">
        <f>SUM(AK77:AK85)</f>
        <v>-18884.9835462175</v>
      </c>
      <c r="AL86" s="11">
        <f t="shared" ref="AL86:AO86" si="86">SUM(AL77:AL85)</f>
        <v>0</v>
      </c>
      <c r="AM86" s="11">
        <f t="shared" si="86"/>
        <v>-6054.3159730242432</v>
      </c>
      <c r="AN86" s="11">
        <f t="shared" si="86"/>
        <v>0</v>
      </c>
      <c r="AO86" s="11">
        <f t="shared" si="86"/>
        <v>0</v>
      </c>
      <c r="AP86" s="11">
        <f>SUM(AP77:AP85)</f>
        <v>-31294.117620171</v>
      </c>
    </row>
    <row r="87" spans="1:42" ht="10.8" thickTop="1" x14ac:dyDescent="0.2"/>
    <row r="88" spans="1:42" x14ac:dyDescent="0.2">
      <c r="A88" s="5" t="s">
        <v>51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10">
        <f>P86</f>
        <v>-45142.668763279136</v>
      </c>
      <c r="Q88" s="10">
        <f t="shared" ref="Q88:U88" si="87">Q86</f>
        <v>0</v>
      </c>
      <c r="R88" s="10">
        <f t="shared" si="87"/>
        <v>-78120.796209980093</v>
      </c>
      <c r="S88" s="10">
        <f t="shared" si="87"/>
        <v>0</v>
      </c>
      <c r="T88" s="10">
        <f t="shared" si="87"/>
        <v>0</v>
      </c>
      <c r="U88" s="10">
        <f t="shared" si="87"/>
        <v>-275394.6039948641</v>
      </c>
      <c r="W88" s="10">
        <f>P88+W86</f>
        <v>-106418.88096633149</v>
      </c>
      <c r="X88" s="10">
        <f t="shared" ref="X88:AB88" si="88">Q88+X86</f>
        <v>0</v>
      </c>
      <c r="Y88" s="10">
        <f t="shared" si="88"/>
        <v>-176679.95238644071</v>
      </c>
      <c r="Z88" s="10">
        <f t="shared" si="88"/>
        <v>0</v>
      </c>
      <c r="AA88" s="10">
        <f t="shared" si="88"/>
        <v>0</v>
      </c>
      <c r="AB88" s="10">
        <f t="shared" si="88"/>
        <v>-627859.70132082631</v>
      </c>
      <c r="AD88" s="10">
        <f>W88+AD86</f>
        <v>-130744.57924221757</v>
      </c>
      <c r="AE88" s="10">
        <f t="shared" ref="AE88:AI88" si="89">X88+AE86</f>
        <v>0</v>
      </c>
      <c r="AF88" s="10">
        <f t="shared" si="89"/>
        <v>-199354.20845578736</v>
      </c>
      <c r="AG88" s="10">
        <f t="shared" si="89"/>
        <v>0</v>
      </c>
      <c r="AH88" s="10">
        <f t="shared" si="89"/>
        <v>0</v>
      </c>
      <c r="AI88" s="10">
        <f t="shared" si="89"/>
        <v>-718509.23384411843</v>
      </c>
      <c r="AK88" s="10">
        <f>AD88+AK86</f>
        <v>-149629.56278843508</v>
      </c>
      <c r="AL88" s="10">
        <f t="shared" ref="AL88:AP88" si="90">AE88+AL86</f>
        <v>0</v>
      </c>
      <c r="AM88" s="10">
        <f t="shared" si="90"/>
        <v>-205408.52442881159</v>
      </c>
      <c r="AN88" s="10">
        <f t="shared" si="90"/>
        <v>0</v>
      </c>
      <c r="AO88" s="10">
        <f t="shared" si="90"/>
        <v>0</v>
      </c>
      <c r="AP88" s="10">
        <f t="shared" si="90"/>
        <v>-749803.35146428947</v>
      </c>
    </row>
  </sheetData>
  <mergeCells count="4">
    <mergeCell ref="P1:U1"/>
    <mergeCell ref="W1:AB1"/>
    <mergeCell ref="AD1:AI1"/>
    <mergeCell ref="AK1:AP1"/>
  </mergeCells>
  <pageMargins left="0.7" right="0.7" top="0.75" bottom="0.75" header="0.3" footer="0.3"/>
  <pageSetup orientation="portrait" r:id="rId1"/>
  <colBreaks count="1" manualBreakCount="1">
    <brk id="2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8"/>
  <sheetViews>
    <sheetView workbookViewId="0">
      <pane xSplit="1" ySplit="3" topLeftCell="B51" activePane="bottomRight" state="frozen"/>
      <selection pane="topRight" activeCell="B1" sqref="B1"/>
      <selection pane="bottomLeft" activeCell="A4" sqref="A4"/>
      <selection pane="bottomRight" activeCell="I52" sqref="I52"/>
    </sheetView>
  </sheetViews>
  <sheetFormatPr defaultRowHeight="10.199999999999999" x14ac:dyDescent="0.2"/>
  <cols>
    <col min="1" max="1" width="30.77734375" style="2" customWidth="1"/>
    <col min="2" max="7" width="9.6640625" style="2" customWidth="1"/>
    <col min="8" max="8" width="0.88671875" style="2" customWidth="1"/>
    <col min="9" max="9" width="10.6640625" style="10" customWidth="1"/>
    <col min="10" max="10" width="8.109375" style="10" customWidth="1"/>
    <col min="11" max="11" width="9.109375" style="10" customWidth="1"/>
    <col min="12" max="12" width="7.33203125" style="10" bestFit="1" customWidth="1"/>
    <col min="13" max="13" width="7.21875" style="10" customWidth="1"/>
    <col min="14" max="14" width="9.88671875" style="10" customWidth="1"/>
    <col min="15" max="15" width="1.88671875" style="10" customWidth="1"/>
    <col min="16" max="16" width="10.6640625" style="10" customWidth="1"/>
    <col min="17" max="17" width="8.109375" style="10" customWidth="1"/>
    <col min="18" max="18" width="9.109375" style="10" customWidth="1"/>
    <col min="19" max="19" width="7.33203125" style="10" bestFit="1" customWidth="1"/>
    <col min="20" max="20" width="7.21875" style="10" customWidth="1"/>
    <col min="21" max="21" width="9.88671875" style="10" customWidth="1"/>
    <col min="22" max="22" width="1.33203125" style="10" customWidth="1"/>
    <col min="23" max="23" width="10.6640625" style="10" customWidth="1"/>
    <col min="24" max="24" width="8.109375" style="10" customWidth="1"/>
    <col min="25" max="25" width="9.109375" style="10" customWidth="1"/>
    <col min="26" max="26" width="7.33203125" style="10" bestFit="1" customWidth="1"/>
    <col min="27" max="27" width="7.21875" style="10" customWidth="1"/>
    <col min="28" max="28" width="9.88671875" style="10" customWidth="1"/>
    <col min="29" max="29" width="1.21875" style="10" customWidth="1"/>
    <col min="30" max="30" width="10.6640625" style="10" customWidth="1"/>
    <col min="31" max="31" width="8.109375" style="10" customWidth="1"/>
    <col min="32" max="32" width="9.109375" style="10" customWidth="1"/>
    <col min="33" max="33" width="7.33203125" style="10" bestFit="1" customWidth="1"/>
    <col min="34" max="34" width="7.21875" style="10" customWidth="1"/>
    <col min="35" max="35" width="9.88671875" style="10" customWidth="1"/>
    <col min="36" max="16384" width="8.88671875" style="10"/>
  </cols>
  <sheetData>
    <row r="1" spans="1:35" s="3" customFormat="1" ht="10.8" thickBot="1" x14ac:dyDescent="0.25">
      <c r="A1" s="4"/>
      <c r="B1" s="4"/>
      <c r="C1" s="4"/>
      <c r="D1" s="4"/>
      <c r="E1" s="4"/>
      <c r="F1" s="4"/>
      <c r="G1" s="4"/>
      <c r="H1" s="4"/>
      <c r="I1" s="23" t="s">
        <v>45</v>
      </c>
      <c r="J1" s="24"/>
      <c r="K1" s="24"/>
      <c r="L1" s="24"/>
      <c r="M1" s="24"/>
      <c r="N1" s="25"/>
      <c r="P1" s="23" t="s">
        <v>46</v>
      </c>
      <c r="Q1" s="24"/>
      <c r="R1" s="24"/>
      <c r="S1" s="24"/>
      <c r="T1" s="24"/>
      <c r="U1" s="25"/>
      <c r="W1" s="23" t="s">
        <v>47</v>
      </c>
      <c r="X1" s="24"/>
      <c r="Y1" s="24"/>
      <c r="Z1" s="24"/>
      <c r="AA1" s="24"/>
      <c r="AB1" s="25"/>
      <c r="AD1" s="23" t="s">
        <v>48</v>
      </c>
      <c r="AE1" s="24"/>
      <c r="AF1" s="24"/>
      <c r="AG1" s="24"/>
      <c r="AH1" s="24"/>
      <c r="AI1" s="25"/>
    </row>
    <row r="2" spans="1:35" s="3" customFormat="1" ht="18" customHeight="1" x14ac:dyDescent="0.2">
      <c r="A2" s="4" t="s">
        <v>52</v>
      </c>
      <c r="B2" s="4"/>
      <c r="C2" s="4"/>
      <c r="D2" s="4"/>
      <c r="E2" s="4"/>
      <c r="F2" s="4"/>
      <c r="G2" s="4"/>
      <c r="H2" s="4"/>
      <c r="I2" s="15" t="s">
        <v>35</v>
      </c>
      <c r="J2" s="15" t="s">
        <v>34</v>
      </c>
      <c r="K2" s="15" t="s">
        <v>33</v>
      </c>
      <c r="L2" s="15" t="s">
        <v>32</v>
      </c>
      <c r="M2" s="15" t="s">
        <v>31</v>
      </c>
      <c r="N2" s="15" t="s">
        <v>37</v>
      </c>
      <c r="P2" s="15" t="s">
        <v>35</v>
      </c>
      <c r="Q2" s="15" t="s">
        <v>34</v>
      </c>
      <c r="R2" s="15" t="s">
        <v>33</v>
      </c>
      <c r="S2" s="15" t="s">
        <v>32</v>
      </c>
      <c r="T2" s="15" t="s">
        <v>31</v>
      </c>
      <c r="U2" s="15" t="s">
        <v>37</v>
      </c>
      <c r="W2" s="15" t="s">
        <v>35</v>
      </c>
      <c r="X2" s="15" t="s">
        <v>34</v>
      </c>
      <c r="Y2" s="15" t="s">
        <v>33</v>
      </c>
      <c r="Z2" s="15" t="s">
        <v>32</v>
      </c>
      <c r="AA2" s="15" t="s">
        <v>31</v>
      </c>
      <c r="AB2" s="15" t="s">
        <v>37</v>
      </c>
      <c r="AD2" s="15" t="s">
        <v>35</v>
      </c>
      <c r="AE2" s="15" t="s">
        <v>34</v>
      </c>
      <c r="AF2" s="15" t="s">
        <v>33</v>
      </c>
      <c r="AG2" s="15" t="s">
        <v>32</v>
      </c>
      <c r="AH2" s="15" t="s">
        <v>31</v>
      </c>
      <c r="AI2" s="15" t="s">
        <v>37</v>
      </c>
    </row>
    <row r="3" spans="1:35" s="3" customFormat="1" x14ac:dyDescent="0.2">
      <c r="A3" s="4"/>
      <c r="B3" s="4"/>
      <c r="C3" s="4"/>
      <c r="D3" s="4"/>
      <c r="E3" s="4"/>
      <c r="F3" s="4"/>
      <c r="G3" s="4"/>
      <c r="H3" s="4"/>
    </row>
    <row r="4" spans="1:35" x14ac:dyDescent="0.2">
      <c r="A4" s="6" t="s">
        <v>38</v>
      </c>
      <c r="B4" s="6"/>
      <c r="C4" s="6"/>
      <c r="D4" s="6"/>
      <c r="E4" s="6"/>
      <c r="F4" s="6"/>
      <c r="G4" s="6"/>
      <c r="H4" s="6"/>
    </row>
    <row r="5" spans="1:35" x14ac:dyDescent="0.2">
      <c r="A5" s="5" t="s">
        <v>30</v>
      </c>
      <c r="B5" s="5"/>
      <c r="C5" s="5"/>
      <c r="D5" s="5"/>
      <c r="E5" s="5"/>
      <c r="F5" s="5"/>
      <c r="G5" s="5"/>
      <c r="H5" s="5"/>
    </row>
    <row r="6" spans="1:35" x14ac:dyDescent="0.2">
      <c r="A6" s="2" t="s">
        <v>29</v>
      </c>
      <c r="I6" s="19">
        <v>14591254.9443553</v>
      </c>
      <c r="J6" s="19">
        <v>6680346.4031996401</v>
      </c>
      <c r="K6" s="19">
        <v>4504287.9811167102</v>
      </c>
      <c r="L6" s="19">
        <v>1728122.8849402801</v>
      </c>
      <c r="M6" s="19">
        <v>2825497.0863879998</v>
      </c>
      <c r="N6" s="10">
        <f>SUM(I6:M6)</f>
        <v>30329509.29999993</v>
      </c>
      <c r="P6" s="10">
        <f>I6</f>
        <v>14591254.9443553</v>
      </c>
      <c r="Q6" s="10">
        <f t="shared" ref="Q6:T14" si="0">J6</f>
        <v>6680346.4031996401</v>
      </c>
      <c r="R6" s="10">
        <f t="shared" si="0"/>
        <v>4504287.9811167102</v>
      </c>
      <c r="S6" s="10">
        <f t="shared" si="0"/>
        <v>1728122.8849402801</v>
      </c>
      <c r="T6" s="10">
        <f t="shared" si="0"/>
        <v>2825497.0863879998</v>
      </c>
      <c r="U6" s="10">
        <f>SUM(P6:T6)</f>
        <v>30329509.29999993</v>
      </c>
      <c r="W6" s="10">
        <f>P6</f>
        <v>14591254.9443553</v>
      </c>
      <c r="X6" s="10">
        <f t="shared" ref="X6:AA14" si="1">Q6</f>
        <v>6680346.4031996401</v>
      </c>
      <c r="Y6" s="10">
        <f t="shared" si="1"/>
        <v>4504287.9811167102</v>
      </c>
      <c r="Z6" s="10">
        <f t="shared" si="1"/>
        <v>1728122.8849402801</v>
      </c>
      <c r="AA6" s="10">
        <f t="shared" si="1"/>
        <v>2825497.0863879998</v>
      </c>
      <c r="AB6" s="10">
        <f>SUM(W6:AA6)</f>
        <v>30329509.29999993</v>
      </c>
      <c r="AD6" s="10">
        <f>W6</f>
        <v>14591254.9443553</v>
      </c>
      <c r="AE6" s="10">
        <f t="shared" ref="AE6:AH14" si="2">X6</f>
        <v>6680346.4031996401</v>
      </c>
      <c r="AF6" s="10">
        <f t="shared" si="2"/>
        <v>4504287.9811167102</v>
      </c>
      <c r="AG6" s="10">
        <f t="shared" si="2"/>
        <v>1728122.8849402801</v>
      </c>
      <c r="AH6" s="10">
        <f t="shared" si="2"/>
        <v>2825497.0863879998</v>
      </c>
      <c r="AI6" s="10">
        <f>SUM(AD6:AH6)</f>
        <v>30329509.29999993</v>
      </c>
    </row>
    <row r="7" spans="1:35" x14ac:dyDescent="0.2">
      <c r="A7" s="2" t="s">
        <v>28</v>
      </c>
      <c r="I7" s="19">
        <v>12934644.9466461</v>
      </c>
      <c r="J7" s="19">
        <v>527482.974763326</v>
      </c>
      <c r="K7" s="19">
        <v>3734330.0915316301</v>
      </c>
      <c r="L7" s="19">
        <v>136453.31320966801</v>
      </c>
      <c r="M7" s="19">
        <v>223102.4438492</v>
      </c>
      <c r="N7" s="10">
        <f t="shared" ref="N7:N14" si="3">SUM(I7:M7)</f>
        <v>17556013.769999921</v>
      </c>
      <c r="P7" s="10">
        <f t="shared" ref="P7:P14" si="4">I7</f>
        <v>12934644.9466461</v>
      </c>
      <c r="Q7" s="10">
        <f t="shared" si="0"/>
        <v>527482.974763326</v>
      </c>
      <c r="R7" s="10">
        <f t="shared" si="0"/>
        <v>3734330.0915316301</v>
      </c>
      <c r="S7" s="10">
        <f t="shared" si="0"/>
        <v>136453.31320966801</v>
      </c>
      <c r="T7" s="10">
        <f t="shared" si="0"/>
        <v>223102.4438492</v>
      </c>
      <c r="U7" s="10">
        <f t="shared" ref="U7:U14" si="5">SUM(P7:T7)</f>
        <v>17556013.769999921</v>
      </c>
      <c r="W7" s="10">
        <f t="shared" ref="W7:W14" si="6">P7</f>
        <v>12934644.9466461</v>
      </c>
      <c r="X7" s="10">
        <f t="shared" si="1"/>
        <v>527482.974763326</v>
      </c>
      <c r="Y7" s="10">
        <f t="shared" si="1"/>
        <v>3734330.0915316301</v>
      </c>
      <c r="Z7" s="10">
        <f t="shared" si="1"/>
        <v>136453.31320966801</v>
      </c>
      <c r="AA7" s="10">
        <f t="shared" si="1"/>
        <v>223102.4438492</v>
      </c>
      <c r="AB7" s="10">
        <f t="shared" ref="AB7:AB14" si="7">SUM(W7:AA7)</f>
        <v>17556013.769999921</v>
      </c>
      <c r="AD7" s="10">
        <f t="shared" ref="AD7:AD14" si="8">W7</f>
        <v>12934644.9466461</v>
      </c>
      <c r="AE7" s="10">
        <f t="shared" si="2"/>
        <v>527482.974763326</v>
      </c>
      <c r="AF7" s="10">
        <f t="shared" si="2"/>
        <v>3734330.0915316301</v>
      </c>
      <c r="AG7" s="10">
        <f t="shared" si="2"/>
        <v>136453.31320966801</v>
      </c>
      <c r="AH7" s="10">
        <f t="shared" si="2"/>
        <v>223102.4438492</v>
      </c>
      <c r="AI7" s="10">
        <f t="shared" ref="AI7:AI14" si="9">SUM(AD7:AH7)</f>
        <v>17556013.769999921</v>
      </c>
    </row>
    <row r="8" spans="1:35" x14ac:dyDescent="0.2">
      <c r="A8" s="2" t="s">
        <v>27</v>
      </c>
      <c r="I8" s="19">
        <v>6420363.7300000004</v>
      </c>
      <c r="J8" s="19">
        <v>0</v>
      </c>
      <c r="K8" s="19">
        <v>0</v>
      </c>
      <c r="L8" s="19">
        <v>0</v>
      </c>
      <c r="M8" s="19">
        <v>0</v>
      </c>
      <c r="N8" s="10">
        <f t="shared" si="3"/>
        <v>6420363.7300000004</v>
      </c>
      <c r="P8" s="10">
        <f t="shared" si="4"/>
        <v>6420363.7300000004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5"/>
        <v>6420363.7300000004</v>
      </c>
      <c r="W8" s="10">
        <f t="shared" si="6"/>
        <v>6420363.7300000004</v>
      </c>
      <c r="X8" s="10">
        <f t="shared" si="1"/>
        <v>0</v>
      </c>
      <c r="Y8" s="10">
        <f t="shared" si="1"/>
        <v>0</v>
      </c>
      <c r="Z8" s="10">
        <f t="shared" si="1"/>
        <v>0</v>
      </c>
      <c r="AA8" s="10">
        <f t="shared" si="1"/>
        <v>0</v>
      </c>
      <c r="AB8" s="10">
        <f t="shared" si="7"/>
        <v>6420363.7300000004</v>
      </c>
      <c r="AD8" s="10">
        <f t="shared" si="8"/>
        <v>6420363.7300000004</v>
      </c>
      <c r="AE8" s="10">
        <f t="shared" si="2"/>
        <v>0</v>
      </c>
      <c r="AF8" s="10">
        <f t="shared" si="2"/>
        <v>0</v>
      </c>
      <c r="AG8" s="10">
        <f t="shared" si="2"/>
        <v>0</v>
      </c>
      <c r="AH8" s="10">
        <f t="shared" si="2"/>
        <v>0</v>
      </c>
      <c r="AI8" s="10">
        <f t="shared" si="9"/>
        <v>6420363.7300000004</v>
      </c>
    </row>
    <row r="9" spans="1:35" x14ac:dyDescent="0.2">
      <c r="A9" s="2" t="s">
        <v>26</v>
      </c>
      <c r="I9" s="19">
        <v>0</v>
      </c>
      <c r="J9" s="19">
        <v>0</v>
      </c>
      <c r="K9" s="19">
        <v>4076143.95</v>
      </c>
      <c r="L9" s="19">
        <v>0</v>
      </c>
      <c r="M9" s="19">
        <v>0</v>
      </c>
      <c r="N9" s="10">
        <f t="shared" si="3"/>
        <v>4076143.95</v>
      </c>
      <c r="P9" s="10">
        <f t="shared" si="4"/>
        <v>0</v>
      </c>
      <c r="Q9" s="10">
        <f t="shared" si="0"/>
        <v>0</v>
      </c>
      <c r="R9" s="10">
        <f t="shared" si="0"/>
        <v>4076143.95</v>
      </c>
      <c r="S9" s="10">
        <f t="shared" si="0"/>
        <v>0</v>
      </c>
      <c r="T9" s="10">
        <f t="shared" si="0"/>
        <v>0</v>
      </c>
      <c r="U9" s="10">
        <f t="shared" si="5"/>
        <v>4076143.95</v>
      </c>
      <c r="W9" s="10">
        <f t="shared" si="6"/>
        <v>0</v>
      </c>
      <c r="X9" s="10">
        <f t="shared" si="1"/>
        <v>0</v>
      </c>
      <c r="Y9" s="10">
        <f t="shared" si="1"/>
        <v>4076143.95</v>
      </c>
      <c r="Z9" s="10">
        <f t="shared" si="1"/>
        <v>0</v>
      </c>
      <c r="AA9" s="10">
        <f t="shared" si="1"/>
        <v>0</v>
      </c>
      <c r="AB9" s="10">
        <f t="shared" si="7"/>
        <v>4076143.95</v>
      </c>
      <c r="AD9" s="10">
        <f t="shared" si="8"/>
        <v>0</v>
      </c>
      <c r="AE9" s="10">
        <f t="shared" si="2"/>
        <v>0</v>
      </c>
      <c r="AF9" s="10">
        <f t="shared" si="2"/>
        <v>4076143.95</v>
      </c>
      <c r="AG9" s="10">
        <f t="shared" si="2"/>
        <v>0</v>
      </c>
      <c r="AH9" s="10">
        <f t="shared" si="2"/>
        <v>0</v>
      </c>
      <c r="AI9" s="10">
        <f t="shared" si="9"/>
        <v>4076143.95</v>
      </c>
    </row>
    <row r="10" spans="1:35" x14ac:dyDescent="0.2">
      <c r="A10" s="2" t="s">
        <v>25</v>
      </c>
      <c r="I10" s="19">
        <v>0</v>
      </c>
      <c r="J10" s="19">
        <v>0</v>
      </c>
      <c r="K10" s="19">
        <v>2368.16</v>
      </c>
      <c r="L10" s="19">
        <v>0</v>
      </c>
      <c r="M10" s="19">
        <v>0</v>
      </c>
      <c r="N10" s="10">
        <f t="shared" si="3"/>
        <v>2368.16</v>
      </c>
      <c r="P10" s="10">
        <f t="shared" si="4"/>
        <v>0</v>
      </c>
      <c r="Q10" s="10">
        <f t="shared" si="0"/>
        <v>0</v>
      </c>
      <c r="R10" s="10">
        <f t="shared" si="0"/>
        <v>2368.16</v>
      </c>
      <c r="S10" s="10">
        <f t="shared" si="0"/>
        <v>0</v>
      </c>
      <c r="T10" s="10">
        <f t="shared" si="0"/>
        <v>0</v>
      </c>
      <c r="U10" s="10">
        <f t="shared" si="5"/>
        <v>2368.16</v>
      </c>
      <c r="W10" s="10">
        <f t="shared" si="6"/>
        <v>0</v>
      </c>
      <c r="X10" s="10">
        <f t="shared" si="1"/>
        <v>0</v>
      </c>
      <c r="Y10" s="10">
        <f t="shared" si="1"/>
        <v>2368.16</v>
      </c>
      <c r="Z10" s="10">
        <f t="shared" si="1"/>
        <v>0</v>
      </c>
      <c r="AA10" s="10">
        <f t="shared" si="1"/>
        <v>0</v>
      </c>
      <c r="AB10" s="10">
        <f t="shared" si="7"/>
        <v>2368.16</v>
      </c>
      <c r="AD10" s="10">
        <f t="shared" si="8"/>
        <v>0</v>
      </c>
      <c r="AE10" s="10">
        <f t="shared" si="2"/>
        <v>0</v>
      </c>
      <c r="AF10" s="10">
        <f t="shared" si="2"/>
        <v>2368.16</v>
      </c>
      <c r="AG10" s="10">
        <f t="shared" si="2"/>
        <v>0</v>
      </c>
      <c r="AH10" s="10">
        <f t="shared" si="2"/>
        <v>0</v>
      </c>
      <c r="AI10" s="10">
        <f t="shared" si="9"/>
        <v>2368.16</v>
      </c>
    </row>
    <row r="11" spans="1:35" x14ac:dyDescent="0.2">
      <c r="A11" s="2" t="s">
        <v>24</v>
      </c>
      <c r="I11" s="19">
        <v>1268804.7754691599</v>
      </c>
      <c r="J11" s="19">
        <v>580899.68618133897</v>
      </c>
      <c r="K11" s="19">
        <v>391677.21503900603</v>
      </c>
      <c r="L11" s="19">
        <v>150271.55493969299</v>
      </c>
      <c r="M11" s="19">
        <v>245695.39837079999</v>
      </c>
      <c r="N11" s="10">
        <f t="shared" si="3"/>
        <v>2637348.629999998</v>
      </c>
      <c r="P11" s="10">
        <f t="shared" si="4"/>
        <v>1268804.7754691599</v>
      </c>
      <c r="Q11" s="10">
        <f t="shared" si="0"/>
        <v>580899.68618133897</v>
      </c>
      <c r="R11" s="10">
        <f t="shared" si="0"/>
        <v>391677.21503900603</v>
      </c>
      <c r="S11" s="10">
        <f t="shared" si="0"/>
        <v>150271.55493969299</v>
      </c>
      <c r="T11" s="10">
        <f t="shared" si="0"/>
        <v>245695.39837079999</v>
      </c>
      <c r="U11" s="10">
        <f t="shared" si="5"/>
        <v>2637348.629999998</v>
      </c>
      <c r="W11" s="10">
        <f t="shared" si="6"/>
        <v>1268804.7754691599</v>
      </c>
      <c r="X11" s="10">
        <f t="shared" si="1"/>
        <v>580899.68618133897</v>
      </c>
      <c r="Y11" s="10">
        <f t="shared" si="1"/>
        <v>391677.21503900603</v>
      </c>
      <c r="Z11" s="10">
        <f t="shared" si="1"/>
        <v>150271.55493969299</v>
      </c>
      <c r="AA11" s="10">
        <f t="shared" si="1"/>
        <v>245695.39837079999</v>
      </c>
      <c r="AB11" s="10">
        <f t="shared" si="7"/>
        <v>2637348.629999998</v>
      </c>
      <c r="AD11" s="10">
        <f t="shared" si="8"/>
        <v>1268804.7754691599</v>
      </c>
      <c r="AE11" s="10">
        <f t="shared" si="2"/>
        <v>580899.68618133897</v>
      </c>
      <c r="AF11" s="10">
        <f t="shared" si="2"/>
        <v>391677.21503900603</v>
      </c>
      <c r="AG11" s="10">
        <f t="shared" si="2"/>
        <v>150271.55493969299</v>
      </c>
      <c r="AH11" s="10">
        <f t="shared" si="2"/>
        <v>245695.39837079999</v>
      </c>
      <c r="AI11" s="10">
        <f t="shared" si="9"/>
        <v>2637348.629999998</v>
      </c>
    </row>
    <row r="12" spans="1:35" x14ac:dyDescent="0.2">
      <c r="A12" s="2" t="s">
        <v>23</v>
      </c>
      <c r="I12" s="19">
        <v>3389746.85021433</v>
      </c>
      <c r="J12" s="19">
        <v>13141.4142996672</v>
      </c>
      <c r="K12" s="19">
        <v>972649.56548505998</v>
      </c>
      <c r="L12" s="19">
        <v>3399.52113573918</v>
      </c>
      <c r="M12" s="19">
        <v>5558.2488652000002</v>
      </c>
      <c r="N12" s="10">
        <f t="shared" si="3"/>
        <v>4384495.5999999968</v>
      </c>
      <c r="P12" s="10">
        <f t="shared" si="4"/>
        <v>3389746.85021433</v>
      </c>
      <c r="Q12" s="10">
        <f t="shared" si="0"/>
        <v>13141.4142996672</v>
      </c>
      <c r="R12" s="10">
        <f t="shared" si="0"/>
        <v>972649.56548505998</v>
      </c>
      <c r="S12" s="10">
        <f t="shared" si="0"/>
        <v>3399.52113573918</v>
      </c>
      <c r="T12" s="10">
        <f t="shared" si="0"/>
        <v>5558.2488652000002</v>
      </c>
      <c r="U12" s="10">
        <f t="shared" si="5"/>
        <v>4384495.5999999968</v>
      </c>
      <c r="W12" s="10">
        <f t="shared" si="6"/>
        <v>3389746.85021433</v>
      </c>
      <c r="X12" s="10">
        <f t="shared" si="1"/>
        <v>13141.4142996672</v>
      </c>
      <c r="Y12" s="10">
        <f t="shared" si="1"/>
        <v>972649.56548505998</v>
      </c>
      <c r="Z12" s="10">
        <f t="shared" si="1"/>
        <v>3399.52113573918</v>
      </c>
      <c r="AA12" s="10">
        <f t="shared" si="1"/>
        <v>5558.2488652000002</v>
      </c>
      <c r="AB12" s="10">
        <f t="shared" si="7"/>
        <v>4384495.5999999968</v>
      </c>
      <c r="AD12" s="10">
        <f t="shared" si="8"/>
        <v>3389746.85021433</v>
      </c>
      <c r="AE12" s="10">
        <f t="shared" si="2"/>
        <v>13141.4142996672</v>
      </c>
      <c r="AF12" s="10">
        <f t="shared" si="2"/>
        <v>972649.56548505998</v>
      </c>
      <c r="AG12" s="10">
        <f t="shared" si="2"/>
        <v>3399.52113573918</v>
      </c>
      <c r="AH12" s="10">
        <f t="shared" si="2"/>
        <v>5558.2488652000002</v>
      </c>
      <c r="AI12" s="10">
        <f t="shared" si="9"/>
        <v>4384495.5999999968</v>
      </c>
    </row>
    <row r="13" spans="1:35" x14ac:dyDescent="0.2">
      <c r="A13" s="2" t="s">
        <v>22</v>
      </c>
      <c r="I13" s="19">
        <v>134411.5</v>
      </c>
      <c r="J13" s="19">
        <v>0</v>
      </c>
      <c r="K13" s="19">
        <v>28759.98</v>
      </c>
      <c r="L13" s="19">
        <v>0</v>
      </c>
      <c r="M13" s="19">
        <v>0</v>
      </c>
      <c r="N13" s="10">
        <f t="shared" si="3"/>
        <v>163171.48000000001</v>
      </c>
      <c r="P13" s="10">
        <f t="shared" si="4"/>
        <v>134411.5</v>
      </c>
      <c r="Q13" s="10">
        <f t="shared" si="0"/>
        <v>0</v>
      </c>
      <c r="R13" s="10">
        <f t="shared" si="0"/>
        <v>28759.98</v>
      </c>
      <c r="S13" s="10">
        <f t="shared" si="0"/>
        <v>0</v>
      </c>
      <c r="T13" s="10">
        <f t="shared" si="0"/>
        <v>0</v>
      </c>
      <c r="U13" s="10">
        <f t="shared" si="5"/>
        <v>163171.48000000001</v>
      </c>
      <c r="W13" s="10">
        <f t="shared" si="6"/>
        <v>134411.5</v>
      </c>
      <c r="X13" s="10">
        <f t="shared" si="1"/>
        <v>0</v>
      </c>
      <c r="Y13" s="10">
        <f t="shared" si="1"/>
        <v>28759.98</v>
      </c>
      <c r="Z13" s="10">
        <f t="shared" si="1"/>
        <v>0</v>
      </c>
      <c r="AA13" s="10">
        <f t="shared" si="1"/>
        <v>0</v>
      </c>
      <c r="AB13" s="10">
        <f t="shared" si="7"/>
        <v>163171.48000000001</v>
      </c>
      <c r="AD13" s="10">
        <f t="shared" si="8"/>
        <v>134411.5</v>
      </c>
      <c r="AE13" s="10">
        <f t="shared" si="2"/>
        <v>0</v>
      </c>
      <c r="AF13" s="10">
        <f t="shared" si="2"/>
        <v>28759.98</v>
      </c>
      <c r="AG13" s="10">
        <f t="shared" si="2"/>
        <v>0</v>
      </c>
      <c r="AH13" s="10">
        <f t="shared" si="2"/>
        <v>0</v>
      </c>
      <c r="AI13" s="10">
        <f t="shared" si="9"/>
        <v>163171.48000000001</v>
      </c>
    </row>
    <row r="14" spans="1:35" x14ac:dyDescent="0.2">
      <c r="A14" s="2" t="s">
        <v>21</v>
      </c>
      <c r="I14" s="19">
        <v>2334614.4537705001</v>
      </c>
      <c r="J14" s="19">
        <v>0</v>
      </c>
      <c r="K14" s="19">
        <v>689399.88622949901</v>
      </c>
      <c r="L14" s="19">
        <v>0</v>
      </c>
      <c r="M14" s="19">
        <v>0</v>
      </c>
      <c r="N14" s="10">
        <f t="shared" si="3"/>
        <v>3024014.3399999989</v>
      </c>
      <c r="P14" s="10">
        <f t="shared" si="4"/>
        <v>2334614.4537705001</v>
      </c>
      <c r="Q14" s="10">
        <f t="shared" si="0"/>
        <v>0</v>
      </c>
      <c r="R14" s="10">
        <f t="shared" si="0"/>
        <v>689399.88622949901</v>
      </c>
      <c r="S14" s="10">
        <f t="shared" si="0"/>
        <v>0</v>
      </c>
      <c r="T14" s="10">
        <f t="shared" si="0"/>
        <v>0</v>
      </c>
      <c r="U14" s="10">
        <f t="shared" si="5"/>
        <v>3024014.3399999989</v>
      </c>
      <c r="W14" s="10">
        <f t="shared" si="6"/>
        <v>2334614.4537705001</v>
      </c>
      <c r="X14" s="10">
        <f t="shared" si="1"/>
        <v>0</v>
      </c>
      <c r="Y14" s="10">
        <f t="shared" si="1"/>
        <v>689399.88622949901</v>
      </c>
      <c r="Z14" s="10">
        <f t="shared" si="1"/>
        <v>0</v>
      </c>
      <c r="AA14" s="10">
        <f t="shared" si="1"/>
        <v>0</v>
      </c>
      <c r="AB14" s="10">
        <f t="shared" si="7"/>
        <v>3024014.3399999989</v>
      </c>
      <c r="AD14" s="10">
        <f t="shared" si="8"/>
        <v>2334614.4537705001</v>
      </c>
      <c r="AE14" s="10">
        <f t="shared" si="2"/>
        <v>0</v>
      </c>
      <c r="AF14" s="10">
        <f t="shared" si="2"/>
        <v>689399.88622949901</v>
      </c>
      <c r="AG14" s="10">
        <f t="shared" si="2"/>
        <v>0</v>
      </c>
      <c r="AH14" s="10">
        <f t="shared" si="2"/>
        <v>0</v>
      </c>
      <c r="AI14" s="10">
        <f t="shared" si="9"/>
        <v>3024014.3399999989</v>
      </c>
    </row>
    <row r="15" spans="1:35" ht="10.8" thickBot="1" x14ac:dyDescent="0.25">
      <c r="A15" s="5" t="s">
        <v>20</v>
      </c>
      <c r="B15" s="5"/>
      <c r="C15" s="5"/>
      <c r="D15" s="5"/>
      <c r="E15" s="5"/>
      <c r="F15" s="5"/>
      <c r="G15" s="5"/>
      <c r="H15" s="5"/>
      <c r="I15" s="11">
        <f>SUM(I6:I14)</f>
        <v>41073841.200455397</v>
      </c>
      <c r="J15" s="11">
        <f t="shared" ref="J15:N15" si="10">SUM(J6:J14)</f>
        <v>7801870.4784439728</v>
      </c>
      <c r="K15" s="11">
        <f t="shared" si="10"/>
        <v>14399616.829401907</v>
      </c>
      <c r="L15" s="11">
        <f t="shared" si="10"/>
        <v>2018247.2742253805</v>
      </c>
      <c r="M15" s="11">
        <f t="shared" si="10"/>
        <v>3299853.1774732</v>
      </c>
      <c r="N15" s="11">
        <f t="shared" si="10"/>
        <v>68593428.95999983</v>
      </c>
      <c r="P15" s="11">
        <f>SUM(P6:P14)</f>
        <v>41073841.200455397</v>
      </c>
      <c r="Q15" s="11">
        <f t="shared" ref="Q15:U15" si="11">SUM(Q6:Q14)</f>
        <v>7801870.4784439728</v>
      </c>
      <c r="R15" s="11">
        <f t="shared" si="11"/>
        <v>14399616.829401907</v>
      </c>
      <c r="S15" s="11">
        <f t="shared" si="11"/>
        <v>2018247.2742253805</v>
      </c>
      <c r="T15" s="11">
        <f t="shared" si="11"/>
        <v>3299853.1774732</v>
      </c>
      <c r="U15" s="11">
        <f t="shared" si="11"/>
        <v>68593428.95999983</v>
      </c>
      <c r="W15" s="11">
        <f>SUM(W6:W14)</f>
        <v>41073841.200455397</v>
      </c>
      <c r="X15" s="11">
        <f t="shared" ref="X15:AB15" si="12">SUM(X6:X14)</f>
        <v>7801870.4784439728</v>
      </c>
      <c r="Y15" s="11">
        <f t="shared" si="12"/>
        <v>14399616.829401907</v>
      </c>
      <c r="Z15" s="11">
        <f t="shared" si="12"/>
        <v>2018247.2742253805</v>
      </c>
      <c r="AA15" s="11">
        <f t="shared" si="12"/>
        <v>3299853.1774732</v>
      </c>
      <c r="AB15" s="11">
        <f t="shared" si="12"/>
        <v>68593428.95999983</v>
      </c>
      <c r="AD15" s="11">
        <f>SUM(AD6:AD14)</f>
        <v>41073841.200455397</v>
      </c>
      <c r="AE15" s="11">
        <f t="shared" ref="AE15:AI15" si="13">SUM(AE6:AE14)</f>
        <v>7801870.4784439728</v>
      </c>
      <c r="AF15" s="11">
        <f t="shared" si="13"/>
        <v>14399616.829401907</v>
      </c>
      <c r="AG15" s="11">
        <f t="shared" si="13"/>
        <v>2018247.2742253805</v>
      </c>
      <c r="AH15" s="11">
        <f t="shared" si="13"/>
        <v>3299853.1774732</v>
      </c>
      <c r="AI15" s="11">
        <f t="shared" si="13"/>
        <v>68593428.95999983</v>
      </c>
    </row>
    <row r="16" spans="1:35" ht="10.8" thickTop="1" x14ac:dyDescent="0.2">
      <c r="A16" s="2" t="s">
        <v>19</v>
      </c>
    </row>
    <row r="17" spans="1:35" x14ac:dyDescent="0.2">
      <c r="A17" s="5" t="s">
        <v>30</v>
      </c>
      <c r="B17" s="5"/>
      <c r="C17" s="5"/>
      <c r="D17" s="5"/>
      <c r="E17" s="5"/>
      <c r="F17" s="5"/>
      <c r="G17" s="5"/>
      <c r="H17" s="5"/>
    </row>
    <row r="18" spans="1:35" x14ac:dyDescent="0.2">
      <c r="A18" s="2" t="s">
        <v>29</v>
      </c>
      <c r="I18" s="10">
        <f>I6-'12.31.2017'!I6</f>
        <v>162923.568805499</v>
      </c>
      <c r="J18" s="10">
        <f>J6-'12.31.2017'!J6</f>
        <v>-32044.247287299484</v>
      </c>
      <c r="K18" s="10">
        <f>K6-'12.31.2017'!K6</f>
        <v>119011.41996469069</v>
      </c>
      <c r="L18" s="10">
        <f>L6-'12.31.2017'!L6</f>
        <v>-32403.958274689969</v>
      </c>
      <c r="M18" s="10">
        <f>M6-'12.31.2017'!M6</f>
        <v>51844.456791799981</v>
      </c>
      <c r="N18" s="10">
        <f>SUM(I18:M18)</f>
        <v>269331.24000000022</v>
      </c>
      <c r="P18" s="10">
        <f>I18</f>
        <v>162923.568805499</v>
      </c>
      <c r="Q18" s="10">
        <f t="shared" ref="Q18:T26" si="14">J18</f>
        <v>-32044.247287299484</v>
      </c>
      <c r="R18" s="10">
        <f t="shared" si="14"/>
        <v>119011.41996469069</v>
      </c>
      <c r="S18" s="10">
        <f t="shared" si="14"/>
        <v>-32403.958274689969</v>
      </c>
      <c r="T18" s="10">
        <f t="shared" si="14"/>
        <v>51844.456791799981</v>
      </c>
      <c r="U18" s="10">
        <f>SUM(P18:T18)</f>
        <v>269331.24000000022</v>
      </c>
      <c r="W18" s="10">
        <f>P18</f>
        <v>162923.568805499</v>
      </c>
      <c r="X18" s="10">
        <f t="shared" ref="X18:AA26" si="15">Q18</f>
        <v>-32044.247287299484</v>
      </c>
      <c r="Y18" s="10">
        <f t="shared" si="15"/>
        <v>119011.41996469069</v>
      </c>
      <c r="Z18" s="10">
        <f t="shared" si="15"/>
        <v>-32403.958274689969</v>
      </c>
      <c r="AA18" s="10">
        <f t="shared" si="15"/>
        <v>51844.456791799981</v>
      </c>
      <c r="AB18" s="10">
        <f>SUM(W18:AA18)</f>
        <v>269331.24000000022</v>
      </c>
      <c r="AD18" s="10">
        <f>W18</f>
        <v>162923.568805499</v>
      </c>
      <c r="AE18" s="10">
        <f t="shared" ref="AE18:AH26" si="16">X18</f>
        <v>-32044.247287299484</v>
      </c>
      <c r="AF18" s="10">
        <f t="shared" si="16"/>
        <v>119011.41996469069</v>
      </c>
      <c r="AG18" s="10">
        <f t="shared" si="16"/>
        <v>-32403.958274689969</v>
      </c>
      <c r="AH18" s="10">
        <f t="shared" si="16"/>
        <v>51844.456791799981</v>
      </c>
      <c r="AI18" s="10">
        <f>SUM(AD18:AH18)</f>
        <v>269331.24000000022</v>
      </c>
    </row>
    <row r="19" spans="1:35" x14ac:dyDescent="0.2">
      <c r="A19" s="2" t="s">
        <v>28</v>
      </c>
      <c r="I19" s="10">
        <f>I7-'12.31.2017'!I7</f>
        <v>12304266.742349422</v>
      </c>
      <c r="J19" s="10">
        <f>J7-'12.31.2017'!J7</f>
        <v>234216.57723920402</v>
      </c>
      <c r="K19" s="10">
        <f>K7-'12.31.2017'!K7</f>
        <v>3542736.0192851452</v>
      </c>
      <c r="L19" s="10">
        <f>L7-'12.31.2017'!L7</f>
        <v>59535.357754153112</v>
      </c>
      <c r="M19" s="10">
        <f>M7-'12.31.2017'!M7</f>
        <v>101920.713372</v>
      </c>
      <c r="N19" s="10">
        <f t="shared" ref="N19:N26" si="17">SUM(I19:M19)</f>
        <v>16242675.409999922</v>
      </c>
      <c r="P19" s="10">
        <f t="shared" ref="P19:P26" si="18">I19</f>
        <v>12304266.742349422</v>
      </c>
      <c r="Q19" s="10">
        <f t="shared" si="14"/>
        <v>234216.57723920402</v>
      </c>
      <c r="R19" s="10">
        <f t="shared" si="14"/>
        <v>3542736.0192851452</v>
      </c>
      <c r="S19" s="10">
        <f t="shared" si="14"/>
        <v>59535.357754153112</v>
      </c>
      <c r="T19" s="10">
        <f t="shared" si="14"/>
        <v>101920.713372</v>
      </c>
      <c r="U19" s="10">
        <f t="shared" ref="U19:U26" si="19">SUM(P19:T19)</f>
        <v>16242675.409999922</v>
      </c>
      <c r="W19" s="10">
        <f t="shared" ref="W19:W26" si="20">P19</f>
        <v>12304266.742349422</v>
      </c>
      <c r="X19" s="10">
        <f t="shared" si="15"/>
        <v>234216.57723920402</v>
      </c>
      <c r="Y19" s="10">
        <f t="shared" si="15"/>
        <v>3542736.0192851452</v>
      </c>
      <c r="Z19" s="10">
        <f t="shared" si="15"/>
        <v>59535.357754153112</v>
      </c>
      <c r="AA19" s="10">
        <f t="shared" si="15"/>
        <v>101920.713372</v>
      </c>
      <c r="AB19" s="10">
        <f t="shared" ref="AB19:AB26" si="21">SUM(W19:AA19)</f>
        <v>16242675.409999922</v>
      </c>
      <c r="AD19" s="10">
        <f t="shared" ref="AD19:AD26" si="22">W19</f>
        <v>12304266.742349422</v>
      </c>
      <c r="AE19" s="10">
        <f t="shared" si="16"/>
        <v>234216.57723920402</v>
      </c>
      <c r="AF19" s="10">
        <f t="shared" si="16"/>
        <v>3542736.0192851452</v>
      </c>
      <c r="AG19" s="10">
        <f t="shared" si="16"/>
        <v>59535.357754153112</v>
      </c>
      <c r="AH19" s="10">
        <f t="shared" si="16"/>
        <v>101920.713372</v>
      </c>
      <c r="AI19" s="10">
        <f t="shared" ref="AI19:AI26" si="23">SUM(AD19:AH19)</f>
        <v>16242675.409999922</v>
      </c>
    </row>
    <row r="20" spans="1:35" x14ac:dyDescent="0.2">
      <c r="A20" s="2" t="s">
        <v>27</v>
      </c>
      <c r="I20" s="10">
        <f>I8-'12.31.2017'!I8</f>
        <v>6420363.7300000004</v>
      </c>
      <c r="J20" s="10">
        <f>J8-'12.31.2017'!J8</f>
        <v>0</v>
      </c>
      <c r="K20" s="10">
        <f>K8-'12.31.2017'!K8</f>
        <v>0</v>
      </c>
      <c r="L20" s="10">
        <f>L8-'12.31.2017'!L8</f>
        <v>0</v>
      </c>
      <c r="M20" s="10">
        <f>M8-'12.31.2017'!M8</f>
        <v>0</v>
      </c>
      <c r="N20" s="10">
        <f t="shared" si="17"/>
        <v>6420363.7300000004</v>
      </c>
      <c r="P20" s="10">
        <f t="shared" si="18"/>
        <v>6420363.7300000004</v>
      </c>
      <c r="Q20" s="10">
        <f t="shared" si="14"/>
        <v>0</v>
      </c>
      <c r="R20" s="10">
        <f t="shared" si="14"/>
        <v>0</v>
      </c>
      <c r="S20" s="10">
        <f t="shared" si="14"/>
        <v>0</v>
      </c>
      <c r="T20" s="10">
        <f t="shared" si="14"/>
        <v>0</v>
      </c>
      <c r="U20" s="10">
        <f t="shared" si="19"/>
        <v>6420363.7300000004</v>
      </c>
      <c r="W20" s="10">
        <f t="shared" si="20"/>
        <v>6420363.7300000004</v>
      </c>
      <c r="X20" s="10">
        <f t="shared" si="15"/>
        <v>0</v>
      </c>
      <c r="Y20" s="10">
        <f t="shared" si="15"/>
        <v>0</v>
      </c>
      <c r="Z20" s="10">
        <f t="shared" si="15"/>
        <v>0</v>
      </c>
      <c r="AA20" s="10">
        <f t="shared" si="15"/>
        <v>0</v>
      </c>
      <c r="AB20" s="10">
        <f t="shared" si="21"/>
        <v>6420363.7300000004</v>
      </c>
      <c r="AD20" s="10">
        <f t="shared" si="22"/>
        <v>6420363.7300000004</v>
      </c>
      <c r="AE20" s="10">
        <f t="shared" si="16"/>
        <v>0</v>
      </c>
      <c r="AF20" s="10">
        <f t="shared" si="16"/>
        <v>0</v>
      </c>
      <c r="AG20" s="10">
        <f t="shared" si="16"/>
        <v>0</v>
      </c>
      <c r="AH20" s="10">
        <f t="shared" si="16"/>
        <v>0</v>
      </c>
      <c r="AI20" s="10">
        <f t="shared" si="23"/>
        <v>6420363.7300000004</v>
      </c>
    </row>
    <row r="21" spans="1:35" x14ac:dyDescent="0.2">
      <c r="A21" s="2" t="s">
        <v>26</v>
      </c>
      <c r="I21" s="10">
        <f>I9-'12.31.2017'!I9</f>
        <v>0</v>
      </c>
      <c r="J21" s="10">
        <f>J9-'12.31.2017'!J9</f>
        <v>0</v>
      </c>
      <c r="K21" s="10">
        <f>K9-'12.31.2017'!K9</f>
        <v>4076143.95</v>
      </c>
      <c r="L21" s="10">
        <f>L9-'12.31.2017'!L9</f>
        <v>0</v>
      </c>
      <c r="M21" s="10">
        <f>M9-'12.31.2017'!M9</f>
        <v>0</v>
      </c>
      <c r="N21" s="10">
        <f t="shared" si="17"/>
        <v>4076143.95</v>
      </c>
      <c r="P21" s="10">
        <f t="shared" si="18"/>
        <v>0</v>
      </c>
      <c r="Q21" s="10">
        <f t="shared" si="14"/>
        <v>0</v>
      </c>
      <c r="R21" s="10">
        <f t="shared" si="14"/>
        <v>4076143.95</v>
      </c>
      <c r="S21" s="10">
        <f t="shared" si="14"/>
        <v>0</v>
      </c>
      <c r="T21" s="10">
        <f t="shared" si="14"/>
        <v>0</v>
      </c>
      <c r="U21" s="10">
        <f t="shared" si="19"/>
        <v>4076143.95</v>
      </c>
      <c r="W21" s="10">
        <f t="shared" si="20"/>
        <v>0</v>
      </c>
      <c r="X21" s="10">
        <f t="shared" si="15"/>
        <v>0</v>
      </c>
      <c r="Y21" s="10">
        <f t="shared" si="15"/>
        <v>4076143.95</v>
      </c>
      <c r="Z21" s="10">
        <f t="shared" si="15"/>
        <v>0</v>
      </c>
      <c r="AA21" s="10">
        <f t="shared" si="15"/>
        <v>0</v>
      </c>
      <c r="AB21" s="10">
        <f t="shared" si="21"/>
        <v>4076143.95</v>
      </c>
      <c r="AD21" s="10">
        <f t="shared" si="22"/>
        <v>0</v>
      </c>
      <c r="AE21" s="10">
        <f t="shared" si="16"/>
        <v>0</v>
      </c>
      <c r="AF21" s="10">
        <f t="shared" si="16"/>
        <v>4076143.95</v>
      </c>
      <c r="AG21" s="10">
        <f t="shared" si="16"/>
        <v>0</v>
      </c>
      <c r="AH21" s="10">
        <f t="shared" si="16"/>
        <v>0</v>
      </c>
      <c r="AI21" s="10">
        <f t="shared" si="23"/>
        <v>4076143.95</v>
      </c>
    </row>
    <row r="22" spans="1:35" x14ac:dyDescent="0.2">
      <c r="A22" s="2" t="s">
        <v>25</v>
      </c>
      <c r="I22" s="10">
        <f>I10-'12.31.2017'!I10</f>
        <v>0</v>
      </c>
      <c r="J22" s="10">
        <f>J10-'12.31.2017'!J10</f>
        <v>0</v>
      </c>
      <c r="K22" s="10">
        <f>K10-'12.31.2017'!K10</f>
        <v>2368.16</v>
      </c>
      <c r="L22" s="10">
        <f>L10-'12.31.2017'!L10</f>
        <v>0</v>
      </c>
      <c r="M22" s="10">
        <f>M10-'12.31.2017'!M10</f>
        <v>0</v>
      </c>
      <c r="N22" s="10">
        <f t="shared" si="17"/>
        <v>2368.16</v>
      </c>
      <c r="P22" s="10">
        <f t="shared" si="18"/>
        <v>0</v>
      </c>
      <c r="Q22" s="10">
        <f t="shared" si="14"/>
        <v>0</v>
      </c>
      <c r="R22" s="10">
        <f t="shared" si="14"/>
        <v>2368.16</v>
      </c>
      <c r="S22" s="10">
        <f t="shared" si="14"/>
        <v>0</v>
      </c>
      <c r="T22" s="10">
        <f t="shared" si="14"/>
        <v>0</v>
      </c>
      <c r="U22" s="10">
        <f t="shared" si="19"/>
        <v>2368.16</v>
      </c>
      <c r="W22" s="10">
        <f t="shared" si="20"/>
        <v>0</v>
      </c>
      <c r="X22" s="10">
        <f t="shared" si="15"/>
        <v>0</v>
      </c>
      <c r="Y22" s="10">
        <f t="shared" si="15"/>
        <v>2368.16</v>
      </c>
      <c r="Z22" s="10">
        <f t="shared" si="15"/>
        <v>0</v>
      </c>
      <c r="AA22" s="10">
        <f t="shared" si="15"/>
        <v>0</v>
      </c>
      <c r="AB22" s="10">
        <f t="shared" si="21"/>
        <v>2368.16</v>
      </c>
      <c r="AD22" s="10">
        <f t="shared" si="22"/>
        <v>0</v>
      </c>
      <c r="AE22" s="10">
        <f t="shared" si="16"/>
        <v>0</v>
      </c>
      <c r="AF22" s="10">
        <f t="shared" si="16"/>
        <v>2368.16</v>
      </c>
      <c r="AG22" s="10">
        <f t="shared" si="16"/>
        <v>0</v>
      </c>
      <c r="AH22" s="10">
        <f t="shared" si="16"/>
        <v>0</v>
      </c>
      <c r="AI22" s="10">
        <f t="shared" si="23"/>
        <v>2368.16</v>
      </c>
    </row>
    <row r="23" spans="1:35" x14ac:dyDescent="0.2">
      <c r="A23" s="2" t="s">
        <v>24</v>
      </c>
      <c r="I23" s="10">
        <f>I11-'12.31.2017'!I11</f>
        <v>14167.267890790012</v>
      </c>
      <c r="J23" s="10">
        <f>J11-'12.31.2017'!J11</f>
        <v>-2786.4557858840562</v>
      </c>
      <c r="K23" s="10">
        <f>K11-'12.31.2017'!K11</f>
        <v>10348.819431931013</v>
      </c>
      <c r="L23" s="10">
        <f>L11-'12.31.2017'!L11</f>
        <v>-2817.7353672310128</v>
      </c>
      <c r="M23" s="10">
        <f>M11-'12.31.2017'!M11</f>
        <v>4508.2138303999964</v>
      </c>
      <c r="N23" s="10">
        <f t="shared" si="17"/>
        <v>23420.110000005952</v>
      </c>
      <c r="P23" s="10">
        <f t="shared" si="18"/>
        <v>14167.267890790012</v>
      </c>
      <c r="Q23" s="10">
        <f t="shared" si="14"/>
        <v>-2786.4557858840562</v>
      </c>
      <c r="R23" s="10">
        <f t="shared" si="14"/>
        <v>10348.819431931013</v>
      </c>
      <c r="S23" s="10">
        <f t="shared" si="14"/>
        <v>-2817.7353672310128</v>
      </c>
      <c r="T23" s="10">
        <f t="shared" si="14"/>
        <v>4508.2138303999964</v>
      </c>
      <c r="U23" s="10">
        <f t="shared" si="19"/>
        <v>23420.110000005952</v>
      </c>
      <c r="W23" s="10">
        <f t="shared" si="20"/>
        <v>14167.267890790012</v>
      </c>
      <c r="X23" s="10">
        <f t="shared" si="15"/>
        <v>-2786.4557858840562</v>
      </c>
      <c r="Y23" s="10">
        <f t="shared" si="15"/>
        <v>10348.819431931013</v>
      </c>
      <c r="Z23" s="10">
        <f t="shared" si="15"/>
        <v>-2817.7353672310128</v>
      </c>
      <c r="AA23" s="10">
        <f t="shared" si="15"/>
        <v>4508.2138303999964</v>
      </c>
      <c r="AB23" s="10">
        <f t="shared" si="21"/>
        <v>23420.110000005952</v>
      </c>
      <c r="AD23" s="10">
        <f t="shared" si="22"/>
        <v>14167.267890790012</v>
      </c>
      <c r="AE23" s="10">
        <f t="shared" si="16"/>
        <v>-2786.4557858840562</v>
      </c>
      <c r="AF23" s="10">
        <f t="shared" si="16"/>
        <v>10348.819431931013</v>
      </c>
      <c r="AG23" s="10">
        <f t="shared" si="16"/>
        <v>-2817.7353672310128</v>
      </c>
      <c r="AH23" s="10">
        <f t="shared" si="16"/>
        <v>4508.2138303999964</v>
      </c>
      <c r="AI23" s="10">
        <f t="shared" si="23"/>
        <v>23420.110000005952</v>
      </c>
    </row>
    <row r="24" spans="1:35" x14ac:dyDescent="0.2">
      <c r="A24" s="2" t="s">
        <v>23</v>
      </c>
      <c r="I24" s="10">
        <f>I12-'12.31.2017'!I12</f>
        <v>3389746.85021433</v>
      </c>
      <c r="J24" s="10">
        <f>J12-'12.31.2017'!J12</f>
        <v>13141.4142996672</v>
      </c>
      <c r="K24" s="10">
        <f>K12-'12.31.2017'!K12</f>
        <v>972649.56548505998</v>
      </c>
      <c r="L24" s="10">
        <f>L12-'12.31.2017'!L12</f>
        <v>3399.52113573918</v>
      </c>
      <c r="M24" s="10">
        <f>M12-'12.31.2017'!M12</f>
        <v>5558.2488652000002</v>
      </c>
      <c r="N24" s="10">
        <f t="shared" si="17"/>
        <v>4384495.5999999968</v>
      </c>
      <c r="P24" s="10">
        <f t="shared" si="18"/>
        <v>3389746.85021433</v>
      </c>
      <c r="Q24" s="10">
        <f t="shared" si="14"/>
        <v>13141.4142996672</v>
      </c>
      <c r="R24" s="10">
        <f t="shared" si="14"/>
        <v>972649.56548505998</v>
      </c>
      <c r="S24" s="10">
        <f t="shared" si="14"/>
        <v>3399.52113573918</v>
      </c>
      <c r="T24" s="10">
        <f t="shared" si="14"/>
        <v>5558.2488652000002</v>
      </c>
      <c r="U24" s="10">
        <f t="shared" si="19"/>
        <v>4384495.5999999968</v>
      </c>
      <c r="W24" s="10">
        <f t="shared" si="20"/>
        <v>3389746.85021433</v>
      </c>
      <c r="X24" s="10">
        <f t="shared" si="15"/>
        <v>13141.4142996672</v>
      </c>
      <c r="Y24" s="10">
        <f t="shared" si="15"/>
        <v>972649.56548505998</v>
      </c>
      <c r="Z24" s="10">
        <f t="shared" si="15"/>
        <v>3399.52113573918</v>
      </c>
      <c r="AA24" s="10">
        <f t="shared" si="15"/>
        <v>5558.2488652000002</v>
      </c>
      <c r="AB24" s="10">
        <f t="shared" si="21"/>
        <v>4384495.5999999968</v>
      </c>
      <c r="AD24" s="10">
        <f t="shared" si="22"/>
        <v>3389746.85021433</v>
      </c>
      <c r="AE24" s="10">
        <f t="shared" si="16"/>
        <v>13141.4142996672</v>
      </c>
      <c r="AF24" s="10">
        <f t="shared" si="16"/>
        <v>972649.56548505998</v>
      </c>
      <c r="AG24" s="10">
        <f t="shared" si="16"/>
        <v>3399.52113573918</v>
      </c>
      <c r="AH24" s="10">
        <f t="shared" si="16"/>
        <v>5558.2488652000002</v>
      </c>
      <c r="AI24" s="10">
        <f t="shared" si="23"/>
        <v>4384495.5999999968</v>
      </c>
    </row>
    <row r="25" spans="1:35" x14ac:dyDescent="0.2">
      <c r="A25" s="2" t="s">
        <v>22</v>
      </c>
      <c r="I25" s="10">
        <f>I13-'12.31.2017'!I13</f>
        <v>134411.5</v>
      </c>
      <c r="J25" s="10">
        <f>J13-'12.31.2017'!J13</f>
        <v>0</v>
      </c>
      <c r="K25" s="10">
        <f>K13-'12.31.2017'!K13</f>
        <v>28759.98</v>
      </c>
      <c r="L25" s="10">
        <f>L13-'12.31.2017'!L13</f>
        <v>0</v>
      </c>
      <c r="M25" s="10">
        <f>M13-'12.31.2017'!M13</f>
        <v>0</v>
      </c>
      <c r="N25" s="10">
        <f t="shared" si="17"/>
        <v>163171.48000000001</v>
      </c>
      <c r="P25" s="10">
        <f t="shared" si="18"/>
        <v>134411.5</v>
      </c>
      <c r="Q25" s="10">
        <f t="shared" si="14"/>
        <v>0</v>
      </c>
      <c r="R25" s="10">
        <f t="shared" si="14"/>
        <v>28759.98</v>
      </c>
      <c r="S25" s="10">
        <f t="shared" si="14"/>
        <v>0</v>
      </c>
      <c r="T25" s="10">
        <f t="shared" si="14"/>
        <v>0</v>
      </c>
      <c r="U25" s="10">
        <f t="shared" si="19"/>
        <v>163171.48000000001</v>
      </c>
      <c r="W25" s="10">
        <f t="shared" si="20"/>
        <v>134411.5</v>
      </c>
      <c r="X25" s="10">
        <f t="shared" si="15"/>
        <v>0</v>
      </c>
      <c r="Y25" s="10">
        <f t="shared" si="15"/>
        <v>28759.98</v>
      </c>
      <c r="Z25" s="10">
        <f t="shared" si="15"/>
        <v>0</v>
      </c>
      <c r="AA25" s="10">
        <f t="shared" si="15"/>
        <v>0</v>
      </c>
      <c r="AB25" s="10">
        <f t="shared" si="21"/>
        <v>163171.48000000001</v>
      </c>
      <c r="AD25" s="10">
        <f t="shared" si="22"/>
        <v>134411.5</v>
      </c>
      <c r="AE25" s="10">
        <f t="shared" si="16"/>
        <v>0</v>
      </c>
      <c r="AF25" s="10">
        <f t="shared" si="16"/>
        <v>28759.98</v>
      </c>
      <c r="AG25" s="10">
        <f t="shared" si="16"/>
        <v>0</v>
      </c>
      <c r="AH25" s="10">
        <f t="shared" si="16"/>
        <v>0</v>
      </c>
      <c r="AI25" s="10">
        <f t="shared" si="23"/>
        <v>163171.48000000001</v>
      </c>
    </row>
    <row r="26" spans="1:35" x14ac:dyDescent="0.2">
      <c r="A26" s="2" t="s">
        <v>21</v>
      </c>
      <c r="I26" s="10">
        <f>I14-'12.31.2017'!I14</f>
        <v>2334614.4537705001</v>
      </c>
      <c r="J26" s="10">
        <f>J14-'12.31.2017'!J14</f>
        <v>0</v>
      </c>
      <c r="K26" s="10">
        <f>K14-'12.31.2017'!K14</f>
        <v>689399.88622949901</v>
      </c>
      <c r="L26" s="10">
        <f>L14-'12.31.2017'!L14</f>
        <v>0</v>
      </c>
      <c r="M26" s="10">
        <f>M14-'12.31.2017'!M14</f>
        <v>0</v>
      </c>
      <c r="N26" s="10">
        <f t="shared" si="17"/>
        <v>3024014.3399999989</v>
      </c>
      <c r="P26" s="10">
        <f t="shared" si="18"/>
        <v>2334614.4537705001</v>
      </c>
      <c r="Q26" s="10">
        <f t="shared" si="14"/>
        <v>0</v>
      </c>
      <c r="R26" s="10">
        <f t="shared" si="14"/>
        <v>689399.88622949901</v>
      </c>
      <c r="S26" s="10">
        <f t="shared" si="14"/>
        <v>0</v>
      </c>
      <c r="T26" s="10">
        <f t="shared" si="14"/>
        <v>0</v>
      </c>
      <c r="U26" s="10">
        <f t="shared" si="19"/>
        <v>3024014.3399999989</v>
      </c>
      <c r="W26" s="10">
        <f t="shared" si="20"/>
        <v>2334614.4537705001</v>
      </c>
      <c r="X26" s="10">
        <f t="shared" si="15"/>
        <v>0</v>
      </c>
      <c r="Y26" s="10">
        <f t="shared" si="15"/>
        <v>689399.88622949901</v>
      </c>
      <c r="Z26" s="10">
        <f t="shared" si="15"/>
        <v>0</v>
      </c>
      <c r="AA26" s="10">
        <f t="shared" si="15"/>
        <v>0</v>
      </c>
      <c r="AB26" s="10">
        <f t="shared" si="21"/>
        <v>3024014.3399999989</v>
      </c>
      <c r="AD26" s="10">
        <f t="shared" si="22"/>
        <v>2334614.4537705001</v>
      </c>
      <c r="AE26" s="10">
        <f t="shared" si="16"/>
        <v>0</v>
      </c>
      <c r="AF26" s="10">
        <f t="shared" si="16"/>
        <v>689399.88622949901</v>
      </c>
      <c r="AG26" s="10">
        <f t="shared" si="16"/>
        <v>0</v>
      </c>
      <c r="AH26" s="10">
        <f t="shared" si="16"/>
        <v>0</v>
      </c>
      <c r="AI26" s="10">
        <f t="shared" si="23"/>
        <v>3024014.3399999989</v>
      </c>
    </row>
    <row r="27" spans="1:35" ht="10.8" thickBot="1" x14ac:dyDescent="0.25">
      <c r="A27" s="5" t="s">
        <v>20</v>
      </c>
      <c r="B27" s="5"/>
      <c r="C27" s="5"/>
      <c r="D27" s="5"/>
      <c r="E27" s="5"/>
      <c r="F27" s="5"/>
      <c r="G27" s="5"/>
      <c r="H27" s="5"/>
      <c r="I27" s="11">
        <f>SUM(I18:I26)</f>
        <v>24760494.113030538</v>
      </c>
      <c r="J27" s="11">
        <f t="shared" ref="J27:N27" si="24">SUM(J18:J26)</f>
        <v>212527.28846568768</v>
      </c>
      <c r="K27" s="11">
        <f t="shared" si="24"/>
        <v>9441417.8003963251</v>
      </c>
      <c r="L27" s="11">
        <f t="shared" si="24"/>
        <v>27713.185247971312</v>
      </c>
      <c r="M27" s="11">
        <f t="shared" si="24"/>
        <v>163831.63285939998</v>
      </c>
      <c r="N27" s="11">
        <f t="shared" si="24"/>
        <v>34605984.019999921</v>
      </c>
      <c r="P27" s="11">
        <f>SUM(P18:P26)</f>
        <v>24760494.113030538</v>
      </c>
      <c r="Q27" s="11">
        <f t="shared" ref="Q27:U27" si="25">SUM(Q18:Q26)</f>
        <v>212527.28846568768</v>
      </c>
      <c r="R27" s="11">
        <f t="shared" si="25"/>
        <v>9441417.8003963251</v>
      </c>
      <c r="S27" s="11">
        <f t="shared" si="25"/>
        <v>27713.185247971312</v>
      </c>
      <c r="T27" s="11">
        <f t="shared" si="25"/>
        <v>163831.63285939998</v>
      </c>
      <c r="U27" s="11">
        <f t="shared" si="25"/>
        <v>34605984.019999921</v>
      </c>
      <c r="W27" s="11">
        <f>SUM(W18:W26)</f>
        <v>24760494.113030538</v>
      </c>
      <c r="X27" s="11">
        <f t="shared" ref="X27:AB27" si="26">SUM(X18:X26)</f>
        <v>212527.28846568768</v>
      </c>
      <c r="Y27" s="11">
        <f t="shared" si="26"/>
        <v>9441417.8003963251</v>
      </c>
      <c r="Z27" s="11">
        <f t="shared" si="26"/>
        <v>27713.185247971312</v>
      </c>
      <c r="AA27" s="11">
        <f t="shared" si="26"/>
        <v>163831.63285939998</v>
      </c>
      <c r="AB27" s="11">
        <f t="shared" si="26"/>
        <v>34605984.019999921</v>
      </c>
      <c r="AD27" s="11">
        <f>SUM(AD18:AD26)</f>
        <v>24760494.113030538</v>
      </c>
      <c r="AE27" s="11">
        <f t="shared" ref="AE27:AI27" si="27">SUM(AE18:AE26)</f>
        <v>212527.28846568768</v>
      </c>
      <c r="AF27" s="11">
        <f t="shared" si="27"/>
        <v>9441417.8003963251</v>
      </c>
      <c r="AG27" s="11">
        <f t="shared" si="27"/>
        <v>27713.185247971312</v>
      </c>
      <c r="AH27" s="11">
        <f t="shared" si="27"/>
        <v>163831.63285939998</v>
      </c>
      <c r="AI27" s="11">
        <f t="shared" si="27"/>
        <v>34605984.019999921</v>
      </c>
    </row>
    <row r="28" spans="1:35" ht="10.8" thickTop="1" x14ac:dyDescent="0.2"/>
    <row r="29" spans="1:35" x14ac:dyDescent="0.2">
      <c r="A29" s="5" t="s">
        <v>39</v>
      </c>
      <c r="B29" s="5"/>
      <c r="C29" s="5"/>
      <c r="D29" s="5"/>
      <c r="E29" s="5"/>
      <c r="F29" s="5"/>
      <c r="G29" s="5"/>
      <c r="H29" s="5"/>
    </row>
    <row r="30" spans="1:35" x14ac:dyDescent="0.2">
      <c r="A30" s="2" t="s">
        <v>18</v>
      </c>
      <c r="I30" s="8">
        <f>1/12.5</f>
        <v>0.08</v>
      </c>
      <c r="J30" s="8"/>
      <c r="K30" s="8">
        <f>I30</f>
        <v>0.08</v>
      </c>
      <c r="L30" s="8"/>
      <c r="M30" s="8"/>
      <c r="N30" s="8">
        <f>K30</f>
        <v>0.08</v>
      </c>
      <c r="P30" s="8">
        <f>1/12.5</f>
        <v>0.08</v>
      </c>
      <c r="Q30" s="8"/>
      <c r="R30" s="8">
        <f>P30</f>
        <v>0.08</v>
      </c>
      <c r="S30" s="8"/>
      <c r="T30" s="8"/>
      <c r="U30" s="8">
        <f>R30</f>
        <v>0.08</v>
      </c>
      <c r="W30" s="8">
        <f>1/12.5</f>
        <v>0.08</v>
      </c>
      <c r="X30" s="8"/>
      <c r="Y30" s="8">
        <f>W30</f>
        <v>0.08</v>
      </c>
      <c r="Z30" s="8"/>
      <c r="AA30" s="8"/>
      <c r="AB30" s="8">
        <f>Y30</f>
        <v>0.08</v>
      </c>
      <c r="AD30" s="8">
        <f>1/12.5</f>
        <v>0.08</v>
      </c>
      <c r="AE30" s="8"/>
      <c r="AF30" s="8">
        <f>AD30</f>
        <v>0.08</v>
      </c>
      <c r="AG30" s="8"/>
      <c r="AH30" s="8"/>
      <c r="AI30" s="8">
        <f>AF30</f>
        <v>0.08</v>
      </c>
    </row>
    <row r="31" spans="1:35" x14ac:dyDescent="0.2">
      <c r="A31" s="2" t="s">
        <v>17</v>
      </c>
      <c r="I31" s="8">
        <v>0.2</v>
      </c>
      <c r="J31" s="8"/>
      <c r="K31" s="8">
        <f t="shared" ref="K31:K38" si="28">I31</f>
        <v>0.2</v>
      </c>
      <c r="L31" s="8"/>
      <c r="M31" s="8"/>
      <c r="N31" s="8">
        <f t="shared" ref="N31:N38" si="29">K31</f>
        <v>0.2</v>
      </c>
      <c r="P31" s="8">
        <v>0.2</v>
      </c>
      <c r="Q31" s="8"/>
      <c r="R31" s="8">
        <f t="shared" ref="R31:R38" si="30">P31</f>
        <v>0.2</v>
      </c>
      <c r="S31" s="8"/>
      <c r="T31" s="8"/>
      <c r="U31" s="8">
        <f t="shared" ref="U31:U49" si="31">R31</f>
        <v>0.2</v>
      </c>
      <c r="W31" s="8">
        <v>0.2</v>
      </c>
      <c r="X31" s="8"/>
      <c r="Y31" s="8">
        <f t="shared" ref="Y31:Y38" si="32">W31</f>
        <v>0.2</v>
      </c>
      <c r="Z31" s="8"/>
      <c r="AA31" s="8"/>
      <c r="AB31" s="8">
        <f t="shared" ref="AB31:AB38" si="33">Y31</f>
        <v>0.2</v>
      </c>
      <c r="AD31" s="8">
        <v>0.2</v>
      </c>
      <c r="AE31" s="8"/>
      <c r="AF31" s="8">
        <f t="shared" ref="AF31:AF38" si="34">AD31</f>
        <v>0.2</v>
      </c>
      <c r="AG31" s="8"/>
      <c r="AH31" s="8"/>
      <c r="AI31" s="8">
        <f t="shared" ref="AI31:AI38" si="35">AF31</f>
        <v>0.2</v>
      </c>
    </row>
    <row r="32" spans="1:35" x14ac:dyDescent="0.2">
      <c r="A32" s="2" t="s">
        <v>16</v>
      </c>
      <c r="I32" s="8">
        <v>6.6600000000000006E-2</v>
      </c>
      <c r="J32" s="8"/>
      <c r="K32" s="8">
        <f t="shared" si="28"/>
        <v>6.6600000000000006E-2</v>
      </c>
      <c r="L32" s="8"/>
      <c r="M32" s="8"/>
      <c r="N32" s="8">
        <f t="shared" si="29"/>
        <v>6.6600000000000006E-2</v>
      </c>
      <c r="P32" s="8">
        <v>6.6600000000000006E-2</v>
      </c>
      <c r="Q32" s="8"/>
      <c r="R32" s="8">
        <f t="shared" si="30"/>
        <v>6.6600000000000006E-2</v>
      </c>
      <c r="S32" s="8"/>
      <c r="T32" s="8"/>
      <c r="U32" s="8">
        <f t="shared" si="31"/>
        <v>6.6600000000000006E-2</v>
      </c>
      <c r="W32" s="8">
        <v>6.6600000000000006E-2</v>
      </c>
      <c r="X32" s="8"/>
      <c r="Y32" s="8">
        <f t="shared" si="32"/>
        <v>6.6600000000000006E-2</v>
      </c>
      <c r="Z32" s="8"/>
      <c r="AA32" s="8"/>
      <c r="AB32" s="8">
        <f t="shared" si="33"/>
        <v>6.6600000000000006E-2</v>
      </c>
      <c r="AD32" s="8">
        <v>6.6600000000000006E-2</v>
      </c>
      <c r="AE32" s="8"/>
      <c r="AF32" s="8">
        <f t="shared" si="34"/>
        <v>6.6600000000000006E-2</v>
      </c>
      <c r="AG32" s="8"/>
      <c r="AH32" s="8"/>
      <c r="AI32" s="8">
        <f t="shared" si="35"/>
        <v>6.6600000000000006E-2</v>
      </c>
    </row>
    <row r="33" spans="1:35" x14ac:dyDescent="0.2">
      <c r="A33" s="2" t="s">
        <v>15</v>
      </c>
      <c r="I33" s="8">
        <v>6.6600000000000006E-2</v>
      </c>
      <c r="J33" s="8"/>
      <c r="K33" s="8">
        <f t="shared" si="28"/>
        <v>6.6600000000000006E-2</v>
      </c>
      <c r="L33" s="8"/>
      <c r="M33" s="8"/>
      <c r="N33" s="8">
        <f t="shared" si="29"/>
        <v>6.6600000000000006E-2</v>
      </c>
      <c r="P33" s="8">
        <v>6.6600000000000006E-2</v>
      </c>
      <c r="Q33" s="8"/>
      <c r="R33" s="8">
        <f t="shared" si="30"/>
        <v>6.6600000000000006E-2</v>
      </c>
      <c r="S33" s="8"/>
      <c r="T33" s="8"/>
      <c r="U33" s="8">
        <f t="shared" si="31"/>
        <v>6.6600000000000006E-2</v>
      </c>
      <c r="W33" s="8">
        <v>6.6600000000000006E-2</v>
      </c>
      <c r="X33" s="8"/>
      <c r="Y33" s="8">
        <f t="shared" si="32"/>
        <v>6.6600000000000006E-2</v>
      </c>
      <c r="Z33" s="8"/>
      <c r="AA33" s="8"/>
      <c r="AB33" s="8">
        <f t="shared" si="33"/>
        <v>6.6600000000000006E-2</v>
      </c>
      <c r="AD33" s="8">
        <v>6.6600000000000006E-2</v>
      </c>
      <c r="AE33" s="8"/>
      <c r="AF33" s="8">
        <f t="shared" si="34"/>
        <v>6.6600000000000006E-2</v>
      </c>
      <c r="AG33" s="8"/>
      <c r="AH33" s="8"/>
      <c r="AI33" s="8">
        <f t="shared" si="35"/>
        <v>6.6600000000000006E-2</v>
      </c>
    </row>
    <row r="34" spans="1:35" x14ac:dyDescent="0.2">
      <c r="A34" s="2" t="s">
        <v>14</v>
      </c>
      <c r="I34" s="8">
        <v>2.01E-2</v>
      </c>
      <c r="J34" s="8"/>
      <c r="K34" s="8">
        <f t="shared" si="28"/>
        <v>2.01E-2</v>
      </c>
      <c r="L34" s="8"/>
      <c r="M34" s="8"/>
      <c r="N34" s="8">
        <f t="shared" si="29"/>
        <v>2.01E-2</v>
      </c>
      <c r="P34" s="8">
        <v>2.01E-2</v>
      </c>
      <c r="Q34" s="8"/>
      <c r="R34" s="8">
        <f t="shared" si="30"/>
        <v>2.01E-2</v>
      </c>
      <c r="S34" s="8"/>
      <c r="T34" s="8"/>
      <c r="U34" s="8">
        <f t="shared" si="31"/>
        <v>2.01E-2</v>
      </c>
      <c r="W34" s="8">
        <v>2.01E-2</v>
      </c>
      <c r="X34" s="8"/>
      <c r="Y34" s="8">
        <f t="shared" si="32"/>
        <v>2.01E-2</v>
      </c>
      <c r="Z34" s="8"/>
      <c r="AA34" s="8"/>
      <c r="AB34" s="8">
        <f t="shared" si="33"/>
        <v>2.01E-2</v>
      </c>
      <c r="AD34" s="8">
        <v>2.01E-2</v>
      </c>
      <c r="AE34" s="8"/>
      <c r="AF34" s="8">
        <f t="shared" si="34"/>
        <v>2.01E-2</v>
      </c>
      <c r="AG34" s="8"/>
      <c r="AH34" s="8"/>
      <c r="AI34" s="8">
        <f t="shared" si="35"/>
        <v>2.01E-2</v>
      </c>
    </row>
    <row r="35" spans="1:35" x14ac:dyDescent="0.2">
      <c r="A35" s="2" t="s">
        <v>13</v>
      </c>
      <c r="I35" s="8">
        <v>0.2</v>
      </c>
      <c r="J35" s="8"/>
      <c r="K35" s="8">
        <f t="shared" si="28"/>
        <v>0.2</v>
      </c>
      <c r="L35" s="8"/>
      <c r="M35" s="8"/>
      <c r="N35" s="8">
        <f t="shared" si="29"/>
        <v>0.2</v>
      </c>
      <c r="P35" s="8">
        <v>0.2</v>
      </c>
      <c r="Q35" s="8"/>
      <c r="R35" s="8">
        <f t="shared" si="30"/>
        <v>0.2</v>
      </c>
      <c r="S35" s="8"/>
      <c r="T35" s="8"/>
      <c r="U35" s="8">
        <f t="shared" si="31"/>
        <v>0.2</v>
      </c>
      <c r="W35" s="8">
        <v>0.2</v>
      </c>
      <c r="X35" s="8"/>
      <c r="Y35" s="8">
        <f t="shared" si="32"/>
        <v>0.2</v>
      </c>
      <c r="Z35" s="8"/>
      <c r="AA35" s="8"/>
      <c r="AB35" s="8">
        <f t="shared" si="33"/>
        <v>0.2</v>
      </c>
      <c r="AD35" s="8">
        <v>0.2</v>
      </c>
      <c r="AE35" s="8"/>
      <c r="AF35" s="8">
        <f t="shared" si="34"/>
        <v>0.2</v>
      </c>
      <c r="AG35" s="8"/>
      <c r="AH35" s="8"/>
      <c r="AI35" s="8">
        <f t="shared" si="35"/>
        <v>0.2</v>
      </c>
    </row>
    <row r="36" spans="1:35" x14ac:dyDescent="0.2">
      <c r="A36" s="2" t="s">
        <v>12</v>
      </c>
      <c r="I36" s="8">
        <v>0.2</v>
      </c>
      <c r="J36" s="8"/>
      <c r="K36" s="8">
        <f t="shared" si="28"/>
        <v>0.2</v>
      </c>
      <c r="L36" s="8"/>
      <c r="M36" s="8"/>
      <c r="N36" s="8">
        <f t="shared" si="29"/>
        <v>0.2</v>
      </c>
      <c r="P36" s="8">
        <v>0.2</v>
      </c>
      <c r="Q36" s="8"/>
      <c r="R36" s="8">
        <f t="shared" si="30"/>
        <v>0.2</v>
      </c>
      <c r="S36" s="8"/>
      <c r="T36" s="8"/>
      <c r="U36" s="8">
        <f t="shared" si="31"/>
        <v>0.2</v>
      </c>
      <c r="W36" s="8">
        <v>0.2</v>
      </c>
      <c r="X36" s="8"/>
      <c r="Y36" s="8">
        <f t="shared" si="32"/>
        <v>0.2</v>
      </c>
      <c r="Z36" s="8"/>
      <c r="AA36" s="8"/>
      <c r="AB36" s="8">
        <f t="shared" si="33"/>
        <v>0.2</v>
      </c>
      <c r="AD36" s="8">
        <v>0.2</v>
      </c>
      <c r="AE36" s="8"/>
      <c r="AF36" s="8">
        <f t="shared" si="34"/>
        <v>0.2</v>
      </c>
      <c r="AG36" s="8"/>
      <c r="AH36" s="8"/>
      <c r="AI36" s="8">
        <f t="shared" si="35"/>
        <v>0.2</v>
      </c>
    </row>
    <row r="37" spans="1:35" x14ac:dyDescent="0.2">
      <c r="A37" s="2" t="s">
        <v>11</v>
      </c>
      <c r="I37" s="8">
        <v>0.1429</v>
      </c>
      <c r="J37" s="8"/>
      <c r="K37" s="8">
        <f t="shared" si="28"/>
        <v>0.1429</v>
      </c>
      <c r="L37" s="8"/>
      <c r="M37" s="8"/>
      <c r="N37" s="8">
        <f t="shared" si="29"/>
        <v>0.1429</v>
      </c>
      <c r="P37" s="8">
        <v>0.1429</v>
      </c>
      <c r="Q37" s="8"/>
      <c r="R37" s="8">
        <f t="shared" si="30"/>
        <v>0.1429</v>
      </c>
      <c r="S37" s="8"/>
      <c r="T37" s="8"/>
      <c r="U37" s="8">
        <f t="shared" si="31"/>
        <v>0.1429</v>
      </c>
      <c r="W37" s="8">
        <v>0.1429</v>
      </c>
      <c r="X37" s="8"/>
      <c r="Y37" s="8">
        <f t="shared" si="32"/>
        <v>0.1429</v>
      </c>
      <c r="Z37" s="8"/>
      <c r="AA37" s="8"/>
      <c r="AB37" s="8">
        <f t="shared" si="33"/>
        <v>0.1429</v>
      </c>
      <c r="AD37" s="8">
        <v>0.1429</v>
      </c>
      <c r="AE37" s="8"/>
      <c r="AF37" s="8">
        <f t="shared" si="34"/>
        <v>0.1429</v>
      </c>
      <c r="AG37" s="8"/>
      <c r="AH37" s="8"/>
      <c r="AI37" s="8">
        <f t="shared" si="35"/>
        <v>0.1429</v>
      </c>
    </row>
    <row r="38" spans="1:35" x14ac:dyDescent="0.2">
      <c r="A38" s="2" t="s">
        <v>10</v>
      </c>
      <c r="I38" s="8">
        <v>3.4000000000000002E-2</v>
      </c>
      <c r="J38" s="8"/>
      <c r="K38" s="8">
        <f t="shared" si="28"/>
        <v>3.4000000000000002E-2</v>
      </c>
      <c r="L38" s="8"/>
      <c r="M38" s="8"/>
      <c r="N38" s="8">
        <f t="shared" si="29"/>
        <v>3.4000000000000002E-2</v>
      </c>
      <c r="P38" s="8">
        <v>3.4000000000000002E-2</v>
      </c>
      <c r="Q38" s="8"/>
      <c r="R38" s="8">
        <f t="shared" si="30"/>
        <v>3.4000000000000002E-2</v>
      </c>
      <c r="S38" s="8"/>
      <c r="T38" s="8"/>
      <c r="U38" s="8">
        <f t="shared" si="31"/>
        <v>3.4000000000000002E-2</v>
      </c>
      <c r="W38" s="8">
        <v>3.4000000000000002E-2</v>
      </c>
      <c r="X38" s="8"/>
      <c r="Y38" s="8">
        <f t="shared" si="32"/>
        <v>3.4000000000000002E-2</v>
      </c>
      <c r="Z38" s="8"/>
      <c r="AA38" s="8"/>
      <c r="AB38" s="8">
        <f t="shared" si="33"/>
        <v>3.4000000000000002E-2</v>
      </c>
      <c r="AD38" s="8">
        <v>3.4000000000000002E-2</v>
      </c>
      <c r="AE38" s="8"/>
      <c r="AF38" s="8">
        <f t="shared" si="34"/>
        <v>3.4000000000000002E-2</v>
      </c>
      <c r="AG38" s="8"/>
      <c r="AH38" s="8"/>
      <c r="AI38" s="8">
        <f t="shared" si="35"/>
        <v>3.4000000000000002E-2</v>
      </c>
    </row>
    <row r="39" spans="1:35" s="14" customFormat="1" x14ac:dyDescent="0.2">
      <c r="A39" s="12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P39" s="13"/>
      <c r="Q39" s="13"/>
      <c r="R39" s="13"/>
      <c r="S39" s="13"/>
      <c r="T39" s="13"/>
      <c r="U39" s="8"/>
      <c r="W39" s="13"/>
      <c r="X39" s="13"/>
      <c r="Y39" s="13"/>
      <c r="Z39" s="13"/>
      <c r="AA39" s="13"/>
      <c r="AB39" s="8"/>
      <c r="AD39" s="13"/>
      <c r="AE39" s="13"/>
      <c r="AF39" s="13"/>
      <c r="AG39" s="13"/>
      <c r="AH39" s="13"/>
      <c r="AI39" s="8"/>
    </row>
    <row r="40" spans="1:35" x14ac:dyDescent="0.2">
      <c r="A40" s="5" t="s">
        <v>40</v>
      </c>
      <c r="B40" s="5"/>
      <c r="C40" s="5"/>
      <c r="D40" s="5"/>
      <c r="E40" s="5"/>
      <c r="F40" s="5"/>
      <c r="G40" s="5"/>
      <c r="H40" s="5"/>
      <c r="U40" s="8"/>
      <c r="AB40" s="8"/>
      <c r="AI40" s="8"/>
    </row>
    <row r="41" spans="1:35" x14ac:dyDescent="0.2">
      <c r="A41" s="2" t="s">
        <v>9</v>
      </c>
      <c r="I41" s="8">
        <f>1/3</f>
        <v>0.33333333333333331</v>
      </c>
      <c r="J41" s="8"/>
      <c r="K41" s="8">
        <f>I41</f>
        <v>0.33333333333333331</v>
      </c>
      <c r="N41" s="8">
        <f>K41</f>
        <v>0.33333333333333331</v>
      </c>
      <c r="P41" s="8">
        <v>0.44450000000000001</v>
      </c>
      <c r="Q41" s="8"/>
      <c r="R41" s="8">
        <f>P41</f>
        <v>0.44450000000000001</v>
      </c>
      <c r="U41" s="8">
        <f t="shared" si="31"/>
        <v>0.44450000000000001</v>
      </c>
      <c r="W41" s="8">
        <v>0.14810000000000001</v>
      </c>
      <c r="X41" s="8"/>
      <c r="Y41" s="8">
        <f>W41</f>
        <v>0.14810000000000001</v>
      </c>
      <c r="AB41" s="8">
        <f t="shared" ref="AB41:AB49" si="36">Y41</f>
        <v>0.14810000000000001</v>
      </c>
      <c r="AD41" s="8">
        <v>7.4099999999999999E-2</v>
      </c>
      <c r="AE41" s="8"/>
      <c r="AF41" s="8">
        <f>AD41</f>
        <v>7.4099999999999999E-2</v>
      </c>
      <c r="AI41" s="8">
        <f t="shared" ref="AI41:AI49" si="37">AF41</f>
        <v>7.4099999999999999E-2</v>
      </c>
    </row>
    <row r="42" spans="1:35" x14ac:dyDescent="0.2">
      <c r="A42" s="2" t="s">
        <v>8</v>
      </c>
      <c r="I42" s="8">
        <f>1/3</f>
        <v>0.33333333333333331</v>
      </c>
      <c r="J42" s="8"/>
      <c r="K42" s="8">
        <f t="shared" ref="K42:K49" si="38">I42</f>
        <v>0.33333333333333331</v>
      </c>
      <c r="N42" s="8">
        <f t="shared" ref="N42:N49" si="39">K42</f>
        <v>0.33333333333333331</v>
      </c>
      <c r="P42" s="8">
        <v>0.44450000000000001</v>
      </c>
      <c r="Q42" s="8"/>
      <c r="R42" s="8">
        <f t="shared" ref="R42:R49" si="40">P42</f>
        <v>0.44450000000000001</v>
      </c>
      <c r="U42" s="8">
        <f t="shared" si="31"/>
        <v>0.44450000000000001</v>
      </c>
      <c r="W42" s="8">
        <v>0.14810000000000001</v>
      </c>
      <c r="X42" s="8"/>
      <c r="Y42" s="8">
        <f t="shared" ref="Y42:Y49" si="41">W42</f>
        <v>0.14810000000000001</v>
      </c>
      <c r="AB42" s="8">
        <f t="shared" si="36"/>
        <v>0.14810000000000001</v>
      </c>
      <c r="AD42" s="8">
        <v>7.4099999999999999E-2</v>
      </c>
      <c r="AE42" s="8"/>
      <c r="AF42" s="8">
        <f t="shared" ref="AF42:AF49" si="42">AD42</f>
        <v>7.4099999999999999E-2</v>
      </c>
      <c r="AI42" s="8">
        <f t="shared" si="37"/>
        <v>7.4099999999999999E-2</v>
      </c>
    </row>
    <row r="43" spans="1:35" x14ac:dyDescent="0.2">
      <c r="A43" s="2" t="s">
        <v>7</v>
      </c>
      <c r="I43" s="8">
        <v>3.7499999999999999E-2</v>
      </c>
      <c r="J43" s="8"/>
      <c r="K43" s="8">
        <f t="shared" si="38"/>
        <v>3.7499999999999999E-2</v>
      </c>
      <c r="N43" s="8">
        <f t="shared" si="39"/>
        <v>3.7499999999999999E-2</v>
      </c>
      <c r="P43" s="8">
        <v>7.2190000000000004E-2</v>
      </c>
      <c r="Q43" s="8"/>
      <c r="R43" s="8">
        <f t="shared" si="40"/>
        <v>7.2190000000000004E-2</v>
      </c>
      <c r="U43" s="8">
        <f t="shared" si="31"/>
        <v>7.2190000000000004E-2</v>
      </c>
      <c r="W43" s="8">
        <v>6.6769999999999996E-2</v>
      </c>
      <c r="X43" s="8"/>
      <c r="Y43" s="8">
        <f t="shared" si="41"/>
        <v>6.6769999999999996E-2</v>
      </c>
      <c r="AB43" s="8">
        <f t="shared" si="36"/>
        <v>6.6769999999999996E-2</v>
      </c>
      <c r="AD43" s="8">
        <v>6.1769999999999999E-2</v>
      </c>
      <c r="AE43" s="8"/>
      <c r="AF43" s="8">
        <f t="shared" si="42"/>
        <v>6.1769999999999999E-2</v>
      </c>
      <c r="AI43" s="8">
        <f t="shared" si="37"/>
        <v>6.1769999999999999E-2</v>
      </c>
    </row>
    <row r="44" spans="1:35" x14ac:dyDescent="0.2">
      <c r="A44" s="2" t="s">
        <v>6</v>
      </c>
      <c r="I44" s="8">
        <v>3.7499999999999999E-2</v>
      </c>
      <c r="J44" s="8"/>
      <c r="K44" s="8">
        <f t="shared" si="38"/>
        <v>3.7499999999999999E-2</v>
      </c>
      <c r="N44" s="8">
        <f t="shared" si="39"/>
        <v>3.7499999999999999E-2</v>
      </c>
      <c r="P44" s="8">
        <v>7.2190000000000004E-2</v>
      </c>
      <c r="Q44" s="8"/>
      <c r="R44" s="8">
        <f t="shared" si="40"/>
        <v>7.2190000000000004E-2</v>
      </c>
      <c r="U44" s="8">
        <f t="shared" si="31"/>
        <v>7.2190000000000004E-2</v>
      </c>
      <c r="W44" s="8">
        <v>6.6769999999999996E-2</v>
      </c>
      <c r="X44" s="8"/>
      <c r="Y44" s="8">
        <f t="shared" si="41"/>
        <v>6.6769999999999996E-2</v>
      </c>
      <c r="AB44" s="8">
        <f t="shared" si="36"/>
        <v>6.6769999999999996E-2</v>
      </c>
      <c r="AD44" s="8">
        <v>6.1769999999999999E-2</v>
      </c>
      <c r="AE44" s="8"/>
      <c r="AF44" s="8">
        <f t="shared" si="42"/>
        <v>6.1769999999999999E-2</v>
      </c>
      <c r="AI44" s="8">
        <f t="shared" si="37"/>
        <v>6.1769999999999999E-2</v>
      </c>
    </row>
    <row r="45" spans="1:35" x14ac:dyDescent="0.2">
      <c r="A45" s="2" t="s">
        <v>5</v>
      </c>
      <c r="I45" s="8">
        <v>0.05</v>
      </c>
      <c r="J45" s="8"/>
      <c r="K45" s="8">
        <f t="shared" si="38"/>
        <v>0.05</v>
      </c>
      <c r="N45" s="8">
        <f t="shared" si="39"/>
        <v>0.05</v>
      </c>
      <c r="P45" s="8">
        <v>9.5000000000000001E-2</v>
      </c>
      <c r="Q45" s="8"/>
      <c r="R45" s="8">
        <f t="shared" si="40"/>
        <v>9.5000000000000001E-2</v>
      </c>
      <c r="U45" s="8">
        <f t="shared" si="31"/>
        <v>9.5000000000000001E-2</v>
      </c>
      <c r="W45" s="8">
        <v>8.5500000000000007E-2</v>
      </c>
      <c r="X45" s="8"/>
      <c r="Y45" s="8">
        <f t="shared" si="41"/>
        <v>8.5500000000000007E-2</v>
      </c>
      <c r="AB45" s="8">
        <f t="shared" si="36"/>
        <v>8.5500000000000007E-2</v>
      </c>
      <c r="AD45" s="8">
        <v>7.6999999999999999E-2</v>
      </c>
      <c r="AE45" s="8"/>
      <c r="AF45" s="8">
        <f t="shared" si="42"/>
        <v>7.6999999999999999E-2</v>
      </c>
      <c r="AI45" s="8">
        <f t="shared" si="37"/>
        <v>7.6999999999999999E-2</v>
      </c>
    </row>
    <row r="46" spans="1:35" x14ac:dyDescent="0.2">
      <c r="A46" s="2" t="s">
        <v>4</v>
      </c>
      <c r="I46" s="8">
        <f>1/5</f>
        <v>0.2</v>
      </c>
      <c r="J46" s="8"/>
      <c r="K46" s="8">
        <f t="shared" si="38"/>
        <v>0.2</v>
      </c>
      <c r="N46" s="8">
        <f t="shared" si="39"/>
        <v>0.2</v>
      </c>
      <c r="P46" s="8">
        <v>0.32</v>
      </c>
      <c r="Q46" s="8"/>
      <c r="R46" s="8">
        <f t="shared" si="40"/>
        <v>0.32</v>
      </c>
      <c r="U46" s="8">
        <f t="shared" si="31"/>
        <v>0.32</v>
      </c>
      <c r="W46" s="8">
        <v>0.192</v>
      </c>
      <c r="X46" s="8"/>
      <c r="Y46" s="8">
        <f t="shared" si="41"/>
        <v>0.192</v>
      </c>
      <c r="AB46" s="8">
        <f t="shared" si="36"/>
        <v>0.192</v>
      </c>
      <c r="AD46" s="8">
        <v>0.1152</v>
      </c>
      <c r="AE46" s="8"/>
      <c r="AF46" s="8">
        <f t="shared" si="42"/>
        <v>0.1152</v>
      </c>
      <c r="AI46" s="8">
        <f t="shared" si="37"/>
        <v>0.1152</v>
      </c>
    </row>
    <row r="47" spans="1:35" x14ac:dyDescent="0.2">
      <c r="A47" s="2" t="s">
        <v>3</v>
      </c>
      <c r="I47" s="8">
        <f>1/5</f>
        <v>0.2</v>
      </c>
      <c r="J47" s="8"/>
      <c r="K47" s="8">
        <f t="shared" si="38"/>
        <v>0.2</v>
      </c>
      <c r="N47" s="8">
        <f t="shared" si="39"/>
        <v>0.2</v>
      </c>
      <c r="P47" s="8">
        <v>0.32</v>
      </c>
      <c r="Q47" s="8"/>
      <c r="R47" s="8">
        <f t="shared" si="40"/>
        <v>0.32</v>
      </c>
      <c r="U47" s="8">
        <f t="shared" si="31"/>
        <v>0.32</v>
      </c>
      <c r="W47" s="8">
        <v>0.192</v>
      </c>
      <c r="X47" s="8"/>
      <c r="Y47" s="8">
        <f t="shared" si="41"/>
        <v>0.192</v>
      </c>
      <c r="AB47" s="8">
        <f t="shared" si="36"/>
        <v>0.192</v>
      </c>
      <c r="AD47" s="8">
        <v>0.1152</v>
      </c>
      <c r="AE47" s="8"/>
      <c r="AF47" s="8">
        <f t="shared" si="42"/>
        <v>0.1152</v>
      </c>
      <c r="AI47" s="8">
        <f t="shared" si="37"/>
        <v>0.1152</v>
      </c>
    </row>
    <row r="48" spans="1:35" x14ac:dyDescent="0.2">
      <c r="A48" s="2" t="s">
        <v>2</v>
      </c>
      <c r="I48" s="8">
        <v>0.05</v>
      </c>
      <c r="J48" s="8"/>
      <c r="K48" s="8">
        <f t="shared" si="38"/>
        <v>0.05</v>
      </c>
      <c r="N48" s="8">
        <f t="shared" si="39"/>
        <v>0.05</v>
      </c>
      <c r="P48" s="8">
        <v>9.5000000000000001E-2</v>
      </c>
      <c r="Q48" s="8"/>
      <c r="R48" s="8">
        <f t="shared" si="40"/>
        <v>9.5000000000000001E-2</v>
      </c>
      <c r="U48" s="8">
        <f t="shared" si="31"/>
        <v>9.5000000000000001E-2</v>
      </c>
      <c r="W48" s="8">
        <v>8.5500000000000007E-2</v>
      </c>
      <c r="X48" s="8"/>
      <c r="Y48" s="8">
        <f t="shared" si="41"/>
        <v>8.5500000000000007E-2</v>
      </c>
      <c r="AB48" s="8">
        <f t="shared" si="36"/>
        <v>8.5500000000000007E-2</v>
      </c>
      <c r="AD48" s="8">
        <v>7.6999999999999999E-2</v>
      </c>
      <c r="AE48" s="8"/>
      <c r="AF48" s="8">
        <f t="shared" si="42"/>
        <v>7.6999999999999999E-2</v>
      </c>
      <c r="AI48" s="8">
        <f t="shared" si="37"/>
        <v>7.6999999999999999E-2</v>
      </c>
    </row>
    <row r="49" spans="1:35" x14ac:dyDescent="0.2">
      <c r="A49" s="2" t="s">
        <v>1</v>
      </c>
      <c r="I49" s="8">
        <v>0.05</v>
      </c>
      <c r="J49" s="8"/>
      <c r="K49" s="8">
        <f t="shared" si="38"/>
        <v>0.05</v>
      </c>
      <c r="N49" s="8">
        <f t="shared" si="39"/>
        <v>0.05</v>
      </c>
      <c r="P49" s="8">
        <v>9.5000000000000001E-2</v>
      </c>
      <c r="Q49" s="8"/>
      <c r="R49" s="8">
        <f t="shared" si="40"/>
        <v>9.5000000000000001E-2</v>
      </c>
      <c r="U49" s="8">
        <f t="shared" si="31"/>
        <v>9.5000000000000001E-2</v>
      </c>
      <c r="W49" s="8">
        <v>8.5500000000000007E-2</v>
      </c>
      <c r="X49" s="8"/>
      <c r="Y49" s="8">
        <f t="shared" si="41"/>
        <v>8.5500000000000007E-2</v>
      </c>
      <c r="AB49" s="8">
        <f t="shared" si="36"/>
        <v>8.5500000000000007E-2</v>
      </c>
      <c r="AD49" s="8">
        <v>7.6999999999999999E-2</v>
      </c>
      <c r="AE49" s="8"/>
      <c r="AF49" s="8">
        <f t="shared" si="42"/>
        <v>7.6999999999999999E-2</v>
      </c>
      <c r="AI49" s="8">
        <f t="shared" si="37"/>
        <v>7.6999999999999999E-2</v>
      </c>
    </row>
    <row r="50" spans="1:35" s="14" customFormat="1" x14ac:dyDescent="0.2">
      <c r="A50" s="12"/>
      <c r="B50" s="12"/>
      <c r="C50" s="12"/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P50" s="13"/>
      <c r="Q50" s="13"/>
      <c r="R50" s="13"/>
      <c r="S50" s="13"/>
      <c r="T50" s="13"/>
      <c r="U50" s="13"/>
      <c r="W50" s="13"/>
      <c r="X50" s="13"/>
      <c r="Y50" s="13"/>
      <c r="Z50" s="13"/>
      <c r="AA50" s="13"/>
      <c r="AB50" s="13"/>
      <c r="AD50" s="13"/>
      <c r="AE50" s="13"/>
      <c r="AF50" s="13"/>
      <c r="AG50" s="13"/>
      <c r="AH50" s="13"/>
      <c r="AI50" s="13"/>
    </row>
    <row r="51" spans="1:35" x14ac:dyDescent="0.2">
      <c r="A51" s="5" t="s">
        <v>41</v>
      </c>
      <c r="B51" s="5"/>
      <c r="C51" s="5"/>
      <c r="D51" s="5"/>
      <c r="E51" s="5"/>
      <c r="F51" s="5"/>
      <c r="G51" s="5"/>
      <c r="H51" s="5"/>
    </row>
    <row r="52" spans="1:35" x14ac:dyDescent="0.2">
      <c r="A52" s="2" t="s">
        <v>29</v>
      </c>
      <c r="I52" s="10">
        <f>I18*I30*0.5</f>
        <v>6516.9427522199603</v>
      </c>
      <c r="J52" s="10">
        <f t="shared" ref="J52:N52" si="43">J18*J30*0.5</f>
        <v>0</v>
      </c>
      <c r="K52" s="10">
        <f t="shared" si="43"/>
        <v>4760.4567985876274</v>
      </c>
      <c r="L52" s="10">
        <f t="shared" si="43"/>
        <v>0</v>
      </c>
      <c r="M52" s="10">
        <f t="shared" si="43"/>
        <v>0</v>
      </c>
      <c r="N52" s="10">
        <f t="shared" si="43"/>
        <v>10773.249600000008</v>
      </c>
      <c r="P52" s="10">
        <f>P18*P30</f>
        <v>13033.885504439921</v>
      </c>
      <c r="Q52" s="10">
        <f t="shared" ref="Q52:U52" si="44">Q18*Q30</f>
        <v>0</v>
      </c>
      <c r="R52" s="10">
        <f t="shared" si="44"/>
        <v>9520.9135971752548</v>
      </c>
      <c r="S52" s="10">
        <f t="shared" si="44"/>
        <v>0</v>
      </c>
      <c r="T52" s="10">
        <f t="shared" si="44"/>
        <v>0</v>
      </c>
      <c r="U52" s="10">
        <f t="shared" si="44"/>
        <v>21546.499200000017</v>
      </c>
      <c r="W52" s="10">
        <f>W18*W30</f>
        <v>13033.885504439921</v>
      </c>
      <c r="X52" s="10">
        <f t="shared" ref="X52:AB52" si="45">X18*X30</f>
        <v>0</v>
      </c>
      <c r="Y52" s="10">
        <f t="shared" si="45"/>
        <v>9520.9135971752548</v>
      </c>
      <c r="Z52" s="10">
        <f t="shared" si="45"/>
        <v>0</v>
      </c>
      <c r="AA52" s="10">
        <f t="shared" si="45"/>
        <v>0</v>
      </c>
      <c r="AB52" s="10">
        <f t="shared" si="45"/>
        <v>21546.499200000017</v>
      </c>
      <c r="AD52" s="10">
        <f>AD18*AD30</f>
        <v>13033.885504439921</v>
      </c>
      <c r="AE52" s="10">
        <f t="shared" ref="AE52:AI52" si="46">AE18*AE30</f>
        <v>0</v>
      </c>
      <c r="AF52" s="10">
        <f t="shared" si="46"/>
        <v>9520.9135971752548</v>
      </c>
      <c r="AG52" s="10">
        <f t="shared" si="46"/>
        <v>0</v>
      </c>
      <c r="AH52" s="10">
        <f t="shared" si="46"/>
        <v>0</v>
      </c>
      <c r="AI52" s="10">
        <f t="shared" si="46"/>
        <v>21546.499200000017</v>
      </c>
    </row>
    <row r="53" spans="1:35" x14ac:dyDescent="0.2">
      <c r="A53" s="2" t="s">
        <v>28</v>
      </c>
      <c r="I53" s="10">
        <f t="shared" ref="I53:N60" si="47">I19*I31*0.5</f>
        <v>1230426.6742349423</v>
      </c>
      <c r="J53" s="10">
        <f t="shared" si="47"/>
        <v>0</v>
      </c>
      <c r="K53" s="10">
        <f t="shared" si="47"/>
        <v>354273.60192851454</v>
      </c>
      <c r="L53" s="10">
        <f t="shared" si="47"/>
        <v>0</v>
      </c>
      <c r="M53" s="10">
        <f t="shared" si="47"/>
        <v>0</v>
      </c>
      <c r="N53" s="10">
        <f t="shared" si="47"/>
        <v>1624267.5409999923</v>
      </c>
      <c r="P53" s="10">
        <f t="shared" ref="P53:U60" si="48">P19*P31</f>
        <v>2460853.3484698846</v>
      </c>
      <c r="Q53" s="10">
        <f t="shared" si="48"/>
        <v>0</v>
      </c>
      <c r="R53" s="10">
        <f t="shared" si="48"/>
        <v>708547.20385702909</v>
      </c>
      <c r="S53" s="10">
        <f t="shared" si="48"/>
        <v>0</v>
      </c>
      <c r="T53" s="10">
        <f t="shared" si="48"/>
        <v>0</v>
      </c>
      <c r="U53" s="10">
        <f t="shared" si="48"/>
        <v>3248535.0819999846</v>
      </c>
      <c r="W53" s="10">
        <f t="shared" ref="W53:AB60" si="49">W19*W31</f>
        <v>2460853.3484698846</v>
      </c>
      <c r="X53" s="10">
        <f t="shared" si="49"/>
        <v>0</v>
      </c>
      <c r="Y53" s="10">
        <f t="shared" si="49"/>
        <v>708547.20385702909</v>
      </c>
      <c r="Z53" s="10">
        <f t="shared" si="49"/>
        <v>0</v>
      </c>
      <c r="AA53" s="10">
        <f t="shared" si="49"/>
        <v>0</v>
      </c>
      <c r="AB53" s="10">
        <f t="shared" si="49"/>
        <v>3248535.0819999846</v>
      </c>
      <c r="AD53" s="10">
        <f t="shared" ref="AD53:AI60" si="50">AD19*AD31</f>
        <v>2460853.3484698846</v>
      </c>
      <c r="AE53" s="10">
        <f t="shared" si="50"/>
        <v>0</v>
      </c>
      <c r="AF53" s="10">
        <f t="shared" si="50"/>
        <v>708547.20385702909</v>
      </c>
      <c r="AG53" s="10">
        <f t="shared" si="50"/>
        <v>0</v>
      </c>
      <c r="AH53" s="10">
        <f t="shared" si="50"/>
        <v>0</v>
      </c>
      <c r="AI53" s="10">
        <f t="shared" si="50"/>
        <v>3248535.0819999846</v>
      </c>
    </row>
    <row r="54" spans="1:35" x14ac:dyDescent="0.2">
      <c r="A54" s="2" t="s">
        <v>27</v>
      </c>
      <c r="I54" s="10">
        <f t="shared" si="47"/>
        <v>213798.11220900004</v>
      </c>
      <c r="J54" s="10">
        <f t="shared" si="47"/>
        <v>0</v>
      </c>
      <c r="K54" s="10">
        <f t="shared" si="47"/>
        <v>0</v>
      </c>
      <c r="L54" s="10">
        <f t="shared" si="47"/>
        <v>0</v>
      </c>
      <c r="M54" s="10">
        <f t="shared" si="47"/>
        <v>0</v>
      </c>
      <c r="N54" s="10">
        <f t="shared" si="47"/>
        <v>213798.11220900004</v>
      </c>
      <c r="P54" s="10">
        <f t="shared" si="48"/>
        <v>427596.22441800009</v>
      </c>
      <c r="Q54" s="10">
        <f t="shared" si="48"/>
        <v>0</v>
      </c>
      <c r="R54" s="10">
        <f t="shared" si="48"/>
        <v>0</v>
      </c>
      <c r="S54" s="10">
        <f t="shared" si="48"/>
        <v>0</v>
      </c>
      <c r="T54" s="10">
        <f t="shared" si="48"/>
        <v>0</v>
      </c>
      <c r="U54" s="10">
        <f t="shared" si="48"/>
        <v>427596.22441800009</v>
      </c>
      <c r="W54" s="10">
        <f t="shared" si="49"/>
        <v>427596.22441800009</v>
      </c>
      <c r="X54" s="10">
        <f t="shared" si="49"/>
        <v>0</v>
      </c>
      <c r="Y54" s="10">
        <f t="shared" si="49"/>
        <v>0</v>
      </c>
      <c r="Z54" s="10">
        <f t="shared" si="49"/>
        <v>0</v>
      </c>
      <c r="AA54" s="10">
        <f t="shared" si="49"/>
        <v>0</v>
      </c>
      <c r="AB54" s="10">
        <f t="shared" si="49"/>
        <v>427596.22441800009</v>
      </c>
      <c r="AD54" s="10">
        <f t="shared" si="50"/>
        <v>427596.22441800009</v>
      </c>
      <c r="AE54" s="10">
        <f t="shared" si="50"/>
        <v>0</v>
      </c>
      <c r="AF54" s="10">
        <f t="shared" si="50"/>
        <v>0</v>
      </c>
      <c r="AG54" s="10">
        <f t="shared" si="50"/>
        <v>0</v>
      </c>
      <c r="AH54" s="10">
        <f t="shared" si="50"/>
        <v>0</v>
      </c>
      <c r="AI54" s="10">
        <f t="shared" si="50"/>
        <v>427596.22441800009</v>
      </c>
    </row>
    <row r="55" spans="1:35" x14ac:dyDescent="0.2">
      <c r="A55" s="2" t="s">
        <v>26</v>
      </c>
      <c r="I55" s="10">
        <f t="shared" si="47"/>
        <v>0</v>
      </c>
      <c r="J55" s="10">
        <f t="shared" si="47"/>
        <v>0</v>
      </c>
      <c r="K55" s="10">
        <f t="shared" si="47"/>
        <v>135735.59353500002</v>
      </c>
      <c r="L55" s="10">
        <f t="shared" si="47"/>
        <v>0</v>
      </c>
      <c r="M55" s="10">
        <f t="shared" si="47"/>
        <v>0</v>
      </c>
      <c r="N55" s="10">
        <f t="shared" si="47"/>
        <v>135735.59353500002</v>
      </c>
      <c r="P55" s="10">
        <f t="shared" si="48"/>
        <v>0</v>
      </c>
      <c r="Q55" s="10">
        <f t="shared" si="48"/>
        <v>0</v>
      </c>
      <c r="R55" s="10">
        <f t="shared" si="48"/>
        <v>271471.18707000004</v>
      </c>
      <c r="S55" s="10">
        <f t="shared" si="48"/>
        <v>0</v>
      </c>
      <c r="T55" s="10">
        <f t="shared" si="48"/>
        <v>0</v>
      </c>
      <c r="U55" s="10">
        <f t="shared" si="48"/>
        <v>271471.18707000004</v>
      </c>
      <c r="W55" s="10">
        <f t="shared" si="49"/>
        <v>0</v>
      </c>
      <c r="X55" s="10">
        <f t="shared" si="49"/>
        <v>0</v>
      </c>
      <c r="Y55" s="10">
        <f t="shared" si="49"/>
        <v>271471.18707000004</v>
      </c>
      <c r="Z55" s="10">
        <f t="shared" si="49"/>
        <v>0</v>
      </c>
      <c r="AA55" s="10">
        <f t="shared" si="49"/>
        <v>0</v>
      </c>
      <c r="AB55" s="10">
        <f t="shared" si="49"/>
        <v>271471.18707000004</v>
      </c>
      <c r="AD55" s="10">
        <f t="shared" si="50"/>
        <v>0</v>
      </c>
      <c r="AE55" s="10">
        <f t="shared" si="50"/>
        <v>0</v>
      </c>
      <c r="AF55" s="10">
        <f t="shared" si="50"/>
        <v>271471.18707000004</v>
      </c>
      <c r="AG55" s="10">
        <f t="shared" si="50"/>
        <v>0</v>
      </c>
      <c r="AH55" s="10">
        <f t="shared" si="50"/>
        <v>0</v>
      </c>
      <c r="AI55" s="10">
        <f t="shared" si="50"/>
        <v>271471.18707000004</v>
      </c>
    </row>
    <row r="56" spans="1:35" x14ac:dyDescent="0.2">
      <c r="A56" s="2" t="s">
        <v>25</v>
      </c>
      <c r="I56" s="10">
        <f t="shared" si="47"/>
        <v>0</v>
      </c>
      <c r="J56" s="10">
        <f t="shared" si="47"/>
        <v>0</v>
      </c>
      <c r="K56" s="10">
        <f t="shared" si="47"/>
        <v>23.800007999999998</v>
      </c>
      <c r="L56" s="10">
        <f t="shared" si="47"/>
        <v>0</v>
      </c>
      <c r="M56" s="10">
        <f t="shared" si="47"/>
        <v>0</v>
      </c>
      <c r="N56" s="10">
        <f t="shared" si="47"/>
        <v>23.800007999999998</v>
      </c>
      <c r="P56" s="10">
        <f t="shared" si="48"/>
        <v>0</v>
      </c>
      <c r="Q56" s="10">
        <f t="shared" si="48"/>
        <v>0</v>
      </c>
      <c r="R56" s="10">
        <f t="shared" si="48"/>
        <v>47.600015999999997</v>
      </c>
      <c r="S56" s="10">
        <f t="shared" si="48"/>
        <v>0</v>
      </c>
      <c r="T56" s="10">
        <f t="shared" si="48"/>
        <v>0</v>
      </c>
      <c r="U56" s="10">
        <f t="shared" si="48"/>
        <v>47.600015999999997</v>
      </c>
      <c r="W56" s="10">
        <f t="shared" si="49"/>
        <v>0</v>
      </c>
      <c r="X56" s="10">
        <f t="shared" si="49"/>
        <v>0</v>
      </c>
      <c r="Y56" s="10">
        <f t="shared" si="49"/>
        <v>47.600015999999997</v>
      </c>
      <c r="Z56" s="10">
        <f t="shared" si="49"/>
        <v>0</v>
      </c>
      <c r="AA56" s="10">
        <f t="shared" si="49"/>
        <v>0</v>
      </c>
      <c r="AB56" s="10">
        <f t="shared" si="49"/>
        <v>47.600015999999997</v>
      </c>
      <c r="AD56" s="10">
        <f t="shared" si="50"/>
        <v>0</v>
      </c>
      <c r="AE56" s="10">
        <f t="shared" si="50"/>
        <v>0</v>
      </c>
      <c r="AF56" s="10">
        <f t="shared" si="50"/>
        <v>47.600015999999997</v>
      </c>
      <c r="AG56" s="10">
        <f t="shared" si="50"/>
        <v>0</v>
      </c>
      <c r="AH56" s="10">
        <f t="shared" si="50"/>
        <v>0</v>
      </c>
      <c r="AI56" s="10">
        <f t="shared" si="50"/>
        <v>47.600015999999997</v>
      </c>
    </row>
    <row r="57" spans="1:35" x14ac:dyDescent="0.2">
      <c r="A57" s="2" t="s">
        <v>24</v>
      </c>
      <c r="I57" s="10">
        <f t="shared" si="47"/>
        <v>1416.7267890790013</v>
      </c>
      <c r="J57" s="10">
        <f t="shared" si="47"/>
        <v>0</v>
      </c>
      <c r="K57" s="10">
        <f t="shared" si="47"/>
        <v>1034.8819431931013</v>
      </c>
      <c r="L57" s="10">
        <f t="shared" si="47"/>
        <v>0</v>
      </c>
      <c r="M57" s="10">
        <f t="shared" si="47"/>
        <v>0</v>
      </c>
      <c r="N57" s="10">
        <f t="shared" si="47"/>
        <v>2342.0110000005952</v>
      </c>
      <c r="P57" s="10">
        <f t="shared" si="48"/>
        <v>2833.4535781580025</v>
      </c>
      <c r="Q57" s="10">
        <f t="shared" si="48"/>
        <v>0</v>
      </c>
      <c r="R57" s="10">
        <f t="shared" si="48"/>
        <v>2069.7638863862026</v>
      </c>
      <c r="S57" s="10">
        <f t="shared" si="48"/>
        <v>0</v>
      </c>
      <c r="T57" s="10">
        <f t="shared" si="48"/>
        <v>0</v>
      </c>
      <c r="U57" s="10">
        <f t="shared" si="48"/>
        <v>4684.0220000011905</v>
      </c>
      <c r="W57" s="10">
        <f t="shared" si="49"/>
        <v>2833.4535781580025</v>
      </c>
      <c r="X57" s="10">
        <f t="shared" si="49"/>
        <v>0</v>
      </c>
      <c r="Y57" s="10">
        <f t="shared" si="49"/>
        <v>2069.7638863862026</v>
      </c>
      <c r="Z57" s="10">
        <f t="shared" si="49"/>
        <v>0</v>
      </c>
      <c r="AA57" s="10">
        <f t="shared" si="49"/>
        <v>0</v>
      </c>
      <c r="AB57" s="10">
        <f t="shared" si="49"/>
        <v>4684.0220000011905</v>
      </c>
      <c r="AD57" s="10">
        <f t="shared" si="50"/>
        <v>2833.4535781580025</v>
      </c>
      <c r="AE57" s="10">
        <f t="shared" si="50"/>
        <v>0</v>
      </c>
      <c r="AF57" s="10">
        <f t="shared" si="50"/>
        <v>2069.7638863862026</v>
      </c>
      <c r="AG57" s="10">
        <f t="shared" si="50"/>
        <v>0</v>
      </c>
      <c r="AH57" s="10">
        <f t="shared" si="50"/>
        <v>0</v>
      </c>
      <c r="AI57" s="10">
        <f t="shared" si="50"/>
        <v>4684.0220000011905</v>
      </c>
    </row>
    <row r="58" spans="1:35" x14ac:dyDescent="0.2">
      <c r="A58" s="2" t="s">
        <v>23</v>
      </c>
      <c r="I58" s="10">
        <f t="shared" si="47"/>
        <v>338974.68502143305</v>
      </c>
      <c r="J58" s="10">
        <f t="shared" si="47"/>
        <v>0</v>
      </c>
      <c r="K58" s="10">
        <f t="shared" si="47"/>
        <v>97264.956548506001</v>
      </c>
      <c r="L58" s="10">
        <f t="shared" si="47"/>
        <v>0</v>
      </c>
      <c r="M58" s="10">
        <f t="shared" si="47"/>
        <v>0</v>
      </c>
      <c r="N58" s="10">
        <f t="shared" si="47"/>
        <v>438449.55999999971</v>
      </c>
      <c r="P58" s="10">
        <f t="shared" si="48"/>
        <v>677949.3700428661</v>
      </c>
      <c r="Q58" s="10">
        <f t="shared" si="48"/>
        <v>0</v>
      </c>
      <c r="R58" s="10">
        <f t="shared" si="48"/>
        <v>194529.913097012</v>
      </c>
      <c r="S58" s="10">
        <f t="shared" si="48"/>
        <v>0</v>
      </c>
      <c r="T58" s="10">
        <f t="shared" si="48"/>
        <v>0</v>
      </c>
      <c r="U58" s="10">
        <f t="shared" si="48"/>
        <v>876899.11999999941</v>
      </c>
      <c r="W58" s="10">
        <f t="shared" si="49"/>
        <v>677949.3700428661</v>
      </c>
      <c r="X58" s="10">
        <f t="shared" si="49"/>
        <v>0</v>
      </c>
      <c r="Y58" s="10">
        <f t="shared" si="49"/>
        <v>194529.913097012</v>
      </c>
      <c r="Z58" s="10">
        <f t="shared" si="49"/>
        <v>0</v>
      </c>
      <c r="AA58" s="10">
        <f t="shared" si="49"/>
        <v>0</v>
      </c>
      <c r="AB58" s="10">
        <f t="shared" si="49"/>
        <v>876899.11999999941</v>
      </c>
      <c r="AD58" s="10">
        <f t="shared" si="50"/>
        <v>677949.3700428661</v>
      </c>
      <c r="AE58" s="10">
        <f t="shared" si="50"/>
        <v>0</v>
      </c>
      <c r="AF58" s="10">
        <f t="shared" si="50"/>
        <v>194529.913097012</v>
      </c>
      <c r="AG58" s="10">
        <f t="shared" si="50"/>
        <v>0</v>
      </c>
      <c r="AH58" s="10">
        <f t="shared" si="50"/>
        <v>0</v>
      </c>
      <c r="AI58" s="10">
        <f t="shared" si="50"/>
        <v>876899.11999999941</v>
      </c>
    </row>
    <row r="59" spans="1:35" x14ac:dyDescent="0.2">
      <c r="A59" s="2" t="s">
        <v>22</v>
      </c>
      <c r="I59" s="10">
        <f t="shared" si="47"/>
        <v>9603.7016750000003</v>
      </c>
      <c r="J59" s="10">
        <f t="shared" si="47"/>
        <v>0</v>
      </c>
      <c r="K59" s="10">
        <f t="shared" si="47"/>
        <v>2054.9005710000001</v>
      </c>
      <c r="L59" s="10">
        <f t="shared" si="47"/>
        <v>0</v>
      </c>
      <c r="M59" s="10">
        <f t="shared" si="47"/>
        <v>0</v>
      </c>
      <c r="N59" s="10">
        <f t="shared" si="47"/>
        <v>11658.602246</v>
      </c>
      <c r="P59" s="10">
        <f t="shared" si="48"/>
        <v>19207.403350000001</v>
      </c>
      <c r="Q59" s="10">
        <f t="shared" si="48"/>
        <v>0</v>
      </c>
      <c r="R59" s="10">
        <f t="shared" si="48"/>
        <v>4109.8011420000003</v>
      </c>
      <c r="S59" s="10">
        <f t="shared" si="48"/>
        <v>0</v>
      </c>
      <c r="T59" s="10">
        <f t="shared" si="48"/>
        <v>0</v>
      </c>
      <c r="U59" s="10">
        <f t="shared" si="48"/>
        <v>23317.204492000001</v>
      </c>
      <c r="W59" s="10">
        <f t="shared" si="49"/>
        <v>19207.403350000001</v>
      </c>
      <c r="X59" s="10">
        <f t="shared" si="49"/>
        <v>0</v>
      </c>
      <c r="Y59" s="10">
        <f t="shared" si="49"/>
        <v>4109.8011420000003</v>
      </c>
      <c r="Z59" s="10">
        <f t="shared" si="49"/>
        <v>0</v>
      </c>
      <c r="AA59" s="10">
        <f t="shared" si="49"/>
        <v>0</v>
      </c>
      <c r="AB59" s="10">
        <f t="shared" si="49"/>
        <v>23317.204492000001</v>
      </c>
      <c r="AD59" s="10">
        <f t="shared" si="50"/>
        <v>19207.403350000001</v>
      </c>
      <c r="AE59" s="10">
        <f t="shared" si="50"/>
        <v>0</v>
      </c>
      <c r="AF59" s="10">
        <f t="shared" si="50"/>
        <v>4109.8011420000003</v>
      </c>
      <c r="AG59" s="10">
        <f t="shared" si="50"/>
        <v>0</v>
      </c>
      <c r="AH59" s="10">
        <f t="shared" si="50"/>
        <v>0</v>
      </c>
      <c r="AI59" s="10">
        <f t="shared" si="50"/>
        <v>23317.204492000001</v>
      </c>
    </row>
    <row r="60" spans="1:35" x14ac:dyDescent="0.2">
      <c r="A60" s="2" t="s">
        <v>21</v>
      </c>
      <c r="I60" s="10">
        <f t="shared" si="47"/>
        <v>39688.445714098503</v>
      </c>
      <c r="J60" s="10">
        <f t="shared" si="47"/>
        <v>0</v>
      </c>
      <c r="K60" s="10">
        <f t="shared" si="47"/>
        <v>11719.798065901485</v>
      </c>
      <c r="L60" s="10">
        <f t="shared" si="47"/>
        <v>0</v>
      </c>
      <c r="M60" s="10">
        <f t="shared" si="47"/>
        <v>0</v>
      </c>
      <c r="N60" s="10">
        <f t="shared" si="47"/>
        <v>51408.243779999983</v>
      </c>
      <c r="P60" s="10">
        <f t="shared" si="48"/>
        <v>79376.891428197006</v>
      </c>
      <c r="Q60" s="10">
        <f t="shared" si="48"/>
        <v>0</v>
      </c>
      <c r="R60" s="10">
        <f t="shared" si="48"/>
        <v>23439.596131802969</v>
      </c>
      <c r="S60" s="10">
        <f t="shared" si="48"/>
        <v>0</v>
      </c>
      <c r="T60" s="10">
        <f t="shared" si="48"/>
        <v>0</v>
      </c>
      <c r="U60" s="10">
        <f t="shared" si="48"/>
        <v>102816.48755999997</v>
      </c>
      <c r="W60" s="10">
        <f t="shared" si="49"/>
        <v>79376.891428197006</v>
      </c>
      <c r="X60" s="10">
        <f t="shared" si="49"/>
        <v>0</v>
      </c>
      <c r="Y60" s="10">
        <f t="shared" si="49"/>
        <v>23439.596131802969</v>
      </c>
      <c r="Z60" s="10">
        <f t="shared" si="49"/>
        <v>0</v>
      </c>
      <c r="AA60" s="10">
        <f t="shared" si="49"/>
        <v>0</v>
      </c>
      <c r="AB60" s="10">
        <f t="shared" si="49"/>
        <v>102816.48755999997</v>
      </c>
      <c r="AD60" s="10">
        <f t="shared" si="50"/>
        <v>79376.891428197006</v>
      </c>
      <c r="AE60" s="10">
        <f t="shared" si="50"/>
        <v>0</v>
      </c>
      <c r="AF60" s="10">
        <f t="shared" si="50"/>
        <v>23439.596131802969</v>
      </c>
      <c r="AG60" s="10">
        <f t="shared" si="50"/>
        <v>0</v>
      </c>
      <c r="AH60" s="10">
        <f t="shared" si="50"/>
        <v>0</v>
      </c>
      <c r="AI60" s="10">
        <f t="shared" si="50"/>
        <v>102816.48755999997</v>
      </c>
    </row>
    <row r="61" spans="1:35" ht="10.8" thickBot="1" x14ac:dyDescent="0.25">
      <c r="A61" s="5" t="s">
        <v>42</v>
      </c>
      <c r="B61" s="5"/>
      <c r="C61" s="5"/>
      <c r="D61" s="5"/>
      <c r="E61" s="5"/>
      <c r="F61" s="5"/>
      <c r="G61" s="5"/>
      <c r="H61" s="5"/>
      <c r="I61" s="11">
        <f>SUM(I52:I60)</f>
        <v>1840425.2883957727</v>
      </c>
      <c r="J61" s="11">
        <f t="shared" ref="J61:M61" si="51">SUM(J52:J60)</f>
        <v>0</v>
      </c>
      <c r="K61" s="11">
        <f t="shared" si="51"/>
        <v>606867.98939870275</v>
      </c>
      <c r="L61" s="11">
        <f t="shared" si="51"/>
        <v>0</v>
      </c>
      <c r="M61" s="11">
        <f t="shared" si="51"/>
        <v>0</v>
      </c>
      <c r="N61" s="11">
        <f>SUM(N52:N60)</f>
        <v>2488456.7133779926</v>
      </c>
      <c r="P61" s="11">
        <f>SUM(P52:P60)</f>
        <v>3680850.5767915454</v>
      </c>
      <c r="Q61" s="11">
        <f t="shared" ref="Q61:T61" si="52">SUM(Q52:Q60)</f>
        <v>0</v>
      </c>
      <c r="R61" s="11">
        <f t="shared" si="52"/>
        <v>1213735.9787974055</v>
      </c>
      <c r="S61" s="11">
        <f t="shared" si="52"/>
        <v>0</v>
      </c>
      <c r="T61" s="11">
        <f t="shared" si="52"/>
        <v>0</v>
      </c>
      <c r="U61" s="11">
        <f>SUM(U52:U60)</f>
        <v>4976913.4267559852</v>
      </c>
      <c r="W61" s="11">
        <f>SUM(W52:W60)</f>
        <v>3680850.5767915454</v>
      </c>
      <c r="X61" s="11">
        <f t="shared" ref="X61:AA61" si="53">SUM(X52:X60)</f>
        <v>0</v>
      </c>
      <c r="Y61" s="11">
        <f t="shared" si="53"/>
        <v>1213735.9787974055</v>
      </c>
      <c r="Z61" s="11">
        <f t="shared" si="53"/>
        <v>0</v>
      </c>
      <c r="AA61" s="11">
        <f t="shared" si="53"/>
        <v>0</v>
      </c>
      <c r="AB61" s="11">
        <f>SUM(AB52:AB60)</f>
        <v>4976913.4267559852</v>
      </c>
      <c r="AD61" s="11">
        <f>SUM(AD52:AD60)</f>
        <v>3680850.5767915454</v>
      </c>
      <c r="AE61" s="11">
        <f t="shared" ref="AE61:AH61" si="54">SUM(AE52:AE60)</f>
        <v>0</v>
      </c>
      <c r="AF61" s="11">
        <f t="shared" si="54"/>
        <v>1213735.9787974055</v>
      </c>
      <c r="AG61" s="11">
        <f t="shared" si="54"/>
        <v>0</v>
      </c>
      <c r="AH61" s="11">
        <f t="shared" si="54"/>
        <v>0</v>
      </c>
      <c r="AI61" s="11">
        <f>SUM(AI52:AI60)</f>
        <v>4976913.4267559852</v>
      </c>
    </row>
    <row r="62" spans="1:35" ht="10.8" thickTop="1" x14ac:dyDescent="0.2"/>
    <row r="63" spans="1:35" x14ac:dyDescent="0.2">
      <c r="A63" s="5" t="s">
        <v>43</v>
      </c>
      <c r="B63" s="5"/>
      <c r="C63" s="5"/>
      <c r="D63" s="5"/>
      <c r="E63" s="5"/>
      <c r="F63" s="5"/>
      <c r="G63" s="5"/>
      <c r="H63" s="5"/>
    </row>
    <row r="64" spans="1:35" x14ac:dyDescent="0.2">
      <c r="A64" s="2" t="s">
        <v>29</v>
      </c>
      <c r="I64" s="10">
        <f>I18*I41</f>
        <v>54307.856268499665</v>
      </c>
      <c r="J64" s="10">
        <f t="shared" ref="J64:K64" si="55">J18*J41</f>
        <v>0</v>
      </c>
      <c r="K64" s="10">
        <f t="shared" si="55"/>
        <v>39670.473321563564</v>
      </c>
      <c r="N64" s="10">
        <f>N18*N41</f>
        <v>89777.080000000075</v>
      </c>
      <c r="P64" s="10">
        <f>P18*P41</f>
        <v>72419.526334044305</v>
      </c>
      <c r="Q64" s="10">
        <f t="shared" ref="Q64:R64" si="56">Q18*Q41</f>
        <v>0</v>
      </c>
      <c r="R64" s="10">
        <f t="shared" si="56"/>
        <v>52900.576174305017</v>
      </c>
      <c r="U64" s="10">
        <f>U18*U41</f>
        <v>119717.73618000009</v>
      </c>
      <c r="W64" s="10">
        <f>W18*W41</f>
        <v>24128.980540094402</v>
      </c>
      <c r="X64" s="10">
        <f t="shared" ref="X64:Y64" si="57">X18*X41</f>
        <v>0</v>
      </c>
      <c r="Y64" s="10">
        <f t="shared" si="57"/>
        <v>17625.591296770694</v>
      </c>
      <c r="AB64" s="10">
        <f>AB18*AB41</f>
        <v>39887.956644000034</v>
      </c>
      <c r="AD64" s="10">
        <f>AD18*AD41</f>
        <v>12072.636448487476</v>
      </c>
      <c r="AE64" s="10">
        <f t="shared" ref="AE64:AF64" si="58">AE18*AE41</f>
        <v>0</v>
      </c>
      <c r="AF64" s="10">
        <f t="shared" si="58"/>
        <v>8818.74621938358</v>
      </c>
      <c r="AI64" s="10">
        <f>AI18*AI41</f>
        <v>19957.444884000015</v>
      </c>
    </row>
    <row r="65" spans="1:35" x14ac:dyDescent="0.2">
      <c r="A65" s="2" t="s">
        <v>28</v>
      </c>
      <c r="I65" s="10">
        <f t="shared" ref="I65:K72" si="59">I19*I42</f>
        <v>4101422.2474498069</v>
      </c>
      <c r="J65" s="10">
        <f t="shared" si="59"/>
        <v>0</v>
      </c>
      <c r="K65" s="10">
        <f t="shared" si="59"/>
        <v>1180912.0064283817</v>
      </c>
      <c r="N65" s="10">
        <f t="shared" ref="N65:N72" si="60">N19*N42</f>
        <v>5414225.1366666406</v>
      </c>
      <c r="P65" s="10">
        <f t="shared" ref="P65:R72" si="61">P19*P42</f>
        <v>5469246.5669743177</v>
      </c>
      <c r="Q65" s="10">
        <f t="shared" si="61"/>
        <v>0</v>
      </c>
      <c r="R65" s="10">
        <f t="shared" si="61"/>
        <v>1574746.1605722471</v>
      </c>
      <c r="U65" s="10">
        <f t="shared" ref="U65:U72" si="62">U19*U42</f>
        <v>7219869.2197449654</v>
      </c>
      <c r="W65" s="10">
        <f t="shared" ref="W65:Y72" si="63">W19*W42</f>
        <v>1822261.9045419495</v>
      </c>
      <c r="X65" s="10">
        <f t="shared" si="63"/>
        <v>0</v>
      </c>
      <c r="Y65" s="10">
        <f t="shared" si="63"/>
        <v>524679.20445613004</v>
      </c>
      <c r="AB65" s="10">
        <f t="shared" ref="AB65:AB72" si="64">AB19*AB42</f>
        <v>2405540.2282209885</v>
      </c>
      <c r="AD65" s="10">
        <f t="shared" ref="AD65:AF72" si="65">AD19*AD42</f>
        <v>911746.16560809209</v>
      </c>
      <c r="AE65" s="10">
        <f t="shared" si="65"/>
        <v>0</v>
      </c>
      <c r="AF65" s="10">
        <f t="shared" si="65"/>
        <v>262516.73902902927</v>
      </c>
      <c r="AI65" s="10">
        <f t="shared" ref="AI65:AI72" si="66">AI19*AI42</f>
        <v>1203582.2478809941</v>
      </c>
    </row>
    <row r="66" spans="1:35" x14ac:dyDescent="0.2">
      <c r="A66" s="2" t="s">
        <v>27</v>
      </c>
      <c r="I66" s="10">
        <f t="shared" si="59"/>
        <v>240763.63987499999</v>
      </c>
      <c r="J66" s="10">
        <f t="shared" si="59"/>
        <v>0</v>
      </c>
      <c r="K66" s="10">
        <f t="shared" si="59"/>
        <v>0</v>
      </c>
      <c r="N66" s="10">
        <f t="shared" si="60"/>
        <v>240763.63987499999</v>
      </c>
      <c r="P66" s="10">
        <f t="shared" si="61"/>
        <v>463486.05766870006</v>
      </c>
      <c r="Q66" s="10">
        <f t="shared" si="61"/>
        <v>0</v>
      </c>
      <c r="R66" s="10">
        <f t="shared" si="61"/>
        <v>0</v>
      </c>
      <c r="U66" s="10">
        <f t="shared" si="62"/>
        <v>463486.05766870006</v>
      </c>
      <c r="W66" s="10">
        <f t="shared" si="63"/>
        <v>428687.68625209999</v>
      </c>
      <c r="X66" s="10">
        <f t="shared" si="63"/>
        <v>0</v>
      </c>
      <c r="Y66" s="10">
        <f t="shared" si="63"/>
        <v>0</v>
      </c>
      <c r="AB66" s="10">
        <f t="shared" si="64"/>
        <v>428687.68625209999</v>
      </c>
      <c r="AD66" s="10">
        <f t="shared" si="65"/>
        <v>396585.86760210001</v>
      </c>
      <c r="AE66" s="10">
        <f t="shared" si="65"/>
        <v>0</v>
      </c>
      <c r="AF66" s="10">
        <f t="shared" si="65"/>
        <v>0</v>
      </c>
      <c r="AI66" s="10">
        <f t="shared" si="66"/>
        <v>396585.86760210001</v>
      </c>
    </row>
    <row r="67" spans="1:35" x14ac:dyDescent="0.2">
      <c r="A67" s="2" t="s">
        <v>26</v>
      </c>
      <c r="I67" s="10">
        <f t="shared" si="59"/>
        <v>0</v>
      </c>
      <c r="J67" s="10">
        <f t="shared" si="59"/>
        <v>0</v>
      </c>
      <c r="K67" s="10">
        <f t="shared" si="59"/>
        <v>152855.39812500001</v>
      </c>
      <c r="N67" s="10">
        <f t="shared" si="60"/>
        <v>152855.39812500001</v>
      </c>
      <c r="P67" s="10">
        <f t="shared" si="61"/>
        <v>0</v>
      </c>
      <c r="Q67" s="10">
        <f t="shared" si="61"/>
        <v>0</v>
      </c>
      <c r="R67" s="10">
        <f t="shared" si="61"/>
        <v>294256.83175050002</v>
      </c>
      <c r="U67" s="10">
        <f t="shared" si="62"/>
        <v>294256.83175050002</v>
      </c>
      <c r="W67" s="10">
        <f t="shared" si="63"/>
        <v>0</v>
      </c>
      <c r="X67" s="10">
        <f t="shared" si="63"/>
        <v>0</v>
      </c>
      <c r="Y67" s="10">
        <f t="shared" si="63"/>
        <v>272164.13154149998</v>
      </c>
      <c r="AB67" s="10">
        <f t="shared" si="64"/>
        <v>272164.13154149998</v>
      </c>
      <c r="AD67" s="10">
        <f t="shared" si="65"/>
        <v>0</v>
      </c>
      <c r="AE67" s="10">
        <f t="shared" si="65"/>
        <v>0</v>
      </c>
      <c r="AF67" s="10">
        <f t="shared" si="65"/>
        <v>251783.4117915</v>
      </c>
      <c r="AI67" s="10">
        <f t="shared" si="66"/>
        <v>251783.4117915</v>
      </c>
    </row>
    <row r="68" spans="1:35" x14ac:dyDescent="0.2">
      <c r="A68" s="2" t="s">
        <v>25</v>
      </c>
      <c r="I68" s="10">
        <f t="shared" si="59"/>
        <v>0</v>
      </c>
      <c r="J68" s="10">
        <f t="shared" si="59"/>
        <v>0</v>
      </c>
      <c r="K68" s="10">
        <f t="shared" si="59"/>
        <v>118.408</v>
      </c>
      <c r="N68" s="10">
        <f t="shared" si="60"/>
        <v>118.408</v>
      </c>
      <c r="P68" s="10">
        <f t="shared" si="61"/>
        <v>0</v>
      </c>
      <c r="Q68" s="10">
        <f t="shared" si="61"/>
        <v>0</v>
      </c>
      <c r="R68" s="10">
        <f t="shared" si="61"/>
        <v>224.9752</v>
      </c>
      <c r="U68" s="10">
        <f t="shared" si="62"/>
        <v>224.9752</v>
      </c>
      <c r="W68" s="10">
        <f t="shared" si="63"/>
        <v>0</v>
      </c>
      <c r="X68" s="10">
        <f t="shared" si="63"/>
        <v>0</v>
      </c>
      <c r="Y68" s="10">
        <f t="shared" si="63"/>
        <v>202.47767999999999</v>
      </c>
      <c r="AB68" s="10">
        <f t="shared" si="64"/>
        <v>202.47767999999999</v>
      </c>
      <c r="AD68" s="10">
        <f t="shared" si="65"/>
        <v>0</v>
      </c>
      <c r="AE68" s="10">
        <f t="shared" si="65"/>
        <v>0</v>
      </c>
      <c r="AF68" s="10">
        <f t="shared" si="65"/>
        <v>182.34831999999997</v>
      </c>
      <c r="AI68" s="10">
        <f t="shared" si="66"/>
        <v>182.34831999999997</v>
      </c>
    </row>
    <row r="69" spans="1:35" x14ac:dyDescent="0.2">
      <c r="A69" s="2" t="s">
        <v>24</v>
      </c>
      <c r="I69" s="10">
        <f t="shared" si="59"/>
        <v>2833.4535781580025</v>
      </c>
      <c r="J69" s="10">
        <f t="shared" si="59"/>
        <v>0</v>
      </c>
      <c r="K69" s="10">
        <f t="shared" si="59"/>
        <v>2069.7638863862026</v>
      </c>
      <c r="N69" s="10">
        <f t="shared" si="60"/>
        <v>4684.0220000011905</v>
      </c>
      <c r="P69" s="10">
        <f t="shared" si="61"/>
        <v>4533.5257250528039</v>
      </c>
      <c r="Q69" s="10">
        <f t="shared" si="61"/>
        <v>0</v>
      </c>
      <c r="R69" s="10">
        <f t="shared" si="61"/>
        <v>3311.6222182179245</v>
      </c>
      <c r="U69" s="10">
        <f t="shared" si="62"/>
        <v>7494.4352000019053</v>
      </c>
      <c r="W69" s="10">
        <f t="shared" si="63"/>
        <v>2720.1154350316824</v>
      </c>
      <c r="X69" s="10">
        <f t="shared" si="63"/>
        <v>0</v>
      </c>
      <c r="Y69" s="10">
        <f t="shared" si="63"/>
        <v>1986.9733309307546</v>
      </c>
      <c r="AB69" s="10">
        <f t="shared" si="64"/>
        <v>4496.661120001143</v>
      </c>
      <c r="AD69" s="10">
        <f t="shared" si="65"/>
        <v>1632.0692610190092</v>
      </c>
      <c r="AE69" s="10">
        <f t="shared" si="65"/>
        <v>0</v>
      </c>
      <c r="AF69" s="10">
        <f t="shared" si="65"/>
        <v>1192.1839985584527</v>
      </c>
      <c r="AI69" s="10">
        <f t="shared" si="66"/>
        <v>2697.9966720006855</v>
      </c>
    </row>
    <row r="70" spans="1:35" x14ac:dyDescent="0.2">
      <c r="A70" s="2" t="s">
        <v>23</v>
      </c>
      <c r="I70" s="10">
        <f t="shared" si="59"/>
        <v>677949.3700428661</v>
      </c>
      <c r="J70" s="10">
        <f t="shared" si="59"/>
        <v>0</v>
      </c>
      <c r="K70" s="10">
        <f t="shared" si="59"/>
        <v>194529.913097012</v>
      </c>
      <c r="L70" s="10">
        <v>0</v>
      </c>
      <c r="M70" s="10">
        <v>0</v>
      </c>
      <c r="N70" s="10">
        <f t="shared" si="60"/>
        <v>876899.11999999941</v>
      </c>
      <c r="P70" s="10">
        <f t="shared" si="61"/>
        <v>1084718.9920685857</v>
      </c>
      <c r="Q70" s="10">
        <f t="shared" si="61"/>
        <v>0</v>
      </c>
      <c r="R70" s="10">
        <f t="shared" si="61"/>
        <v>311247.86095521919</v>
      </c>
      <c r="S70" s="10">
        <v>0</v>
      </c>
      <c r="T70" s="10">
        <v>0</v>
      </c>
      <c r="U70" s="10">
        <f t="shared" si="62"/>
        <v>1403038.591999999</v>
      </c>
      <c r="W70" s="10">
        <f t="shared" si="63"/>
        <v>650831.39524115133</v>
      </c>
      <c r="X70" s="10">
        <f t="shared" si="63"/>
        <v>0</v>
      </c>
      <c r="Y70" s="10">
        <f t="shared" si="63"/>
        <v>186748.71657313153</v>
      </c>
      <c r="Z70" s="10">
        <v>0</v>
      </c>
      <c r="AA70" s="10">
        <v>0</v>
      </c>
      <c r="AB70" s="10">
        <f t="shared" si="64"/>
        <v>841823.15519999946</v>
      </c>
      <c r="AD70" s="10">
        <f t="shared" si="65"/>
        <v>390498.8371446908</v>
      </c>
      <c r="AE70" s="10">
        <f t="shared" si="65"/>
        <v>0</v>
      </c>
      <c r="AF70" s="10">
        <f t="shared" si="65"/>
        <v>112049.22994387891</v>
      </c>
      <c r="AG70" s="10">
        <v>0</v>
      </c>
      <c r="AH70" s="10">
        <v>0</v>
      </c>
      <c r="AI70" s="10">
        <f t="shared" si="66"/>
        <v>505093.89311999962</v>
      </c>
    </row>
    <row r="71" spans="1:35" x14ac:dyDescent="0.2">
      <c r="A71" s="2" t="s">
        <v>22</v>
      </c>
      <c r="I71" s="10">
        <f t="shared" si="59"/>
        <v>6720.5750000000007</v>
      </c>
      <c r="J71" s="10">
        <f t="shared" si="59"/>
        <v>0</v>
      </c>
      <c r="K71" s="10">
        <f t="shared" si="59"/>
        <v>1437.999</v>
      </c>
      <c r="L71" s="10">
        <v>0</v>
      </c>
      <c r="M71" s="10">
        <v>0</v>
      </c>
      <c r="N71" s="10">
        <f t="shared" si="60"/>
        <v>8158.5740000000005</v>
      </c>
      <c r="P71" s="10">
        <f t="shared" si="61"/>
        <v>12769.092500000001</v>
      </c>
      <c r="Q71" s="10">
        <f t="shared" si="61"/>
        <v>0</v>
      </c>
      <c r="R71" s="10">
        <f t="shared" si="61"/>
        <v>2732.1981000000001</v>
      </c>
      <c r="S71" s="10">
        <v>0</v>
      </c>
      <c r="T71" s="10">
        <v>0</v>
      </c>
      <c r="U71" s="10">
        <f t="shared" si="62"/>
        <v>15501.2906</v>
      </c>
      <c r="W71" s="10">
        <f t="shared" si="63"/>
        <v>11492.18325</v>
      </c>
      <c r="X71" s="10">
        <f t="shared" si="63"/>
        <v>0</v>
      </c>
      <c r="Y71" s="10">
        <f t="shared" si="63"/>
        <v>2458.97829</v>
      </c>
      <c r="Z71" s="10">
        <v>0</v>
      </c>
      <c r="AA71" s="10">
        <v>0</v>
      </c>
      <c r="AB71" s="10">
        <f t="shared" si="64"/>
        <v>13951.161540000003</v>
      </c>
      <c r="AD71" s="10">
        <f t="shared" si="65"/>
        <v>10349.6855</v>
      </c>
      <c r="AE71" s="10">
        <f t="shared" si="65"/>
        <v>0</v>
      </c>
      <c r="AF71" s="10">
        <f t="shared" si="65"/>
        <v>2214.5184599999998</v>
      </c>
      <c r="AG71" s="10">
        <v>0</v>
      </c>
      <c r="AH71" s="10">
        <v>0</v>
      </c>
      <c r="AI71" s="10">
        <f t="shared" si="66"/>
        <v>12564.203960000001</v>
      </c>
    </row>
    <row r="72" spans="1:35" x14ac:dyDescent="0.2">
      <c r="A72" s="2" t="s">
        <v>21</v>
      </c>
      <c r="I72" s="10">
        <f t="shared" si="59"/>
        <v>116730.72268852501</v>
      </c>
      <c r="J72" s="10">
        <f t="shared" si="59"/>
        <v>0</v>
      </c>
      <c r="K72" s="10">
        <f t="shared" si="59"/>
        <v>34469.994311474955</v>
      </c>
      <c r="L72" s="10">
        <v>0</v>
      </c>
      <c r="M72" s="10">
        <v>0</v>
      </c>
      <c r="N72" s="10">
        <f t="shared" si="60"/>
        <v>151200.71699999995</v>
      </c>
      <c r="P72" s="10">
        <f t="shared" si="61"/>
        <v>221788.37310819753</v>
      </c>
      <c r="Q72" s="10">
        <f t="shared" si="61"/>
        <v>0</v>
      </c>
      <c r="R72" s="10">
        <f t="shared" si="61"/>
        <v>65492.989191802408</v>
      </c>
      <c r="S72" s="10">
        <v>0</v>
      </c>
      <c r="T72" s="10">
        <v>0</v>
      </c>
      <c r="U72" s="10">
        <f t="shared" si="62"/>
        <v>287281.36229999992</v>
      </c>
      <c r="W72" s="10">
        <f t="shared" si="63"/>
        <v>199609.53579737779</v>
      </c>
      <c r="X72" s="10">
        <f t="shared" si="63"/>
        <v>0</v>
      </c>
      <c r="Y72" s="10">
        <f t="shared" si="63"/>
        <v>58943.690272622167</v>
      </c>
      <c r="Z72" s="10">
        <v>0</v>
      </c>
      <c r="AA72" s="10">
        <v>0</v>
      </c>
      <c r="AB72" s="10">
        <f t="shared" si="64"/>
        <v>258553.22606999992</v>
      </c>
      <c r="AD72" s="10">
        <f t="shared" si="65"/>
        <v>179765.3129403285</v>
      </c>
      <c r="AE72" s="10">
        <f t="shared" si="65"/>
        <v>0</v>
      </c>
      <c r="AF72" s="10">
        <f t="shared" si="65"/>
        <v>53083.791239671424</v>
      </c>
      <c r="AG72" s="10">
        <v>0</v>
      </c>
      <c r="AH72" s="10">
        <v>0</v>
      </c>
      <c r="AI72" s="10">
        <f t="shared" si="66"/>
        <v>232849.10417999991</v>
      </c>
    </row>
    <row r="73" spans="1:35" ht="10.8" thickBot="1" x14ac:dyDescent="0.25">
      <c r="A73" s="5" t="s">
        <v>44</v>
      </c>
      <c r="B73" s="5"/>
      <c r="C73" s="5"/>
      <c r="D73" s="5"/>
      <c r="E73" s="5"/>
      <c r="F73" s="5"/>
      <c r="G73" s="5"/>
      <c r="H73" s="5"/>
      <c r="I73" s="11">
        <f>SUM(I64:I72)</f>
        <v>5200727.8649028558</v>
      </c>
      <c r="J73" s="11">
        <f t="shared" ref="J73:M73" si="67">SUM(J64:J72)</f>
        <v>0</v>
      </c>
      <c r="K73" s="11">
        <f t="shared" si="67"/>
        <v>1606063.9561698188</v>
      </c>
      <c r="L73" s="11">
        <f t="shared" si="67"/>
        <v>0</v>
      </c>
      <c r="M73" s="11">
        <f t="shared" si="67"/>
        <v>0</v>
      </c>
      <c r="N73" s="11">
        <f>SUM(N64:N72)</f>
        <v>6938682.0956666414</v>
      </c>
      <c r="P73" s="11">
        <f>SUM(P64:P72)</f>
        <v>7328962.1343788989</v>
      </c>
      <c r="Q73" s="11">
        <f t="shared" ref="Q73:T73" si="68">SUM(Q64:Q72)</f>
        <v>0</v>
      </c>
      <c r="R73" s="11">
        <f t="shared" si="68"/>
        <v>2304913.2141622915</v>
      </c>
      <c r="S73" s="11">
        <f t="shared" si="68"/>
        <v>0</v>
      </c>
      <c r="T73" s="11">
        <f t="shared" si="68"/>
        <v>0</v>
      </c>
      <c r="U73" s="11">
        <f>SUM(U64:U72)</f>
        <v>9810870.500644166</v>
      </c>
      <c r="W73" s="11">
        <f>SUM(W64:W72)</f>
        <v>3139731.8010577043</v>
      </c>
      <c r="X73" s="11">
        <f t="shared" ref="X73:AA73" si="69">SUM(X64:X72)</f>
        <v>0</v>
      </c>
      <c r="Y73" s="11">
        <f t="shared" si="69"/>
        <v>1064809.7634410853</v>
      </c>
      <c r="Z73" s="11">
        <f t="shared" si="69"/>
        <v>0</v>
      </c>
      <c r="AA73" s="11">
        <f t="shared" si="69"/>
        <v>0</v>
      </c>
      <c r="AB73" s="11">
        <f>SUM(AB64:AB72)</f>
        <v>4265306.6842685891</v>
      </c>
      <c r="AD73" s="11">
        <f>SUM(AD64:AD72)</f>
        <v>1902650.5745047177</v>
      </c>
      <c r="AE73" s="11">
        <f t="shared" ref="AE73:AH73" si="70">SUM(AE64:AE72)</f>
        <v>0</v>
      </c>
      <c r="AF73" s="11">
        <f t="shared" si="70"/>
        <v>691840.96900202171</v>
      </c>
      <c r="AG73" s="11">
        <f t="shared" si="70"/>
        <v>0</v>
      </c>
      <c r="AH73" s="11">
        <f t="shared" si="70"/>
        <v>0</v>
      </c>
      <c r="AI73" s="11">
        <f>SUM(AI64:AI72)</f>
        <v>2625296.5184105947</v>
      </c>
    </row>
    <row r="74" spans="1:35" ht="10.8" thickTop="1" x14ac:dyDescent="0.2"/>
    <row r="76" spans="1:35" x14ac:dyDescent="0.2">
      <c r="A76" s="5" t="s">
        <v>49</v>
      </c>
      <c r="B76" s="5"/>
      <c r="C76" s="5"/>
      <c r="D76" s="5"/>
      <c r="E76" s="5"/>
      <c r="F76" s="5"/>
      <c r="G76" s="5"/>
      <c r="H76" s="5"/>
    </row>
    <row r="77" spans="1:35" x14ac:dyDescent="0.2">
      <c r="A77" s="2" t="s">
        <v>29</v>
      </c>
      <c r="I77" s="10">
        <f>(I64-I52)*-0.21</f>
        <v>-10036.091838418737</v>
      </c>
      <c r="J77" s="10">
        <f t="shared" ref="J77:K77" si="71">(J64-J52)*-0.21</f>
        <v>0</v>
      </c>
      <c r="K77" s="10">
        <f t="shared" si="71"/>
        <v>-7331.1034698249468</v>
      </c>
      <c r="N77" s="10">
        <f>(N64-N52)*-0.21</f>
        <v>-16590.804384000014</v>
      </c>
      <c r="P77" s="10">
        <f>(P64-P52)*-0.21</f>
        <v>-12470.98457421692</v>
      </c>
      <c r="Q77" s="10">
        <f t="shared" ref="Q77:R77" si="72">(Q64-Q52)*-0.21</f>
        <v>0</v>
      </c>
      <c r="R77" s="10">
        <f t="shared" si="72"/>
        <v>-9109.7291411972492</v>
      </c>
      <c r="U77" s="10">
        <f>(U64-U52)*-0.21</f>
        <v>-20615.959765800017</v>
      </c>
      <c r="W77" s="10">
        <f>(W64-W52)*-0.21</f>
        <v>-2329.9699574874412</v>
      </c>
      <c r="X77" s="10">
        <f t="shared" ref="X77:Y77" si="73">(X64-X52)*-0.21</f>
        <v>0</v>
      </c>
      <c r="Y77" s="10">
        <f t="shared" si="73"/>
        <v>-1701.982316915042</v>
      </c>
      <c r="AB77" s="10">
        <f>(AB64-AB52)*-0.21</f>
        <v>-3851.7060632400035</v>
      </c>
      <c r="AD77" s="10">
        <f>(AD64-AD52)*-0.21</f>
        <v>201.86230175001342</v>
      </c>
      <c r="AE77" s="10">
        <f t="shared" ref="AE77:AF77" si="74">(AE64-AE52)*-0.21</f>
        <v>0</v>
      </c>
      <c r="AF77" s="10">
        <f t="shared" si="74"/>
        <v>147.45514933625171</v>
      </c>
      <c r="AI77" s="10">
        <f>(AI64-AI52)*-0.21</f>
        <v>333.70140636000031</v>
      </c>
    </row>
    <row r="78" spans="1:35" x14ac:dyDescent="0.2">
      <c r="A78" s="2" t="s">
        <v>28</v>
      </c>
      <c r="I78" s="10">
        <f t="shared" ref="I78:K85" si="75">(I65-I53)*-0.21</f>
        <v>-602909.07037512155</v>
      </c>
      <c r="J78" s="10">
        <f t="shared" si="75"/>
        <v>0</v>
      </c>
      <c r="K78" s="10">
        <f t="shared" si="75"/>
        <v>-173594.06494497208</v>
      </c>
      <c r="N78" s="10">
        <f t="shared" ref="N78:N85" si="76">(N65-N53)*-0.21</f>
        <v>-795891.09508999612</v>
      </c>
      <c r="P78" s="10">
        <f t="shared" ref="P78:R85" si="77">(P65-P53)*-0.21</f>
        <v>-631762.57588593091</v>
      </c>
      <c r="Q78" s="10">
        <f t="shared" si="77"/>
        <v>0</v>
      </c>
      <c r="R78" s="10">
        <f t="shared" si="77"/>
        <v>-181901.78091019578</v>
      </c>
      <c r="U78" s="10">
        <f t="shared" ref="U78:U85" si="78">(U65-U53)*-0.21</f>
        <v>-833980.168926446</v>
      </c>
      <c r="W78" s="10">
        <f t="shared" ref="W78:Y85" si="79">(W65-W53)*-0.21</f>
        <v>134104.20322486636</v>
      </c>
      <c r="X78" s="10">
        <f t="shared" si="79"/>
        <v>0</v>
      </c>
      <c r="Y78" s="10">
        <f t="shared" si="79"/>
        <v>38612.279874188796</v>
      </c>
      <c r="AB78" s="10">
        <f t="shared" ref="AB78:AB85" si="80">(AB65-AB53)*-0.21</f>
        <v>177028.91929358916</v>
      </c>
      <c r="AD78" s="10">
        <f t="shared" ref="AD78:AF85" si="81">(AD65-AD53)*-0.21</f>
        <v>325312.50840097637</v>
      </c>
      <c r="AE78" s="10">
        <f t="shared" si="81"/>
        <v>0</v>
      </c>
      <c r="AF78" s="10">
        <f t="shared" si="81"/>
        <v>93666.397613879963</v>
      </c>
      <c r="AI78" s="10">
        <f t="shared" ref="AI78:AI85" si="82">(AI65-AI53)*-0.21</f>
        <v>429440.09516498796</v>
      </c>
    </row>
    <row r="79" spans="1:35" x14ac:dyDescent="0.2">
      <c r="A79" s="2" t="s">
        <v>27</v>
      </c>
      <c r="I79" s="10">
        <f t="shared" si="75"/>
        <v>-5662.7608098599894</v>
      </c>
      <c r="J79" s="10">
        <f t="shared" si="75"/>
        <v>0</v>
      </c>
      <c r="K79" s="10">
        <f t="shared" si="75"/>
        <v>0</v>
      </c>
      <c r="N79" s="10">
        <f t="shared" si="76"/>
        <v>-5662.7608098599894</v>
      </c>
      <c r="P79" s="10">
        <f t="shared" si="77"/>
        <v>-7536.8649826469937</v>
      </c>
      <c r="Q79" s="10">
        <f t="shared" si="77"/>
        <v>0</v>
      </c>
      <c r="R79" s="10">
        <f t="shared" si="77"/>
        <v>0</v>
      </c>
      <c r="U79" s="10">
        <f t="shared" si="78"/>
        <v>-7536.8649826469937</v>
      </c>
      <c r="W79" s="10">
        <f t="shared" si="79"/>
        <v>-229.20698516097909</v>
      </c>
      <c r="X79" s="10">
        <f t="shared" si="79"/>
        <v>0</v>
      </c>
      <c r="Y79" s="10">
        <f t="shared" si="79"/>
        <v>0</v>
      </c>
      <c r="AB79" s="10">
        <f t="shared" si="80"/>
        <v>-229.20698516097909</v>
      </c>
      <c r="AD79" s="10">
        <f t="shared" si="81"/>
        <v>6512.1749313390146</v>
      </c>
      <c r="AE79" s="10">
        <f t="shared" si="81"/>
        <v>0</v>
      </c>
      <c r="AF79" s="10">
        <f t="shared" si="81"/>
        <v>0</v>
      </c>
      <c r="AI79" s="10">
        <f t="shared" si="82"/>
        <v>6512.1749313390146</v>
      </c>
    </row>
    <row r="80" spans="1:35" x14ac:dyDescent="0.2">
      <c r="A80" s="2" t="s">
        <v>26</v>
      </c>
      <c r="I80" s="10">
        <f t="shared" si="75"/>
        <v>0</v>
      </c>
      <c r="J80" s="10">
        <f t="shared" si="75"/>
        <v>0</v>
      </c>
      <c r="K80" s="10">
        <f t="shared" si="75"/>
        <v>-3595.1589638999967</v>
      </c>
      <c r="N80" s="10">
        <f t="shared" si="76"/>
        <v>-3595.1589638999967</v>
      </c>
      <c r="P80" s="10">
        <f t="shared" si="77"/>
        <v>0</v>
      </c>
      <c r="Q80" s="10">
        <f t="shared" si="77"/>
        <v>0</v>
      </c>
      <c r="R80" s="10">
        <f t="shared" si="77"/>
        <v>-4784.9853829049944</v>
      </c>
      <c r="U80" s="10">
        <f t="shared" si="78"/>
        <v>-4784.9853829049944</v>
      </c>
      <c r="W80" s="10">
        <f t="shared" si="79"/>
        <v>0</v>
      </c>
      <c r="X80" s="10">
        <f t="shared" si="79"/>
        <v>0</v>
      </c>
      <c r="Y80" s="10">
        <f t="shared" si="79"/>
        <v>-145.51833901498756</v>
      </c>
      <c r="AB80" s="10">
        <f t="shared" si="80"/>
        <v>-145.51833901498756</v>
      </c>
      <c r="AD80" s="10">
        <f t="shared" si="81"/>
        <v>0</v>
      </c>
      <c r="AE80" s="10">
        <f t="shared" si="81"/>
        <v>0</v>
      </c>
      <c r="AF80" s="10">
        <f t="shared" si="81"/>
        <v>4134.4328084850104</v>
      </c>
      <c r="AI80" s="10">
        <f t="shared" si="82"/>
        <v>4134.4328084850104</v>
      </c>
    </row>
    <row r="81" spans="1:35" x14ac:dyDescent="0.2">
      <c r="A81" s="2" t="s">
        <v>25</v>
      </c>
      <c r="I81" s="10">
        <f t="shared" si="75"/>
        <v>0</v>
      </c>
      <c r="J81" s="10">
        <f t="shared" si="75"/>
        <v>0</v>
      </c>
      <c r="K81" s="10">
        <f t="shared" si="75"/>
        <v>-19.86767832</v>
      </c>
      <c r="N81" s="10">
        <f t="shared" si="76"/>
        <v>-19.86767832</v>
      </c>
      <c r="P81" s="10">
        <f t="shared" si="77"/>
        <v>0</v>
      </c>
      <c r="Q81" s="10">
        <f t="shared" si="77"/>
        <v>0</v>
      </c>
      <c r="R81" s="10">
        <f t="shared" si="77"/>
        <v>-37.248788639999994</v>
      </c>
      <c r="U81" s="10">
        <f t="shared" si="78"/>
        <v>-37.248788639999994</v>
      </c>
      <c r="W81" s="10">
        <f t="shared" si="79"/>
        <v>0</v>
      </c>
      <c r="X81" s="10">
        <f t="shared" si="79"/>
        <v>0</v>
      </c>
      <c r="Y81" s="10">
        <f t="shared" si="79"/>
        <v>-32.524309439999996</v>
      </c>
      <c r="AB81" s="10">
        <f t="shared" si="80"/>
        <v>-32.524309439999996</v>
      </c>
      <c r="AD81" s="10">
        <f t="shared" si="81"/>
        <v>0</v>
      </c>
      <c r="AE81" s="10">
        <f t="shared" si="81"/>
        <v>0</v>
      </c>
      <c r="AF81" s="10">
        <f t="shared" si="81"/>
        <v>-28.29714383999999</v>
      </c>
      <c r="AI81" s="10">
        <f t="shared" si="82"/>
        <v>-28.29714383999999</v>
      </c>
    </row>
    <row r="82" spans="1:35" x14ac:dyDescent="0.2">
      <c r="A82" s="2" t="s">
        <v>24</v>
      </c>
      <c r="I82" s="10">
        <f t="shared" si="75"/>
        <v>-297.51262570659026</v>
      </c>
      <c r="J82" s="10">
        <f t="shared" si="75"/>
        <v>0</v>
      </c>
      <c r="K82" s="10">
        <f t="shared" si="75"/>
        <v>-217.32520807055127</v>
      </c>
      <c r="N82" s="10">
        <f t="shared" si="76"/>
        <v>-491.82231000012496</v>
      </c>
      <c r="P82" s="10">
        <f t="shared" si="77"/>
        <v>-357.01515084790827</v>
      </c>
      <c r="Q82" s="10">
        <f t="shared" si="77"/>
        <v>0</v>
      </c>
      <c r="R82" s="10">
        <f t="shared" si="77"/>
        <v>-260.7902496846616</v>
      </c>
      <c r="U82" s="10">
        <f t="shared" si="78"/>
        <v>-590.18677200015009</v>
      </c>
      <c r="W82" s="10">
        <f t="shared" si="79"/>
        <v>23.801010056527225</v>
      </c>
      <c r="X82" s="10">
        <f t="shared" si="79"/>
        <v>0</v>
      </c>
      <c r="Y82" s="10">
        <f t="shared" si="79"/>
        <v>17.386016645644066</v>
      </c>
      <c r="AB82" s="10">
        <f t="shared" si="80"/>
        <v>39.345784800009966</v>
      </c>
      <c r="AD82" s="10">
        <f t="shared" si="81"/>
        <v>252.29070659918858</v>
      </c>
      <c r="AE82" s="10">
        <f t="shared" si="81"/>
        <v>0</v>
      </c>
      <c r="AF82" s="10">
        <f t="shared" si="81"/>
        <v>184.29177644382747</v>
      </c>
      <c r="AI82" s="10">
        <f t="shared" si="82"/>
        <v>417.06531888010602</v>
      </c>
    </row>
    <row r="83" spans="1:35" x14ac:dyDescent="0.2">
      <c r="A83" s="2" t="s">
        <v>23</v>
      </c>
      <c r="I83" s="10">
        <f t="shared" si="75"/>
        <v>-71184.683854500938</v>
      </c>
      <c r="J83" s="10">
        <f t="shared" si="75"/>
        <v>0</v>
      </c>
      <c r="K83" s="10">
        <f t="shared" si="75"/>
        <v>-20425.640875186258</v>
      </c>
      <c r="L83" s="10">
        <v>0</v>
      </c>
      <c r="M83" s="10">
        <v>0</v>
      </c>
      <c r="N83" s="10">
        <f t="shared" si="76"/>
        <v>-92074.407599999933</v>
      </c>
      <c r="P83" s="10">
        <f t="shared" si="77"/>
        <v>-85421.620625401119</v>
      </c>
      <c r="Q83" s="10">
        <f t="shared" si="77"/>
        <v>0</v>
      </c>
      <c r="R83" s="10">
        <f t="shared" si="77"/>
        <v>-24510.769050223509</v>
      </c>
      <c r="S83" s="10">
        <v>0</v>
      </c>
      <c r="T83" s="10">
        <v>0</v>
      </c>
      <c r="U83" s="10">
        <f t="shared" si="78"/>
        <v>-110489.28911999991</v>
      </c>
      <c r="W83" s="10">
        <f t="shared" si="79"/>
        <v>5694.7747083601007</v>
      </c>
      <c r="X83" s="10">
        <f t="shared" si="79"/>
        <v>0</v>
      </c>
      <c r="Y83" s="10">
        <f t="shared" si="79"/>
        <v>1634.0512700148986</v>
      </c>
      <c r="Z83" s="10">
        <v>0</v>
      </c>
      <c r="AA83" s="10">
        <v>0</v>
      </c>
      <c r="AB83" s="10">
        <f t="shared" si="80"/>
        <v>7365.9526079999905</v>
      </c>
      <c r="AD83" s="10">
        <f t="shared" si="81"/>
        <v>60364.611908616811</v>
      </c>
      <c r="AE83" s="10">
        <f t="shared" si="81"/>
        <v>0</v>
      </c>
      <c r="AF83" s="10">
        <f t="shared" si="81"/>
        <v>17320.943462157949</v>
      </c>
      <c r="AG83" s="10">
        <v>0</v>
      </c>
      <c r="AH83" s="10">
        <v>0</v>
      </c>
      <c r="AI83" s="10">
        <f t="shared" si="82"/>
        <v>78079.097644799956</v>
      </c>
    </row>
    <row r="84" spans="1:35" x14ac:dyDescent="0.2">
      <c r="A84" s="2" t="s">
        <v>22</v>
      </c>
      <c r="I84" s="10">
        <f t="shared" si="75"/>
        <v>605.45660174999989</v>
      </c>
      <c r="J84" s="10">
        <f t="shared" si="75"/>
        <v>0</v>
      </c>
      <c r="K84" s="10">
        <f t="shared" si="75"/>
        <v>129.54932991000001</v>
      </c>
      <c r="L84" s="10">
        <v>0</v>
      </c>
      <c r="M84" s="10">
        <v>0</v>
      </c>
      <c r="N84" s="10">
        <f t="shared" si="76"/>
        <v>735.00593165999999</v>
      </c>
      <c r="P84" s="10">
        <f t="shared" si="77"/>
        <v>1352.0452785</v>
      </c>
      <c r="Q84" s="10">
        <f t="shared" si="77"/>
        <v>0</v>
      </c>
      <c r="R84" s="10">
        <f t="shared" si="77"/>
        <v>289.29663882000006</v>
      </c>
      <c r="S84" s="10">
        <v>0</v>
      </c>
      <c r="T84" s="10">
        <v>0</v>
      </c>
      <c r="U84" s="10">
        <f t="shared" si="78"/>
        <v>1641.34191732</v>
      </c>
      <c r="W84" s="10">
        <f t="shared" si="79"/>
        <v>1620.1962209999999</v>
      </c>
      <c r="X84" s="10">
        <f t="shared" si="79"/>
        <v>0</v>
      </c>
      <c r="Y84" s="10">
        <f t="shared" si="79"/>
        <v>346.67279892000005</v>
      </c>
      <c r="Z84" s="10">
        <v>0</v>
      </c>
      <c r="AA84" s="10">
        <v>0</v>
      </c>
      <c r="AB84" s="10">
        <f t="shared" si="80"/>
        <v>1966.8690199199996</v>
      </c>
      <c r="AD84" s="10">
        <f t="shared" si="81"/>
        <v>1860.1207485000002</v>
      </c>
      <c r="AE84" s="10">
        <f t="shared" si="81"/>
        <v>0</v>
      </c>
      <c r="AF84" s="10">
        <f t="shared" si="81"/>
        <v>398.00936322000007</v>
      </c>
      <c r="AG84" s="10">
        <v>0</v>
      </c>
      <c r="AH84" s="10">
        <v>0</v>
      </c>
      <c r="AI84" s="10">
        <f t="shared" si="82"/>
        <v>2258.1301117200001</v>
      </c>
    </row>
    <row r="85" spans="1:35" x14ac:dyDescent="0.2">
      <c r="A85" s="2" t="s">
        <v>21</v>
      </c>
      <c r="I85" s="10">
        <f t="shared" si="75"/>
        <v>-16178.878164629567</v>
      </c>
      <c r="J85" s="10">
        <f t="shared" si="75"/>
        <v>0</v>
      </c>
      <c r="K85" s="10">
        <f t="shared" si="75"/>
        <v>-4777.5412115704285</v>
      </c>
      <c r="L85" s="10">
        <v>0</v>
      </c>
      <c r="M85" s="10">
        <v>0</v>
      </c>
      <c r="N85" s="10">
        <f t="shared" si="76"/>
        <v>-20956.419376199989</v>
      </c>
      <c r="P85" s="10">
        <f t="shared" si="77"/>
        <v>-29906.411152800109</v>
      </c>
      <c r="Q85" s="10">
        <f t="shared" si="77"/>
        <v>0</v>
      </c>
      <c r="R85" s="10">
        <f t="shared" si="77"/>
        <v>-8831.2125425998802</v>
      </c>
      <c r="S85" s="10">
        <v>0</v>
      </c>
      <c r="T85" s="10">
        <v>0</v>
      </c>
      <c r="U85" s="10">
        <f t="shared" si="78"/>
        <v>-38737.623695399983</v>
      </c>
      <c r="W85" s="10">
        <f t="shared" si="79"/>
        <v>-25248.855317527963</v>
      </c>
      <c r="X85" s="10">
        <f t="shared" si="79"/>
        <v>0</v>
      </c>
      <c r="Y85" s="10">
        <f t="shared" si="79"/>
        <v>-7455.8597695720318</v>
      </c>
      <c r="Z85" s="10">
        <v>0</v>
      </c>
      <c r="AA85" s="10">
        <v>0</v>
      </c>
      <c r="AB85" s="10">
        <f t="shared" si="80"/>
        <v>-32704.715087099987</v>
      </c>
      <c r="AD85" s="10">
        <f t="shared" si="81"/>
        <v>-21081.568517547614</v>
      </c>
      <c r="AE85" s="10">
        <f t="shared" si="81"/>
        <v>0</v>
      </c>
      <c r="AF85" s="10">
        <f t="shared" si="81"/>
        <v>-6225.2809726523756</v>
      </c>
      <c r="AG85" s="10">
        <v>0</v>
      </c>
      <c r="AH85" s="10">
        <v>0</v>
      </c>
      <c r="AI85" s="10">
        <f t="shared" si="82"/>
        <v>-27306.849490199987</v>
      </c>
    </row>
    <row r="86" spans="1:35" ht="10.8" thickBot="1" x14ac:dyDescent="0.25">
      <c r="A86" s="5" t="s">
        <v>50</v>
      </c>
      <c r="B86" s="5"/>
      <c r="C86" s="5"/>
      <c r="D86" s="5"/>
      <c r="E86" s="5"/>
      <c r="F86" s="5"/>
      <c r="G86" s="5"/>
      <c r="H86" s="5"/>
      <c r="I86" s="11">
        <f>SUM(I77:I85)</f>
        <v>-705663.54106648732</v>
      </c>
      <c r="J86" s="11">
        <f t="shared" ref="J86:M86" si="83">SUM(J77:J85)</f>
        <v>0</v>
      </c>
      <c r="K86" s="11">
        <f t="shared" si="83"/>
        <v>-209831.15302193427</v>
      </c>
      <c r="L86" s="11">
        <f t="shared" si="83"/>
        <v>0</v>
      </c>
      <c r="M86" s="11">
        <f t="shared" si="83"/>
        <v>0</v>
      </c>
      <c r="N86" s="11">
        <f>SUM(N77:N85)</f>
        <v>-934547.33028061606</v>
      </c>
      <c r="P86" s="11">
        <f>SUM(P77:P85)</f>
        <v>-766103.42709334404</v>
      </c>
      <c r="Q86" s="11">
        <f t="shared" ref="Q86:T86" si="84">SUM(Q77:Q85)</f>
        <v>0</v>
      </c>
      <c r="R86" s="11">
        <f t="shared" si="84"/>
        <v>-229147.21942662608</v>
      </c>
      <c r="S86" s="11">
        <f t="shared" si="84"/>
        <v>0</v>
      </c>
      <c r="T86" s="11">
        <f t="shared" si="84"/>
        <v>0</v>
      </c>
      <c r="U86" s="11">
        <f>SUM(U77:U85)</f>
        <v>-1015130.9855165181</v>
      </c>
      <c r="W86" s="11">
        <f>SUM(W77:W85)</f>
        <v>113634.94290410659</v>
      </c>
      <c r="X86" s="11">
        <f t="shared" ref="X86:AA86" si="85">SUM(X77:X85)</f>
        <v>0</v>
      </c>
      <c r="Y86" s="11">
        <f t="shared" si="85"/>
        <v>31274.505224827277</v>
      </c>
      <c r="Z86" s="11">
        <f t="shared" si="85"/>
        <v>0</v>
      </c>
      <c r="AA86" s="11">
        <f t="shared" si="85"/>
        <v>0</v>
      </c>
      <c r="AB86" s="11">
        <f>SUM(AB77:AB85)</f>
        <v>149437.41592235322</v>
      </c>
      <c r="AD86" s="11">
        <f>SUM(AD77:AD85)</f>
        <v>373422.00048023369</v>
      </c>
      <c r="AE86" s="11">
        <f t="shared" ref="AE86:AH86" si="86">SUM(AE77:AE85)</f>
        <v>0</v>
      </c>
      <c r="AF86" s="11">
        <f t="shared" si="86"/>
        <v>109597.95205703065</v>
      </c>
      <c r="AG86" s="11">
        <f t="shared" si="86"/>
        <v>0</v>
      </c>
      <c r="AH86" s="11">
        <f t="shared" si="86"/>
        <v>0</v>
      </c>
      <c r="AI86" s="11">
        <f>SUM(AI77:AI85)</f>
        <v>493839.55075253203</v>
      </c>
    </row>
    <row r="87" spans="1:35" ht="10.8" thickTop="1" x14ac:dyDescent="0.2"/>
    <row r="88" spans="1:35" x14ac:dyDescent="0.2">
      <c r="A88" s="5" t="s">
        <v>51</v>
      </c>
      <c r="B88" s="5"/>
      <c r="C88" s="5"/>
      <c r="D88" s="5"/>
      <c r="E88" s="5"/>
      <c r="F88" s="5"/>
      <c r="G88" s="5"/>
      <c r="H88" s="5"/>
      <c r="I88" s="10">
        <f>I86</f>
        <v>-705663.54106648732</v>
      </c>
      <c r="J88" s="10">
        <f t="shared" ref="J88:N88" si="87">J86</f>
        <v>0</v>
      </c>
      <c r="K88" s="10">
        <f t="shared" si="87"/>
        <v>-209831.15302193427</v>
      </c>
      <c r="L88" s="10">
        <f t="shared" si="87"/>
        <v>0</v>
      </c>
      <c r="M88" s="10">
        <f t="shared" si="87"/>
        <v>0</v>
      </c>
      <c r="N88" s="10">
        <f t="shared" si="87"/>
        <v>-934547.33028061606</v>
      </c>
      <c r="P88" s="10">
        <f>I88+P86</f>
        <v>-1471766.9681598314</v>
      </c>
      <c r="Q88" s="10">
        <f t="shared" ref="Q88:U88" si="88">J88+Q86</f>
        <v>0</v>
      </c>
      <c r="R88" s="10">
        <f t="shared" si="88"/>
        <v>-438978.37244856032</v>
      </c>
      <c r="S88" s="10">
        <f t="shared" si="88"/>
        <v>0</v>
      </c>
      <c r="T88" s="10">
        <f t="shared" si="88"/>
        <v>0</v>
      </c>
      <c r="U88" s="10">
        <f t="shared" si="88"/>
        <v>-1949678.3157971343</v>
      </c>
      <c r="W88" s="10">
        <f>P88+W86</f>
        <v>-1358132.0252557248</v>
      </c>
      <c r="X88" s="10">
        <f t="shared" ref="X88:AB88" si="89">Q88+X86</f>
        <v>0</v>
      </c>
      <c r="Y88" s="10">
        <f t="shared" si="89"/>
        <v>-407703.86722373305</v>
      </c>
      <c r="Z88" s="10">
        <f t="shared" si="89"/>
        <v>0</v>
      </c>
      <c r="AA88" s="10">
        <f t="shared" si="89"/>
        <v>0</v>
      </c>
      <c r="AB88" s="10">
        <f t="shared" si="89"/>
        <v>-1800240.899874781</v>
      </c>
      <c r="AD88" s="10">
        <f>W88+AD86</f>
        <v>-984710.0247754911</v>
      </c>
      <c r="AE88" s="10">
        <f t="shared" ref="AE88:AI88" si="90">X88+AE86</f>
        <v>0</v>
      </c>
      <c r="AF88" s="10">
        <f t="shared" si="90"/>
        <v>-298105.91516670241</v>
      </c>
      <c r="AG88" s="10">
        <f t="shared" si="90"/>
        <v>0</v>
      </c>
      <c r="AH88" s="10">
        <f t="shared" si="90"/>
        <v>0</v>
      </c>
      <c r="AI88" s="10">
        <f t="shared" si="90"/>
        <v>-1306401.3491222491</v>
      </c>
    </row>
  </sheetData>
  <mergeCells count="4">
    <mergeCell ref="I1:N1"/>
    <mergeCell ref="P1:U1"/>
    <mergeCell ref="W1:AB1"/>
    <mergeCell ref="AD1:AI1"/>
  </mergeCells>
  <pageMargins left="0.7" right="0.7" top="0.75" bottom="0.75" header="0.3" footer="0.3"/>
  <pageSetup orientation="portrait" r:id="rId1"/>
  <colBreaks count="1" manualBreakCount="1">
    <brk id="1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88" sqref="I88"/>
    </sheetView>
  </sheetViews>
  <sheetFormatPr defaultRowHeight="10.199999999999999" x14ac:dyDescent="0.2"/>
  <cols>
    <col min="1" max="1" width="30.77734375" style="2" customWidth="1"/>
    <col min="2" max="2" width="10.6640625" style="1" customWidth="1"/>
    <col min="3" max="3" width="8.109375" style="1" customWidth="1"/>
    <col min="4" max="4" width="9.109375" style="1" customWidth="1"/>
    <col min="5" max="5" width="7.33203125" style="1" bestFit="1" customWidth="1"/>
    <col min="6" max="6" width="7.21875" style="1" customWidth="1"/>
    <col min="7" max="7" width="9.88671875" style="1" customWidth="1"/>
    <col min="8" max="8" width="1.88671875" style="1" customWidth="1"/>
    <col min="9" max="9" width="10.6640625" style="10" customWidth="1"/>
    <col min="10" max="10" width="8.109375" style="10" customWidth="1"/>
    <col min="11" max="11" width="9.109375" style="10" customWidth="1"/>
    <col min="12" max="12" width="7.33203125" style="10" bestFit="1" customWidth="1"/>
    <col min="13" max="13" width="7.21875" style="10" customWidth="1"/>
    <col min="14" max="14" width="9.88671875" style="10" customWidth="1"/>
    <col min="15" max="15" width="1.33203125" style="1" customWidth="1"/>
    <col min="16" max="16" width="10.6640625" style="10" customWidth="1"/>
    <col min="17" max="17" width="8.109375" style="10" customWidth="1"/>
    <col min="18" max="18" width="9.109375" style="10" customWidth="1"/>
    <col min="19" max="19" width="7.33203125" style="10" bestFit="1" customWidth="1"/>
    <col min="20" max="20" width="7.21875" style="10" customWidth="1"/>
    <col min="21" max="21" width="9.88671875" style="10" customWidth="1"/>
    <col min="22" max="22" width="1.21875" style="1" customWidth="1"/>
    <col min="23" max="23" width="10.6640625" style="10" customWidth="1"/>
    <col min="24" max="24" width="8.109375" style="10" customWidth="1"/>
    <col min="25" max="25" width="9.109375" style="10" customWidth="1"/>
    <col min="26" max="26" width="7.33203125" style="10" bestFit="1" customWidth="1"/>
    <col min="27" max="27" width="7.21875" style="10" customWidth="1"/>
    <col min="28" max="28" width="9.88671875" style="10" customWidth="1"/>
    <col min="29" max="16384" width="8.88671875" style="1"/>
  </cols>
  <sheetData>
    <row r="1" spans="1:28" s="3" customFormat="1" ht="10.8" thickBot="1" x14ac:dyDescent="0.25">
      <c r="A1" s="4"/>
      <c r="B1" s="23" t="s">
        <v>45</v>
      </c>
      <c r="C1" s="24"/>
      <c r="D1" s="24"/>
      <c r="E1" s="24"/>
      <c r="F1" s="24"/>
      <c r="G1" s="25"/>
      <c r="I1" s="23" t="s">
        <v>46</v>
      </c>
      <c r="J1" s="24"/>
      <c r="K1" s="24"/>
      <c r="L1" s="24"/>
      <c r="M1" s="24"/>
      <c r="N1" s="25"/>
      <c r="P1" s="23" t="s">
        <v>47</v>
      </c>
      <c r="Q1" s="24"/>
      <c r="R1" s="24"/>
      <c r="S1" s="24"/>
      <c r="T1" s="24"/>
      <c r="U1" s="25"/>
      <c r="W1" s="23" t="s">
        <v>48</v>
      </c>
      <c r="X1" s="24"/>
      <c r="Y1" s="24"/>
      <c r="Z1" s="24"/>
      <c r="AA1" s="24"/>
      <c r="AB1" s="25"/>
    </row>
    <row r="2" spans="1:28" s="3" customFormat="1" ht="18" customHeight="1" x14ac:dyDescent="0.2">
      <c r="A2" s="4" t="s">
        <v>0</v>
      </c>
      <c r="B2" s="15" t="s">
        <v>35</v>
      </c>
      <c r="C2" s="15" t="s">
        <v>34</v>
      </c>
      <c r="D2" s="15" t="s">
        <v>33</v>
      </c>
      <c r="E2" s="15" t="s">
        <v>32</v>
      </c>
      <c r="F2" s="15" t="s">
        <v>31</v>
      </c>
      <c r="G2" s="15" t="s">
        <v>37</v>
      </c>
      <c r="I2" s="15" t="s">
        <v>35</v>
      </c>
      <c r="J2" s="15" t="s">
        <v>34</v>
      </c>
      <c r="K2" s="15" t="s">
        <v>33</v>
      </c>
      <c r="L2" s="15" t="s">
        <v>32</v>
      </c>
      <c r="M2" s="15" t="s">
        <v>31</v>
      </c>
      <c r="N2" s="15" t="s">
        <v>37</v>
      </c>
      <c r="P2" s="15" t="s">
        <v>35</v>
      </c>
      <c r="Q2" s="15" t="s">
        <v>34</v>
      </c>
      <c r="R2" s="15" t="s">
        <v>33</v>
      </c>
      <c r="S2" s="15" t="s">
        <v>32</v>
      </c>
      <c r="T2" s="15" t="s">
        <v>31</v>
      </c>
      <c r="U2" s="15" t="s">
        <v>37</v>
      </c>
      <c r="W2" s="15" t="s">
        <v>35</v>
      </c>
      <c r="X2" s="15" t="s">
        <v>34</v>
      </c>
      <c r="Y2" s="15" t="s">
        <v>33</v>
      </c>
      <c r="Z2" s="15" t="s">
        <v>32</v>
      </c>
      <c r="AA2" s="15" t="s">
        <v>31</v>
      </c>
      <c r="AB2" s="15" t="s">
        <v>37</v>
      </c>
    </row>
    <row r="3" spans="1:28" s="3" customFormat="1" x14ac:dyDescent="0.2">
      <c r="A3" s="4"/>
    </row>
    <row r="4" spans="1:28" x14ac:dyDescent="0.2">
      <c r="A4" s="6" t="s">
        <v>36</v>
      </c>
    </row>
    <row r="5" spans="1:28" x14ac:dyDescent="0.2">
      <c r="A5" s="5" t="s">
        <v>30</v>
      </c>
    </row>
    <row r="6" spans="1:28" x14ac:dyDescent="0.2">
      <c r="A6" s="2" t="s">
        <v>29</v>
      </c>
      <c r="B6" s="1">
        <v>14428331.375549801</v>
      </c>
      <c r="C6" s="1">
        <v>6712390.6504869396</v>
      </c>
      <c r="D6" s="1">
        <v>4385276.5611520195</v>
      </c>
      <c r="E6" s="1">
        <v>1760526.8432149701</v>
      </c>
      <c r="F6" s="1">
        <v>2773652.6295961998</v>
      </c>
      <c r="G6" s="1">
        <v>30060178.059999999</v>
      </c>
      <c r="I6" s="10">
        <v>14428331.375549801</v>
      </c>
      <c r="J6" s="10">
        <v>6712390.6504869396</v>
      </c>
      <c r="K6" s="10">
        <v>4385276.5611520195</v>
      </c>
      <c r="L6" s="10">
        <v>1760526.8432149701</v>
      </c>
      <c r="M6" s="10">
        <v>2773652.6295961998</v>
      </c>
      <c r="N6" s="10">
        <v>30060178.059999999</v>
      </c>
      <c r="P6" s="10">
        <v>14428331.375549801</v>
      </c>
      <c r="Q6" s="10">
        <v>6712390.6504869396</v>
      </c>
      <c r="R6" s="10">
        <v>4385276.5611520195</v>
      </c>
      <c r="S6" s="10">
        <v>1760526.8432149701</v>
      </c>
      <c r="T6" s="10">
        <v>2773652.6295961998</v>
      </c>
      <c r="U6" s="10">
        <v>30060178.059999999</v>
      </c>
      <c r="W6" s="10">
        <v>14428331.375549801</v>
      </c>
      <c r="X6" s="10">
        <v>6712390.6504869396</v>
      </c>
      <c r="Y6" s="10">
        <v>4385276.5611520195</v>
      </c>
      <c r="Z6" s="10">
        <v>1760526.8432149701</v>
      </c>
      <c r="AA6" s="10">
        <v>2773652.6295961998</v>
      </c>
      <c r="AB6" s="10">
        <v>30060178.059999999</v>
      </c>
    </row>
    <row r="7" spans="1:28" x14ac:dyDescent="0.2">
      <c r="A7" s="2" t="s">
        <v>28</v>
      </c>
      <c r="B7" s="1">
        <v>630378.20429667796</v>
      </c>
      <c r="C7" s="1">
        <v>293266.39752412197</v>
      </c>
      <c r="D7" s="1">
        <v>191594.07224648501</v>
      </c>
      <c r="E7" s="1">
        <v>76917.955455514893</v>
      </c>
      <c r="F7" s="1">
        <v>121181.73047720001</v>
      </c>
      <c r="G7" s="1">
        <v>1313338.3600000001</v>
      </c>
      <c r="I7" s="10">
        <v>630378.20429667796</v>
      </c>
      <c r="J7" s="10">
        <v>293266.39752412197</v>
      </c>
      <c r="K7" s="10">
        <v>191594.07224648501</v>
      </c>
      <c r="L7" s="10">
        <v>76917.955455514893</v>
      </c>
      <c r="M7" s="10">
        <v>121181.73047720001</v>
      </c>
      <c r="N7" s="10">
        <v>1313338.3600000001</v>
      </c>
      <c r="P7" s="10">
        <v>630378.20429667796</v>
      </c>
      <c r="Q7" s="10">
        <v>293266.39752412197</v>
      </c>
      <c r="R7" s="10">
        <v>191594.07224648501</v>
      </c>
      <c r="S7" s="10">
        <v>76917.955455514893</v>
      </c>
      <c r="T7" s="10">
        <v>121181.73047720001</v>
      </c>
      <c r="U7" s="10">
        <v>1313338.3600000001</v>
      </c>
      <c r="W7" s="10">
        <v>630378.20429667796</v>
      </c>
      <c r="X7" s="10">
        <v>293266.39752412197</v>
      </c>
      <c r="Y7" s="10">
        <v>191594.07224648501</v>
      </c>
      <c r="Z7" s="10">
        <v>76917.955455514893</v>
      </c>
      <c r="AA7" s="10">
        <v>121181.73047720001</v>
      </c>
      <c r="AB7" s="10">
        <v>1313338.3600000001</v>
      </c>
    </row>
    <row r="8" spans="1:28" x14ac:dyDescent="0.2">
      <c r="A8" s="2" t="s">
        <v>27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</row>
    <row r="9" spans="1:28" x14ac:dyDescent="0.2">
      <c r="A9" s="2" t="s">
        <v>26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</row>
    <row r="10" spans="1:28" x14ac:dyDescent="0.2">
      <c r="A10" s="2" t="s">
        <v>25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x14ac:dyDescent="0.2">
      <c r="A11" s="2" t="s">
        <v>24</v>
      </c>
      <c r="B11" s="1">
        <v>1254637.5075783699</v>
      </c>
      <c r="C11" s="1">
        <v>583686.14196722303</v>
      </c>
      <c r="D11" s="1">
        <v>381328.39560707501</v>
      </c>
      <c r="E11" s="1">
        <v>153089.290306924</v>
      </c>
      <c r="F11" s="1">
        <v>241187.18454039999</v>
      </c>
      <c r="G11" s="1">
        <v>2613928.52</v>
      </c>
      <c r="I11" s="10">
        <v>1254637.5075783699</v>
      </c>
      <c r="J11" s="10">
        <v>583686.14196722303</v>
      </c>
      <c r="K11" s="10">
        <v>381328.39560707501</v>
      </c>
      <c r="L11" s="10">
        <v>153089.290306924</v>
      </c>
      <c r="M11" s="10">
        <v>241187.18454039999</v>
      </c>
      <c r="N11" s="10">
        <v>2613928.52</v>
      </c>
      <c r="P11" s="10">
        <v>1254637.5075783699</v>
      </c>
      <c r="Q11" s="10">
        <v>583686.14196722303</v>
      </c>
      <c r="R11" s="10">
        <v>381328.39560707501</v>
      </c>
      <c r="S11" s="10">
        <v>153089.290306924</v>
      </c>
      <c r="T11" s="10">
        <v>241187.18454039999</v>
      </c>
      <c r="U11" s="10">
        <v>2613928.52</v>
      </c>
      <c r="W11" s="10">
        <v>1254637.5075783699</v>
      </c>
      <c r="X11" s="10">
        <v>583686.14196722303</v>
      </c>
      <c r="Y11" s="10">
        <v>381328.39560707501</v>
      </c>
      <c r="Z11" s="10">
        <v>153089.290306924</v>
      </c>
      <c r="AA11" s="10">
        <v>241187.18454039999</v>
      </c>
      <c r="AB11" s="10">
        <v>2613928.52</v>
      </c>
    </row>
    <row r="12" spans="1:28" x14ac:dyDescent="0.2">
      <c r="A12" s="2" t="s">
        <v>23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</row>
    <row r="13" spans="1:28" x14ac:dyDescent="0.2">
      <c r="A13" s="2" t="s">
        <v>22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</row>
    <row r="14" spans="1:28" x14ac:dyDescent="0.2">
      <c r="A14" s="2" t="s">
        <v>21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</row>
    <row r="15" spans="1:28" ht="10.8" thickBot="1" x14ac:dyDescent="0.25">
      <c r="A15" s="5" t="s">
        <v>20</v>
      </c>
      <c r="B15" s="7">
        <f>SUM(B6:B14)</f>
        <v>16313347.087424848</v>
      </c>
      <c r="C15" s="11">
        <f t="shared" ref="C15:G15" si="0">SUM(C6:C14)</f>
        <v>7589343.1899782848</v>
      </c>
      <c r="D15" s="11">
        <f t="shared" si="0"/>
        <v>4958199.0290055797</v>
      </c>
      <c r="E15" s="11">
        <f t="shared" si="0"/>
        <v>1990534.0889774088</v>
      </c>
      <c r="F15" s="11">
        <f t="shared" si="0"/>
        <v>3136021.5446137995</v>
      </c>
      <c r="G15" s="11">
        <f t="shared" si="0"/>
        <v>33987444.939999998</v>
      </c>
      <c r="I15" s="11">
        <f>SUM(I6:I14)</f>
        <v>16313347.087424848</v>
      </c>
      <c r="J15" s="11">
        <f t="shared" ref="J15" si="1">SUM(J6:J14)</f>
        <v>7589343.1899782848</v>
      </c>
      <c r="K15" s="11">
        <f t="shared" ref="K15" si="2">SUM(K6:K14)</f>
        <v>4958199.0290055797</v>
      </c>
      <c r="L15" s="11">
        <f t="shared" ref="L15" si="3">SUM(L6:L14)</f>
        <v>1990534.0889774088</v>
      </c>
      <c r="M15" s="11">
        <f t="shared" ref="M15" si="4">SUM(M6:M14)</f>
        <v>3136021.5446137995</v>
      </c>
      <c r="N15" s="11">
        <f t="shared" ref="N15" si="5">SUM(N6:N14)</f>
        <v>33987444.939999998</v>
      </c>
      <c r="P15" s="11">
        <f>SUM(P6:P14)</f>
        <v>16313347.087424848</v>
      </c>
      <c r="Q15" s="11">
        <f t="shared" ref="Q15" si="6">SUM(Q6:Q14)</f>
        <v>7589343.1899782848</v>
      </c>
      <c r="R15" s="11">
        <f t="shared" ref="R15" si="7">SUM(R6:R14)</f>
        <v>4958199.0290055797</v>
      </c>
      <c r="S15" s="11">
        <f t="shared" ref="S15" si="8">SUM(S6:S14)</f>
        <v>1990534.0889774088</v>
      </c>
      <c r="T15" s="11">
        <f t="shared" ref="T15" si="9">SUM(T6:T14)</f>
        <v>3136021.5446137995</v>
      </c>
      <c r="U15" s="11">
        <f t="shared" ref="U15" si="10">SUM(U6:U14)</f>
        <v>33987444.939999998</v>
      </c>
      <c r="W15" s="11">
        <f>SUM(W6:W14)</f>
        <v>16313347.087424848</v>
      </c>
      <c r="X15" s="11">
        <f t="shared" ref="X15" si="11">SUM(X6:X14)</f>
        <v>7589343.1899782848</v>
      </c>
      <c r="Y15" s="11">
        <f t="shared" ref="Y15" si="12">SUM(Y6:Y14)</f>
        <v>4958199.0290055797</v>
      </c>
      <c r="Z15" s="11">
        <f t="shared" ref="Z15" si="13">SUM(Z6:Z14)</f>
        <v>1990534.0889774088</v>
      </c>
      <c r="AA15" s="11">
        <f t="shared" ref="AA15" si="14">SUM(AA6:AA14)</f>
        <v>3136021.5446137995</v>
      </c>
      <c r="AB15" s="11">
        <f t="shared" ref="AB15" si="15">SUM(AB6:AB14)</f>
        <v>33987444.939999998</v>
      </c>
    </row>
    <row r="16" spans="1:28" ht="10.8" thickTop="1" x14ac:dyDescent="0.2">
      <c r="A16" s="2" t="s">
        <v>19</v>
      </c>
    </row>
    <row r="17" spans="1:28" s="10" customFormat="1" x14ac:dyDescent="0.2">
      <c r="A17" s="5" t="s">
        <v>30</v>
      </c>
    </row>
    <row r="18" spans="1:28" s="10" customFormat="1" x14ac:dyDescent="0.2">
      <c r="A18" s="2" t="s">
        <v>29</v>
      </c>
      <c r="B18" s="10">
        <v>14428331.375549801</v>
      </c>
      <c r="C18" s="10">
        <v>6712390.6504869396</v>
      </c>
      <c r="D18" s="10">
        <v>4385276.5611520195</v>
      </c>
      <c r="E18" s="10">
        <v>1760526.8432149701</v>
      </c>
      <c r="F18" s="10">
        <v>2773652.6295961998</v>
      </c>
      <c r="G18" s="10">
        <v>30060178.059999999</v>
      </c>
      <c r="I18" s="10">
        <v>14428331.375549801</v>
      </c>
      <c r="J18" s="10">
        <v>6712390.6504869396</v>
      </c>
      <c r="K18" s="10">
        <v>4385276.5611520195</v>
      </c>
      <c r="L18" s="10">
        <v>1760526.8432149701</v>
      </c>
      <c r="M18" s="10">
        <v>2773652.6295961998</v>
      </c>
      <c r="N18" s="10">
        <v>30060178.059999999</v>
      </c>
      <c r="P18" s="10">
        <v>14428331.375549801</v>
      </c>
      <c r="Q18" s="10">
        <v>6712390.6504869396</v>
      </c>
      <c r="R18" s="10">
        <v>4385276.5611520195</v>
      </c>
      <c r="S18" s="10">
        <v>1760526.8432149701</v>
      </c>
      <c r="T18" s="10">
        <v>2773652.6295961998</v>
      </c>
      <c r="U18" s="10">
        <v>30060178.059999999</v>
      </c>
      <c r="W18" s="10">
        <v>14428331.375549801</v>
      </c>
      <c r="X18" s="10">
        <v>6712390.6504869396</v>
      </c>
      <c r="Y18" s="10">
        <v>4385276.5611520195</v>
      </c>
      <c r="Z18" s="10">
        <v>1760526.8432149701</v>
      </c>
      <c r="AA18" s="10">
        <v>2773652.6295961998</v>
      </c>
      <c r="AB18" s="10">
        <v>30060178.059999999</v>
      </c>
    </row>
    <row r="19" spans="1:28" s="10" customFormat="1" x14ac:dyDescent="0.2">
      <c r="A19" s="2" t="s">
        <v>28</v>
      </c>
      <c r="B19" s="10">
        <v>630378.20429667796</v>
      </c>
      <c r="C19" s="10">
        <v>293266.39752412197</v>
      </c>
      <c r="D19" s="10">
        <v>191594.07224648501</v>
      </c>
      <c r="E19" s="10">
        <v>76917.955455514893</v>
      </c>
      <c r="F19" s="10">
        <v>121181.73047720001</v>
      </c>
      <c r="G19" s="10">
        <v>1313338.3600000001</v>
      </c>
      <c r="I19" s="10">
        <v>630378.20429667796</v>
      </c>
      <c r="J19" s="10">
        <v>293266.39752412197</v>
      </c>
      <c r="K19" s="10">
        <v>191594.07224648501</v>
      </c>
      <c r="L19" s="10">
        <v>76917.955455514893</v>
      </c>
      <c r="M19" s="10">
        <v>121181.73047720001</v>
      </c>
      <c r="N19" s="10">
        <v>1313338.3600000001</v>
      </c>
      <c r="P19" s="10">
        <v>630378.20429667796</v>
      </c>
      <c r="Q19" s="10">
        <v>293266.39752412197</v>
      </c>
      <c r="R19" s="10">
        <v>191594.07224648501</v>
      </c>
      <c r="S19" s="10">
        <v>76917.955455514893</v>
      </c>
      <c r="T19" s="10">
        <v>121181.73047720001</v>
      </c>
      <c r="U19" s="10">
        <v>1313338.3600000001</v>
      </c>
      <c r="W19" s="10">
        <v>630378.20429667796</v>
      </c>
      <c r="X19" s="10">
        <v>293266.39752412197</v>
      </c>
      <c r="Y19" s="10">
        <v>191594.07224648501</v>
      </c>
      <c r="Z19" s="10">
        <v>76917.955455514893</v>
      </c>
      <c r="AA19" s="10">
        <v>121181.73047720001</v>
      </c>
      <c r="AB19" s="10">
        <v>1313338.3600000001</v>
      </c>
    </row>
    <row r="20" spans="1:28" s="10" customFormat="1" x14ac:dyDescent="0.2">
      <c r="A20" s="2" t="s">
        <v>27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</row>
    <row r="21" spans="1:28" s="10" customFormat="1" x14ac:dyDescent="0.2">
      <c r="A21" s="2" t="s">
        <v>26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</row>
    <row r="22" spans="1:28" s="10" customFormat="1" x14ac:dyDescent="0.2">
      <c r="A22" s="2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</row>
    <row r="23" spans="1:28" s="10" customFormat="1" x14ac:dyDescent="0.2">
      <c r="A23" s="2" t="s">
        <v>24</v>
      </c>
      <c r="B23" s="10">
        <v>1254637.5075783699</v>
      </c>
      <c r="C23" s="10">
        <v>583686.14196722303</v>
      </c>
      <c r="D23" s="10">
        <v>381328.39560707501</v>
      </c>
      <c r="E23" s="10">
        <v>153089.290306924</v>
      </c>
      <c r="F23" s="10">
        <v>241187.18454039999</v>
      </c>
      <c r="G23" s="10">
        <v>2613928.52</v>
      </c>
      <c r="I23" s="10">
        <v>1254637.5075783699</v>
      </c>
      <c r="J23" s="10">
        <v>583686.14196722303</v>
      </c>
      <c r="K23" s="10">
        <v>381328.39560707501</v>
      </c>
      <c r="L23" s="10">
        <v>153089.290306924</v>
      </c>
      <c r="M23" s="10">
        <v>241187.18454039999</v>
      </c>
      <c r="N23" s="10">
        <v>2613928.52</v>
      </c>
      <c r="P23" s="10">
        <v>1254637.5075783699</v>
      </c>
      <c r="Q23" s="10">
        <v>583686.14196722303</v>
      </c>
      <c r="R23" s="10">
        <v>381328.39560707501</v>
      </c>
      <c r="S23" s="10">
        <v>153089.290306924</v>
      </c>
      <c r="T23" s="10">
        <v>241187.18454039999</v>
      </c>
      <c r="U23" s="10">
        <v>2613928.52</v>
      </c>
      <c r="W23" s="10">
        <v>1254637.5075783699</v>
      </c>
      <c r="X23" s="10">
        <v>583686.14196722303</v>
      </c>
      <c r="Y23" s="10">
        <v>381328.39560707501</v>
      </c>
      <c r="Z23" s="10">
        <v>153089.290306924</v>
      </c>
      <c r="AA23" s="10">
        <v>241187.18454039999</v>
      </c>
      <c r="AB23" s="10">
        <v>2613928.52</v>
      </c>
    </row>
    <row r="24" spans="1:28" s="10" customFormat="1" x14ac:dyDescent="0.2">
      <c r="A24" s="2" t="s">
        <v>23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s="10" customFormat="1" x14ac:dyDescent="0.2">
      <c r="A25" s="2" t="s">
        <v>22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s="10" customFormat="1" x14ac:dyDescent="0.2">
      <c r="A26" s="2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s="10" customFormat="1" ht="10.8" thickBot="1" x14ac:dyDescent="0.25">
      <c r="A27" s="5" t="s">
        <v>20</v>
      </c>
      <c r="B27" s="11">
        <f>SUM(B18:B26)</f>
        <v>16313347.087424848</v>
      </c>
      <c r="C27" s="11">
        <f t="shared" ref="C27:G27" si="16">SUM(C18:C26)</f>
        <v>7589343.1899782848</v>
      </c>
      <c r="D27" s="11">
        <f t="shared" si="16"/>
        <v>4958199.0290055797</v>
      </c>
      <c r="E27" s="11">
        <f t="shared" si="16"/>
        <v>1990534.0889774088</v>
      </c>
      <c r="F27" s="11">
        <f t="shared" si="16"/>
        <v>3136021.5446137995</v>
      </c>
      <c r="G27" s="11">
        <f t="shared" si="16"/>
        <v>33987444.939999998</v>
      </c>
      <c r="I27" s="11">
        <f>SUM(I18:I26)</f>
        <v>16313347.087424848</v>
      </c>
      <c r="J27" s="11">
        <f t="shared" ref="J27" si="17">SUM(J18:J26)</f>
        <v>7589343.1899782848</v>
      </c>
      <c r="K27" s="11">
        <f t="shared" ref="K27" si="18">SUM(K18:K26)</f>
        <v>4958199.0290055797</v>
      </c>
      <c r="L27" s="11">
        <f t="shared" ref="L27" si="19">SUM(L18:L26)</f>
        <v>1990534.0889774088</v>
      </c>
      <c r="M27" s="11">
        <f t="shared" ref="M27" si="20">SUM(M18:M26)</f>
        <v>3136021.5446137995</v>
      </c>
      <c r="N27" s="11">
        <f t="shared" ref="N27" si="21">SUM(N18:N26)</f>
        <v>33987444.939999998</v>
      </c>
      <c r="P27" s="11">
        <f>SUM(P18:P26)</f>
        <v>16313347.087424848</v>
      </c>
      <c r="Q27" s="11">
        <f t="shared" ref="Q27" si="22">SUM(Q18:Q26)</f>
        <v>7589343.1899782848</v>
      </c>
      <c r="R27" s="11">
        <f t="shared" ref="R27" si="23">SUM(R18:R26)</f>
        <v>4958199.0290055797</v>
      </c>
      <c r="S27" s="11">
        <f t="shared" ref="S27" si="24">SUM(S18:S26)</f>
        <v>1990534.0889774088</v>
      </c>
      <c r="T27" s="11">
        <f t="shared" ref="T27" si="25">SUM(T18:T26)</f>
        <v>3136021.5446137995</v>
      </c>
      <c r="U27" s="11">
        <f t="shared" ref="U27" si="26">SUM(U18:U26)</f>
        <v>33987444.939999998</v>
      </c>
      <c r="W27" s="11">
        <f>SUM(W18:W26)</f>
        <v>16313347.087424848</v>
      </c>
      <c r="X27" s="11">
        <f t="shared" ref="X27" si="27">SUM(X18:X26)</f>
        <v>7589343.1899782848</v>
      </c>
      <c r="Y27" s="11">
        <f t="shared" ref="Y27" si="28">SUM(Y18:Y26)</f>
        <v>4958199.0290055797</v>
      </c>
      <c r="Z27" s="11">
        <f t="shared" ref="Z27" si="29">SUM(Z18:Z26)</f>
        <v>1990534.0889774088</v>
      </c>
      <c r="AA27" s="11">
        <f t="shared" ref="AA27" si="30">SUM(AA18:AA26)</f>
        <v>3136021.5446137995</v>
      </c>
      <c r="AB27" s="11">
        <f t="shared" ref="AB27" si="31">SUM(AB18:AB26)</f>
        <v>33987444.939999998</v>
      </c>
    </row>
    <row r="28" spans="1:28" s="10" customFormat="1" ht="10.8" thickTop="1" x14ac:dyDescent="0.2">
      <c r="A28" s="2"/>
    </row>
    <row r="29" spans="1:28" x14ac:dyDescent="0.2">
      <c r="A29" s="5" t="s">
        <v>39</v>
      </c>
    </row>
    <row r="30" spans="1:28" x14ac:dyDescent="0.2">
      <c r="A30" s="2" t="s">
        <v>18</v>
      </c>
      <c r="B30" s="8">
        <f>1/12.5</f>
        <v>0.08</v>
      </c>
      <c r="C30" s="8"/>
      <c r="D30" s="8">
        <f>B30</f>
        <v>0.08</v>
      </c>
      <c r="E30" s="8"/>
      <c r="F30" s="8"/>
      <c r="G30" s="8">
        <f>D30</f>
        <v>0.08</v>
      </c>
      <c r="I30" s="8">
        <f>1/12.5</f>
        <v>0.08</v>
      </c>
      <c r="J30" s="8"/>
      <c r="K30" s="8">
        <f>I30</f>
        <v>0.08</v>
      </c>
      <c r="L30" s="8"/>
      <c r="M30" s="8"/>
      <c r="N30" s="8">
        <f>K30</f>
        <v>0.08</v>
      </c>
      <c r="P30" s="8">
        <f>1/12.5</f>
        <v>0.08</v>
      </c>
      <c r="Q30" s="8"/>
      <c r="R30" s="8">
        <f>P30</f>
        <v>0.08</v>
      </c>
      <c r="S30" s="8"/>
      <c r="T30" s="8"/>
      <c r="U30" s="8">
        <f>R30</f>
        <v>0.08</v>
      </c>
      <c r="W30" s="8">
        <f>1/12.5</f>
        <v>0.08</v>
      </c>
      <c r="X30" s="8"/>
      <c r="Y30" s="8">
        <f>W30</f>
        <v>0.08</v>
      </c>
      <c r="Z30" s="8"/>
      <c r="AA30" s="8"/>
      <c r="AB30" s="8">
        <f>Y30</f>
        <v>0.08</v>
      </c>
    </row>
    <row r="31" spans="1:28" x14ac:dyDescent="0.2">
      <c r="A31" s="2" t="s">
        <v>17</v>
      </c>
      <c r="B31" s="8">
        <v>0.2</v>
      </c>
      <c r="C31" s="8"/>
      <c r="D31" s="8">
        <f t="shared" ref="D31:D38" si="32">B31</f>
        <v>0.2</v>
      </c>
      <c r="E31" s="8"/>
      <c r="F31" s="8"/>
      <c r="G31" s="8">
        <f t="shared" ref="G31:G38" si="33">D31</f>
        <v>0.2</v>
      </c>
      <c r="I31" s="8">
        <v>0.2</v>
      </c>
      <c r="J31" s="8"/>
      <c r="K31" s="8">
        <f t="shared" ref="K31:K38" si="34">I31</f>
        <v>0.2</v>
      </c>
      <c r="L31" s="8"/>
      <c r="M31" s="8"/>
      <c r="N31" s="8">
        <f t="shared" ref="N31:N49" si="35">K31</f>
        <v>0.2</v>
      </c>
      <c r="P31" s="8">
        <v>0.2</v>
      </c>
      <c r="Q31" s="8"/>
      <c r="R31" s="8">
        <f t="shared" ref="R31:R38" si="36">P31</f>
        <v>0.2</v>
      </c>
      <c r="S31" s="8"/>
      <c r="T31" s="8"/>
      <c r="U31" s="8">
        <f t="shared" ref="U31:U38" si="37">R31</f>
        <v>0.2</v>
      </c>
      <c r="W31" s="8">
        <v>0.2</v>
      </c>
      <c r="X31" s="8"/>
      <c r="Y31" s="8">
        <f t="shared" ref="Y31:Y38" si="38">W31</f>
        <v>0.2</v>
      </c>
      <c r="Z31" s="8"/>
      <c r="AA31" s="8"/>
      <c r="AB31" s="8">
        <f t="shared" ref="AB31:AB38" si="39">Y31</f>
        <v>0.2</v>
      </c>
    </row>
    <row r="32" spans="1:28" x14ac:dyDescent="0.2">
      <c r="A32" s="2" t="s">
        <v>16</v>
      </c>
      <c r="B32" s="8">
        <v>6.6600000000000006E-2</v>
      </c>
      <c r="C32" s="8"/>
      <c r="D32" s="8">
        <f t="shared" si="32"/>
        <v>6.6600000000000006E-2</v>
      </c>
      <c r="E32" s="8"/>
      <c r="F32" s="8"/>
      <c r="G32" s="8">
        <f t="shared" si="33"/>
        <v>6.6600000000000006E-2</v>
      </c>
      <c r="I32" s="8">
        <v>6.6600000000000006E-2</v>
      </c>
      <c r="J32" s="8"/>
      <c r="K32" s="8">
        <f t="shared" si="34"/>
        <v>6.6600000000000006E-2</v>
      </c>
      <c r="L32" s="8"/>
      <c r="M32" s="8"/>
      <c r="N32" s="8">
        <f t="shared" si="35"/>
        <v>6.6600000000000006E-2</v>
      </c>
      <c r="P32" s="8">
        <v>6.6600000000000006E-2</v>
      </c>
      <c r="Q32" s="8"/>
      <c r="R32" s="8">
        <f t="shared" si="36"/>
        <v>6.6600000000000006E-2</v>
      </c>
      <c r="S32" s="8"/>
      <c r="T32" s="8"/>
      <c r="U32" s="8">
        <f t="shared" si="37"/>
        <v>6.6600000000000006E-2</v>
      </c>
      <c r="W32" s="8">
        <v>6.6600000000000006E-2</v>
      </c>
      <c r="X32" s="8"/>
      <c r="Y32" s="8">
        <f t="shared" si="38"/>
        <v>6.6600000000000006E-2</v>
      </c>
      <c r="Z32" s="8"/>
      <c r="AA32" s="8"/>
      <c r="AB32" s="8">
        <f t="shared" si="39"/>
        <v>6.6600000000000006E-2</v>
      </c>
    </row>
    <row r="33" spans="1:28" x14ac:dyDescent="0.2">
      <c r="A33" s="2" t="s">
        <v>15</v>
      </c>
      <c r="B33" s="8">
        <v>6.6600000000000006E-2</v>
      </c>
      <c r="C33" s="8"/>
      <c r="D33" s="8">
        <f t="shared" si="32"/>
        <v>6.6600000000000006E-2</v>
      </c>
      <c r="E33" s="8"/>
      <c r="F33" s="8"/>
      <c r="G33" s="8">
        <f t="shared" si="33"/>
        <v>6.6600000000000006E-2</v>
      </c>
      <c r="I33" s="8">
        <v>6.6600000000000006E-2</v>
      </c>
      <c r="J33" s="8"/>
      <c r="K33" s="8">
        <f t="shared" si="34"/>
        <v>6.6600000000000006E-2</v>
      </c>
      <c r="L33" s="8"/>
      <c r="M33" s="8"/>
      <c r="N33" s="8">
        <f t="shared" si="35"/>
        <v>6.6600000000000006E-2</v>
      </c>
      <c r="P33" s="8">
        <v>6.6600000000000006E-2</v>
      </c>
      <c r="Q33" s="8"/>
      <c r="R33" s="8">
        <f t="shared" si="36"/>
        <v>6.6600000000000006E-2</v>
      </c>
      <c r="S33" s="8"/>
      <c r="T33" s="8"/>
      <c r="U33" s="8">
        <f t="shared" si="37"/>
        <v>6.6600000000000006E-2</v>
      </c>
      <c r="W33" s="8">
        <v>6.6600000000000006E-2</v>
      </c>
      <c r="X33" s="8"/>
      <c r="Y33" s="8">
        <f t="shared" si="38"/>
        <v>6.6600000000000006E-2</v>
      </c>
      <c r="Z33" s="8"/>
      <c r="AA33" s="8"/>
      <c r="AB33" s="8">
        <f t="shared" si="39"/>
        <v>6.6600000000000006E-2</v>
      </c>
    </row>
    <row r="34" spans="1:28" x14ac:dyDescent="0.2">
      <c r="A34" s="2" t="s">
        <v>14</v>
      </c>
      <c r="B34" s="8">
        <v>2.01E-2</v>
      </c>
      <c r="C34" s="8"/>
      <c r="D34" s="8">
        <f t="shared" si="32"/>
        <v>2.01E-2</v>
      </c>
      <c r="E34" s="8"/>
      <c r="F34" s="8"/>
      <c r="G34" s="8">
        <f t="shared" si="33"/>
        <v>2.01E-2</v>
      </c>
      <c r="I34" s="8">
        <v>2.01E-2</v>
      </c>
      <c r="J34" s="8"/>
      <c r="K34" s="8">
        <f t="shared" si="34"/>
        <v>2.01E-2</v>
      </c>
      <c r="L34" s="8"/>
      <c r="M34" s="8"/>
      <c r="N34" s="8">
        <f t="shared" si="35"/>
        <v>2.01E-2</v>
      </c>
      <c r="P34" s="8">
        <v>2.01E-2</v>
      </c>
      <c r="Q34" s="8"/>
      <c r="R34" s="8">
        <f t="shared" si="36"/>
        <v>2.01E-2</v>
      </c>
      <c r="S34" s="8"/>
      <c r="T34" s="8"/>
      <c r="U34" s="8">
        <f t="shared" si="37"/>
        <v>2.01E-2</v>
      </c>
      <c r="W34" s="8">
        <v>2.01E-2</v>
      </c>
      <c r="X34" s="8"/>
      <c r="Y34" s="8">
        <f t="shared" si="38"/>
        <v>2.01E-2</v>
      </c>
      <c r="Z34" s="8"/>
      <c r="AA34" s="8"/>
      <c r="AB34" s="8">
        <f t="shared" si="39"/>
        <v>2.01E-2</v>
      </c>
    </row>
    <row r="35" spans="1:28" x14ac:dyDescent="0.2">
      <c r="A35" s="2" t="s">
        <v>13</v>
      </c>
      <c r="B35" s="8">
        <v>0.2</v>
      </c>
      <c r="C35" s="8"/>
      <c r="D35" s="8">
        <f t="shared" si="32"/>
        <v>0.2</v>
      </c>
      <c r="E35" s="8"/>
      <c r="F35" s="8"/>
      <c r="G35" s="8">
        <f t="shared" si="33"/>
        <v>0.2</v>
      </c>
      <c r="I35" s="8">
        <v>0.2</v>
      </c>
      <c r="J35" s="8"/>
      <c r="K35" s="8">
        <f t="shared" si="34"/>
        <v>0.2</v>
      </c>
      <c r="L35" s="8"/>
      <c r="M35" s="8"/>
      <c r="N35" s="8">
        <f t="shared" si="35"/>
        <v>0.2</v>
      </c>
      <c r="P35" s="8">
        <v>0.2</v>
      </c>
      <c r="Q35" s="8"/>
      <c r="R35" s="8">
        <f t="shared" si="36"/>
        <v>0.2</v>
      </c>
      <c r="S35" s="8"/>
      <c r="T35" s="8"/>
      <c r="U35" s="8">
        <f t="shared" si="37"/>
        <v>0.2</v>
      </c>
      <c r="W35" s="8">
        <v>0.2</v>
      </c>
      <c r="X35" s="8"/>
      <c r="Y35" s="8">
        <f t="shared" si="38"/>
        <v>0.2</v>
      </c>
      <c r="Z35" s="8"/>
      <c r="AA35" s="8"/>
      <c r="AB35" s="8">
        <f t="shared" si="39"/>
        <v>0.2</v>
      </c>
    </row>
    <row r="36" spans="1:28" x14ac:dyDescent="0.2">
      <c r="A36" s="2" t="s">
        <v>12</v>
      </c>
      <c r="B36" s="8">
        <v>0.2</v>
      </c>
      <c r="C36" s="8"/>
      <c r="D36" s="8">
        <f t="shared" si="32"/>
        <v>0.2</v>
      </c>
      <c r="E36" s="8"/>
      <c r="F36" s="8"/>
      <c r="G36" s="8">
        <f t="shared" si="33"/>
        <v>0.2</v>
      </c>
      <c r="I36" s="8">
        <v>0.2</v>
      </c>
      <c r="J36" s="8"/>
      <c r="K36" s="8">
        <f t="shared" si="34"/>
        <v>0.2</v>
      </c>
      <c r="L36" s="8"/>
      <c r="M36" s="8"/>
      <c r="N36" s="8">
        <f t="shared" si="35"/>
        <v>0.2</v>
      </c>
      <c r="P36" s="8">
        <v>0.2</v>
      </c>
      <c r="Q36" s="8"/>
      <c r="R36" s="8">
        <f t="shared" si="36"/>
        <v>0.2</v>
      </c>
      <c r="S36" s="8"/>
      <c r="T36" s="8"/>
      <c r="U36" s="8">
        <f t="shared" si="37"/>
        <v>0.2</v>
      </c>
      <c r="W36" s="8">
        <v>0.2</v>
      </c>
      <c r="X36" s="8"/>
      <c r="Y36" s="8">
        <f t="shared" si="38"/>
        <v>0.2</v>
      </c>
      <c r="Z36" s="8"/>
      <c r="AA36" s="8"/>
      <c r="AB36" s="8">
        <f t="shared" si="39"/>
        <v>0.2</v>
      </c>
    </row>
    <row r="37" spans="1:28" x14ac:dyDescent="0.2">
      <c r="A37" s="2" t="s">
        <v>11</v>
      </c>
      <c r="B37" s="8">
        <v>0.1429</v>
      </c>
      <c r="C37" s="8"/>
      <c r="D37" s="8">
        <f t="shared" si="32"/>
        <v>0.1429</v>
      </c>
      <c r="E37" s="8"/>
      <c r="F37" s="8"/>
      <c r="G37" s="8">
        <f t="shared" si="33"/>
        <v>0.1429</v>
      </c>
      <c r="I37" s="8">
        <v>0.1429</v>
      </c>
      <c r="J37" s="8"/>
      <c r="K37" s="8">
        <f t="shared" si="34"/>
        <v>0.1429</v>
      </c>
      <c r="L37" s="8"/>
      <c r="M37" s="8"/>
      <c r="N37" s="8">
        <f t="shared" si="35"/>
        <v>0.1429</v>
      </c>
      <c r="P37" s="8">
        <v>0.1429</v>
      </c>
      <c r="Q37" s="8"/>
      <c r="R37" s="8">
        <f t="shared" si="36"/>
        <v>0.1429</v>
      </c>
      <c r="S37" s="8"/>
      <c r="T37" s="8"/>
      <c r="U37" s="8">
        <f t="shared" si="37"/>
        <v>0.1429</v>
      </c>
      <c r="W37" s="8">
        <v>0.1429</v>
      </c>
      <c r="X37" s="8"/>
      <c r="Y37" s="8">
        <f t="shared" si="38"/>
        <v>0.1429</v>
      </c>
      <c r="Z37" s="8"/>
      <c r="AA37" s="8"/>
      <c r="AB37" s="8">
        <f t="shared" si="39"/>
        <v>0.1429</v>
      </c>
    </row>
    <row r="38" spans="1:28" x14ac:dyDescent="0.2">
      <c r="A38" s="2" t="s">
        <v>10</v>
      </c>
      <c r="B38" s="8">
        <v>3.4000000000000002E-2</v>
      </c>
      <c r="C38" s="8"/>
      <c r="D38" s="8">
        <f t="shared" si="32"/>
        <v>3.4000000000000002E-2</v>
      </c>
      <c r="E38" s="8"/>
      <c r="F38" s="8"/>
      <c r="G38" s="8">
        <f t="shared" si="33"/>
        <v>3.4000000000000002E-2</v>
      </c>
      <c r="I38" s="8">
        <v>3.4000000000000002E-2</v>
      </c>
      <c r="J38" s="8"/>
      <c r="K38" s="8">
        <f t="shared" si="34"/>
        <v>3.4000000000000002E-2</v>
      </c>
      <c r="L38" s="8"/>
      <c r="M38" s="8"/>
      <c r="N38" s="8">
        <f t="shared" si="35"/>
        <v>3.4000000000000002E-2</v>
      </c>
      <c r="P38" s="8">
        <v>3.4000000000000002E-2</v>
      </c>
      <c r="Q38" s="8"/>
      <c r="R38" s="8">
        <f t="shared" si="36"/>
        <v>3.4000000000000002E-2</v>
      </c>
      <c r="S38" s="8"/>
      <c r="T38" s="8"/>
      <c r="U38" s="8">
        <f t="shared" si="37"/>
        <v>3.4000000000000002E-2</v>
      </c>
      <c r="W38" s="8">
        <v>3.4000000000000002E-2</v>
      </c>
      <c r="X38" s="8"/>
      <c r="Y38" s="8">
        <f t="shared" si="38"/>
        <v>3.4000000000000002E-2</v>
      </c>
      <c r="Z38" s="8"/>
      <c r="AA38" s="8"/>
      <c r="AB38" s="8">
        <f t="shared" si="39"/>
        <v>3.4000000000000002E-2</v>
      </c>
    </row>
    <row r="39" spans="1:28" s="14" customFormat="1" x14ac:dyDescent="0.2">
      <c r="A39" s="12"/>
      <c r="B39" s="13"/>
      <c r="C39" s="13"/>
      <c r="D39" s="13"/>
      <c r="E39" s="13"/>
      <c r="F39" s="13"/>
      <c r="G39" s="13"/>
      <c r="I39" s="13"/>
      <c r="J39" s="13"/>
      <c r="K39" s="13"/>
      <c r="L39" s="13"/>
      <c r="M39" s="13"/>
      <c r="N39" s="8"/>
      <c r="P39" s="13"/>
      <c r="Q39" s="13"/>
      <c r="R39" s="13"/>
      <c r="S39" s="13"/>
      <c r="T39" s="13"/>
      <c r="U39" s="8"/>
      <c r="W39" s="13"/>
      <c r="X39" s="13"/>
      <c r="Y39" s="13"/>
      <c r="Z39" s="13"/>
      <c r="AA39" s="13"/>
      <c r="AB39" s="8"/>
    </row>
    <row r="40" spans="1:28" x14ac:dyDescent="0.2">
      <c r="A40" s="5" t="s">
        <v>40</v>
      </c>
      <c r="G40" s="10"/>
      <c r="N40" s="8"/>
      <c r="U40" s="8"/>
      <c r="AB40" s="8"/>
    </row>
    <row r="41" spans="1:28" x14ac:dyDescent="0.2">
      <c r="A41" s="2" t="s">
        <v>9</v>
      </c>
      <c r="B41" s="8">
        <f>1/3</f>
        <v>0.33333333333333331</v>
      </c>
      <c r="C41" s="8"/>
      <c r="D41" s="8">
        <f>B41</f>
        <v>0.33333333333333331</v>
      </c>
      <c r="G41" s="8">
        <f>D41</f>
        <v>0.33333333333333331</v>
      </c>
      <c r="I41" s="8">
        <v>0.44450000000000001</v>
      </c>
      <c r="J41" s="8"/>
      <c r="K41" s="8">
        <f>I41</f>
        <v>0.44450000000000001</v>
      </c>
      <c r="N41" s="8">
        <f t="shared" si="35"/>
        <v>0.44450000000000001</v>
      </c>
      <c r="P41" s="8">
        <v>0.14810000000000001</v>
      </c>
      <c r="Q41" s="8"/>
      <c r="R41" s="8">
        <f>P41</f>
        <v>0.14810000000000001</v>
      </c>
      <c r="U41" s="8">
        <f t="shared" ref="U41:U49" si="40">R41</f>
        <v>0.14810000000000001</v>
      </c>
      <c r="W41" s="8">
        <v>7.4099999999999999E-2</v>
      </c>
      <c r="X41" s="8"/>
      <c r="Y41" s="8">
        <f>W41</f>
        <v>7.4099999999999999E-2</v>
      </c>
      <c r="AB41" s="8">
        <f t="shared" ref="AB41:AB49" si="41">Y41</f>
        <v>7.4099999999999999E-2</v>
      </c>
    </row>
    <row r="42" spans="1:28" x14ac:dyDescent="0.2">
      <c r="A42" s="2" t="s">
        <v>8</v>
      </c>
      <c r="B42" s="8">
        <f>1/3</f>
        <v>0.33333333333333331</v>
      </c>
      <c r="C42" s="8"/>
      <c r="D42" s="8">
        <f t="shared" ref="D42:D49" si="42">B42</f>
        <v>0.33333333333333331</v>
      </c>
      <c r="G42" s="8">
        <f t="shared" ref="G42:G49" si="43">D42</f>
        <v>0.33333333333333331</v>
      </c>
      <c r="I42" s="8">
        <v>0.44450000000000001</v>
      </c>
      <c r="J42" s="8"/>
      <c r="K42" s="8">
        <f t="shared" ref="K42:K49" si="44">I42</f>
        <v>0.44450000000000001</v>
      </c>
      <c r="N42" s="8">
        <f t="shared" si="35"/>
        <v>0.44450000000000001</v>
      </c>
      <c r="P42" s="8">
        <v>0.14810000000000001</v>
      </c>
      <c r="Q42" s="8"/>
      <c r="R42" s="8">
        <f t="shared" ref="R42:R49" si="45">P42</f>
        <v>0.14810000000000001</v>
      </c>
      <c r="U42" s="8">
        <f t="shared" si="40"/>
        <v>0.14810000000000001</v>
      </c>
      <c r="W42" s="8">
        <v>7.4099999999999999E-2</v>
      </c>
      <c r="X42" s="8"/>
      <c r="Y42" s="8">
        <f t="shared" ref="Y42:Y49" si="46">W42</f>
        <v>7.4099999999999999E-2</v>
      </c>
      <c r="AB42" s="8">
        <f t="shared" si="41"/>
        <v>7.4099999999999999E-2</v>
      </c>
    </row>
    <row r="43" spans="1:28" x14ac:dyDescent="0.2">
      <c r="A43" s="2" t="s">
        <v>7</v>
      </c>
      <c r="B43" s="8">
        <v>3.7499999999999999E-2</v>
      </c>
      <c r="C43" s="8"/>
      <c r="D43" s="8">
        <f t="shared" si="42"/>
        <v>3.7499999999999999E-2</v>
      </c>
      <c r="G43" s="8">
        <f t="shared" si="43"/>
        <v>3.7499999999999999E-2</v>
      </c>
      <c r="I43" s="8">
        <v>7.2190000000000004E-2</v>
      </c>
      <c r="J43" s="8"/>
      <c r="K43" s="8">
        <f t="shared" si="44"/>
        <v>7.2190000000000004E-2</v>
      </c>
      <c r="N43" s="8">
        <f t="shared" si="35"/>
        <v>7.2190000000000004E-2</v>
      </c>
      <c r="P43" s="8">
        <v>6.6769999999999996E-2</v>
      </c>
      <c r="Q43" s="8"/>
      <c r="R43" s="8">
        <f t="shared" si="45"/>
        <v>6.6769999999999996E-2</v>
      </c>
      <c r="U43" s="8">
        <f t="shared" si="40"/>
        <v>6.6769999999999996E-2</v>
      </c>
      <c r="W43" s="8">
        <v>6.1769999999999999E-2</v>
      </c>
      <c r="X43" s="8"/>
      <c r="Y43" s="8">
        <f t="shared" si="46"/>
        <v>6.1769999999999999E-2</v>
      </c>
      <c r="AB43" s="8">
        <f t="shared" si="41"/>
        <v>6.1769999999999999E-2</v>
      </c>
    </row>
    <row r="44" spans="1:28" x14ac:dyDescent="0.2">
      <c r="A44" s="2" t="s">
        <v>6</v>
      </c>
      <c r="B44" s="8">
        <v>3.7499999999999999E-2</v>
      </c>
      <c r="C44" s="8"/>
      <c r="D44" s="8">
        <f t="shared" si="42"/>
        <v>3.7499999999999999E-2</v>
      </c>
      <c r="G44" s="8">
        <f t="shared" si="43"/>
        <v>3.7499999999999999E-2</v>
      </c>
      <c r="I44" s="8">
        <v>7.2190000000000004E-2</v>
      </c>
      <c r="J44" s="8"/>
      <c r="K44" s="8">
        <f t="shared" si="44"/>
        <v>7.2190000000000004E-2</v>
      </c>
      <c r="N44" s="8">
        <f t="shared" si="35"/>
        <v>7.2190000000000004E-2</v>
      </c>
      <c r="P44" s="8">
        <v>6.6769999999999996E-2</v>
      </c>
      <c r="Q44" s="8"/>
      <c r="R44" s="8">
        <f t="shared" si="45"/>
        <v>6.6769999999999996E-2</v>
      </c>
      <c r="U44" s="8">
        <f t="shared" si="40"/>
        <v>6.6769999999999996E-2</v>
      </c>
      <c r="W44" s="8">
        <v>6.1769999999999999E-2</v>
      </c>
      <c r="X44" s="8"/>
      <c r="Y44" s="8">
        <f t="shared" si="46"/>
        <v>6.1769999999999999E-2</v>
      </c>
      <c r="AB44" s="8">
        <f t="shared" si="41"/>
        <v>6.1769999999999999E-2</v>
      </c>
    </row>
    <row r="45" spans="1:28" x14ac:dyDescent="0.2">
      <c r="A45" s="2" t="s">
        <v>5</v>
      </c>
      <c r="B45" s="8">
        <v>0.05</v>
      </c>
      <c r="C45" s="8"/>
      <c r="D45" s="8">
        <f t="shared" si="42"/>
        <v>0.05</v>
      </c>
      <c r="G45" s="8">
        <f t="shared" si="43"/>
        <v>0.05</v>
      </c>
      <c r="I45" s="8">
        <v>9.5000000000000001E-2</v>
      </c>
      <c r="J45" s="8"/>
      <c r="K45" s="8">
        <f t="shared" si="44"/>
        <v>9.5000000000000001E-2</v>
      </c>
      <c r="N45" s="8">
        <f t="shared" si="35"/>
        <v>9.5000000000000001E-2</v>
      </c>
      <c r="P45" s="8">
        <v>8.5500000000000007E-2</v>
      </c>
      <c r="Q45" s="8"/>
      <c r="R45" s="8">
        <f t="shared" si="45"/>
        <v>8.5500000000000007E-2</v>
      </c>
      <c r="U45" s="8">
        <f t="shared" si="40"/>
        <v>8.5500000000000007E-2</v>
      </c>
      <c r="W45" s="8">
        <v>7.6999999999999999E-2</v>
      </c>
      <c r="X45" s="8"/>
      <c r="Y45" s="8">
        <f t="shared" si="46"/>
        <v>7.6999999999999999E-2</v>
      </c>
      <c r="AB45" s="8">
        <f t="shared" si="41"/>
        <v>7.6999999999999999E-2</v>
      </c>
    </row>
    <row r="46" spans="1:28" x14ac:dyDescent="0.2">
      <c r="A46" s="2" t="s">
        <v>4</v>
      </c>
      <c r="B46" s="8">
        <f>1/5</f>
        <v>0.2</v>
      </c>
      <c r="C46" s="8"/>
      <c r="D46" s="8">
        <f t="shared" si="42"/>
        <v>0.2</v>
      </c>
      <c r="G46" s="8">
        <f t="shared" si="43"/>
        <v>0.2</v>
      </c>
      <c r="I46" s="8">
        <v>0.32</v>
      </c>
      <c r="J46" s="8"/>
      <c r="K46" s="8">
        <f t="shared" si="44"/>
        <v>0.32</v>
      </c>
      <c r="N46" s="8">
        <f t="shared" si="35"/>
        <v>0.32</v>
      </c>
      <c r="P46" s="8">
        <v>0.192</v>
      </c>
      <c r="Q46" s="8"/>
      <c r="R46" s="8">
        <f t="shared" si="45"/>
        <v>0.192</v>
      </c>
      <c r="U46" s="8">
        <f t="shared" si="40"/>
        <v>0.192</v>
      </c>
      <c r="W46" s="8">
        <v>0.1152</v>
      </c>
      <c r="X46" s="8"/>
      <c r="Y46" s="8">
        <f t="shared" si="46"/>
        <v>0.1152</v>
      </c>
      <c r="AB46" s="8">
        <f t="shared" si="41"/>
        <v>0.1152</v>
      </c>
    </row>
    <row r="47" spans="1:28" x14ac:dyDescent="0.2">
      <c r="A47" s="2" t="s">
        <v>3</v>
      </c>
      <c r="B47" s="8">
        <f>1/5</f>
        <v>0.2</v>
      </c>
      <c r="C47" s="8"/>
      <c r="D47" s="8">
        <f t="shared" si="42"/>
        <v>0.2</v>
      </c>
      <c r="G47" s="8">
        <f t="shared" si="43"/>
        <v>0.2</v>
      </c>
      <c r="I47" s="8">
        <v>0.32</v>
      </c>
      <c r="J47" s="8"/>
      <c r="K47" s="8">
        <f t="shared" si="44"/>
        <v>0.32</v>
      </c>
      <c r="N47" s="8">
        <f t="shared" si="35"/>
        <v>0.32</v>
      </c>
      <c r="P47" s="8">
        <v>0.192</v>
      </c>
      <c r="Q47" s="8"/>
      <c r="R47" s="8">
        <f t="shared" si="45"/>
        <v>0.192</v>
      </c>
      <c r="U47" s="8">
        <f t="shared" si="40"/>
        <v>0.192</v>
      </c>
      <c r="W47" s="8">
        <v>0.1152</v>
      </c>
      <c r="X47" s="8"/>
      <c r="Y47" s="8">
        <f t="shared" si="46"/>
        <v>0.1152</v>
      </c>
      <c r="AB47" s="8">
        <f t="shared" si="41"/>
        <v>0.1152</v>
      </c>
    </row>
    <row r="48" spans="1:28" x14ac:dyDescent="0.2">
      <c r="A48" s="2" t="s">
        <v>2</v>
      </c>
      <c r="B48" s="8">
        <v>0.05</v>
      </c>
      <c r="C48" s="8"/>
      <c r="D48" s="8">
        <f t="shared" si="42"/>
        <v>0.05</v>
      </c>
      <c r="G48" s="8">
        <f t="shared" si="43"/>
        <v>0.05</v>
      </c>
      <c r="I48" s="8">
        <v>9.5000000000000001E-2</v>
      </c>
      <c r="J48" s="8"/>
      <c r="K48" s="8">
        <f t="shared" si="44"/>
        <v>9.5000000000000001E-2</v>
      </c>
      <c r="N48" s="8">
        <f t="shared" si="35"/>
        <v>9.5000000000000001E-2</v>
      </c>
      <c r="P48" s="8">
        <v>8.5500000000000007E-2</v>
      </c>
      <c r="Q48" s="8"/>
      <c r="R48" s="8">
        <f t="shared" si="45"/>
        <v>8.5500000000000007E-2</v>
      </c>
      <c r="U48" s="8">
        <f t="shared" si="40"/>
        <v>8.5500000000000007E-2</v>
      </c>
      <c r="W48" s="8">
        <v>7.6999999999999999E-2</v>
      </c>
      <c r="X48" s="8"/>
      <c r="Y48" s="8">
        <f t="shared" si="46"/>
        <v>7.6999999999999999E-2</v>
      </c>
      <c r="AB48" s="8">
        <f t="shared" si="41"/>
        <v>7.6999999999999999E-2</v>
      </c>
    </row>
    <row r="49" spans="1:28" x14ac:dyDescent="0.2">
      <c r="A49" s="2" t="s">
        <v>1</v>
      </c>
      <c r="B49" s="8">
        <v>0.05</v>
      </c>
      <c r="C49" s="8"/>
      <c r="D49" s="8">
        <f t="shared" si="42"/>
        <v>0.05</v>
      </c>
      <c r="G49" s="8">
        <f t="shared" si="43"/>
        <v>0.05</v>
      </c>
      <c r="I49" s="8">
        <v>9.5000000000000001E-2</v>
      </c>
      <c r="J49" s="8"/>
      <c r="K49" s="8">
        <f t="shared" si="44"/>
        <v>9.5000000000000001E-2</v>
      </c>
      <c r="N49" s="8">
        <f t="shared" si="35"/>
        <v>9.5000000000000001E-2</v>
      </c>
      <c r="P49" s="8">
        <v>8.5500000000000007E-2</v>
      </c>
      <c r="Q49" s="8"/>
      <c r="R49" s="8">
        <f t="shared" si="45"/>
        <v>8.5500000000000007E-2</v>
      </c>
      <c r="U49" s="8">
        <f t="shared" si="40"/>
        <v>8.5500000000000007E-2</v>
      </c>
      <c r="W49" s="8">
        <v>7.6999999999999999E-2</v>
      </c>
      <c r="X49" s="8"/>
      <c r="Y49" s="8">
        <f t="shared" si="46"/>
        <v>7.6999999999999999E-2</v>
      </c>
      <c r="AB49" s="8">
        <f t="shared" si="41"/>
        <v>7.6999999999999999E-2</v>
      </c>
    </row>
    <row r="50" spans="1:28" s="14" customFormat="1" x14ac:dyDescent="0.2">
      <c r="A50" s="12"/>
      <c r="B50" s="13"/>
      <c r="C50" s="13"/>
      <c r="D50" s="13"/>
      <c r="E50" s="13"/>
      <c r="F50" s="13"/>
      <c r="G50" s="13"/>
      <c r="I50" s="13"/>
      <c r="J50" s="13"/>
      <c r="K50" s="13"/>
      <c r="L50" s="13"/>
      <c r="M50" s="13"/>
      <c r="N50" s="13"/>
      <c r="P50" s="13"/>
      <c r="Q50" s="13"/>
      <c r="R50" s="13"/>
      <c r="S50" s="13"/>
      <c r="T50" s="13"/>
      <c r="U50" s="13"/>
      <c r="W50" s="13"/>
      <c r="X50" s="13"/>
      <c r="Y50" s="13"/>
      <c r="Z50" s="13"/>
      <c r="AA50" s="13"/>
      <c r="AB50" s="13"/>
    </row>
    <row r="51" spans="1:28" s="10" customFormat="1" x14ac:dyDescent="0.2">
      <c r="A51" s="5" t="s">
        <v>41</v>
      </c>
    </row>
    <row r="52" spans="1:28" s="10" customFormat="1" x14ac:dyDescent="0.2">
      <c r="A52" s="2" t="s">
        <v>29</v>
      </c>
      <c r="B52" s="10">
        <f>B18*B30*0.5</f>
        <v>577133.25502199202</v>
      </c>
      <c r="C52" s="10">
        <f t="shared" ref="C52:G52" si="47">C18*C30*0.5</f>
        <v>0</v>
      </c>
      <c r="D52" s="10">
        <f t="shared" si="47"/>
        <v>175411.06244608079</v>
      </c>
      <c r="E52" s="10">
        <f t="shared" si="47"/>
        <v>0</v>
      </c>
      <c r="F52" s="10">
        <f t="shared" si="47"/>
        <v>0</v>
      </c>
      <c r="G52" s="10">
        <f t="shared" si="47"/>
        <v>1202407.1224</v>
      </c>
      <c r="I52" s="10">
        <f>I18*I30</f>
        <v>1154266.510043984</v>
      </c>
      <c r="J52" s="10">
        <f t="shared" ref="J52:N52" si="48">J18*J30</f>
        <v>0</v>
      </c>
      <c r="K52" s="10">
        <f t="shared" si="48"/>
        <v>350822.12489216158</v>
      </c>
      <c r="L52" s="10">
        <f t="shared" si="48"/>
        <v>0</v>
      </c>
      <c r="M52" s="10">
        <f t="shared" si="48"/>
        <v>0</v>
      </c>
      <c r="N52" s="10">
        <f t="shared" si="48"/>
        <v>2404814.2448</v>
      </c>
      <c r="P52" s="10">
        <f>P18*P30</f>
        <v>1154266.510043984</v>
      </c>
      <c r="Q52" s="10">
        <f t="shared" ref="Q52:U52" si="49">Q18*Q30</f>
        <v>0</v>
      </c>
      <c r="R52" s="10">
        <f t="shared" si="49"/>
        <v>350822.12489216158</v>
      </c>
      <c r="S52" s="10">
        <f t="shared" si="49"/>
        <v>0</v>
      </c>
      <c r="T52" s="10">
        <f t="shared" si="49"/>
        <v>0</v>
      </c>
      <c r="U52" s="10">
        <f t="shared" si="49"/>
        <v>2404814.2448</v>
      </c>
      <c r="W52" s="10">
        <f>W18*W30</f>
        <v>1154266.510043984</v>
      </c>
      <c r="X52" s="10">
        <f t="shared" ref="X52:AB52" si="50">X18*X30</f>
        <v>0</v>
      </c>
      <c r="Y52" s="10">
        <f t="shared" si="50"/>
        <v>350822.12489216158</v>
      </c>
      <c r="Z52" s="10">
        <f t="shared" si="50"/>
        <v>0</v>
      </c>
      <c r="AA52" s="10">
        <f t="shared" si="50"/>
        <v>0</v>
      </c>
      <c r="AB52" s="10">
        <f t="shared" si="50"/>
        <v>2404814.2448</v>
      </c>
    </row>
    <row r="53" spans="1:28" s="10" customFormat="1" x14ac:dyDescent="0.2">
      <c r="A53" s="2" t="s">
        <v>28</v>
      </c>
      <c r="B53" s="10">
        <f t="shared" ref="B53:G60" si="51">B19*B31*0.5</f>
        <v>63037.820429667801</v>
      </c>
      <c r="C53" s="10">
        <f t="shared" si="51"/>
        <v>0</v>
      </c>
      <c r="D53" s="10">
        <f t="shared" si="51"/>
        <v>19159.407224648501</v>
      </c>
      <c r="E53" s="10">
        <f t="shared" si="51"/>
        <v>0</v>
      </c>
      <c r="F53" s="10">
        <f t="shared" si="51"/>
        <v>0</v>
      </c>
      <c r="G53" s="10">
        <f t="shared" si="51"/>
        <v>131333.83600000001</v>
      </c>
      <c r="I53" s="10">
        <f t="shared" ref="I53:N60" si="52">I19*I31</f>
        <v>126075.6408593356</v>
      </c>
      <c r="J53" s="10">
        <f t="shared" si="52"/>
        <v>0</v>
      </c>
      <c r="K53" s="10">
        <f t="shared" si="52"/>
        <v>38318.814449297002</v>
      </c>
      <c r="L53" s="10">
        <f t="shared" si="52"/>
        <v>0</v>
      </c>
      <c r="M53" s="10">
        <f t="shared" si="52"/>
        <v>0</v>
      </c>
      <c r="N53" s="10">
        <f t="shared" si="52"/>
        <v>262667.67200000002</v>
      </c>
      <c r="P53" s="10">
        <f t="shared" ref="P53:U53" si="53">P19*P31</f>
        <v>126075.6408593356</v>
      </c>
      <c r="Q53" s="10">
        <f t="shared" si="53"/>
        <v>0</v>
      </c>
      <c r="R53" s="10">
        <f t="shared" si="53"/>
        <v>38318.814449297002</v>
      </c>
      <c r="S53" s="10">
        <f t="shared" si="53"/>
        <v>0</v>
      </c>
      <c r="T53" s="10">
        <f t="shared" si="53"/>
        <v>0</v>
      </c>
      <c r="U53" s="10">
        <f t="shared" si="53"/>
        <v>262667.67200000002</v>
      </c>
      <c r="W53" s="10">
        <f t="shared" ref="W53:AB53" si="54">W19*W31</f>
        <v>126075.6408593356</v>
      </c>
      <c r="X53" s="10">
        <f t="shared" si="54"/>
        <v>0</v>
      </c>
      <c r="Y53" s="10">
        <f t="shared" si="54"/>
        <v>38318.814449297002</v>
      </c>
      <c r="Z53" s="10">
        <f t="shared" si="54"/>
        <v>0</v>
      </c>
      <c r="AA53" s="10">
        <f t="shared" si="54"/>
        <v>0</v>
      </c>
      <c r="AB53" s="10">
        <f t="shared" si="54"/>
        <v>262667.67200000002</v>
      </c>
    </row>
    <row r="54" spans="1:28" s="10" customFormat="1" x14ac:dyDescent="0.2">
      <c r="A54" s="2" t="s">
        <v>27</v>
      </c>
      <c r="B54" s="10">
        <f t="shared" si="51"/>
        <v>0</v>
      </c>
      <c r="C54" s="10">
        <f t="shared" si="51"/>
        <v>0</v>
      </c>
      <c r="D54" s="10">
        <f t="shared" si="51"/>
        <v>0</v>
      </c>
      <c r="E54" s="10">
        <f t="shared" si="51"/>
        <v>0</v>
      </c>
      <c r="F54" s="10">
        <f t="shared" si="51"/>
        <v>0</v>
      </c>
      <c r="G54" s="10">
        <f t="shared" si="51"/>
        <v>0</v>
      </c>
      <c r="I54" s="10">
        <f t="shared" si="52"/>
        <v>0</v>
      </c>
      <c r="J54" s="10">
        <f t="shared" si="52"/>
        <v>0</v>
      </c>
      <c r="K54" s="10">
        <f t="shared" si="52"/>
        <v>0</v>
      </c>
      <c r="L54" s="10">
        <f t="shared" si="52"/>
        <v>0</v>
      </c>
      <c r="M54" s="10">
        <f t="shared" si="52"/>
        <v>0</v>
      </c>
      <c r="N54" s="10">
        <f t="shared" si="52"/>
        <v>0</v>
      </c>
      <c r="P54" s="10">
        <f t="shared" ref="P54:U54" si="55">P20*P32</f>
        <v>0</v>
      </c>
      <c r="Q54" s="10">
        <f t="shared" si="55"/>
        <v>0</v>
      </c>
      <c r="R54" s="10">
        <f t="shared" si="55"/>
        <v>0</v>
      </c>
      <c r="S54" s="10">
        <f t="shared" si="55"/>
        <v>0</v>
      </c>
      <c r="T54" s="10">
        <f t="shared" si="55"/>
        <v>0</v>
      </c>
      <c r="U54" s="10">
        <f t="shared" si="55"/>
        <v>0</v>
      </c>
      <c r="W54" s="10">
        <f t="shared" ref="W54:AB54" si="56">W20*W32</f>
        <v>0</v>
      </c>
      <c r="X54" s="10">
        <f t="shared" si="56"/>
        <v>0</v>
      </c>
      <c r="Y54" s="10">
        <f t="shared" si="56"/>
        <v>0</v>
      </c>
      <c r="Z54" s="10">
        <f t="shared" si="56"/>
        <v>0</v>
      </c>
      <c r="AA54" s="10">
        <f t="shared" si="56"/>
        <v>0</v>
      </c>
      <c r="AB54" s="10">
        <f t="shared" si="56"/>
        <v>0</v>
      </c>
    </row>
    <row r="55" spans="1:28" s="10" customFormat="1" x14ac:dyDescent="0.2">
      <c r="A55" s="2" t="s">
        <v>26</v>
      </c>
      <c r="B55" s="10">
        <f t="shared" si="51"/>
        <v>0</v>
      </c>
      <c r="C55" s="10">
        <f t="shared" si="51"/>
        <v>0</v>
      </c>
      <c r="D55" s="10">
        <f t="shared" si="51"/>
        <v>0</v>
      </c>
      <c r="E55" s="10">
        <f t="shared" si="51"/>
        <v>0</v>
      </c>
      <c r="F55" s="10">
        <f t="shared" si="51"/>
        <v>0</v>
      </c>
      <c r="G55" s="10">
        <f t="shared" si="51"/>
        <v>0</v>
      </c>
      <c r="I55" s="10">
        <f t="shared" si="52"/>
        <v>0</v>
      </c>
      <c r="J55" s="10">
        <f t="shared" si="52"/>
        <v>0</v>
      </c>
      <c r="K55" s="10">
        <f t="shared" si="52"/>
        <v>0</v>
      </c>
      <c r="L55" s="10">
        <f t="shared" si="52"/>
        <v>0</v>
      </c>
      <c r="M55" s="10">
        <f t="shared" si="52"/>
        <v>0</v>
      </c>
      <c r="N55" s="10">
        <f t="shared" si="52"/>
        <v>0</v>
      </c>
      <c r="P55" s="10">
        <f t="shared" ref="P55:U55" si="57">P21*P33</f>
        <v>0</v>
      </c>
      <c r="Q55" s="10">
        <f t="shared" si="57"/>
        <v>0</v>
      </c>
      <c r="R55" s="10">
        <f t="shared" si="57"/>
        <v>0</v>
      </c>
      <c r="S55" s="10">
        <f t="shared" si="57"/>
        <v>0</v>
      </c>
      <c r="T55" s="10">
        <f t="shared" si="57"/>
        <v>0</v>
      </c>
      <c r="U55" s="10">
        <f t="shared" si="57"/>
        <v>0</v>
      </c>
      <c r="W55" s="10">
        <f t="shared" ref="W55:AB55" si="58">W21*W33</f>
        <v>0</v>
      </c>
      <c r="X55" s="10">
        <f t="shared" si="58"/>
        <v>0</v>
      </c>
      <c r="Y55" s="10">
        <f t="shared" si="58"/>
        <v>0</v>
      </c>
      <c r="Z55" s="10">
        <f t="shared" si="58"/>
        <v>0</v>
      </c>
      <c r="AA55" s="10">
        <f t="shared" si="58"/>
        <v>0</v>
      </c>
      <c r="AB55" s="10">
        <f t="shared" si="58"/>
        <v>0</v>
      </c>
    </row>
    <row r="56" spans="1:28" s="10" customFormat="1" x14ac:dyDescent="0.2">
      <c r="A56" s="2" t="s">
        <v>25</v>
      </c>
      <c r="B56" s="10">
        <f t="shared" si="51"/>
        <v>0</v>
      </c>
      <c r="C56" s="10">
        <f t="shared" si="51"/>
        <v>0</v>
      </c>
      <c r="D56" s="10">
        <f t="shared" si="51"/>
        <v>0</v>
      </c>
      <c r="E56" s="10">
        <f t="shared" si="51"/>
        <v>0</v>
      </c>
      <c r="F56" s="10">
        <f t="shared" si="51"/>
        <v>0</v>
      </c>
      <c r="G56" s="10">
        <f t="shared" si="51"/>
        <v>0</v>
      </c>
      <c r="I56" s="10">
        <f t="shared" si="52"/>
        <v>0</v>
      </c>
      <c r="J56" s="10">
        <f t="shared" si="52"/>
        <v>0</v>
      </c>
      <c r="K56" s="10">
        <f t="shared" si="52"/>
        <v>0</v>
      </c>
      <c r="L56" s="10">
        <f t="shared" si="52"/>
        <v>0</v>
      </c>
      <c r="M56" s="10">
        <f t="shared" si="52"/>
        <v>0</v>
      </c>
      <c r="N56" s="10">
        <f t="shared" si="52"/>
        <v>0</v>
      </c>
      <c r="P56" s="10">
        <f t="shared" ref="P56:U56" si="59">P22*P34</f>
        <v>0</v>
      </c>
      <c r="Q56" s="10">
        <f t="shared" si="59"/>
        <v>0</v>
      </c>
      <c r="R56" s="10">
        <f t="shared" si="59"/>
        <v>0</v>
      </c>
      <c r="S56" s="10">
        <f t="shared" si="59"/>
        <v>0</v>
      </c>
      <c r="T56" s="10">
        <f t="shared" si="59"/>
        <v>0</v>
      </c>
      <c r="U56" s="10">
        <f t="shared" si="59"/>
        <v>0</v>
      </c>
      <c r="W56" s="10">
        <f t="shared" ref="W56:AB56" si="60">W22*W34</f>
        <v>0</v>
      </c>
      <c r="X56" s="10">
        <f t="shared" si="60"/>
        <v>0</v>
      </c>
      <c r="Y56" s="10">
        <f t="shared" si="60"/>
        <v>0</v>
      </c>
      <c r="Z56" s="10">
        <f t="shared" si="60"/>
        <v>0</v>
      </c>
      <c r="AA56" s="10">
        <f t="shared" si="60"/>
        <v>0</v>
      </c>
      <c r="AB56" s="10">
        <f t="shared" si="60"/>
        <v>0</v>
      </c>
    </row>
    <row r="57" spans="1:28" s="10" customFormat="1" x14ac:dyDescent="0.2">
      <c r="A57" s="2" t="s">
        <v>24</v>
      </c>
      <c r="B57" s="10">
        <f t="shared" si="51"/>
        <v>125463.750757837</v>
      </c>
      <c r="C57" s="10">
        <f t="shared" si="51"/>
        <v>0</v>
      </c>
      <c r="D57" s="10">
        <f t="shared" si="51"/>
        <v>38132.8395607075</v>
      </c>
      <c r="E57" s="10">
        <f t="shared" si="51"/>
        <v>0</v>
      </c>
      <c r="F57" s="10">
        <f t="shared" si="51"/>
        <v>0</v>
      </c>
      <c r="G57" s="10">
        <f t="shared" si="51"/>
        <v>261392.85200000001</v>
      </c>
      <c r="I57" s="10">
        <f t="shared" si="52"/>
        <v>250927.501515674</v>
      </c>
      <c r="J57" s="10">
        <f t="shared" si="52"/>
        <v>0</v>
      </c>
      <c r="K57" s="10">
        <f t="shared" si="52"/>
        <v>76265.679121415</v>
      </c>
      <c r="L57" s="10">
        <f t="shared" si="52"/>
        <v>0</v>
      </c>
      <c r="M57" s="10">
        <f t="shared" si="52"/>
        <v>0</v>
      </c>
      <c r="N57" s="10">
        <f t="shared" si="52"/>
        <v>522785.70400000003</v>
      </c>
      <c r="P57" s="10">
        <f t="shared" ref="P57:U57" si="61">P23*P35</f>
        <v>250927.501515674</v>
      </c>
      <c r="Q57" s="10">
        <f t="shared" si="61"/>
        <v>0</v>
      </c>
      <c r="R57" s="10">
        <f t="shared" si="61"/>
        <v>76265.679121415</v>
      </c>
      <c r="S57" s="10">
        <f t="shared" si="61"/>
        <v>0</v>
      </c>
      <c r="T57" s="10">
        <f t="shared" si="61"/>
        <v>0</v>
      </c>
      <c r="U57" s="10">
        <f t="shared" si="61"/>
        <v>522785.70400000003</v>
      </c>
      <c r="W57" s="10">
        <f t="shared" ref="W57:AB57" si="62">W23*W35</f>
        <v>250927.501515674</v>
      </c>
      <c r="X57" s="10">
        <f t="shared" si="62"/>
        <v>0</v>
      </c>
      <c r="Y57" s="10">
        <f t="shared" si="62"/>
        <v>76265.679121415</v>
      </c>
      <c r="Z57" s="10">
        <f t="shared" si="62"/>
        <v>0</v>
      </c>
      <c r="AA57" s="10">
        <f t="shared" si="62"/>
        <v>0</v>
      </c>
      <c r="AB57" s="10">
        <f t="shared" si="62"/>
        <v>522785.70400000003</v>
      </c>
    </row>
    <row r="58" spans="1:28" s="10" customFormat="1" x14ac:dyDescent="0.2">
      <c r="A58" s="2" t="s">
        <v>23</v>
      </c>
      <c r="B58" s="10">
        <f t="shared" si="51"/>
        <v>0</v>
      </c>
      <c r="C58" s="10">
        <f t="shared" si="51"/>
        <v>0</v>
      </c>
      <c r="D58" s="10">
        <f t="shared" si="51"/>
        <v>0</v>
      </c>
      <c r="E58" s="10">
        <f t="shared" si="51"/>
        <v>0</v>
      </c>
      <c r="F58" s="10">
        <f t="shared" si="51"/>
        <v>0</v>
      </c>
      <c r="G58" s="10">
        <f t="shared" si="51"/>
        <v>0</v>
      </c>
      <c r="I58" s="10">
        <f t="shared" si="52"/>
        <v>0</v>
      </c>
      <c r="J58" s="10">
        <f t="shared" si="52"/>
        <v>0</v>
      </c>
      <c r="K58" s="10">
        <f t="shared" si="52"/>
        <v>0</v>
      </c>
      <c r="L58" s="10">
        <f t="shared" si="52"/>
        <v>0</v>
      </c>
      <c r="M58" s="10">
        <f t="shared" si="52"/>
        <v>0</v>
      </c>
      <c r="N58" s="10">
        <f t="shared" si="52"/>
        <v>0</v>
      </c>
      <c r="P58" s="10">
        <f t="shared" ref="P58:U58" si="63">P24*P36</f>
        <v>0</v>
      </c>
      <c r="Q58" s="10">
        <f t="shared" si="63"/>
        <v>0</v>
      </c>
      <c r="R58" s="10">
        <f t="shared" si="63"/>
        <v>0</v>
      </c>
      <c r="S58" s="10">
        <f t="shared" si="63"/>
        <v>0</v>
      </c>
      <c r="T58" s="10">
        <f t="shared" si="63"/>
        <v>0</v>
      </c>
      <c r="U58" s="10">
        <f t="shared" si="63"/>
        <v>0</v>
      </c>
      <c r="W58" s="10">
        <f t="shared" ref="W58:AB58" si="64">W24*W36</f>
        <v>0</v>
      </c>
      <c r="X58" s="10">
        <f t="shared" si="64"/>
        <v>0</v>
      </c>
      <c r="Y58" s="10">
        <f t="shared" si="64"/>
        <v>0</v>
      </c>
      <c r="Z58" s="10">
        <f t="shared" si="64"/>
        <v>0</v>
      </c>
      <c r="AA58" s="10">
        <f t="shared" si="64"/>
        <v>0</v>
      </c>
      <c r="AB58" s="10">
        <f t="shared" si="64"/>
        <v>0</v>
      </c>
    </row>
    <row r="59" spans="1:28" s="10" customFormat="1" x14ac:dyDescent="0.2">
      <c r="A59" s="2" t="s">
        <v>22</v>
      </c>
      <c r="B59" s="10">
        <f t="shared" si="51"/>
        <v>0</v>
      </c>
      <c r="C59" s="10">
        <f t="shared" si="51"/>
        <v>0</v>
      </c>
      <c r="D59" s="10">
        <f t="shared" si="51"/>
        <v>0</v>
      </c>
      <c r="E59" s="10">
        <f t="shared" si="51"/>
        <v>0</v>
      </c>
      <c r="F59" s="10">
        <f t="shared" si="51"/>
        <v>0</v>
      </c>
      <c r="G59" s="10">
        <f t="shared" si="51"/>
        <v>0</v>
      </c>
      <c r="I59" s="10">
        <f t="shared" si="52"/>
        <v>0</v>
      </c>
      <c r="J59" s="10">
        <f t="shared" si="52"/>
        <v>0</v>
      </c>
      <c r="K59" s="10">
        <f t="shared" si="52"/>
        <v>0</v>
      </c>
      <c r="L59" s="10">
        <f t="shared" si="52"/>
        <v>0</v>
      </c>
      <c r="M59" s="10">
        <f t="shared" si="52"/>
        <v>0</v>
      </c>
      <c r="N59" s="10">
        <f t="shared" si="52"/>
        <v>0</v>
      </c>
      <c r="P59" s="10">
        <f t="shared" ref="P59:U59" si="65">P25*P37</f>
        <v>0</v>
      </c>
      <c r="Q59" s="10">
        <f t="shared" si="65"/>
        <v>0</v>
      </c>
      <c r="R59" s="10">
        <f t="shared" si="65"/>
        <v>0</v>
      </c>
      <c r="S59" s="10">
        <f t="shared" si="65"/>
        <v>0</v>
      </c>
      <c r="T59" s="10">
        <f t="shared" si="65"/>
        <v>0</v>
      </c>
      <c r="U59" s="10">
        <f t="shared" si="65"/>
        <v>0</v>
      </c>
      <c r="W59" s="10">
        <f t="shared" ref="W59:AB59" si="66">W25*W37</f>
        <v>0</v>
      </c>
      <c r="X59" s="10">
        <f t="shared" si="66"/>
        <v>0</v>
      </c>
      <c r="Y59" s="10">
        <f t="shared" si="66"/>
        <v>0</v>
      </c>
      <c r="Z59" s="10">
        <f t="shared" si="66"/>
        <v>0</v>
      </c>
      <c r="AA59" s="10">
        <f t="shared" si="66"/>
        <v>0</v>
      </c>
      <c r="AB59" s="10">
        <f t="shared" si="66"/>
        <v>0</v>
      </c>
    </row>
    <row r="60" spans="1:28" s="10" customFormat="1" x14ac:dyDescent="0.2">
      <c r="A60" s="2" t="s">
        <v>21</v>
      </c>
      <c r="B60" s="10">
        <f t="shared" si="51"/>
        <v>0</v>
      </c>
      <c r="C60" s="10">
        <f t="shared" si="51"/>
        <v>0</v>
      </c>
      <c r="D60" s="10">
        <f t="shared" si="51"/>
        <v>0</v>
      </c>
      <c r="E60" s="10">
        <f t="shared" si="51"/>
        <v>0</v>
      </c>
      <c r="F60" s="10">
        <f t="shared" si="51"/>
        <v>0</v>
      </c>
      <c r="G60" s="10">
        <f t="shared" si="51"/>
        <v>0</v>
      </c>
      <c r="I60" s="10">
        <f t="shared" si="52"/>
        <v>0</v>
      </c>
      <c r="J60" s="10">
        <f t="shared" si="52"/>
        <v>0</v>
      </c>
      <c r="K60" s="10">
        <f t="shared" si="52"/>
        <v>0</v>
      </c>
      <c r="L60" s="10">
        <f t="shared" si="52"/>
        <v>0</v>
      </c>
      <c r="M60" s="10">
        <f t="shared" si="52"/>
        <v>0</v>
      </c>
      <c r="N60" s="10">
        <f t="shared" si="52"/>
        <v>0</v>
      </c>
      <c r="P60" s="10">
        <f t="shared" ref="P60:U60" si="67">P26*P38</f>
        <v>0</v>
      </c>
      <c r="Q60" s="10">
        <f t="shared" si="67"/>
        <v>0</v>
      </c>
      <c r="R60" s="10">
        <f t="shared" si="67"/>
        <v>0</v>
      </c>
      <c r="S60" s="10">
        <f t="shared" si="67"/>
        <v>0</v>
      </c>
      <c r="T60" s="10">
        <f t="shared" si="67"/>
        <v>0</v>
      </c>
      <c r="U60" s="10">
        <f t="shared" si="67"/>
        <v>0</v>
      </c>
      <c r="W60" s="10">
        <f t="shared" ref="W60:AB60" si="68">W26*W38</f>
        <v>0</v>
      </c>
      <c r="X60" s="10">
        <f t="shared" si="68"/>
        <v>0</v>
      </c>
      <c r="Y60" s="10">
        <f t="shared" si="68"/>
        <v>0</v>
      </c>
      <c r="Z60" s="10">
        <f t="shared" si="68"/>
        <v>0</v>
      </c>
      <c r="AA60" s="10">
        <f t="shared" si="68"/>
        <v>0</v>
      </c>
      <c r="AB60" s="10">
        <f t="shared" si="68"/>
        <v>0</v>
      </c>
    </row>
    <row r="61" spans="1:28" s="10" customFormat="1" ht="10.8" thickBot="1" x14ac:dyDescent="0.25">
      <c r="A61" s="5" t="s">
        <v>42</v>
      </c>
      <c r="B61" s="11">
        <f>SUM(B52:B60)</f>
        <v>765634.82620949682</v>
      </c>
      <c r="C61" s="11">
        <f t="shared" ref="C61:F61" si="69">SUM(C52:C60)</f>
        <v>0</v>
      </c>
      <c r="D61" s="11">
        <f t="shared" si="69"/>
        <v>232703.30923143681</v>
      </c>
      <c r="E61" s="11">
        <f t="shared" si="69"/>
        <v>0</v>
      </c>
      <c r="F61" s="11">
        <f t="shared" si="69"/>
        <v>0</v>
      </c>
      <c r="G61" s="11">
        <f>SUM(G52:G60)</f>
        <v>1595133.8103999998</v>
      </c>
      <c r="I61" s="11">
        <f>SUM(I52:I60)</f>
        <v>1531269.6524189936</v>
      </c>
      <c r="J61" s="11">
        <f t="shared" ref="J61" si="70">SUM(J52:J60)</f>
        <v>0</v>
      </c>
      <c r="K61" s="11">
        <f t="shared" ref="K61" si="71">SUM(K52:K60)</f>
        <v>465406.61846287362</v>
      </c>
      <c r="L61" s="11">
        <f t="shared" ref="L61" si="72">SUM(L52:L60)</f>
        <v>0</v>
      </c>
      <c r="M61" s="11">
        <f t="shared" ref="M61" si="73">SUM(M52:M60)</f>
        <v>0</v>
      </c>
      <c r="N61" s="11">
        <f>SUM(N52:N60)</f>
        <v>3190267.6207999997</v>
      </c>
      <c r="P61" s="11">
        <f>SUM(P52:P60)</f>
        <v>1531269.6524189936</v>
      </c>
      <c r="Q61" s="11">
        <f t="shared" ref="Q61" si="74">SUM(Q52:Q60)</f>
        <v>0</v>
      </c>
      <c r="R61" s="11">
        <f t="shared" ref="R61" si="75">SUM(R52:R60)</f>
        <v>465406.61846287362</v>
      </c>
      <c r="S61" s="11">
        <f t="shared" ref="S61" si="76">SUM(S52:S60)</f>
        <v>0</v>
      </c>
      <c r="T61" s="11">
        <f t="shared" ref="T61" si="77">SUM(T52:T60)</f>
        <v>0</v>
      </c>
      <c r="U61" s="11">
        <f>SUM(U52:U60)</f>
        <v>3190267.6207999997</v>
      </c>
      <c r="W61" s="11">
        <f>SUM(W52:W60)</f>
        <v>1531269.6524189936</v>
      </c>
      <c r="X61" s="11">
        <f t="shared" ref="X61" si="78">SUM(X52:X60)</f>
        <v>0</v>
      </c>
      <c r="Y61" s="11">
        <f t="shared" ref="Y61" si="79">SUM(Y52:Y60)</f>
        <v>465406.61846287362</v>
      </c>
      <c r="Z61" s="11">
        <f t="shared" ref="Z61" si="80">SUM(Z52:Z60)</f>
        <v>0</v>
      </c>
      <c r="AA61" s="11">
        <f t="shared" ref="AA61" si="81">SUM(AA52:AA60)</f>
        <v>0</v>
      </c>
      <c r="AB61" s="11">
        <f>SUM(AB52:AB60)</f>
        <v>3190267.6207999997</v>
      </c>
    </row>
    <row r="62" spans="1:28" ht="10.8" thickTop="1" x14ac:dyDescent="0.2">
      <c r="G62" s="10"/>
    </row>
    <row r="63" spans="1:28" s="10" customFormat="1" x14ac:dyDescent="0.2">
      <c r="A63" s="5" t="s">
        <v>43</v>
      </c>
    </row>
    <row r="64" spans="1:28" s="10" customFormat="1" x14ac:dyDescent="0.2">
      <c r="A64" s="2" t="s">
        <v>29</v>
      </c>
      <c r="B64" s="10">
        <f>B18*B41</f>
        <v>4809443.7918499336</v>
      </c>
      <c r="C64" s="10">
        <f t="shared" ref="C64:D64" si="82">C18*C41</f>
        <v>0</v>
      </c>
      <c r="D64" s="10">
        <f t="shared" si="82"/>
        <v>1461758.8537173397</v>
      </c>
      <c r="G64" s="10">
        <f>G18*G41</f>
        <v>10020059.353333332</v>
      </c>
      <c r="I64" s="10">
        <f>I18*I41</f>
        <v>6413393.296431887</v>
      </c>
      <c r="J64" s="10">
        <f t="shared" ref="J64:K64" si="83">J18*J41</f>
        <v>0</v>
      </c>
      <c r="K64" s="10">
        <f t="shared" si="83"/>
        <v>1949255.4314320728</v>
      </c>
      <c r="N64" s="10">
        <f>N18*N41</f>
        <v>13361749.147669999</v>
      </c>
      <c r="P64" s="10">
        <f>P18*P41</f>
        <v>2136835.8767189258</v>
      </c>
      <c r="Q64" s="10">
        <f t="shared" ref="Q64:R64" si="84">Q18*Q41</f>
        <v>0</v>
      </c>
      <c r="R64" s="10">
        <f t="shared" si="84"/>
        <v>649459.4587066141</v>
      </c>
      <c r="U64" s="10">
        <f>U18*U41</f>
        <v>4451912.3706860002</v>
      </c>
      <c r="W64" s="10">
        <f>W18*W41</f>
        <v>1069139.3549282402</v>
      </c>
      <c r="X64" s="10">
        <f t="shared" ref="X64:Y64" si="85">X18*X41</f>
        <v>0</v>
      </c>
      <c r="Y64" s="10">
        <f t="shared" si="85"/>
        <v>324948.99318136467</v>
      </c>
      <c r="AB64" s="10">
        <f>AB18*AB41</f>
        <v>2227459.1942459997</v>
      </c>
    </row>
    <row r="65" spans="1:28" s="10" customFormat="1" x14ac:dyDescent="0.2">
      <c r="A65" s="2" t="s">
        <v>28</v>
      </c>
      <c r="B65" s="10">
        <f t="shared" ref="B65:D72" si="86">B19*B42</f>
        <v>210126.06809889263</v>
      </c>
      <c r="C65" s="10">
        <f t="shared" si="86"/>
        <v>0</v>
      </c>
      <c r="D65" s="10">
        <f t="shared" si="86"/>
        <v>63864.690748828332</v>
      </c>
      <c r="G65" s="10">
        <f t="shared" ref="G65" si="87">G19*G42</f>
        <v>437779.45333333337</v>
      </c>
      <c r="I65" s="10">
        <f t="shared" ref="I65:K65" si="88">I19*I42</f>
        <v>280203.11180987337</v>
      </c>
      <c r="J65" s="10">
        <f t="shared" si="88"/>
        <v>0</v>
      </c>
      <c r="K65" s="10">
        <f t="shared" si="88"/>
        <v>85163.565113562596</v>
      </c>
      <c r="N65" s="10">
        <f t="shared" ref="N65:N72" si="89">N19*N42</f>
        <v>583778.90102000011</v>
      </c>
      <c r="P65" s="10">
        <f t="shared" ref="P65:R65" si="90">P19*P42</f>
        <v>93359.012056338004</v>
      </c>
      <c r="Q65" s="10">
        <f t="shared" si="90"/>
        <v>0</v>
      </c>
      <c r="R65" s="10">
        <f t="shared" si="90"/>
        <v>28375.082099704432</v>
      </c>
      <c r="U65" s="10">
        <f t="shared" ref="U65:U72" si="91">U19*U42</f>
        <v>194505.41111600003</v>
      </c>
      <c r="W65" s="10">
        <f t="shared" ref="W65:Y65" si="92">W19*W42</f>
        <v>46711.024938383838</v>
      </c>
      <c r="X65" s="10">
        <f t="shared" si="92"/>
        <v>0</v>
      </c>
      <c r="Y65" s="10">
        <f t="shared" si="92"/>
        <v>14197.12075346454</v>
      </c>
      <c r="AB65" s="10">
        <f t="shared" ref="AB65:AB72" si="93">AB19*AB42</f>
        <v>97318.372476000004</v>
      </c>
    </row>
    <row r="66" spans="1:28" s="10" customFormat="1" x14ac:dyDescent="0.2">
      <c r="A66" s="2" t="s">
        <v>27</v>
      </c>
      <c r="B66" s="10">
        <f t="shared" si="86"/>
        <v>0</v>
      </c>
      <c r="C66" s="10">
        <f t="shared" si="86"/>
        <v>0</v>
      </c>
      <c r="D66" s="10">
        <f t="shared" si="86"/>
        <v>0</v>
      </c>
      <c r="G66" s="10">
        <f t="shared" ref="G66" si="94">G20*G43</f>
        <v>0</v>
      </c>
      <c r="I66" s="10">
        <f t="shared" ref="I66:K66" si="95">I20*I43</f>
        <v>0</v>
      </c>
      <c r="J66" s="10">
        <f t="shared" si="95"/>
        <v>0</v>
      </c>
      <c r="K66" s="10">
        <f t="shared" si="95"/>
        <v>0</v>
      </c>
      <c r="N66" s="10">
        <f t="shared" si="89"/>
        <v>0</v>
      </c>
      <c r="P66" s="10">
        <f t="shared" ref="P66:R66" si="96">P20*P43</f>
        <v>0</v>
      </c>
      <c r="Q66" s="10">
        <f t="shared" si="96"/>
        <v>0</v>
      </c>
      <c r="R66" s="10">
        <f t="shared" si="96"/>
        <v>0</v>
      </c>
      <c r="U66" s="10">
        <f t="shared" si="91"/>
        <v>0</v>
      </c>
      <c r="W66" s="10">
        <f t="shared" ref="W66:Y66" si="97">W20*W43</f>
        <v>0</v>
      </c>
      <c r="X66" s="10">
        <f t="shared" si="97"/>
        <v>0</v>
      </c>
      <c r="Y66" s="10">
        <f t="shared" si="97"/>
        <v>0</v>
      </c>
      <c r="AB66" s="10">
        <f t="shared" si="93"/>
        <v>0</v>
      </c>
    </row>
    <row r="67" spans="1:28" s="10" customFormat="1" x14ac:dyDescent="0.2">
      <c r="A67" s="2" t="s">
        <v>26</v>
      </c>
      <c r="B67" s="10">
        <f t="shared" si="86"/>
        <v>0</v>
      </c>
      <c r="C67" s="10">
        <f t="shared" si="86"/>
        <v>0</v>
      </c>
      <c r="D67" s="10">
        <f t="shared" si="86"/>
        <v>0</v>
      </c>
      <c r="G67" s="10">
        <f t="shared" ref="G67" si="98">G21*G44</f>
        <v>0</v>
      </c>
      <c r="I67" s="10">
        <f t="shared" ref="I67:K67" si="99">I21*I44</f>
        <v>0</v>
      </c>
      <c r="J67" s="10">
        <f t="shared" si="99"/>
        <v>0</v>
      </c>
      <c r="K67" s="10">
        <f t="shared" si="99"/>
        <v>0</v>
      </c>
      <c r="N67" s="10">
        <f t="shared" si="89"/>
        <v>0</v>
      </c>
      <c r="P67" s="10">
        <f t="shared" ref="P67:R67" si="100">P21*P44</f>
        <v>0</v>
      </c>
      <c r="Q67" s="10">
        <f t="shared" si="100"/>
        <v>0</v>
      </c>
      <c r="R67" s="10">
        <f t="shared" si="100"/>
        <v>0</v>
      </c>
      <c r="U67" s="10">
        <f t="shared" si="91"/>
        <v>0</v>
      </c>
      <c r="W67" s="10">
        <f t="shared" ref="W67:Y67" si="101">W21*W44</f>
        <v>0</v>
      </c>
      <c r="X67" s="10">
        <f t="shared" si="101"/>
        <v>0</v>
      </c>
      <c r="Y67" s="10">
        <f t="shared" si="101"/>
        <v>0</v>
      </c>
      <c r="AB67" s="10">
        <f t="shared" si="93"/>
        <v>0</v>
      </c>
    </row>
    <row r="68" spans="1:28" s="10" customFormat="1" x14ac:dyDescent="0.2">
      <c r="A68" s="2" t="s">
        <v>25</v>
      </c>
      <c r="B68" s="10">
        <f t="shared" si="86"/>
        <v>0</v>
      </c>
      <c r="C68" s="10">
        <f t="shared" si="86"/>
        <v>0</v>
      </c>
      <c r="D68" s="10">
        <f t="shared" si="86"/>
        <v>0</v>
      </c>
      <c r="G68" s="10">
        <f t="shared" ref="G68" si="102">G22*G45</f>
        <v>0</v>
      </c>
      <c r="I68" s="10">
        <f t="shared" ref="I68:K68" si="103">I22*I45</f>
        <v>0</v>
      </c>
      <c r="J68" s="10">
        <f t="shared" si="103"/>
        <v>0</v>
      </c>
      <c r="K68" s="10">
        <f t="shared" si="103"/>
        <v>0</v>
      </c>
      <c r="N68" s="10">
        <f t="shared" si="89"/>
        <v>0</v>
      </c>
      <c r="P68" s="10">
        <f t="shared" ref="P68:R68" si="104">P22*P45</f>
        <v>0</v>
      </c>
      <c r="Q68" s="10">
        <f t="shared" si="104"/>
        <v>0</v>
      </c>
      <c r="R68" s="10">
        <f t="shared" si="104"/>
        <v>0</v>
      </c>
      <c r="U68" s="10">
        <f t="shared" si="91"/>
        <v>0</v>
      </c>
      <c r="W68" s="10">
        <f t="shared" ref="W68:Y68" si="105">W22*W45</f>
        <v>0</v>
      </c>
      <c r="X68" s="10">
        <f t="shared" si="105"/>
        <v>0</v>
      </c>
      <c r="Y68" s="10">
        <f t="shared" si="105"/>
        <v>0</v>
      </c>
      <c r="AB68" s="10">
        <f t="shared" si="93"/>
        <v>0</v>
      </c>
    </row>
    <row r="69" spans="1:28" s="10" customFormat="1" x14ac:dyDescent="0.2">
      <c r="A69" s="2" t="s">
        <v>24</v>
      </c>
      <c r="B69" s="10">
        <f t="shared" si="86"/>
        <v>250927.501515674</v>
      </c>
      <c r="C69" s="10">
        <f t="shared" si="86"/>
        <v>0</v>
      </c>
      <c r="D69" s="10">
        <f t="shared" si="86"/>
        <v>76265.679121415</v>
      </c>
      <c r="G69" s="10">
        <f t="shared" ref="G69" si="106">G23*G46</f>
        <v>522785.70400000003</v>
      </c>
      <c r="I69" s="10">
        <f t="shared" ref="I69:K69" si="107">I23*I46</f>
        <v>401484.00242507836</v>
      </c>
      <c r="J69" s="10">
        <f t="shared" si="107"/>
        <v>0</v>
      </c>
      <c r="K69" s="10">
        <f t="shared" si="107"/>
        <v>122025.08659426401</v>
      </c>
      <c r="N69" s="10">
        <f t="shared" si="89"/>
        <v>836457.12640000007</v>
      </c>
      <c r="P69" s="10">
        <f t="shared" ref="P69:R69" si="108">P23*P46</f>
        <v>240890.40145504705</v>
      </c>
      <c r="Q69" s="10">
        <f t="shared" si="108"/>
        <v>0</v>
      </c>
      <c r="R69" s="10">
        <f t="shared" si="108"/>
        <v>73215.051956558411</v>
      </c>
      <c r="U69" s="10">
        <f t="shared" si="91"/>
        <v>501874.27584000002</v>
      </c>
      <c r="W69" s="10">
        <f t="shared" ref="W69:Y69" si="109">W23*W46</f>
        <v>144534.2408730282</v>
      </c>
      <c r="X69" s="10">
        <f t="shared" si="109"/>
        <v>0</v>
      </c>
      <c r="Y69" s="10">
        <f t="shared" si="109"/>
        <v>43929.031173935044</v>
      </c>
      <c r="AB69" s="10">
        <f t="shared" si="93"/>
        <v>301124.565504</v>
      </c>
    </row>
    <row r="70" spans="1:28" s="10" customFormat="1" x14ac:dyDescent="0.2">
      <c r="A70" s="2" t="s">
        <v>23</v>
      </c>
      <c r="B70" s="10">
        <f t="shared" si="86"/>
        <v>0</v>
      </c>
      <c r="C70" s="10">
        <f t="shared" si="86"/>
        <v>0</v>
      </c>
      <c r="D70" s="10">
        <f t="shared" si="86"/>
        <v>0</v>
      </c>
      <c r="E70" s="10">
        <v>0</v>
      </c>
      <c r="F70" s="10">
        <v>0</v>
      </c>
      <c r="G70" s="10">
        <f t="shared" ref="G70" si="110">G24*G47</f>
        <v>0</v>
      </c>
      <c r="I70" s="10">
        <f t="shared" ref="I70:K70" si="111">I24*I47</f>
        <v>0</v>
      </c>
      <c r="J70" s="10">
        <f t="shared" si="111"/>
        <v>0</v>
      </c>
      <c r="K70" s="10">
        <f t="shared" si="111"/>
        <v>0</v>
      </c>
      <c r="L70" s="10">
        <v>0</v>
      </c>
      <c r="M70" s="10">
        <v>0</v>
      </c>
      <c r="N70" s="10">
        <f t="shared" si="89"/>
        <v>0</v>
      </c>
      <c r="P70" s="10">
        <f t="shared" ref="P70:R70" si="112">P24*P47</f>
        <v>0</v>
      </c>
      <c r="Q70" s="10">
        <f t="shared" si="112"/>
        <v>0</v>
      </c>
      <c r="R70" s="10">
        <f t="shared" si="112"/>
        <v>0</v>
      </c>
      <c r="S70" s="10">
        <v>0</v>
      </c>
      <c r="T70" s="10">
        <v>0</v>
      </c>
      <c r="U70" s="10">
        <f t="shared" si="91"/>
        <v>0</v>
      </c>
      <c r="W70" s="10">
        <f t="shared" ref="W70:Y70" si="113">W24*W47</f>
        <v>0</v>
      </c>
      <c r="X70" s="10">
        <f t="shared" si="113"/>
        <v>0</v>
      </c>
      <c r="Y70" s="10">
        <f t="shared" si="113"/>
        <v>0</v>
      </c>
      <c r="Z70" s="10">
        <v>0</v>
      </c>
      <c r="AA70" s="10">
        <v>0</v>
      </c>
      <c r="AB70" s="10">
        <f t="shared" si="93"/>
        <v>0</v>
      </c>
    </row>
    <row r="71" spans="1:28" s="10" customFormat="1" x14ac:dyDescent="0.2">
      <c r="A71" s="2" t="s">
        <v>22</v>
      </c>
      <c r="B71" s="10">
        <f t="shared" si="86"/>
        <v>0</v>
      </c>
      <c r="C71" s="10">
        <f t="shared" si="86"/>
        <v>0</v>
      </c>
      <c r="D71" s="10">
        <f t="shared" si="86"/>
        <v>0</v>
      </c>
      <c r="E71" s="10">
        <v>0</v>
      </c>
      <c r="F71" s="10">
        <v>0</v>
      </c>
      <c r="G71" s="10">
        <f t="shared" ref="G71" si="114">G25*G48</f>
        <v>0</v>
      </c>
      <c r="I71" s="10">
        <f t="shared" ref="I71:K71" si="115">I25*I48</f>
        <v>0</v>
      </c>
      <c r="J71" s="10">
        <f t="shared" si="115"/>
        <v>0</v>
      </c>
      <c r="K71" s="10">
        <f t="shared" si="115"/>
        <v>0</v>
      </c>
      <c r="L71" s="10">
        <v>0</v>
      </c>
      <c r="M71" s="10">
        <v>0</v>
      </c>
      <c r="N71" s="10">
        <f t="shared" si="89"/>
        <v>0</v>
      </c>
      <c r="P71" s="10">
        <f t="shared" ref="P71:R71" si="116">P25*P48</f>
        <v>0</v>
      </c>
      <c r="Q71" s="10">
        <f t="shared" si="116"/>
        <v>0</v>
      </c>
      <c r="R71" s="10">
        <f t="shared" si="116"/>
        <v>0</v>
      </c>
      <c r="S71" s="10">
        <v>0</v>
      </c>
      <c r="T71" s="10">
        <v>0</v>
      </c>
      <c r="U71" s="10">
        <f t="shared" si="91"/>
        <v>0</v>
      </c>
      <c r="W71" s="10">
        <f t="shared" ref="W71:Y71" si="117">W25*W48</f>
        <v>0</v>
      </c>
      <c r="X71" s="10">
        <f t="shared" si="117"/>
        <v>0</v>
      </c>
      <c r="Y71" s="10">
        <f t="shared" si="117"/>
        <v>0</v>
      </c>
      <c r="Z71" s="10">
        <v>0</v>
      </c>
      <c r="AA71" s="10">
        <v>0</v>
      </c>
      <c r="AB71" s="10">
        <f t="shared" si="93"/>
        <v>0</v>
      </c>
    </row>
    <row r="72" spans="1:28" s="10" customFormat="1" x14ac:dyDescent="0.2">
      <c r="A72" s="2" t="s">
        <v>21</v>
      </c>
      <c r="B72" s="10">
        <f t="shared" si="86"/>
        <v>0</v>
      </c>
      <c r="C72" s="10">
        <f t="shared" si="86"/>
        <v>0</v>
      </c>
      <c r="D72" s="10">
        <f t="shared" si="86"/>
        <v>0</v>
      </c>
      <c r="E72" s="10">
        <v>0</v>
      </c>
      <c r="F72" s="10">
        <v>0</v>
      </c>
      <c r="G72" s="10">
        <f t="shared" ref="G72" si="118">G26*G49</f>
        <v>0</v>
      </c>
      <c r="I72" s="10">
        <f t="shared" ref="I72:K72" si="119">I26*I49</f>
        <v>0</v>
      </c>
      <c r="J72" s="10">
        <f t="shared" si="119"/>
        <v>0</v>
      </c>
      <c r="K72" s="10">
        <f t="shared" si="119"/>
        <v>0</v>
      </c>
      <c r="L72" s="10">
        <v>0</v>
      </c>
      <c r="M72" s="10">
        <v>0</v>
      </c>
      <c r="N72" s="10">
        <f t="shared" si="89"/>
        <v>0</v>
      </c>
      <c r="P72" s="10">
        <f t="shared" ref="P72:R72" si="120">P26*P49</f>
        <v>0</v>
      </c>
      <c r="Q72" s="10">
        <f t="shared" si="120"/>
        <v>0</v>
      </c>
      <c r="R72" s="10">
        <f t="shared" si="120"/>
        <v>0</v>
      </c>
      <c r="S72" s="10">
        <v>0</v>
      </c>
      <c r="T72" s="10">
        <v>0</v>
      </c>
      <c r="U72" s="10">
        <f t="shared" si="91"/>
        <v>0</v>
      </c>
      <c r="W72" s="10">
        <f t="shared" ref="W72:Y72" si="121">W26*W49</f>
        <v>0</v>
      </c>
      <c r="X72" s="10">
        <f t="shared" si="121"/>
        <v>0</v>
      </c>
      <c r="Y72" s="10">
        <f t="shared" si="121"/>
        <v>0</v>
      </c>
      <c r="Z72" s="10">
        <v>0</v>
      </c>
      <c r="AA72" s="10">
        <v>0</v>
      </c>
      <c r="AB72" s="10">
        <f t="shared" si="93"/>
        <v>0</v>
      </c>
    </row>
    <row r="73" spans="1:28" s="10" customFormat="1" ht="10.8" thickBot="1" x14ac:dyDescent="0.25">
      <c r="A73" s="5" t="s">
        <v>44</v>
      </c>
      <c r="B73" s="11">
        <f>SUM(B64:B72)</f>
        <v>5270497.3614645004</v>
      </c>
      <c r="C73" s="11">
        <f t="shared" ref="C73" si="122">SUM(C64:C72)</f>
        <v>0</v>
      </c>
      <c r="D73" s="11">
        <f t="shared" ref="D73" si="123">SUM(D64:D72)</f>
        <v>1601889.2235875828</v>
      </c>
      <c r="E73" s="11">
        <f t="shared" ref="E73" si="124">SUM(E64:E72)</f>
        <v>0</v>
      </c>
      <c r="F73" s="11">
        <f t="shared" ref="F73" si="125">SUM(F64:F72)</f>
        <v>0</v>
      </c>
      <c r="G73" s="11">
        <f>SUM(G64:G72)</f>
        <v>10980624.510666665</v>
      </c>
      <c r="I73" s="11">
        <f>SUM(I64:I72)</f>
        <v>7095080.4106668383</v>
      </c>
      <c r="J73" s="11">
        <f t="shared" ref="J73" si="126">SUM(J64:J72)</f>
        <v>0</v>
      </c>
      <c r="K73" s="11">
        <f t="shared" ref="K73" si="127">SUM(K64:K72)</f>
        <v>2156444.0831398992</v>
      </c>
      <c r="L73" s="11">
        <f t="shared" ref="L73" si="128">SUM(L64:L72)</f>
        <v>0</v>
      </c>
      <c r="M73" s="11">
        <f t="shared" ref="M73" si="129">SUM(M64:M72)</f>
        <v>0</v>
      </c>
      <c r="N73" s="11">
        <f>SUM(N64:N72)</f>
        <v>14781985.175089998</v>
      </c>
      <c r="P73" s="11">
        <f>SUM(P64:P72)</f>
        <v>2471085.290230311</v>
      </c>
      <c r="Q73" s="11">
        <f t="shared" ref="Q73" si="130">SUM(Q64:Q72)</f>
        <v>0</v>
      </c>
      <c r="R73" s="11">
        <f t="shared" ref="R73" si="131">SUM(R64:R72)</f>
        <v>751049.59276287688</v>
      </c>
      <c r="S73" s="11">
        <f t="shared" ref="S73" si="132">SUM(S64:S72)</f>
        <v>0</v>
      </c>
      <c r="T73" s="11">
        <f t="shared" ref="T73" si="133">SUM(T64:T72)</f>
        <v>0</v>
      </c>
      <c r="U73" s="11">
        <f>SUM(U64:U72)</f>
        <v>5148292.0576420007</v>
      </c>
      <c r="W73" s="11">
        <f>SUM(W64:W72)</f>
        <v>1260384.6207396523</v>
      </c>
      <c r="X73" s="11">
        <f t="shared" ref="X73" si="134">SUM(X64:X72)</f>
        <v>0</v>
      </c>
      <c r="Y73" s="11">
        <f t="shared" ref="Y73" si="135">SUM(Y64:Y72)</f>
        <v>383075.14510876423</v>
      </c>
      <c r="Z73" s="11">
        <f t="shared" ref="Z73" si="136">SUM(Z64:Z72)</f>
        <v>0</v>
      </c>
      <c r="AA73" s="11">
        <f t="shared" ref="AA73" si="137">SUM(AA64:AA72)</f>
        <v>0</v>
      </c>
      <c r="AB73" s="11">
        <f>SUM(AB64:AB72)</f>
        <v>2625902.1322259996</v>
      </c>
    </row>
    <row r="74" spans="1:28" ht="10.8" thickTop="1" x14ac:dyDescent="0.2">
      <c r="G74" s="10"/>
    </row>
    <row r="75" spans="1:28" x14ac:dyDescent="0.2">
      <c r="G75" s="10"/>
    </row>
    <row r="76" spans="1:28" s="10" customFormat="1" x14ac:dyDescent="0.2">
      <c r="A76" s="5" t="s">
        <v>49</v>
      </c>
    </row>
    <row r="77" spans="1:28" s="10" customFormat="1" x14ac:dyDescent="0.2">
      <c r="A77" s="2" t="s">
        <v>29</v>
      </c>
      <c r="B77" s="10">
        <f>(B64-B52)*-0.21</f>
        <v>-888785.21273386769</v>
      </c>
      <c r="C77" s="10">
        <f t="shared" ref="C77:D77" si="138">(C64-C52)*-0.21</f>
        <v>0</v>
      </c>
      <c r="D77" s="10">
        <f t="shared" si="138"/>
        <v>-270133.03616696433</v>
      </c>
      <c r="G77" s="10">
        <f>(G64-G52)*-0.21</f>
        <v>-1851706.9684959995</v>
      </c>
      <c r="I77" s="10">
        <f>(I64-I52)*-0.21</f>
        <v>-1104416.6251414595</v>
      </c>
      <c r="J77" s="10">
        <f t="shared" ref="J77:K77" si="139">(J64-J52)*-0.21</f>
        <v>0</v>
      </c>
      <c r="K77" s="10">
        <f t="shared" si="139"/>
        <v>-335670.99437338137</v>
      </c>
      <c r="N77" s="10">
        <f>(N64-N52)*-0.21</f>
        <v>-2300956.3296026997</v>
      </c>
      <c r="P77" s="10">
        <f>(P64-P52)*-0.21</f>
        <v>-206339.56700173774</v>
      </c>
      <c r="Q77" s="10">
        <f t="shared" ref="Q77:R77" si="140">(Q64-Q52)*-0.21</f>
        <v>0</v>
      </c>
      <c r="R77" s="10">
        <f t="shared" si="140"/>
        <v>-62713.840101035028</v>
      </c>
      <c r="U77" s="10">
        <f>(U64-U52)*-0.21</f>
        <v>-429890.60643606004</v>
      </c>
      <c r="W77" s="10">
        <f>(W64-W52)*-0.21</f>
        <v>17876.702574306211</v>
      </c>
      <c r="X77" s="10">
        <f t="shared" ref="X77:Y77" si="141">(X64-X52)*-0.21</f>
        <v>0</v>
      </c>
      <c r="Y77" s="10">
        <f t="shared" si="141"/>
        <v>5433.3576592673508</v>
      </c>
      <c r="AB77" s="10">
        <f>(AB64-AB52)*-0.21</f>
        <v>37244.560616340066</v>
      </c>
    </row>
    <row r="78" spans="1:28" s="10" customFormat="1" x14ac:dyDescent="0.2">
      <c r="A78" s="2" t="s">
        <v>28</v>
      </c>
      <c r="B78" s="10">
        <f t="shared" ref="B78:D85" si="142">(B65-B53)*-0.21</f>
        <v>-30888.532010537212</v>
      </c>
      <c r="C78" s="10">
        <f t="shared" si="142"/>
        <v>0</v>
      </c>
      <c r="D78" s="10">
        <f t="shared" si="142"/>
        <v>-9388.1095400777649</v>
      </c>
      <c r="G78" s="10">
        <f t="shared" ref="G78" si="143">(G65-G53)*-0.21</f>
        <v>-64353.579640000004</v>
      </c>
      <c r="I78" s="10">
        <f t="shared" ref="I78:K78" si="144">(I65-I53)*-0.21</f>
        <v>-32366.768899612929</v>
      </c>
      <c r="J78" s="10">
        <f t="shared" si="144"/>
        <v>0</v>
      </c>
      <c r="K78" s="10">
        <f t="shared" si="144"/>
        <v>-9837.3976394957735</v>
      </c>
      <c r="N78" s="10">
        <f t="shared" ref="N78:N85" si="145">(N65-N53)*-0.21</f>
        <v>-67433.358094200012</v>
      </c>
      <c r="P78" s="10">
        <f t="shared" ref="P78:R78" si="146">(P65-P53)*-0.21</f>
        <v>6870.492048629495</v>
      </c>
      <c r="Q78" s="10">
        <f t="shared" si="146"/>
        <v>0</v>
      </c>
      <c r="R78" s="10">
        <f t="shared" si="146"/>
        <v>2088.1837934144396</v>
      </c>
      <c r="U78" s="10">
        <f t="shared" ref="U78:U85" si="147">(U65-U53)*-0.21</f>
        <v>14314.074785639998</v>
      </c>
      <c r="W78" s="10">
        <f t="shared" ref="W78:Y78" si="148">(W65-W53)*-0.21</f>
        <v>16666.569343399871</v>
      </c>
      <c r="X78" s="10">
        <f t="shared" si="148"/>
        <v>0</v>
      </c>
      <c r="Y78" s="10">
        <f t="shared" si="148"/>
        <v>5065.5556761248172</v>
      </c>
      <c r="AB78" s="10">
        <f t="shared" ref="AB78:AB85" si="149">(AB65-AB53)*-0.21</f>
        <v>34723.352900040009</v>
      </c>
    </row>
    <row r="79" spans="1:28" s="10" customFormat="1" x14ac:dyDescent="0.2">
      <c r="A79" s="2" t="s">
        <v>27</v>
      </c>
      <c r="B79" s="10">
        <f t="shared" si="142"/>
        <v>0</v>
      </c>
      <c r="C79" s="10">
        <f t="shared" si="142"/>
        <v>0</v>
      </c>
      <c r="D79" s="10">
        <f t="shared" si="142"/>
        <v>0</v>
      </c>
      <c r="G79" s="10">
        <f t="shared" ref="G79" si="150">(G66-G54)*-0.21</f>
        <v>0</v>
      </c>
      <c r="I79" s="10">
        <f t="shared" ref="I79:K79" si="151">(I66-I54)*-0.21</f>
        <v>0</v>
      </c>
      <c r="J79" s="10">
        <f t="shared" si="151"/>
        <v>0</v>
      </c>
      <c r="K79" s="10">
        <f t="shared" si="151"/>
        <v>0</v>
      </c>
      <c r="N79" s="10">
        <f t="shared" si="145"/>
        <v>0</v>
      </c>
      <c r="P79" s="10">
        <f t="shared" ref="P79:R79" si="152">(P66-P54)*-0.21</f>
        <v>0</v>
      </c>
      <c r="Q79" s="10">
        <f t="shared" si="152"/>
        <v>0</v>
      </c>
      <c r="R79" s="10">
        <f t="shared" si="152"/>
        <v>0</v>
      </c>
      <c r="U79" s="10">
        <f t="shared" si="147"/>
        <v>0</v>
      </c>
      <c r="W79" s="10">
        <f t="shared" ref="W79:Y79" si="153">(W66-W54)*-0.21</f>
        <v>0</v>
      </c>
      <c r="X79" s="10">
        <f t="shared" si="153"/>
        <v>0</v>
      </c>
      <c r="Y79" s="10">
        <f t="shared" si="153"/>
        <v>0</v>
      </c>
      <c r="AB79" s="10">
        <f t="shared" si="149"/>
        <v>0</v>
      </c>
    </row>
    <row r="80" spans="1:28" s="10" customFormat="1" x14ac:dyDescent="0.2">
      <c r="A80" s="2" t="s">
        <v>26</v>
      </c>
      <c r="B80" s="10">
        <f t="shared" si="142"/>
        <v>0</v>
      </c>
      <c r="C80" s="10">
        <f t="shared" si="142"/>
        <v>0</v>
      </c>
      <c r="D80" s="10">
        <f t="shared" si="142"/>
        <v>0</v>
      </c>
      <c r="G80" s="10">
        <f t="shared" ref="G80" si="154">(G67-G55)*-0.21</f>
        <v>0</v>
      </c>
      <c r="I80" s="10">
        <f t="shared" ref="I80:K80" si="155">(I67-I55)*-0.21</f>
        <v>0</v>
      </c>
      <c r="J80" s="10">
        <f t="shared" si="155"/>
        <v>0</v>
      </c>
      <c r="K80" s="10">
        <f t="shared" si="155"/>
        <v>0</v>
      </c>
      <c r="N80" s="10">
        <f t="shared" si="145"/>
        <v>0</v>
      </c>
      <c r="P80" s="10">
        <f t="shared" ref="P80:R80" si="156">(P67-P55)*-0.21</f>
        <v>0</v>
      </c>
      <c r="Q80" s="10">
        <f t="shared" si="156"/>
        <v>0</v>
      </c>
      <c r="R80" s="10">
        <f t="shared" si="156"/>
        <v>0</v>
      </c>
      <c r="U80" s="10">
        <f t="shared" si="147"/>
        <v>0</v>
      </c>
      <c r="W80" s="10">
        <f t="shared" ref="W80:Y80" si="157">(W67-W55)*-0.21</f>
        <v>0</v>
      </c>
      <c r="X80" s="10">
        <f t="shared" si="157"/>
        <v>0</v>
      </c>
      <c r="Y80" s="10">
        <f t="shared" si="157"/>
        <v>0</v>
      </c>
      <c r="AB80" s="10">
        <f t="shared" si="149"/>
        <v>0</v>
      </c>
    </row>
    <row r="81" spans="1:28" s="10" customFormat="1" x14ac:dyDescent="0.2">
      <c r="A81" s="2" t="s">
        <v>25</v>
      </c>
      <c r="B81" s="10">
        <f t="shared" si="142"/>
        <v>0</v>
      </c>
      <c r="C81" s="10">
        <f t="shared" si="142"/>
        <v>0</v>
      </c>
      <c r="D81" s="10">
        <f t="shared" si="142"/>
        <v>0</v>
      </c>
      <c r="G81" s="10">
        <f t="shared" ref="G81" si="158">(G68-G56)*-0.21</f>
        <v>0</v>
      </c>
      <c r="I81" s="10">
        <f t="shared" ref="I81:K81" si="159">(I68-I56)*-0.21</f>
        <v>0</v>
      </c>
      <c r="J81" s="10">
        <f t="shared" si="159"/>
        <v>0</v>
      </c>
      <c r="K81" s="10">
        <f t="shared" si="159"/>
        <v>0</v>
      </c>
      <c r="N81" s="10">
        <f t="shared" si="145"/>
        <v>0</v>
      </c>
      <c r="P81" s="10">
        <f t="shared" ref="P81:R81" si="160">(P68-P56)*-0.21</f>
        <v>0</v>
      </c>
      <c r="Q81" s="10">
        <f t="shared" si="160"/>
        <v>0</v>
      </c>
      <c r="R81" s="10">
        <f t="shared" si="160"/>
        <v>0</v>
      </c>
      <c r="U81" s="10">
        <f t="shared" si="147"/>
        <v>0</v>
      </c>
      <c r="W81" s="10">
        <f t="shared" ref="W81:Y81" si="161">(W68-W56)*-0.21</f>
        <v>0</v>
      </c>
      <c r="X81" s="10">
        <f t="shared" si="161"/>
        <v>0</v>
      </c>
      <c r="Y81" s="10">
        <f t="shared" si="161"/>
        <v>0</v>
      </c>
      <c r="AB81" s="10">
        <f t="shared" si="149"/>
        <v>0</v>
      </c>
    </row>
    <row r="82" spans="1:28" s="10" customFormat="1" x14ac:dyDescent="0.2">
      <c r="A82" s="2" t="s">
        <v>24</v>
      </c>
      <c r="B82" s="10">
        <f t="shared" si="142"/>
        <v>-26347.38765914577</v>
      </c>
      <c r="C82" s="10">
        <f t="shared" si="142"/>
        <v>0</v>
      </c>
      <c r="D82" s="10">
        <f t="shared" si="142"/>
        <v>-8007.8963077485751</v>
      </c>
      <c r="G82" s="10">
        <f t="shared" ref="G82" si="162">(G69-G57)*-0.21</f>
        <v>-54892.498919999998</v>
      </c>
      <c r="I82" s="10">
        <f t="shared" ref="I82:K82" si="163">(I69-I57)*-0.21</f>
        <v>-31616.865190974917</v>
      </c>
      <c r="J82" s="10">
        <f t="shared" si="163"/>
        <v>0</v>
      </c>
      <c r="K82" s="10">
        <f t="shared" si="163"/>
        <v>-9609.4755692982908</v>
      </c>
      <c r="N82" s="10">
        <f t="shared" si="145"/>
        <v>-65870.998704000012</v>
      </c>
      <c r="P82" s="10">
        <f t="shared" ref="P82:R82" si="164">(P69-P57)*-0.21</f>
        <v>2107.79101273166</v>
      </c>
      <c r="Q82" s="10">
        <f t="shared" si="164"/>
        <v>0</v>
      </c>
      <c r="R82" s="10">
        <f t="shared" si="164"/>
        <v>640.63170461988364</v>
      </c>
      <c r="U82" s="10">
        <f t="shared" si="147"/>
        <v>4391.399913600002</v>
      </c>
      <c r="W82" s="10">
        <f t="shared" ref="W82:Y82" si="165">(W69-W57)*-0.21</f>
        <v>22342.584734955617</v>
      </c>
      <c r="X82" s="10">
        <f t="shared" si="165"/>
        <v>0</v>
      </c>
      <c r="Y82" s="10">
        <f t="shared" si="165"/>
        <v>6790.6960689707903</v>
      </c>
      <c r="AB82" s="10">
        <f t="shared" si="149"/>
        <v>46548.839084160005</v>
      </c>
    </row>
    <row r="83" spans="1:28" s="10" customFormat="1" x14ac:dyDescent="0.2">
      <c r="A83" s="2" t="s">
        <v>23</v>
      </c>
      <c r="B83" s="10">
        <f t="shared" si="142"/>
        <v>0</v>
      </c>
      <c r="C83" s="10">
        <f t="shared" si="142"/>
        <v>0</v>
      </c>
      <c r="D83" s="10">
        <f t="shared" si="142"/>
        <v>0</v>
      </c>
      <c r="E83" s="10">
        <v>0</v>
      </c>
      <c r="F83" s="10">
        <v>0</v>
      </c>
      <c r="G83" s="10">
        <f t="shared" ref="G83" si="166">(G70-G58)*-0.21</f>
        <v>0</v>
      </c>
      <c r="I83" s="10">
        <f t="shared" ref="I83:K83" si="167">(I70-I58)*-0.21</f>
        <v>0</v>
      </c>
      <c r="J83" s="10">
        <f t="shared" si="167"/>
        <v>0</v>
      </c>
      <c r="K83" s="10">
        <f t="shared" si="167"/>
        <v>0</v>
      </c>
      <c r="L83" s="10">
        <v>0</v>
      </c>
      <c r="M83" s="10">
        <v>0</v>
      </c>
      <c r="N83" s="10">
        <f t="shared" si="145"/>
        <v>0</v>
      </c>
      <c r="P83" s="10">
        <f t="shared" ref="P83:R83" si="168">(P70-P58)*-0.21</f>
        <v>0</v>
      </c>
      <c r="Q83" s="10">
        <f t="shared" si="168"/>
        <v>0</v>
      </c>
      <c r="R83" s="10">
        <f t="shared" si="168"/>
        <v>0</v>
      </c>
      <c r="S83" s="10">
        <v>0</v>
      </c>
      <c r="T83" s="10">
        <v>0</v>
      </c>
      <c r="U83" s="10">
        <f t="shared" si="147"/>
        <v>0</v>
      </c>
      <c r="W83" s="10">
        <f t="shared" ref="W83:Y83" si="169">(W70-W58)*-0.21</f>
        <v>0</v>
      </c>
      <c r="X83" s="10">
        <f t="shared" si="169"/>
        <v>0</v>
      </c>
      <c r="Y83" s="10">
        <f t="shared" si="169"/>
        <v>0</v>
      </c>
      <c r="Z83" s="10">
        <v>0</v>
      </c>
      <c r="AA83" s="10">
        <v>0</v>
      </c>
      <c r="AB83" s="10">
        <f t="shared" si="149"/>
        <v>0</v>
      </c>
    </row>
    <row r="84" spans="1:28" s="10" customFormat="1" x14ac:dyDescent="0.2">
      <c r="A84" s="2" t="s">
        <v>22</v>
      </c>
      <c r="B84" s="10">
        <f t="shared" si="142"/>
        <v>0</v>
      </c>
      <c r="C84" s="10">
        <f t="shared" si="142"/>
        <v>0</v>
      </c>
      <c r="D84" s="10">
        <f t="shared" si="142"/>
        <v>0</v>
      </c>
      <c r="E84" s="10">
        <v>0</v>
      </c>
      <c r="F84" s="10">
        <v>0</v>
      </c>
      <c r="G84" s="10">
        <f t="shared" ref="G84" si="170">(G71-G59)*-0.21</f>
        <v>0</v>
      </c>
      <c r="I84" s="10">
        <f t="shared" ref="I84:K84" si="171">(I71-I59)*-0.21</f>
        <v>0</v>
      </c>
      <c r="J84" s="10">
        <f t="shared" si="171"/>
        <v>0</v>
      </c>
      <c r="K84" s="10">
        <f t="shared" si="171"/>
        <v>0</v>
      </c>
      <c r="L84" s="10">
        <v>0</v>
      </c>
      <c r="M84" s="10">
        <v>0</v>
      </c>
      <c r="N84" s="10">
        <f t="shared" si="145"/>
        <v>0</v>
      </c>
      <c r="P84" s="10">
        <f t="shared" ref="P84:R84" si="172">(P71-P59)*-0.21</f>
        <v>0</v>
      </c>
      <c r="Q84" s="10">
        <f t="shared" si="172"/>
        <v>0</v>
      </c>
      <c r="R84" s="10">
        <f t="shared" si="172"/>
        <v>0</v>
      </c>
      <c r="S84" s="10">
        <v>0</v>
      </c>
      <c r="T84" s="10">
        <v>0</v>
      </c>
      <c r="U84" s="10">
        <f t="shared" si="147"/>
        <v>0</v>
      </c>
      <c r="W84" s="10">
        <f t="shared" ref="W84:Y84" si="173">(W71-W59)*-0.21</f>
        <v>0</v>
      </c>
      <c r="X84" s="10">
        <f t="shared" si="173"/>
        <v>0</v>
      </c>
      <c r="Y84" s="10">
        <f t="shared" si="173"/>
        <v>0</v>
      </c>
      <c r="Z84" s="10">
        <v>0</v>
      </c>
      <c r="AA84" s="10">
        <v>0</v>
      </c>
      <c r="AB84" s="10">
        <f t="shared" si="149"/>
        <v>0</v>
      </c>
    </row>
    <row r="85" spans="1:28" s="10" customFormat="1" x14ac:dyDescent="0.2">
      <c r="A85" s="2" t="s">
        <v>21</v>
      </c>
      <c r="B85" s="10">
        <f t="shared" si="142"/>
        <v>0</v>
      </c>
      <c r="C85" s="10">
        <f t="shared" si="142"/>
        <v>0</v>
      </c>
      <c r="D85" s="10">
        <f t="shared" si="142"/>
        <v>0</v>
      </c>
      <c r="E85" s="10">
        <v>0</v>
      </c>
      <c r="F85" s="10">
        <v>0</v>
      </c>
      <c r="G85" s="10">
        <f t="shared" ref="G85" si="174">(G72-G60)*-0.21</f>
        <v>0</v>
      </c>
      <c r="I85" s="10">
        <f t="shared" ref="I85:K85" si="175">(I72-I60)*-0.21</f>
        <v>0</v>
      </c>
      <c r="J85" s="10">
        <f t="shared" si="175"/>
        <v>0</v>
      </c>
      <c r="K85" s="10">
        <f t="shared" si="175"/>
        <v>0</v>
      </c>
      <c r="L85" s="10">
        <v>0</v>
      </c>
      <c r="M85" s="10">
        <v>0</v>
      </c>
      <c r="N85" s="10">
        <f t="shared" si="145"/>
        <v>0</v>
      </c>
      <c r="P85" s="10">
        <f t="shared" ref="P85:R85" si="176">(P72-P60)*-0.21</f>
        <v>0</v>
      </c>
      <c r="Q85" s="10">
        <f t="shared" si="176"/>
        <v>0</v>
      </c>
      <c r="R85" s="10">
        <f t="shared" si="176"/>
        <v>0</v>
      </c>
      <c r="S85" s="10">
        <v>0</v>
      </c>
      <c r="T85" s="10">
        <v>0</v>
      </c>
      <c r="U85" s="10">
        <f t="shared" si="147"/>
        <v>0</v>
      </c>
      <c r="W85" s="10">
        <f t="shared" ref="W85:Y85" si="177">(W72-W60)*-0.21</f>
        <v>0</v>
      </c>
      <c r="X85" s="10">
        <f t="shared" si="177"/>
        <v>0</v>
      </c>
      <c r="Y85" s="10">
        <f t="shared" si="177"/>
        <v>0</v>
      </c>
      <c r="Z85" s="10">
        <v>0</v>
      </c>
      <c r="AA85" s="10">
        <v>0</v>
      </c>
      <c r="AB85" s="10">
        <f t="shared" si="149"/>
        <v>0</v>
      </c>
    </row>
    <row r="86" spans="1:28" s="10" customFormat="1" ht="10.8" thickBot="1" x14ac:dyDescent="0.25">
      <c r="A86" s="5" t="s">
        <v>50</v>
      </c>
      <c r="B86" s="11">
        <f>SUM(B77:B85)</f>
        <v>-946021.13240355067</v>
      </c>
      <c r="C86" s="11">
        <f t="shared" ref="C86" si="178">SUM(C77:C85)</f>
        <v>0</v>
      </c>
      <c r="D86" s="11">
        <f t="shared" ref="D86" si="179">SUM(D77:D85)</f>
        <v>-287529.04201479064</v>
      </c>
      <c r="E86" s="11">
        <f t="shared" ref="E86" si="180">SUM(E77:E85)</f>
        <v>0</v>
      </c>
      <c r="F86" s="11">
        <f t="shared" ref="F86" si="181">SUM(F77:F85)</f>
        <v>0</v>
      </c>
      <c r="G86" s="11">
        <f>SUM(G77:G85)</f>
        <v>-1970953.0470559993</v>
      </c>
      <c r="I86" s="11">
        <f>SUM(I77:I85)</f>
        <v>-1168400.2592320472</v>
      </c>
      <c r="J86" s="11">
        <f t="shared" ref="J86" si="182">SUM(J77:J85)</f>
        <v>0</v>
      </c>
      <c r="K86" s="11">
        <f t="shared" ref="K86" si="183">SUM(K77:K85)</f>
        <v>-355117.86758217547</v>
      </c>
      <c r="L86" s="11">
        <f t="shared" ref="L86" si="184">SUM(L77:L85)</f>
        <v>0</v>
      </c>
      <c r="M86" s="11">
        <f t="shared" ref="M86" si="185">SUM(M77:M85)</f>
        <v>0</v>
      </c>
      <c r="N86" s="11">
        <f>SUM(N77:N85)</f>
        <v>-2434260.6864008997</v>
      </c>
      <c r="P86" s="11">
        <f>SUM(P77:P85)</f>
        <v>-197361.28394037657</v>
      </c>
      <c r="Q86" s="11">
        <f t="shared" ref="Q86" si="186">SUM(Q77:Q85)</f>
        <v>0</v>
      </c>
      <c r="R86" s="11">
        <f t="shared" ref="R86" si="187">SUM(R77:R85)</f>
        <v>-59985.024603000704</v>
      </c>
      <c r="S86" s="11">
        <f t="shared" ref="S86" si="188">SUM(S77:S85)</f>
        <v>0</v>
      </c>
      <c r="T86" s="11">
        <f t="shared" ref="T86" si="189">SUM(T77:T85)</f>
        <v>0</v>
      </c>
      <c r="U86" s="11">
        <f>SUM(U77:U85)</f>
        <v>-411185.13173682004</v>
      </c>
      <c r="W86" s="11">
        <f>SUM(W77:W85)</f>
        <v>56885.856652661692</v>
      </c>
      <c r="X86" s="11">
        <f t="shared" ref="X86" si="190">SUM(X77:X85)</f>
        <v>0</v>
      </c>
      <c r="Y86" s="11">
        <f t="shared" ref="Y86" si="191">SUM(Y77:Y85)</f>
        <v>17289.609404362956</v>
      </c>
      <c r="Z86" s="11">
        <f t="shared" ref="Z86" si="192">SUM(Z77:Z85)</f>
        <v>0</v>
      </c>
      <c r="AA86" s="11">
        <f t="shared" ref="AA86" si="193">SUM(AA77:AA85)</f>
        <v>0</v>
      </c>
      <c r="AB86" s="11">
        <f>SUM(AB77:AB85)</f>
        <v>118516.75260054007</v>
      </c>
    </row>
    <row r="87" spans="1:28" s="10" customFormat="1" ht="10.8" thickTop="1" x14ac:dyDescent="0.2">
      <c r="A87" s="2"/>
    </row>
    <row r="88" spans="1:28" x14ac:dyDescent="0.2">
      <c r="A88" s="5" t="s">
        <v>51</v>
      </c>
      <c r="B88" s="1">
        <f>B86</f>
        <v>-946021.13240355067</v>
      </c>
      <c r="C88" s="10">
        <f t="shared" ref="C88:G88" si="194">C86</f>
        <v>0</v>
      </c>
      <c r="D88" s="10">
        <f t="shared" si="194"/>
        <v>-287529.04201479064</v>
      </c>
      <c r="E88" s="10">
        <f t="shared" si="194"/>
        <v>0</v>
      </c>
      <c r="F88" s="10">
        <f t="shared" si="194"/>
        <v>0</v>
      </c>
      <c r="G88" s="10">
        <f t="shared" si="194"/>
        <v>-1970953.0470559993</v>
      </c>
      <c r="I88" s="10">
        <f>B88+I86</f>
        <v>-2114421.3916355977</v>
      </c>
      <c r="J88" s="10">
        <f t="shared" ref="J88:N88" si="195">C88+J86</f>
        <v>0</v>
      </c>
      <c r="K88" s="10">
        <f t="shared" si="195"/>
        <v>-642646.90959696611</v>
      </c>
      <c r="L88" s="10">
        <f t="shared" si="195"/>
        <v>0</v>
      </c>
      <c r="M88" s="10">
        <f t="shared" si="195"/>
        <v>0</v>
      </c>
      <c r="N88" s="10">
        <f t="shared" si="195"/>
        <v>-4405213.7334568985</v>
      </c>
      <c r="P88" s="10">
        <f>I88+P86</f>
        <v>-2311782.6755759744</v>
      </c>
      <c r="Q88" s="10">
        <f t="shared" ref="Q88:U88" si="196">J88+Q86</f>
        <v>0</v>
      </c>
      <c r="R88" s="10">
        <f t="shared" si="196"/>
        <v>-702631.93419996684</v>
      </c>
      <c r="S88" s="10">
        <f t="shared" si="196"/>
        <v>0</v>
      </c>
      <c r="T88" s="10">
        <f t="shared" si="196"/>
        <v>0</v>
      </c>
      <c r="U88" s="10">
        <f t="shared" si="196"/>
        <v>-4816398.8651937181</v>
      </c>
      <c r="W88" s="10">
        <f>P88+W86</f>
        <v>-2254896.8189233127</v>
      </c>
      <c r="X88" s="10">
        <f t="shared" ref="X88" si="197">Q88+X86</f>
        <v>0</v>
      </c>
      <c r="Y88" s="10">
        <f t="shared" ref="Y88" si="198">R88+Y86</f>
        <v>-685342.32479560387</v>
      </c>
      <c r="Z88" s="10">
        <f t="shared" ref="Z88" si="199">S88+Z86</f>
        <v>0</v>
      </c>
      <c r="AA88" s="10">
        <f t="shared" ref="AA88" si="200">T88+AA86</f>
        <v>0</v>
      </c>
      <c r="AB88" s="10">
        <f t="shared" ref="AB88" si="201">U88+AB86</f>
        <v>-4697882.1125931777</v>
      </c>
    </row>
  </sheetData>
  <mergeCells count="4">
    <mergeCell ref="B1:G1"/>
    <mergeCell ref="I1:N1"/>
    <mergeCell ref="P1:U1"/>
    <mergeCell ref="W1:AB1"/>
  </mergeCells>
  <pageMargins left="0.7" right="0.7" top="0.75" bottom="0.75" header="0.3" footer="0.3"/>
  <pageSetup orientation="portrait" r:id="rId1"/>
  <colBreaks count="1" manualBreakCount="1">
    <brk id="7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699C82-6E03-4734-8C2C-046CB2DCDFD8}"/>
</file>

<file path=customXml/itemProps2.xml><?xml version="1.0" encoding="utf-8"?>
<ds:datastoreItem xmlns:ds="http://schemas.openxmlformats.org/officeDocument/2006/customXml" ds:itemID="{FFA1EEE4-9CF1-4F4E-9522-6F28D3C24AD4}"/>
</file>

<file path=customXml/itemProps3.xml><?xml version="1.0" encoding="utf-8"?>
<ds:datastoreItem xmlns:ds="http://schemas.openxmlformats.org/officeDocument/2006/customXml" ds:itemID="{190C2E79-60F4-463A-A555-7D9933AB916C}"/>
</file>

<file path=customXml/itemProps4.xml><?xml version="1.0" encoding="utf-8"?>
<ds:datastoreItem xmlns:ds="http://schemas.openxmlformats.org/officeDocument/2006/customXml" ds:itemID="{1A081138-7657-49E2-B463-E06ED3B86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12.31.2019</vt:lpstr>
      <vt:lpstr>12.31.2018</vt:lpstr>
      <vt:lpstr>12.31.2017</vt:lpstr>
      <vt:lpstr>'12.31.2017'!Print_Area</vt:lpstr>
      <vt:lpstr>'12.31.2018'!Print_Area</vt:lpstr>
      <vt:lpstr>'12.31.2019'!Print_Area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2018-11-27T22:45:59Z</cp:lastPrinted>
  <dcterms:created xsi:type="dcterms:W3CDTF">2018-11-19T19:23:14Z</dcterms:created>
  <dcterms:modified xsi:type="dcterms:W3CDTF">2019-01-22T20:25:28Z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