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65" windowWidth="12120" windowHeight="9120" activeTab="0"/>
  </bookViews>
  <sheets>
    <sheet name="XL Annual" sheetId="1" r:id="rId1"/>
  </sheets>
  <definedNames>
    <definedName name="annual.hours">'XL Annual'!$D$564:$V$564</definedName>
    <definedName name="average.price">'XL Annual'!$D$358:$V$383</definedName>
    <definedName name="burn.rate">'XL Annual'!$D$330:$V$355</definedName>
    <definedName name="Cost.Load">'XL Annual'!$D$137:$V$137</definedName>
    <definedName name="fuel.bucks">'XL Annual'!$D$101:$V$131</definedName>
    <definedName name="fuel.bucks.name">'XL Annual'!$B$101:$B$131</definedName>
    <definedName name="fuel.energy">'XL Annual'!$D$247:$V$272</definedName>
    <definedName name="fuel.energy.name">'XL Annual'!$B$247:$B$272</definedName>
    <definedName name="fuel.mill">'XL Annual'!$D$530:$V$555</definedName>
    <definedName name="fuel.mill.name">'XL Annual'!$B$530:$B$555</definedName>
    <definedName name="fuel.tons">'XL Annual'!$D$302:$V$327</definedName>
    <definedName name="fuel.tons.name">'XL Annual'!$B$302:$B$327</definedName>
    <definedName name="hydro.energy">'XL Annual'!$D$277:$V$278</definedName>
    <definedName name="hydro.energy.name">'XL Annual'!$B$277:$B$278</definedName>
    <definedName name="last.row">'XL Annual'!$A$561</definedName>
    <definedName name="Net.System.Load">'XL Annual'!$D$146:$V$146</definedName>
    <definedName name="NetPowerCost">'XL Annual'!$D$135:$V$135</definedName>
    <definedName name="non.coal.energy">'XL Annual'!$D$283:$V$287</definedName>
    <definedName name="non.coal.energy.name">'XL Annual'!$B$283:$B$287</definedName>
    <definedName name="non.coal.mill">'XL Annual'!$D$557:$V$561</definedName>
    <definedName name="non.coal.mill.name">'XL Annual'!$B$557:$B$561</definedName>
    <definedName name="non.coal.peak.cap">'XL Annual'!$D$412:$V$416</definedName>
    <definedName name="non.coal.plant.fac">'XL Annual'!$D$445:$V$449</definedName>
    <definedName name="paste.cell">'XL Annual'!#REF!</definedName>
    <definedName name="peak.capacity">'XL Annual'!$D$386:$V$411</definedName>
    <definedName name="plant.factor">'XL Annual'!$D$419:$V$444</definedName>
    <definedName name="_xlnm.Print_Area" localSheetId="0">'XL Annual'!$D$1:$V$561</definedName>
    <definedName name="_xlnm.Print_Titles" localSheetId="0">'XL Annual'!$A:$C</definedName>
    <definedName name="purchase.bucks">'XL Annual'!$D$60:$V$90</definedName>
    <definedName name="purchase.bucks.name">'XL Annual'!$B$60:$B$90</definedName>
    <definedName name="purchase.energy">'XL Annual'!$D$204:$V$242</definedName>
    <definedName name="purchase.energy.name">'XL Annual'!$B$204:$B$242</definedName>
    <definedName name="purchase.mill">'XL Annual'!$D$504:$V$528</definedName>
    <definedName name="purchase.mill.name">'XL Annual'!$B$504:$B$528</definedName>
    <definedName name="run.date">'XL Annual'!$U$1:$V$1</definedName>
    <definedName name="sales.bucks">'XL Annual'!$D$8:$V$49</definedName>
    <definedName name="sales.bucks.name">'XL Annual'!$B$8:$B$49</definedName>
    <definedName name="sales.energy">'XL Annual'!$D$149:$V$189</definedName>
    <definedName name="sales.energy.name">'XL Annual'!$B$149:$B$189</definedName>
    <definedName name="sales.mill">'XL Annual'!$D$457:$V$497</definedName>
    <definedName name="sales.mill.name">'XL Annual'!$B$457:$B$497</definedName>
    <definedName name="sec.sales.bucks">'XL Annual'!$D$51:$V$54</definedName>
    <definedName name="sec.sales.bucks.name">'XL Annual'!$C$51:$C$54</definedName>
    <definedName name="sec.sales.energy">'XL Annual'!$D$191:$V$195</definedName>
    <definedName name="sec.sales.energy.name">'XL Annual'!$C$191:$C$195</definedName>
    <definedName name="sec.sales.mill">'XL Annual'!$D$499:$V$502</definedName>
    <definedName name="sec.sales.mill.name">'XL Annual'!$C$499:$C$502</definedName>
    <definedName name="title">'XL Annual'!$A$1:$A$3</definedName>
    <definedName name="total.fuel.bucks">'XL Annual'!$D$133:$V$133</definedName>
    <definedName name="total.fuel.energy">'XL Annual'!$D$274:$V$274</definedName>
    <definedName name="total.hydro.energy">'XL Annual'!$D$280:$V$280</definedName>
    <definedName name="total.non.coal.energy">'XL Annual'!$D$289:$V$289</definedName>
    <definedName name="total.purchase.bucks">'XL Annual'!$D$92:$V$92</definedName>
    <definedName name="total.purchase.energy">'XL Annual'!$D$244:$V$244</definedName>
    <definedName name="total.requirements">'XL Annual'!$D$200:$V$200</definedName>
    <definedName name="total.resources">'XL Annual'!$D$291:$V$291</definedName>
    <definedName name="total.sales.bucks">'XL Annual'!$D$57:$V$57</definedName>
    <definedName name="total.sales.energy">'XL Annual'!$D$198:$V$198</definedName>
    <definedName name="total.wheeling.bucks">'XL Annual'!$D$98:$V$98</definedName>
    <definedName name="wheeling.bucks">'XL Annual'!$D$95:$V$96</definedName>
    <definedName name="wheeling.bucks.name">'XL Annual'!$B$95:$B$96</definedName>
  </definedNames>
  <calcPr fullCalcOnLoad="1"/>
</workbook>
</file>

<file path=xl/sharedStrings.xml><?xml version="1.0" encoding="utf-8"?>
<sst xmlns="http://schemas.openxmlformats.org/spreadsheetml/2006/main" count="781" uniqueCount="166">
  <si>
    <t>PacifiCorp</t>
  </si>
  <si>
    <t>PD/Mac Study Results</t>
  </si>
  <si>
    <t>Base Study for Centralia</t>
  </si>
  <si>
    <t>Net Power Cost Analysis</t>
  </si>
  <si>
    <t>-------</t>
  </si>
  <si>
    <t>SPECIAL SALES FOR RESALE</t>
  </si>
  <si>
    <t>Black Hills</t>
  </si>
  <si>
    <t>California DWR</t>
  </si>
  <si>
    <t>Cheyenne Staff</t>
  </si>
  <si>
    <t>Clark Sale</t>
  </si>
  <si>
    <t>IPP Layoff to LA</t>
  </si>
  <si>
    <t>PNGC</t>
  </si>
  <si>
    <t>PSCO</t>
  </si>
  <si>
    <t>Puget Power II</t>
  </si>
  <si>
    <t>So Cal Edison (from Pacific)</t>
  </si>
  <si>
    <t>So Cal Edison (from Utah)</t>
  </si>
  <si>
    <t>Sierra Pacific I</t>
  </si>
  <si>
    <t>Sierra Pacific II</t>
  </si>
  <si>
    <t>SMUD</t>
  </si>
  <si>
    <t>UMPA</t>
  </si>
  <si>
    <t>UMPA II Sale</t>
  </si>
  <si>
    <t>WAPA</t>
  </si>
  <si>
    <t>WAPA II Sale</t>
  </si>
  <si>
    <t>Black Hills Sale</t>
  </si>
  <si>
    <t>Black Hills Storage</t>
  </si>
  <si>
    <t>EWEB Sale</t>
  </si>
  <si>
    <t>Okanogan</t>
  </si>
  <si>
    <t>Springfield</t>
  </si>
  <si>
    <t>Springfield II</t>
  </si>
  <si>
    <t>Hinson</t>
  </si>
  <si>
    <t>Redding</t>
  </si>
  <si>
    <t>Plains Electric G&amp;T</t>
  </si>
  <si>
    <t>Cowlitz-BHP</t>
  </si>
  <si>
    <t>Clark-FW</t>
  </si>
  <si>
    <t>Clark-WT</t>
  </si>
  <si>
    <t>Hurricane Sales</t>
  </si>
  <si>
    <t>APPA-AEPCO</t>
  </si>
  <si>
    <t>APPA-ED#2</t>
  </si>
  <si>
    <t>APPA-Mesa</t>
  </si>
  <si>
    <t>Citizens Power</t>
  </si>
  <si>
    <t>Green Mountain</t>
  </si>
  <si>
    <t>Flathead Sale</t>
  </si>
  <si>
    <t>BPA Wind Sale</t>
  </si>
  <si>
    <t>System Market SaleR</t>
  </si>
  <si>
    <t>Short Term Firm Intertie</t>
  </si>
  <si>
    <t>Short Term Firm P</t>
  </si>
  <si>
    <t>Short Term Firm U</t>
  </si>
  <si>
    <t>Secondary Sales</t>
  </si>
  <si>
    <t>Nevada</t>
  </si>
  <si>
    <t>Four Corners</t>
  </si>
  <si>
    <t>Northwest</t>
  </si>
  <si>
    <t>SW Intertie</t>
  </si>
  <si>
    <t>-</t>
  </si>
  <si>
    <t>TOTAL SPECIAL SALES</t>
  </si>
  <si>
    <t>PURCHASED POWER &amp; NET INTERCHANGE</t>
  </si>
  <si>
    <t>APS Surplus Energy</t>
  </si>
  <si>
    <t>Black Hills Capacity</t>
  </si>
  <si>
    <t>BPA Entitlement Capacity</t>
  </si>
  <si>
    <t>BPA Peak Purchase</t>
  </si>
  <si>
    <t>BPA Supplemental Capacity</t>
  </si>
  <si>
    <t>Deseret Annual</t>
  </si>
  <si>
    <t>Deseret Expansion</t>
  </si>
  <si>
    <t>Deseret NF Purchase</t>
  </si>
  <si>
    <t>Gem State</t>
  </si>
  <si>
    <t>Grant County</t>
  </si>
  <si>
    <t>IPP</t>
  </si>
  <si>
    <t>Mid Columbia</t>
  </si>
  <si>
    <t>PGE Cove</t>
  </si>
  <si>
    <t>Q.F. Contracts - PP&amp;L</t>
  </si>
  <si>
    <t>Q.F. Contracts - UP&amp;L</t>
  </si>
  <si>
    <t>SCE Purchase</t>
  </si>
  <si>
    <t>South Idaho / Storage</t>
  </si>
  <si>
    <t>TriState Staff</t>
  </si>
  <si>
    <t>USBR Greensprings</t>
  </si>
  <si>
    <t>GSLM</t>
  </si>
  <si>
    <t>WWP Purchase 1994</t>
  </si>
  <si>
    <t>CoGen/James River</t>
  </si>
  <si>
    <t>CoGen/Hermiston</t>
  </si>
  <si>
    <t>Black Hills Purchase</t>
  </si>
  <si>
    <t>Hurricane Purchase</t>
  </si>
  <si>
    <t>System Purchase</t>
  </si>
  <si>
    <t>Summer System Purchase</t>
  </si>
  <si>
    <t>STF Purchases PPL</t>
  </si>
  <si>
    <t>STF Purchases UPL</t>
  </si>
  <si>
    <t>Secondary Purchases</t>
  </si>
  <si>
    <t>TOTAL PURCHASED PW &amp; NET INT.</t>
  </si>
  <si>
    <t>WHEELING &amp; U. OF F. EXPENSE</t>
  </si>
  <si>
    <t>BPA Intertie</t>
  </si>
  <si>
    <t>Other</t>
  </si>
  <si>
    <t>TOTAL WHEELING &amp; U. OF F. EXPENSE</t>
  </si>
  <si>
    <t>THERMAL FUEL BURN EXPENSE</t>
  </si>
  <si>
    <t>Centralia 1</t>
  </si>
  <si>
    <t>Centralia 2</t>
  </si>
  <si>
    <t>Dave Johnston 1</t>
  </si>
  <si>
    <t>Dave Johnston 2</t>
  </si>
  <si>
    <t>Dave Johnston 3</t>
  </si>
  <si>
    <t>Dave Johnston 4</t>
  </si>
  <si>
    <t>Jim Bridger 1</t>
  </si>
  <si>
    <t>Jim Bridger 2</t>
  </si>
  <si>
    <t>Jim Bridger 3</t>
  </si>
  <si>
    <t>Jim Bridger 4</t>
  </si>
  <si>
    <t>Wyodak</t>
  </si>
  <si>
    <t>Colstrip 3</t>
  </si>
  <si>
    <t>Colstrip 4</t>
  </si>
  <si>
    <t>Carbon 1</t>
  </si>
  <si>
    <t>Carbon 2</t>
  </si>
  <si>
    <t>Naughton 1</t>
  </si>
  <si>
    <t>Naughton 2</t>
  </si>
  <si>
    <t>Naughton 3</t>
  </si>
  <si>
    <t>Huntington 1</t>
  </si>
  <si>
    <t>Huntington 2</t>
  </si>
  <si>
    <t>Hunter 1</t>
  </si>
  <si>
    <t>Hunter 2</t>
  </si>
  <si>
    <t>Hunter 3</t>
  </si>
  <si>
    <t>Blundell</t>
  </si>
  <si>
    <t>Cholla</t>
  </si>
  <si>
    <t>Craig 1</t>
  </si>
  <si>
    <t>Craig 2</t>
  </si>
  <si>
    <t>Hayden 1</t>
  </si>
  <si>
    <t>Hayden 2</t>
  </si>
  <si>
    <t>Gadsby</t>
  </si>
  <si>
    <t>Hermiston</t>
  </si>
  <si>
    <t>TOTAL FUEL BURN EXPENSE</t>
  </si>
  <si>
    <t>=</t>
  </si>
  <si>
    <t>NET POWER COST</t>
  </si>
  <si>
    <t>Net Power Cost/Net Systen Load</t>
  </si>
  <si>
    <t>19 Year Total</t>
  </si>
  <si>
    <t>Net Power Cost Energy Analysis</t>
  </si>
  <si>
    <t>(MWH)</t>
  </si>
  <si>
    <t>NET SYSTEM LOAD</t>
  </si>
  <si>
    <t>Secondary Losses</t>
  </si>
  <si>
    <t>TOTAL REQUIREMENTS</t>
  </si>
  <si>
    <t>APS Exchange</t>
  </si>
  <si>
    <t>Canadian Entitlement</t>
  </si>
  <si>
    <t>Colockum</t>
  </si>
  <si>
    <t>CSPE</t>
  </si>
  <si>
    <t>Idaho Power Return</t>
  </si>
  <si>
    <t>South Idaho / BPA to Pacific</t>
  </si>
  <si>
    <t>South Idaho / Utah to Goshen Area</t>
  </si>
  <si>
    <t>South Idaho / Return of Storage</t>
  </si>
  <si>
    <t>TriState Exchange</t>
  </si>
  <si>
    <t>WWP Exchange</t>
  </si>
  <si>
    <t>Established DSR</t>
  </si>
  <si>
    <t>T&amp;D Efficiencies PPL</t>
  </si>
  <si>
    <t>T&amp;D Efficiencies UPL</t>
  </si>
  <si>
    <t>Foote Creek</t>
  </si>
  <si>
    <t>COAL FIRED GENERATION</t>
  </si>
  <si>
    <t>TOTAL COAL FIRED GENERATION</t>
  </si>
  <si>
    <t>SYSTEM HYDRO</t>
  </si>
  <si>
    <t>System Hydro</t>
  </si>
  <si>
    <t>Draft From Storage</t>
  </si>
  <si>
    <t>TOTAL SYSTEM HYDRO</t>
  </si>
  <si>
    <t>NON COAL THERMAL GENERATION</t>
  </si>
  <si>
    <t>TOTAL NON COAL GENERATION</t>
  </si>
  <si>
    <t>TOTAL RESOURCES</t>
  </si>
  <si>
    <t>Resource Statistics</t>
  </si>
  <si>
    <t>"THE RACK"</t>
  </si>
  <si>
    <t>FUEL BURNED  (TONS)</t>
  </si>
  <si>
    <t>Burn Rate</t>
  </si>
  <si>
    <t>Average $/Ton</t>
  </si>
  <si>
    <t>Peak Capacity</t>
  </si>
  <si>
    <t>Plant Factor</t>
  </si>
  <si>
    <t>"THE MILL"</t>
  </si>
  <si>
    <t>THE MILL  (Mills / KWH)</t>
  </si>
  <si>
    <t>Annual Hours</t>
  </si>
  <si>
    <t>Hours In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</si>
</sst>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;@\ \ "/>
    <numFmt numFmtId="165" formatCode="#,##0\ ;[Red]\(#,##0\)"/>
    <numFmt numFmtId="166" formatCode="0.00\ ;[Red]\(0.00\)"/>
    <numFmt numFmtId="167" formatCode="0.000\ ;[Red]\(0.000\)"/>
    <numFmt numFmtId="168" formatCode="0.0\ ;[Red]\(0.0\)"/>
  </numFmts>
  <fonts count="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5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fill"/>
    </xf>
    <xf numFmtId="0" fontId="0" fillId="0" borderId="0" xfId="0" applyAlignment="1">
      <alignment horizontal="fill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64"/>
  <sheetViews>
    <sheetView showGridLines="0" tabSelected="1" workbookViewId="0" topLeftCell="A118">
      <selection activeCell="D135" sqref="D135"/>
    </sheetView>
  </sheetViews>
  <sheetFormatPr defaultColWidth="9.140625" defaultRowHeight="12"/>
  <cols>
    <col min="1" max="2" width="2.00390625" style="0" customWidth="1"/>
    <col min="3" max="3" width="32.00390625" style="0" customWidth="1"/>
    <col min="4" max="4" width="13.8515625" style="0" customWidth="1"/>
    <col min="5" max="11" width="12.8515625" style="0" customWidth="1"/>
    <col min="12" max="22" width="14.00390625" style="0" customWidth="1"/>
    <col min="23" max="16384" width="12.00390625" style="0" customWidth="1"/>
  </cols>
  <sheetData>
    <row r="1" spans="1:22" ht="10.5">
      <c r="A1" s="4" t="s">
        <v>0</v>
      </c>
      <c r="L1" s="6" t="s">
        <v>1</v>
      </c>
      <c r="U1" s="1">
        <v>34909</v>
      </c>
      <c r="V1" s="2">
        <v>0.3652777777777778</v>
      </c>
    </row>
    <row r="2" spans="1:12" ht="10.5">
      <c r="A2" s="3" t="s">
        <v>2</v>
      </c>
      <c r="L2" s="7" t="s">
        <v>3</v>
      </c>
    </row>
    <row r="3" spans="1:12" ht="10.5">
      <c r="A3" s="3"/>
      <c r="L3" s="7" t="str">
        <f>"($)"</f>
        <v>($)</v>
      </c>
    </row>
    <row r="5" spans="4:22" ht="10.5">
      <c r="D5" s="8">
        <v>2000</v>
      </c>
      <c r="E5" s="8">
        <v>2001</v>
      </c>
      <c r="F5" s="8">
        <v>2002</v>
      </c>
      <c r="G5" s="8">
        <v>2003</v>
      </c>
      <c r="H5" s="8">
        <v>2004</v>
      </c>
      <c r="I5" s="8">
        <v>2005</v>
      </c>
      <c r="J5" s="8">
        <v>2006</v>
      </c>
      <c r="K5" s="8">
        <v>2007</v>
      </c>
      <c r="L5" s="8">
        <v>2008</v>
      </c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">
        <v>2014</v>
      </c>
      <c r="S5" s="8">
        <v>2015</v>
      </c>
      <c r="T5" s="8">
        <v>2016</v>
      </c>
      <c r="U5" s="8">
        <v>2017</v>
      </c>
      <c r="V5" s="8">
        <v>2018</v>
      </c>
    </row>
    <row r="6" spans="4:22" ht="10.5"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  <c r="R6" s="8" t="s">
        <v>4</v>
      </c>
      <c r="S6" s="8" t="s">
        <v>4</v>
      </c>
      <c r="T6" s="8" t="s">
        <v>4</v>
      </c>
      <c r="U6" s="8" t="s">
        <v>4</v>
      </c>
      <c r="V6" s="8" t="s">
        <v>4</v>
      </c>
    </row>
    <row r="7" ht="10.5">
      <c r="A7" t="s">
        <v>5</v>
      </c>
    </row>
    <row r="8" spans="2:22" ht="10.5">
      <c r="B8" t="s">
        <v>6</v>
      </c>
      <c r="D8" s="9">
        <v>18604111</v>
      </c>
      <c r="E8" s="9">
        <v>17348085</v>
      </c>
      <c r="F8" s="9">
        <v>16087249</v>
      </c>
      <c r="G8" s="9">
        <v>14794894</v>
      </c>
      <c r="H8" s="9">
        <v>13487149</v>
      </c>
      <c r="I8" s="9">
        <v>13618942</v>
      </c>
      <c r="J8" s="9">
        <v>13755586</v>
      </c>
      <c r="K8" s="9">
        <v>13900292</v>
      </c>
      <c r="L8" s="9">
        <v>14056876</v>
      </c>
      <c r="M8" s="9">
        <v>14190115</v>
      </c>
      <c r="N8" s="9">
        <v>14341339</v>
      </c>
      <c r="O8" s="9">
        <v>14494840</v>
      </c>
      <c r="P8" s="9">
        <v>14662133</v>
      </c>
      <c r="Q8" s="9">
        <v>14810629</v>
      </c>
      <c r="R8" s="9">
        <v>14972700</v>
      </c>
      <c r="S8" s="9">
        <v>15137632</v>
      </c>
      <c r="T8" s="9">
        <v>15317382</v>
      </c>
      <c r="U8" s="9">
        <v>15476363</v>
      </c>
      <c r="V8" s="9">
        <v>15650294</v>
      </c>
    </row>
    <row r="9" spans="2:22" ht="10.5">
      <c r="B9" t="s">
        <v>7</v>
      </c>
      <c r="D9" s="9">
        <v>36932687</v>
      </c>
      <c r="E9" s="9">
        <v>37653095</v>
      </c>
      <c r="F9" s="9">
        <v>38471353</v>
      </c>
      <c r="G9" s="9">
        <v>39277607</v>
      </c>
      <c r="H9" s="9">
        <v>40181713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2:22" ht="10.5">
      <c r="B10" t="s">
        <v>8</v>
      </c>
      <c r="D10" s="9">
        <v>27366456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</row>
    <row r="11" spans="2:22" ht="10.5">
      <c r="B11" t="s">
        <v>9</v>
      </c>
      <c r="D11" s="9">
        <v>26642692</v>
      </c>
      <c r="E11" s="9">
        <v>15571864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</row>
    <row r="12" spans="2:22" ht="10.5">
      <c r="B12" t="s">
        <v>10</v>
      </c>
      <c r="D12" s="9">
        <v>25803926</v>
      </c>
      <c r="E12" s="9">
        <v>26578044</v>
      </c>
      <c r="F12" s="9">
        <v>27428541</v>
      </c>
      <c r="G12" s="9">
        <v>28333686</v>
      </c>
      <c r="H12" s="9">
        <v>29325363</v>
      </c>
      <c r="I12" s="9">
        <v>30410401</v>
      </c>
      <c r="J12" s="9">
        <v>31535586</v>
      </c>
      <c r="K12" s="9">
        <v>32639334</v>
      </c>
      <c r="L12" s="9">
        <v>33781707</v>
      </c>
      <c r="M12" s="9">
        <v>34964069</v>
      </c>
      <c r="N12" s="9">
        <v>36187810</v>
      </c>
      <c r="O12" s="9">
        <v>37490572</v>
      </c>
      <c r="P12" s="9">
        <v>38840234</v>
      </c>
      <c r="Q12" s="9">
        <v>40238481</v>
      </c>
      <c r="R12" s="9">
        <v>41687065</v>
      </c>
      <c r="S12" s="9">
        <v>43187800</v>
      </c>
      <c r="T12" s="9">
        <v>44742561</v>
      </c>
      <c r="U12" s="9">
        <v>46353293</v>
      </c>
      <c r="V12" s="9">
        <v>48022011</v>
      </c>
    </row>
    <row r="13" spans="2:22" ht="10.5">
      <c r="B13" t="s">
        <v>11</v>
      </c>
      <c r="D13" s="9">
        <v>4157057</v>
      </c>
      <c r="E13" s="9">
        <v>1894045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2:22" ht="10.5">
      <c r="B14" t="s">
        <v>12</v>
      </c>
      <c r="D14" s="9">
        <v>47458986</v>
      </c>
      <c r="E14" s="9">
        <v>47336961</v>
      </c>
      <c r="F14" s="9">
        <v>47274143</v>
      </c>
      <c r="G14" s="9">
        <v>47222492</v>
      </c>
      <c r="H14" s="9">
        <v>47225730</v>
      </c>
      <c r="I14" s="9">
        <v>47152146</v>
      </c>
      <c r="J14" s="9">
        <v>47133181</v>
      </c>
      <c r="K14" s="9">
        <v>47124844</v>
      </c>
      <c r="L14" s="9">
        <v>47167183</v>
      </c>
      <c r="M14" s="9">
        <v>47139561</v>
      </c>
      <c r="N14" s="9">
        <v>47162366</v>
      </c>
      <c r="O14" s="9">
        <v>47195319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2:22" ht="10.5">
      <c r="B15" t="s">
        <v>13</v>
      </c>
      <c r="D15" s="9">
        <v>49519119</v>
      </c>
      <c r="E15" s="9">
        <v>52505459</v>
      </c>
      <c r="F15" s="9">
        <v>57206427</v>
      </c>
      <c r="G15" s="9">
        <v>49623441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2:22" ht="10.5">
      <c r="B16" t="s">
        <v>14</v>
      </c>
      <c r="D16" s="9">
        <v>26455812</v>
      </c>
      <c r="E16" s="9">
        <v>26704413</v>
      </c>
      <c r="F16" s="9">
        <v>27004413</v>
      </c>
      <c r="G16" s="9">
        <v>27304413</v>
      </c>
      <c r="H16" s="9">
        <v>27655812</v>
      </c>
      <c r="I16" s="9">
        <v>27928413</v>
      </c>
      <c r="J16" s="9">
        <v>21158119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</row>
    <row r="17" spans="2:22" ht="10.5">
      <c r="B17" t="s">
        <v>15</v>
      </c>
      <c r="D17" s="9">
        <v>26455812</v>
      </c>
      <c r="E17" s="9">
        <v>26704413</v>
      </c>
      <c r="F17" s="9">
        <v>27004413</v>
      </c>
      <c r="G17" s="9">
        <v>27304413</v>
      </c>
      <c r="H17" s="9">
        <v>27655812</v>
      </c>
      <c r="I17" s="9">
        <v>27928413</v>
      </c>
      <c r="J17" s="9">
        <v>24626119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</row>
    <row r="18" spans="2:22" ht="10.5">
      <c r="B18" t="s">
        <v>16</v>
      </c>
      <c r="D18" s="9">
        <v>5904897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2:22" ht="10.5">
      <c r="B19" t="s">
        <v>17</v>
      </c>
      <c r="D19" s="9">
        <v>27632315</v>
      </c>
      <c r="E19" s="9">
        <v>28803028</v>
      </c>
      <c r="F19" s="9">
        <v>30058676</v>
      </c>
      <c r="G19" s="9">
        <v>31379550</v>
      </c>
      <c r="H19" s="9">
        <v>32793661</v>
      </c>
      <c r="I19" s="9">
        <v>34231483</v>
      </c>
      <c r="J19" s="9">
        <v>35770315</v>
      </c>
      <c r="K19" s="9">
        <v>37389931</v>
      </c>
      <c r="L19" s="9">
        <v>39120643</v>
      </c>
      <c r="M19" s="9">
        <v>6766841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</row>
    <row r="20" spans="2:22" ht="10.5">
      <c r="B20" t="s">
        <v>18</v>
      </c>
      <c r="D20" s="9">
        <v>5279713</v>
      </c>
      <c r="E20" s="9">
        <v>5396914</v>
      </c>
      <c r="F20" s="9">
        <v>5531843</v>
      </c>
      <c r="G20" s="9">
        <v>5670136</v>
      </c>
      <c r="H20" s="9">
        <v>5827817</v>
      </c>
      <c r="I20" s="9">
        <v>5957189</v>
      </c>
      <c r="J20" s="9">
        <v>6106120</v>
      </c>
      <c r="K20" s="9">
        <v>6258770</v>
      </c>
      <c r="L20" s="9">
        <v>6432816</v>
      </c>
      <c r="M20" s="9">
        <v>6575618</v>
      </c>
      <c r="N20" s="9">
        <v>6740008</v>
      </c>
      <c r="O20" s="9">
        <v>6908510</v>
      </c>
      <c r="P20" s="9">
        <v>7100623</v>
      </c>
      <c r="Q20" s="9">
        <v>7258252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</row>
    <row r="21" spans="2:22" ht="10.5">
      <c r="B21" t="s">
        <v>19</v>
      </c>
      <c r="D21" s="9">
        <v>2413266</v>
      </c>
      <c r="E21" s="9">
        <v>2561381</v>
      </c>
      <c r="F21" s="9">
        <v>2715236</v>
      </c>
      <c r="G21" s="9">
        <v>2872546</v>
      </c>
      <c r="H21" s="9">
        <v>3036770</v>
      </c>
      <c r="I21" s="9">
        <v>1540693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2:22" ht="10.5">
      <c r="B22" t="s">
        <v>20</v>
      </c>
      <c r="D22" s="9">
        <v>1459149</v>
      </c>
      <c r="E22" s="9">
        <v>1980716</v>
      </c>
      <c r="F22" s="9">
        <v>2424523</v>
      </c>
      <c r="G22" s="9">
        <v>2680112</v>
      </c>
      <c r="H22" s="9">
        <v>2760516</v>
      </c>
      <c r="I22" s="9">
        <v>2843330</v>
      </c>
      <c r="J22" s="9">
        <v>2928630</v>
      </c>
      <c r="K22" s="9">
        <v>3016489</v>
      </c>
      <c r="L22" s="9">
        <v>3106982</v>
      </c>
      <c r="M22" s="9">
        <v>3200193</v>
      </c>
      <c r="N22" s="9">
        <v>3296201</v>
      </c>
      <c r="O22" s="9">
        <v>3395084</v>
      </c>
      <c r="P22" s="9">
        <v>3496939</v>
      </c>
      <c r="Q22" s="9">
        <v>3601846</v>
      </c>
      <c r="R22" s="9">
        <v>3709901</v>
      </c>
      <c r="S22" s="9">
        <v>3821197</v>
      </c>
      <c r="T22" s="9">
        <v>3935835</v>
      </c>
      <c r="U22" s="9">
        <v>1936065</v>
      </c>
      <c r="V22" s="9">
        <v>0</v>
      </c>
    </row>
    <row r="23" spans="2:22" ht="10.5">
      <c r="B23" t="s">
        <v>21</v>
      </c>
      <c r="D23" s="9">
        <v>6612992</v>
      </c>
      <c r="E23" s="9">
        <v>9710419</v>
      </c>
      <c r="F23" s="9">
        <v>9825992</v>
      </c>
      <c r="G23" s="9">
        <v>9953122</v>
      </c>
      <c r="H23" s="9">
        <v>10096007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</row>
    <row r="24" spans="2:22" ht="10.5">
      <c r="B24" t="s">
        <v>22</v>
      </c>
      <c r="D24" s="9">
        <v>23626292</v>
      </c>
      <c r="E24" s="9">
        <v>16868794</v>
      </c>
      <c r="F24" s="9">
        <v>17081163</v>
      </c>
      <c r="G24" s="9">
        <v>17314772</v>
      </c>
      <c r="H24" s="9">
        <v>17564305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</row>
    <row r="25" spans="2:22" ht="10.5">
      <c r="B25" t="s">
        <v>23</v>
      </c>
      <c r="D25" s="9">
        <v>832500</v>
      </c>
      <c r="E25" s="9">
        <v>945000</v>
      </c>
      <c r="F25" s="9">
        <v>135000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</row>
    <row r="26" spans="2:22" ht="10.5">
      <c r="B26" t="s">
        <v>24</v>
      </c>
      <c r="D26" s="9">
        <v>120000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</row>
    <row r="27" spans="2:22" ht="10.5">
      <c r="B27" t="s">
        <v>25</v>
      </c>
      <c r="D27" s="9">
        <v>5136191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</row>
    <row r="28" spans="2:22" ht="10.5">
      <c r="B28" t="s">
        <v>26</v>
      </c>
      <c r="D28" s="9">
        <v>706952</v>
      </c>
      <c r="E28" s="9">
        <v>445981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</row>
    <row r="29" spans="2:22" ht="10.5">
      <c r="B29" t="s">
        <v>27</v>
      </c>
      <c r="D29" s="9">
        <v>5082988</v>
      </c>
      <c r="E29" s="9">
        <v>6045536</v>
      </c>
      <c r="F29" s="9">
        <v>6258213</v>
      </c>
      <c r="G29" s="9">
        <v>6478370</v>
      </c>
      <c r="H29" s="9">
        <v>6706272</v>
      </c>
      <c r="I29" s="9">
        <v>6942191</v>
      </c>
      <c r="J29" s="9">
        <v>7186411</v>
      </c>
      <c r="K29" s="9">
        <v>7439221</v>
      </c>
      <c r="L29" s="9">
        <v>7700927</v>
      </c>
      <c r="M29" s="9">
        <v>7971838</v>
      </c>
      <c r="N29" s="9">
        <v>8252280</v>
      </c>
      <c r="O29" s="9">
        <v>8542591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</row>
    <row r="30" spans="2:22" ht="10.5">
      <c r="B30" t="s">
        <v>28</v>
      </c>
      <c r="D30" s="9">
        <v>2746870</v>
      </c>
      <c r="E30" s="9">
        <v>2906500</v>
      </c>
      <c r="F30" s="9">
        <v>1450166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</row>
    <row r="31" spans="2:22" ht="10.5">
      <c r="B31" t="s">
        <v>29</v>
      </c>
      <c r="D31" s="9">
        <v>15312480</v>
      </c>
      <c r="E31" s="9">
        <v>3775680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</row>
    <row r="32" spans="2:22" ht="10.5">
      <c r="B32" t="s">
        <v>30</v>
      </c>
      <c r="D32" s="9">
        <v>6570287</v>
      </c>
      <c r="E32" s="9">
        <v>6673050</v>
      </c>
      <c r="F32" s="9">
        <v>6794510</v>
      </c>
      <c r="G32" s="9">
        <v>6918401</v>
      </c>
      <c r="H32" s="9">
        <v>7062427</v>
      </c>
      <c r="I32" s="9">
        <v>7173663</v>
      </c>
      <c r="J32" s="9">
        <v>7305141</v>
      </c>
      <c r="K32" s="9">
        <v>7439243</v>
      </c>
      <c r="L32" s="9">
        <v>7595143</v>
      </c>
      <c r="M32" s="9">
        <v>7715547</v>
      </c>
      <c r="N32" s="9">
        <v>7857858</v>
      </c>
      <c r="O32" s="9">
        <v>8003014</v>
      </c>
      <c r="P32" s="9">
        <v>8171761</v>
      </c>
      <c r="Q32" s="9">
        <v>8302099</v>
      </c>
      <c r="R32" s="9">
        <v>2886213</v>
      </c>
      <c r="S32" s="9">
        <v>8613259</v>
      </c>
      <c r="T32" s="9">
        <v>8795922</v>
      </c>
      <c r="U32" s="9">
        <v>8937001</v>
      </c>
      <c r="V32" s="9">
        <v>9103736</v>
      </c>
    </row>
    <row r="33" spans="2:22" ht="10.5">
      <c r="B33" t="s">
        <v>31</v>
      </c>
      <c r="D33" s="9">
        <v>2873685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</row>
    <row r="34" spans="2:22" ht="10.5">
      <c r="B34" t="s">
        <v>32</v>
      </c>
      <c r="D34" s="9">
        <v>2814457</v>
      </c>
      <c r="E34" s="9">
        <v>2814457</v>
      </c>
      <c r="F34" s="9">
        <v>2814457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</row>
    <row r="35" spans="2:22" ht="10.5">
      <c r="B35" t="s">
        <v>33</v>
      </c>
      <c r="D35" s="9">
        <v>1289334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2:22" ht="10.5">
      <c r="B36" t="s">
        <v>34</v>
      </c>
      <c r="D36" s="9">
        <v>1367028</v>
      </c>
      <c r="E36" s="9">
        <v>1363653</v>
      </c>
      <c r="F36" s="9">
        <v>1363653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</row>
    <row r="37" spans="2:22" ht="10.5">
      <c r="B37" t="s">
        <v>35</v>
      </c>
      <c r="D37" s="9">
        <v>625467</v>
      </c>
      <c r="E37" s="9">
        <v>625467</v>
      </c>
      <c r="F37" s="9">
        <v>625467</v>
      </c>
      <c r="G37" s="9">
        <v>625467</v>
      </c>
      <c r="H37" s="9">
        <v>625467</v>
      </c>
      <c r="I37" s="9">
        <v>625467</v>
      </c>
      <c r="J37" s="9">
        <v>625467</v>
      </c>
      <c r="K37" s="9">
        <v>625467</v>
      </c>
      <c r="L37" s="9">
        <v>625467</v>
      </c>
      <c r="M37" s="9">
        <v>625467</v>
      </c>
      <c r="N37" s="9">
        <v>625467</v>
      </c>
      <c r="O37" s="9">
        <v>625467</v>
      </c>
      <c r="P37" s="9">
        <v>625467</v>
      </c>
      <c r="Q37" s="9">
        <v>625467</v>
      </c>
      <c r="R37" s="9">
        <v>625467</v>
      </c>
      <c r="S37" s="9">
        <v>625467</v>
      </c>
      <c r="T37" s="9">
        <v>625467</v>
      </c>
      <c r="U37" s="9">
        <v>625467</v>
      </c>
      <c r="V37" s="9">
        <v>625467</v>
      </c>
    </row>
    <row r="38" spans="2:22" ht="10.5">
      <c r="B38" t="s">
        <v>36</v>
      </c>
      <c r="D38" s="9">
        <v>1855446</v>
      </c>
      <c r="E38" s="9">
        <v>643626</v>
      </c>
      <c r="F38" s="9">
        <v>262226</v>
      </c>
      <c r="G38" s="9">
        <v>444338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</row>
    <row r="39" spans="2:22" ht="10.5">
      <c r="B39" t="s">
        <v>37</v>
      </c>
      <c r="D39" s="9">
        <v>597922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</row>
    <row r="40" spans="2:22" ht="10.5">
      <c r="B40" t="s">
        <v>38</v>
      </c>
      <c r="D40" s="9">
        <v>826407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</row>
    <row r="41" spans="2:22" ht="10.5">
      <c r="B41" t="s">
        <v>39</v>
      </c>
      <c r="D41" s="9">
        <v>4492748</v>
      </c>
      <c r="E41" s="9">
        <v>5383066</v>
      </c>
      <c r="F41" s="9">
        <v>3286977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2:22" ht="10.5">
      <c r="B42" t="s">
        <v>40</v>
      </c>
      <c r="D42" s="9">
        <v>7275848</v>
      </c>
      <c r="E42" s="9">
        <v>3065429</v>
      </c>
      <c r="F42" s="9">
        <v>2480321</v>
      </c>
      <c r="G42" s="9">
        <v>2480321</v>
      </c>
      <c r="H42" s="9">
        <v>315058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</row>
    <row r="43" spans="2:22" ht="10.5">
      <c r="B43" t="s">
        <v>41</v>
      </c>
      <c r="D43" s="9">
        <v>14664889</v>
      </c>
      <c r="E43" s="9">
        <v>14624821</v>
      </c>
      <c r="F43" s="9">
        <v>14624821</v>
      </c>
      <c r="G43" s="9">
        <v>14624821</v>
      </c>
      <c r="H43" s="9">
        <v>14664889</v>
      </c>
      <c r="I43" s="9">
        <v>14624821</v>
      </c>
      <c r="J43" s="9">
        <v>14624821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</row>
    <row r="44" spans="2:22" ht="10.5">
      <c r="B44" t="s">
        <v>42</v>
      </c>
      <c r="D44" s="9">
        <v>3574557</v>
      </c>
      <c r="E44" s="9">
        <v>3646047</v>
      </c>
      <c r="F44" s="9">
        <v>3718968</v>
      </c>
      <c r="G44" s="9">
        <v>3793348</v>
      </c>
      <c r="H44" s="9">
        <v>3869213</v>
      </c>
      <c r="I44" s="9">
        <v>3946599</v>
      </c>
      <c r="J44" s="9">
        <v>4025530</v>
      </c>
      <c r="K44" s="9">
        <v>4106043</v>
      </c>
      <c r="L44" s="9">
        <v>4188163</v>
      </c>
      <c r="M44" s="9">
        <v>4271923</v>
      </c>
      <c r="N44" s="9">
        <v>4357364</v>
      </c>
      <c r="O44" s="9">
        <v>4444510</v>
      </c>
      <c r="P44" s="9">
        <v>4533401</v>
      </c>
      <c r="Q44" s="9">
        <v>4624069</v>
      </c>
      <c r="R44" s="9">
        <v>4716550</v>
      </c>
      <c r="S44" s="9">
        <v>4810882</v>
      </c>
      <c r="T44" s="9">
        <v>4907099</v>
      </c>
      <c r="U44" s="9">
        <v>5005241</v>
      </c>
      <c r="V44" s="9">
        <v>5105347</v>
      </c>
    </row>
    <row r="45" spans="2:22" ht="10.5">
      <c r="B45" t="s">
        <v>43</v>
      </c>
      <c r="D45" s="9">
        <v>1417308</v>
      </c>
      <c r="E45" s="9">
        <v>9373038</v>
      </c>
      <c r="F45" s="9">
        <v>0</v>
      </c>
      <c r="G45" s="9">
        <v>0</v>
      </c>
      <c r="H45" s="9">
        <v>0</v>
      </c>
      <c r="I45" s="9">
        <v>784650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</row>
    <row r="46" spans="2:22" ht="10.5">
      <c r="B46" t="s">
        <v>44</v>
      </c>
      <c r="D46" s="9">
        <v>138112216</v>
      </c>
      <c r="E46" s="9">
        <v>139001621</v>
      </c>
      <c r="F46" s="9">
        <v>141765858</v>
      </c>
      <c r="G46" s="9">
        <v>144530095</v>
      </c>
      <c r="H46" s="9">
        <v>149188318</v>
      </c>
      <c r="I46" s="9">
        <v>151581722</v>
      </c>
      <c r="J46" s="9">
        <v>154176719</v>
      </c>
      <c r="K46" s="9">
        <v>156771717</v>
      </c>
      <c r="L46" s="9">
        <v>159586291</v>
      </c>
      <c r="M46" s="9">
        <v>162146026</v>
      </c>
      <c r="N46" s="9">
        <v>165032225</v>
      </c>
      <c r="O46" s="9">
        <v>167969796</v>
      </c>
      <c r="P46" s="9">
        <v>171255831</v>
      </c>
      <c r="Q46" s="9">
        <v>174002740</v>
      </c>
      <c r="R46" s="9">
        <v>177099990</v>
      </c>
      <c r="S46" s="9">
        <v>180252371</v>
      </c>
      <c r="T46" s="9">
        <v>183778692</v>
      </c>
      <c r="U46" s="9">
        <v>186726465</v>
      </c>
      <c r="V46" s="9">
        <v>190050198</v>
      </c>
    </row>
    <row r="47" spans="2:22" ht="10.5">
      <c r="B47" t="s">
        <v>45</v>
      </c>
      <c r="D47" s="9">
        <v>163140511</v>
      </c>
      <c r="E47" s="9">
        <v>166850041</v>
      </c>
      <c r="F47" s="9">
        <v>170725981</v>
      </c>
      <c r="G47" s="9">
        <v>174458369</v>
      </c>
      <c r="H47" s="9">
        <v>178388055</v>
      </c>
      <c r="I47" s="9">
        <v>181478813</v>
      </c>
      <c r="J47" s="9">
        <v>184719016</v>
      </c>
      <c r="K47" s="9">
        <v>187815668</v>
      </c>
      <c r="L47" s="9">
        <v>191135442</v>
      </c>
      <c r="M47" s="9">
        <v>194563224</v>
      </c>
      <c r="N47" s="9">
        <v>198454490</v>
      </c>
      <c r="O47" s="9">
        <v>202423580</v>
      </c>
      <c r="P47" s="9">
        <v>206891150</v>
      </c>
      <c r="Q47" s="9">
        <v>210601494</v>
      </c>
      <c r="R47" s="9">
        <v>214813522</v>
      </c>
      <c r="S47" s="9">
        <v>219109793</v>
      </c>
      <c r="T47" s="9">
        <v>223945636</v>
      </c>
      <c r="U47" s="9">
        <v>227961829</v>
      </c>
      <c r="V47" s="9">
        <v>232521063</v>
      </c>
    </row>
    <row r="48" spans="2:22" ht="10.5">
      <c r="B48" t="s">
        <v>46</v>
      </c>
      <c r="D48" s="9">
        <v>238135188</v>
      </c>
      <c r="E48" s="9">
        <v>246856019</v>
      </c>
      <c r="F48" s="9">
        <v>255167271</v>
      </c>
      <c r="G48" s="9">
        <v>262545578</v>
      </c>
      <c r="H48" s="9">
        <v>269608490</v>
      </c>
      <c r="I48" s="9">
        <v>274692794</v>
      </c>
      <c r="J48" s="9">
        <v>279490115</v>
      </c>
      <c r="K48" s="9">
        <v>283326075</v>
      </c>
      <c r="L48" s="9">
        <v>286941824</v>
      </c>
      <c r="M48" s="9">
        <v>293831395</v>
      </c>
      <c r="N48" s="9">
        <v>301471010</v>
      </c>
      <c r="O48" s="9">
        <v>309309258</v>
      </c>
      <c r="P48" s="9">
        <v>317967910</v>
      </c>
      <c r="Q48" s="9">
        <v>325602430</v>
      </c>
      <c r="R48" s="9">
        <v>334068094</v>
      </c>
      <c r="S48" s="9">
        <v>342753864</v>
      </c>
      <c r="T48" s="9">
        <v>352348752</v>
      </c>
      <c r="U48" s="9">
        <v>360808767</v>
      </c>
      <c r="V48" s="9">
        <v>370189796</v>
      </c>
    </row>
    <row r="49" spans="2:22" ht="10.5">
      <c r="B49" t="s">
        <v>47</v>
      </c>
      <c r="D49" s="9">
        <f>SUM(D51:D54)</f>
        <v>42004364</v>
      </c>
      <c r="E49" s="9">
        <f aca="true" t="shared" si="0" ref="E49:T49">SUM(E51:E54)</f>
        <v>39122275</v>
      </c>
      <c r="F49" s="9">
        <f t="shared" si="0"/>
        <v>42673432</v>
      </c>
      <c r="G49" s="9">
        <f t="shared" si="0"/>
        <v>41896393</v>
      </c>
      <c r="H49" s="9">
        <f t="shared" si="0"/>
        <v>44855208</v>
      </c>
      <c r="I49" s="9">
        <f t="shared" si="0"/>
        <v>54927927</v>
      </c>
      <c r="J49" s="9">
        <f t="shared" si="0"/>
        <v>46144264</v>
      </c>
      <c r="K49" s="9">
        <f t="shared" si="0"/>
        <v>48652994</v>
      </c>
      <c r="L49" s="9">
        <f t="shared" si="0"/>
        <v>43538964</v>
      </c>
      <c r="M49" s="9">
        <f t="shared" si="0"/>
        <v>41831669</v>
      </c>
      <c r="N49" s="9">
        <f t="shared" si="0"/>
        <v>30520826</v>
      </c>
      <c r="O49" s="9">
        <f t="shared" si="0"/>
        <v>28942249</v>
      </c>
      <c r="P49" s="9">
        <f t="shared" si="0"/>
        <v>28418783</v>
      </c>
      <c r="Q49" s="9">
        <f t="shared" si="0"/>
        <v>29882561</v>
      </c>
      <c r="R49" s="9">
        <f t="shared" si="0"/>
        <v>28213301</v>
      </c>
      <c r="S49" s="9">
        <f t="shared" si="0"/>
        <v>23525270</v>
      </c>
      <c r="T49" s="9">
        <f t="shared" si="0"/>
        <v>24580772</v>
      </c>
      <c r="U49" s="9">
        <f>SUM(U51:U54)</f>
        <v>25778801</v>
      </c>
      <c r="V49" s="9">
        <f>SUM(V51:V54)</f>
        <v>35263972</v>
      </c>
    </row>
    <row r="50" spans="4:22" ht="10.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3:22" ht="10.5">
      <c r="C51" t="s">
        <v>48</v>
      </c>
      <c r="D51" s="9">
        <v>12673336</v>
      </c>
      <c r="E51" s="9">
        <v>13127944</v>
      </c>
      <c r="F51" s="9">
        <v>13311851</v>
      </c>
      <c r="G51" s="9">
        <v>13306163</v>
      </c>
      <c r="H51" s="9">
        <v>14163431</v>
      </c>
      <c r="I51" s="9">
        <v>14158552</v>
      </c>
      <c r="J51" s="9">
        <v>14466034</v>
      </c>
      <c r="K51" s="9">
        <v>14771984</v>
      </c>
      <c r="L51" s="9">
        <v>14821909</v>
      </c>
      <c r="M51" s="9">
        <v>14513245</v>
      </c>
      <c r="N51" s="9">
        <v>13325915</v>
      </c>
      <c r="O51" s="9">
        <v>12692182</v>
      </c>
      <c r="P51" s="9">
        <v>13007888</v>
      </c>
      <c r="Q51" s="9">
        <v>14344811</v>
      </c>
      <c r="R51" s="9">
        <v>11902335</v>
      </c>
      <c r="S51" s="9">
        <v>13762738</v>
      </c>
      <c r="T51" s="9">
        <v>16131302</v>
      </c>
      <c r="U51" s="9">
        <v>18473582</v>
      </c>
      <c r="V51" s="9">
        <v>27562366</v>
      </c>
    </row>
    <row r="52" spans="3:22" ht="10.5">
      <c r="C52" t="s">
        <v>49</v>
      </c>
      <c r="D52" s="9">
        <v>2867405</v>
      </c>
      <c r="E52" s="9">
        <v>3086965</v>
      </c>
      <c r="F52" s="9">
        <v>3231511</v>
      </c>
      <c r="G52" s="9">
        <v>3117145</v>
      </c>
      <c r="H52" s="9">
        <v>3596176</v>
      </c>
      <c r="I52" s="9">
        <v>4095277</v>
      </c>
      <c r="J52" s="9">
        <v>3940634</v>
      </c>
      <c r="K52" s="9">
        <v>4014429</v>
      </c>
      <c r="L52" s="9">
        <v>3649074</v>
      </c>
      <c r="M52" s="9">
        <v>3341255</v>
      </c>
      <c r="N52" s="9">
        <v>2397229</v>
      </c>
      <c r="O52" s="9">
        <v>4078912</v>
      </c>
      <c r="P52" s="9">
        <v>7879053</v>
      </c>
      <c r="Q52" s="9">
        <v>9830916</v>
      </c>
      <c r="R52" s="9">
        <v>9430697</v>
      </c>
      <c r="S52" s="9">
        <v>6549746</v>
      </c>
      <c r="T52" s="9">
        <v>5647000</v>
      </c>
      <c r="U52" s="9">
        <v>5854766</v>
      </c>
      <c r="V52" s="9">
        <v>6672379</v>
      </c>
    </row>
    <row r="53" spans="3:22" ht="10.5">
      <c r="C53" t="s">
        <v>50</v>
      </c>
      <c r="D53" s="9">
        <v>19244084</v>
      </c>
      <c r="E53" s="9">
        <v>17475493</v>
      </c>
      <c r="F53" s="9">
        <v>20021706</v>
      </c>
      <c r="G53" s="9">
        <v>19775714</v>
      </c>
      <c r="H53" s="9">
        <v>20789739</v>
      </c>
      <c r="I53" s="9">
        <v>28044788</v>
      </c>
      <c r="J53" s="9">
        <v>21164927</v>
      </c>
      <c r="K53" s="9">
        <v>22259488</v>
      </c>
      <c r="L53" s="9">
        <v>18289365</v>
      </c>
      <c r="M53" s="9">
        <v>17368613</v>
      </c>
      <c r="N53" s="9">
        <v>10394138</v>
      </c>
      <c r="O53" s="9">
        <v>7544536</v>
      </c>
      <c r="P53" s="9">
        <v>3904641</v>
      </c>
      <c r="Q53" s="9">
        <v>2956880</v>
      </c>
      <c r="R53" s="9">
        <v>5532589</v>
      </c>
      <c r="S53" s="9">
        <v>2422201</v>
      </c>
      <c r="T53" s="9">
        <v>2044701</v>
      </c>
      <c r="U53" s="9">
        <v>1409134</v>
      </c>
      <c r="V53" s="9">
        <v>1008529</v>
      </c>
    </row>
    <row r="54" spans="3:22" ht="10.5">
      <c r="C54" t="s">
        <v>51</v>
      </c>
      <c r="D54" s="9">
        <v>7219539</v>
      </c>
      <c r="E54" s="9">
        <v>5431873</v>
      </c>
      <c r="F54" s="9">
        <v>6108364</v>
      </c>
      <c r="G54" s="9">
        <v>5697371</v>
      </c>
      <c r="H54" s="9">
        <v>6305862</v>
      </c>
      <c r="I54" s="9">
        <v>8629310</v>
      </c>
      <c r="J54" s="9">
        <v>6572669</v>
      </c>
      <c r="K54" s="9">
        <v>7607093</v>
      </c>
      <c r="L54" s="9">
        <v>6778616</v>
      </c>
      <c r="M54" s="9">
        <v>6608556</v>
      </c>
      <c r="N54" s="9">
        <v>4403544</v>
      </c>
      <c r="O54" s="9">
        <v>4626619</v>
      </c>
      <c r="P54" s="9">
        <v>3627201</v>
      </c>
      <c r="Q54" s="9">
        <v>2749954</v>
      </c>
      <c r="R54" s="9">
        <v>1347680</v>
      </c>
      <c r="S54" s="9">
        <v>790585</v>
      </c>
      <c r="T54" s="9">
        <v>757769</v>
      </c>
      <c r="U54" s="9">
        <v>41319</v>
      </c>
      <c r="V54" s="9">
        <v>20698</v>
      </c>
    </row>
    <row r="55" spans="4:22" ht="10.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4:22" ht="10.5"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 t="s">
        <v>52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52</v>
      </c>
    </row>
    <row r="57" spans="1:22" ht="10.5">
      <c r="A57" t="s">
        <v>53</v>
      </c>
      <c r="D57" s="9">
        <f>SUM(D8:D49)</f>
        <v>1023900925</v>
      </c>
      <c r="E57" s="9">
        <f aca="true" t="shared" si="1" ref="E57:T57">SUM(E8:E49)</f>
        <v>971778938</v>
      </c>
      <c r="F57" s="9">
        <f t="shared" si="1"/>
        <v>962261293</v>
      </c>
      <c r="G57" s="9">
        <f t="shared" si="1"/>
        <v>962526685</v>
      </c>
      <c r="H57" s="9">
        <f t="shared" si="1"/>
        <v>932894052</v>
      </c>
      <c r="I57" s="9">
        <f t="shared" si="1"/>
        <v>888389657</v>
      </c>
      <c r="J57" s="9">
        <f t="shared" si="1"/>
        <v>881311140</v>
      </c>
      <c r="K57" s="9">
        <f t="shared" si="1"/>
        <v>836506088</v>
      </c>
      <c r="L57" s="9">
        <f t="shared" si="1"/>
        <v>844978428</v>
      </c>
      <c r="M57" s="9">
        <f t="shared" si="1"/>
        <v>825793486</v>
      </c>
      <c r="N57" s="9">
        <f t="shared" si="1"/>
        <v>824299244</v>
      </c>
      <c r="O57" s="9">
        <f t="shared" si="1"/>
        <v>839744790</v>
      </c>
      <c r="P57" s="9">
        <f t="shared" si="1"/>
        <v>801964232</v>
      </c>
      <c r="Q57" s="9">
        <f t="shared" si="1"/>
        <v>819550068</v>
      </c>
      <c r="R57" s="9">
        <f t="shared" si="1"/>
        <v>822792803</v>
      </c>
      <c r="S57" s="9">
        <f t="shared" si="1"/>
        <v>841837535</v>
      </c>
      <c r="T57" s="9">
        <f t="shared" si="1"/>
        <v>862978118</v>
      </c>
      <c r="U57" s="9">
        <f>SUM(U8:U49)</f>
        <v>879609292</v>
      </c>
      <c r="V57" s="9">
        <f>SUM(V8:V49)</f>
        <v>906531884</v>
      </c>
    </row>
    <row r="58" spans="4:22" ht="10.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ht="10.5">
      <c r="A59" t="s">
        <v>54</v>
      </c>
    </row>
    <row r="60" spans="2:22" ht="10.5">
      <c r="B60" t="s">
        <v>55</v>
      </c>
      <c r="D60" s="9">
        <v>20042</v>
      </c>
      <c r="E60" s="9">
        <v>20642</v>
      </c>
      <c r="F60" s="9">
        <v>21304</v>
      </c>
      <c r="G60" s="9">
        <v>22006</v>
      </c>
      <c r="H60" s="9">
        <v>22779</v>
      </c>
      <c r="I60" s="9">
        <v>23620</v>
      </c>
      <c r="J60" s="9">
        <v>24494</v>
      </c>
      <c r="K60" s="9">
        <v>25352</v>
      </c>
      <c r="L60" s="9">
        <v>26239</v>
      </c>
      <c r="M60" s="9">
        <v>27158</v>
      </c>
      <c r="N60" s="9">
        <v>28107</v>
      </c>
      <c r="O60" s="9">
        <v>29121</v>
      </c>
      <c r="P60" s="9">
        <v>29121</v>
      </c>
      <c r="Q60" s="9">
        <v>29121</v>
      </c>
      <c r="R60" s="9">
        <v>29121</v>
      </c>
      <c r="S60" s="9">
        <v>29121</v>
      </c>
      <c r="T60" s="9">
        <v>29121</v>
      </c>
      <c r="U60" s="9">
        <v>29121</v>
      </c>
      <c r="V60" s="9">
        <v>29121</v>
      </c>
    </row>
    <row r="61" spans="2:22" ht="10.5">
      <c r="B61" t="s">
        <v>56</v>
      </c>
      <c r="D61" s="9">
        <v>1010247</v>
      </c>
      <c r="E61" s="9">
        <v>1040554</v>
      </c>
      <c r="F61" s="9">
        <v>1073852</v>
      </c>
      <c r="G61" s="9">
        <v>1109289</v>
      </c>
      <c r="H61" s="9">
        <v>1148113</v>
      </c>
      <c r="I61" s="9">
        <v>1190593</v>
      </c>
      <c r="J61" s="9">
        <v>1234645</v>
      </c>
      <c r="K61" s="9">
        <v>1277859</v>
      </c>
      <c r="L61" s="9">
        <v>1322583</v>
      </c>
      <c r="M61" s="9">
        <v>1368873</v>
      </c>
      <c r="N61" s="9">
        <v>1416784</v>
      </c>
      <c r="O61" s="9">
        <v>1467788</v>
      </c>
      <c r="P61" s="9">
        <v>772785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2:22" ht="10.5">
      <c r="B62" t="s">
        <v>57</v>
      </c>
      <c r="D62" s="9">
        <v>26754</v>
      </c>
      <c r="E62" s="9">
        <v>25944</v>
      </c>
      <c r="F62" s="9">
        <v>23292</v>
      </c>
      <c r="G62" s="9">
        <v>5610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2:22" ht="10.5">
      <c r="B63" t="s">
        <v>58</v>
      </c>
      <c r="D63" s="9">
        <v>68040000</v>
      </c>
      <c r="E63" s="9">
        <v>62160000</v>
      </c>
      <c r="F63" s="9">
        <v>62160000</v>
      </c>
      <c r="G63" s="9">
        <v>56280000</v>
      </c>
      <c r="H63" s="9">
        <v>50400000</v>
      </c>
      <c r="I63" s="9">
        <v>50400000</v>
      </c>
      <c r="J63" s="9">
        <v>50400000</v>
      </c>
      <c r="K63" s="9">
        <v>50400000</v>
      </c>
      <c r="L63" s="9">
        <v>50400000</v>
      </c>
      <c r="M63" s="9">
        <v>50400000</v>
      </c>
      <c r="N63" s="9">
        <v>50400000</v>
      </c>
      <c r="O63" s="9">
        <v>33600000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</row>
    <row r="64" spans="2:22" ht="10.5">
      <c r="B64" t="s">
        <v>59</v>
      </c>
      <c r="D64" s="9">
        <v>26754</v>
      </c>
      <c r="E64" s="9">
        <v>25944</v>
      </c>
      <c r="F64" s="9">
        <v>23292</v>
      </c>
      <c r="G64" s="9">
        <v>5610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</row>
    <row r="65" spans="2:22" ht="10.5">
      <c r="B65" t="s">
        <v>60</v>
      </c>
      <c r="D65" s="9">
        <v>41950055</v>
      </c>
      <c r="E65" s="9">
        <v>22973475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</row>
    <row r="66" spans="2:22" ht="10.5">
      <c r="B66" t="s">
        <v>61</v>
      </c>
      <c r="D66" s="9">
        <v>2889065</v>
      </c>
      <c r="E66" s="9">
        <v>1446645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</row>
    <row r="67" spans="2:22" ht="10.5">
      <c r="B67" t="s">
        <v>62</v>
      </c>
      <c r="D67" s="9">
        <v>7171660</v>
      </c>
      <c r="E67" s="9">
        <v>3144601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2:22" ht="10.5">
      <c r="B68" t="s">
        <v>63</v>
      </c>
      <c r="D68" s="9">
        <v>2273700</v>
      </c>
      <c r="E68" s="9">
        <v>2307806</v>
      </c>
      <c r="F68" s="9">
        <v>2342423</v>
      </c>
      <c r="G68" s="9">
        <v>2377559</v>
      </c>
      <c r="H68" s="9">
        <v>2413221</v>
      </c>
      <c r="I68" s="9">
        <v>2449421</v>
      </c>
      <c r="J68" s="9">
        <v>2486163</v>
      </c>
      <c r="K68" s="9">
        <v>2523455</v>
      </c>
      <c r="L68" s="9">
        <v>2561308</v>
      </c>
      <c r="M68" s="9">
        <v>2599725</v>
      </c>
      <c r="N68" s="9">
        <v>2638724</v>
      </c>
      <c r="O68" s="9">
        <v>2678304</v>
      </c>
      <c r="P68" s="9">
        <v>2718476</v>
      </c>
      <c r="Q68" s="9">
        <v>2759254</v>
      </c>
      <c r="R68" s="9">
        <v>2800643</v>
      </c>
      <c r="S68" s="9">
        <v>2842650</v>
      </c>
      <c r="T68" s="9">
        <v>2885292</v>
      </c>
      <c r="U68" s="9">
        <v>2928572</v>
      </c>
      <c r="V68" s="9">
        <v>2972500</v>
      </c>
    </row>
    <row r="69" spans="2:22" ht="10.5">
      <c r="B69" t="s">
        <v>64</v>
      </c>
      <c r="D69" s="9">
        <v>3043618</v>
      </c>
      <c r="E69" s="9">
        <v>3043618</v>
      </c>
      <c r="F69" s="9">
        <v>3043618</v>
      </c>
      <c r="G69" s="9">
        <v>3043618</v>
      </c>
      <c r="H69" s="9">
        <v>3043618</v>
      </c>
      <c r="I69" s="9">
        <v>3043618</v>
      </c>
      <c r="J69" s="9">
        <v>3043618</v>
      </c>
      <c r="K69" s="9">
        <v>3043618</v>
      </c>
      <c r="L69" s="9">
        <v>3043618</v>
      </c>
      <c r="M69" s="9">
        <v>3043618</v>
      </c>
      <c r="N69" s="9">
        <v>3043618</v>
      </c>
      <c r="O69" s="9">
        <v>3043618</v>
      </c>
      <c r="P69" s="9">
        <v>3043618</v>
      </c>
      <c r="Q69" s="9">
        <v>3043618</v>
      </c>
      <c r="R69" s="9">
        <v>3043618</v>
      </c>
      <c r="S69" s="9">
        <v>3043618</v>
      </c>
      <c r="T69" s="9">
        <v>3043618</v>
      </c>
      <c r="U69" s="9">
        <v>3043618</v>
      </c>
      <c r="V69" s="9">
        <v>3043618</v>
      </c>
    </row>
    <row r="70" spans="2:22" ht="10.5">
      <c r="B70" t="s">
        <v>65</v>
      </c>
      <c r="D70" s="9">
        <v>25803926</v>
      </c>
      <c r="E70" s="9">
        <v>26578044</v>
      </c>
      <c r="F70" s="9">
        <v>27428541</v>
      </c>
      <c r="G70" s="9">
        <v>28333686</v>
      </c>
      <c r="H70" s="9">
        <v>29325363</v>
      </c>
      <c r="I70" s="9">
        <v>30410401</v>
      </c>
      <c r="J70" s="9">
        <v>31535586</v>
      </c>
      <c r="K70" s="9">
        <v>32639334</v>
      </c>
      <c r="L70" s="9">
        <v>33781707</v>
      </c>
      <c r="M70" s="9">
        <v>34964069</v>
      </c>
      <c r="N70" s="9">
        <v>36187810</v>
      </c>
      <c r="O70" s="9">
        <v>37490572</v>
      </c>
      <c r="P70" s="9">
        <v>38840234</v>
      </c>
      <c r="Q70" s="9">
        <v>40238481</v>
      </c>
      <c r="R70" s="9">
        <v>41687065</v>
      </c>
      <c r="S70" s="9">
        <v>43187800</v>
      </c>
      <c r="T70" s="9">
        <v>44742561</v>
      </c>
      <c r="U70" s="9">
        <v>46353293</v>
      </c>
      <c r="V70" s="9">
        <v>48022011</v>
      </c>
    </row>
    <row r="71" spans="2:22" ht="10.5">
      <c r="B71" t="s">
        <v>66</v>
      </c>
      <c r="D71" s="9">
        <v>16308495</v>
      </c>
      <c r="E71" s="9">
        <v>16797750</v>
      </c>
      <c r="F71" s="9">
        <v>17335279</v>
      </c>
      <c r="G71" s="9">
        <v>17907344</v>
      </c>
      <c r="H71" s="9">
        <v>18534099</v>
      </c>
      <c r="I71" s="9">
        <v>19219862</v>
      </c>
      <c r="J71" s="9">
        <v>10504104</v>
      </c>
      <c r="K71" s="9">
        <v>10871748</v>
      </c>
      <c r="L71" s="9">
        <v>11252268</v>
      </c>
      <c r="M71" s="9">
        <v>11646096</v>
      </c>
      <c r="N71" s="9">
        <v>6360624</v>
      </c>
      <c r="O71" s="9">
        <v>6589608</v>
      </c>
      <c r="P71" s="9">
        <v>7171920</v>
      </c>
      <c r="Q71" s="9">
        <v>7430112</v>
      </c>
      <c r="R71" s="9">
        <v>7697592</v>
      </c>
      <c r="S71" s="9">
        <v>7974708</v>
      </c>
      <c r="T71" s="9">
        <v>8261796</v>
      </c>
      <c r="U71" s="9">
        <v>8559228</v>
      </c>
      <c r="V71" s="9">
        <v>8867352</v>
      </c>
    </row>
    <row r="72" spans="2:22" ht="10.5">
      <c r="B72" t="s">
        <v>67</v>
      </c>
      <c r="D72" s="9">
        <v>193159</v>
      </c>
      <c r="E72" s="9">
        <v>193159</v>
      </c>
      <c r="F72" s="9">
        <v>96583</v>
      </c>
      <c r="G72" s="9">
        <v>97542</v>
      </c>
      <c r="H72" s="9">
        <v>98522</v>
      </c>
      <c r="I72" s="9">
        <v>99503</v>
      </c>
      <c r="J72" s="9">
        <v>100504</v>
      </c>
      <c r="K72" s="9">
        <v>101508</v>
      </c>
      <c r="L72" s="9">
        <v>102518</v>
      </c>
      <c r="M72" s="9">
        <v>103545</v>
      </c>
      <c r="N72" s="9">
        <v>104584</v>
      </c>
      <c r="O72" s="9">
        <v>105627</v>
      </c>
      <c r="P72" s="9">
        <v>106680</v>
      </c>
      <c r="Q72" s="9">
        <v>107753</v>
      </c>
      <c r="R72" s="9">
        <v>108831</v>
      </c>
      <c r="S72" s="9">
        <v>109920</v>
      </c>
      <c r="T72" s="9">
        <v>111013</v>
      </c>
      <c r="U72" s="9">
        <v>112125</v>
      </c>
      <c r="V72" s="9">
        <v>113249</v>
      </c>
    </row>
    <row r="73" spans="2:22" ht="10.5">
      <c r="B73" t="s">
        <v>68</v>
      </c>
      <c r="D73" s="9">
        <v>52471843</v>
      </c>
      <c r="E73" s="9">
        <v>54046001</v>
      </c>
      <c r="F73" s="9">
        <v>55775471</v>
      </c>
      <c r="G73" s="9">
        <v>57616061</v>
      </c>
      <c r="H73" s="9">
        <v>59632623</v>
      </c>
      <c r="I73" s="9">
        <v>61839030</v>
      </c>
      <c r="J73" s="9">
        <v>64127076</v>
      </c>
      <c r="K73" s="9">
        <v>66371523</v>
      </c>
      <c r="L73" s="9">
        <v>68694526</v>
      </c>
      <c r="M73" s="9">
        <v>71098835</v>
      </c>
      <c r="N73" s="9">
        <v>73587293</v>
      </c>
      <c r="O73" s="9">
        <v>76236437</v>
      </c>
      <c r="P73" s="9">
        <v>78980948</v>
      </c>
      <c r="Q73" s="9">
        <v>81824262</v>
      </c>
      <c r="R73" s="9">
        <v>84769936</v>
      </c>
      <c r="S73" s="9">
        <v>87821654</v>
      </c>
      <c r="T73" s="9">
        <v>90983233</v>
      </c>
      <c r="U73" s="9">
        <v>94258630</v>
      </c>
      <c r="V73" s="9">
        <v>97651941</v>
      </c>
    </row>
    <row r="74" spans="2:22" ht="10.5">
      <c r="B74" t="s">
        <v>69</v>
      </c>
      <c r="D74" s="9">
        <v>22779963</v>
      </c>
      <c r="E74" s="9">
        <v>23007762</v>
      </c>
      <c r="F74" s="9">
        <v>23237840</v>
      </c>
      <c r="G74" s="9">
        <v>23470218</v>
      </c>
      <c r="H74" s="9">
        <v>23704919</v>
      </c>
      <c r="I74" s="9">
        <v>23941969</v>
      </c>
      <c r="J74" s="9">
        <v>24181388</v>
      </c>
      <c r="K74" s="9">
        <v>24423203</v>
      </c>
      <c r="L74" s="9">
        <v>24667434</v>
      </c>
      <c r="M74" s="9">
        <v>24914108</v>
      </c>
      <c r="N74" s="9">
        <v>25163247</v>
      </c>
      <c r="O74" s="9">
        <v>25414882</v>
      </c>
      <c r="P74" s="9">
        <v>25669032</v>
      </c>
      <c r="Q74" s="9">
        <v>25925722</v>
      </c>
      <c r="R74" s="9">
        <v>26184979</v>
      </c>
      <c r="S74" s="9">
        <v>26446828</v>
      </c>
      <c r="T74" s="9">
        <v>26711297</v>
      </c>
      <c r="U74" s="9">
        <v>26978411</v>
      </c>
      <c r="V74" s="9">
        <v>27248195</v>
      </c>
    </row>
    <row r="75" spans="2:22" ht="10.5">
      <c r="B75" t="s">
        <v>70</v>
      </c>
      <c r="D75" s="9">
        <v>8943910</v>
      </c>
      <c r="E75" s="9">
        <v>9301664</v>
      </c>
      <c r="F75" s="9">
        <v>9673730</v>
      </c>
      <c r="G75" s="9">
        <v>5030340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</row>
    <row r="76" spans="2:22" ht="10.5">
      <c r="B76" t="s">
        <v>71</v>
      </c>
      <c r="D76" s="9">
        <v>-398881</v>
      </c>
      <c r="E76" s="9">
        <v>-398881</v>
      </c>
      <c r="F76" s="9">
        <v>-398881</v>
      </c>
      <c r="G76" s="9">
        <v>-398881</v>
      </c>
      <c r="H76" s="9">
        <v>-398881</v>
      </c>
      <c r="I76" s="9">
        <v>-398881</v>
      </c>
      <c r="J76" s="9">
        <v>-398881</v>
      </c>
      <c r="K76" s="9">
        <v>-398881</v>
      </c>
      <c r="L76" s="9">
        <v>-398881</v>
      </c>
      <c r="M76" s="9">
        <v>-398881</v>
      </c>
      <c r="N76" s="9">
        <v>-398881</v>
      </c>
      <c r="O76" s="9">
        <v>-398881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</row>
    <row r="77" spans="2:22" ht="10.5">
      <c r="B77" t="s">
        <v>72</v>
      </c>
      <c r="D77" s="9">
        <v>11115040</v>
      </c>
      <c r="E77" s="9">
        <v>11314986</v>
      </c>
      <c r="F77" s="9">
        <v>11533825</v>
      </c>
      <c r="G77" s="9">
        <v>11758813</v>
      </c>
      <c r="H77" s="9">
        <v>12004500</v>
      </c>
      <c r="I77" s="9">
        <v>12225303</v>
      </c>
      <c r="J77" s="9">
        <v>12466896</v>
      </c>
      <c r="K77" s="9">
        <v>12714827</v>
      </c>
      <c r="L77" s="9">
        <v>12985598</v>
      </c>
      <c r="M77" s="9">
        <v>13229943</v>
      </c>
      <c r="N77" s="9">
        <v>13499366</v>
      </c>
      <c r="O77" s="9">
        <v>13775352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</row>
    <row r="78" spans="2:22" ht="10.5">
      <c r="B78" t="s">
        <v>73</v>
      </c>
      <c r="D78" s="9">
        <v>734133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</row>
    <row r="79" spans="2:22" ht="10.5">
      <c r="B79" t="s">
        <v>74</v>
      </c>
      <c r="D79" s="9">
        <v>873458</v>
      </c>
      <c r="E79" s="9">
        <v>873458</v>
      </c>
      <c r="F79" s="9">
        <v>873458</v>
      </c>
      <c r="G79" s="9">
        <v>873458</v>
      </c>
      <c r="H79" s="9">
        <v>873458</v>
      </c>
      <c r="I79" s="9">
        <v>873458</v>
      </c>
      <c r="J79" s="9">
        <v>873458</v>
      </c>
      <c r="K79" s="9">
        <v>873458</v>
      </c>
      <c r="L79" s="9">
        <v>873458</v>
      </c>
      <c r="M79" s="9">
        <v>873458</v>
      </c>
      <c r="N79" s="9">
        <v>873458</v>
      </c>
      <c r="O79" s="9">
        <v>873458</v>
      </c>
      <c r="P79" s="9">
        <v>873458</v>
      </c>
      <c r="Q79" s="9">
        <v>873458</v>
      </c>
      <c r="R79" s="9">
        <v>873458</v>
      </c>
      <c r="S79" s="9">
        <v>873458</v>
      </c>
      <c r="T79" s="9">
        <v>873458</v>
      </c>
      <c r="U79" s="9">
        <v>873458</v>
      </c>
      <c r="V79" s="9">
        <v>873458</v>
      </c>
    </row>
    <row r="80" spans="2:22" ht="10.5">
      <c r="B80" t="s">
        <v>75</v>
      </c>
      <c r="D80" s="9">
        <v>4963644</v>
      </c>
      <c r="E80" s="9">
        <v>5214384</v>
      </c>
      <c r="F80" s="9">
        <v>5474232</v>
      </c>
      <c r="G80" s="9">
        <v>5748516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</row>
    <row r="81" spans="2:22" ht="10.5">
      <c r="B81" t="s">
        <v>76</v>
      </c>
      <c r="D81" s="9">
        <v>18560767</v>
      </c>
      <c r="E81" s="9">
        <v>18563349</v>
      </c>
      <c r="F81" s="9">
        <v>19309492</v>
      </c>
      <c r="G81" s="9">
        <v>19940843</v>
      </c>
      <c r="H81" s="9">
        <v>21512406</v>
      </c>
      <c r="I81" s="9">
        <v>23154990</v>
      </c>
      <c r="J81" s="9">
        <v>23294383</v>
      </c>
      <c r="K81" s="9">
        <v>24577582</v>
      </c>
      <c r="L81" s="9">
        <v>26091961</v>
      </c>
      <c r="M81" s="9">
        <v>30058856</v>
      </c>
      <c r="N81" s="9">
        <v>30538515</v>
      </c>
      <c r="O81" s="9">
        <v>32289078</v>
      </c>
      <c r="P81" s="9">
        <v>34021908</v>
      </c>
      <c r="Q81" s="9">
        <v>35835301</v>
      </c>
      <c r="R81" s="9">
        <v>39668505</v>
      </c>
      <c r="S81" s="9">
        <v>40078472</v>
      </c>
      <c r="T81" s="9">
        <v>40603614</v>
      </c>
      <c r="U81" s="9">
        <v>40911164</v>
      </c>
      <c r="V81" s="9">
        <v>0</v>
      </c>
    </row>
    <row r="82" spans="2:22" ht="10.5">
      <c r="B82" t="s">
        <v>77</v>
      </c>
      <c r="D82" s="9">
        <v>65247834</v>
      </c>
      <c r="E82" s="9">
        <v>66909479</v>
      </c>
      <c r="F82" s="9">
        <v>68846510</v>
      </c>
      <c r="G82" s="9">
        <v>70885039</v>
      </c>
      <c r="H82" s="9">
        <v>73232101</v>
      </c>
      <c r="I82" s="9">
        <v>75290967</v>
      </c>
      <c r="J82" s="9">
        <v>77670575</v>
      </c>
      <c r="K82" s="9">
        <v>80175219</v>
      </c>
      <c r="L82" s="9">
        <v>83038757</v>
      </c>
      <c r="M82" s="9">
        <v>85588370</v>
      </c>
      <c r="N82" s="9">
        <v>88511675</v>
      </c>
      <c r="O82" s="9">
        <v>93391761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</row>
    <row r="83" spans="2:22" ht="10.5">
      <c r="B83" t="s">
        <v>78</v>
      </c>
      <c r="D83" s="9">
        <v>2670000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2:22" ht="10.5">
      <c r="B84" t="s">
        <v>30</v>
      </c>
      <c r="D84" s="9">
        <v>3180788</v>
      </c>
      <c r="E84" s="9">
        <v>3171843</v>
      </c>
      <c r="F84" s="9">
        <v>3171843</v>
      </c>
      <c r="G84" s="9">
        <v>3171843</v>
      </c>
      <c r="H84" s="9">
        <v>3180788</v>
      </c>
      <c r="I84" s="9">
        <v>3171843</v>
      </c>
      <c r="J84" s="9">
        <v>3171843</v>
      </c>
      <c r="K84" s="9">
        <v>3171843</v>
      </c>
      <c r="L84" s="9">
        <v>3180788</v>
      </c>
      <c r="M84" s="9">
        <v>3171843</v>
      </c>
      <c r="N84" s="9">
        <v>3171843</v>
      </c>
      <c r="O84" s="9">
        <v>3171843</v>
      </c>
      <c r="P84" s="9">
        <v>3180788</v>
      </c>
      <c r="Q84" s="9">
        <v>3171843</v>
      </c>
      <c r="R84" s="9">
        <v>1332698</v>
      </c>
      <c r="S84" s="9">
        <v>0</v>
      </c>
      <c r="T84" s="9">
        <v>0</v>
      </c>
      <c r="U84" s="9">
        <v>0</v>
      </c>
      <c r="V84" s="9">
        <v>0</v>
      </c>
    </row>
    <row r="85" spans="2:22" ht="10.5">
      <c r="B85" t="s">
        <v>79</v>
      </c>
      <c r="D85" s="9">
        <v>47653</v>
      </c>
      <c r="E85" s="9">
        <v>47653</v>
      </c>
      <c r="F85" s="9">
        <v>47653</v>
      </c>
      <c r="G85" s="9">
        <v>47653</v>
      </c>
      <c r="H85" s="9">
        <v>47653</v>
      </c>
      <c r="I85" s="9">
        <v>47653</v>
      </c>
      <c r="J85" s="9">
        <v>47653</v>
      </c>
      <c r="K85" s="9">
        <v>47653</v>
      </c>
      <c r="L85" s="9">
        <v>47653</v>
      </c>
      <c r="M85" s="9">
        <v>47653</v>
      </c>
      <c r="N85" s="9">
        <v>47653</v>
      </c>
      <c r="O85" s="9">
        <v>47653</v>
      </c>
      <c r="P85" s="9">
        <v>47653</v>
      </c>
      <c r="Q85" s="9">
        <v>47653</v>
      </c>
      <c r="R85" s="9">
        <v>47653</v>
      </c>
      <c r="S85" s="9">
        <v>47653</v>
      </c>
      <c r="T85" s="9">
        <v>47653</v>
      </c>
      <c r="U85" s="9">
        <v>47653</v>
      </c>
      <c r="V85" s="9">
        <v>47653</v>
      </c>
    </row>
    <row r="86" spans="2:22" ht="10.5">
      <c r="B86" t="s">
        <v>80</v>
      </c>
      <c r="D86" s="9">
        <v>12988437</v>
      </c>
      <c r="E86" s="9">
        <v>13440770</v>
      </c>
      <c r="F86" s="9">
        <v>12409805</v>
      </c>
      <c r="G86" s="9">
        <v>13723203</v>
      </c>
      <c r="H86" s="9">
        <v>14086972</v>
      </c>
      <c r="I86" s="9">
        <v>10305026</v>
      </c>
      <c r="J86" s="9">
        <v>19393767</v>
      </c>
      <c r="K86" s="9">
        <v>17587394</v>
      </c>
      <c r="L86" s="9">
        <v>30756606</v>
      </c>
      <c r="M86" s="9">
        <v>41544887</v>
      </c>
      <c r="N86" s="9">
        <v>85034262</v>
      </c>
      <c r="O86" s="9">
        <v>107302794</v>
      </c>
      <c r="P86" s="9">
        <v>162129164</v>
      </c>
      <c r="Q86" s="9">
        <v>200204792</v>
      </c>
      <c r="R86" s="9">
        <v>221549715</v>
      </c>
      <c r="S86" s="9">
        <v>274067209</v>
      </c>
      <c r="T86" s="9">
        <v>321422860</v>
      </c>
      <c r="U86" s="9">
        <v>381732705</v>
      </c>
      <c r="V86" s="9">
        <v>463825313</v>
      </c>
    </row>
    <row r="87" spans="2:22" ht="10.5">
      <c r="B87" t="s">
        <v>81</v>
      </c>
      <c r="D87" s="9">
        <v>4662500</v>
      </c>
      <c r="E87" s="9">
        <v>4051988</v>
      </c>
      <c r="F87" s="9">
        <v>5429976</v>
      </c>
      <c r="G87" s="9">
        <v>6757137</v>
      </c>
      <c r="H87" s="9">
        <v>8257143</v>
      </c>
      <c r="I87" s="9">
        <v>7530858</v>
      </c>
      <c r="J87" s="9">
        <v>10945177</v>
      </c>
      <c r="K87" s="9">
        <v>9407673</v>
      </c>
      <c r="L87" s="9">
        <v>11513941</v>
      </c>
      <c r="M87" s="9">
        <v>10249180</v>
      </c>
      <c r="N87" s="9">
        <v>17151043</v>
      </c>
      <c r="O87" s="9">
        <v>19148660</v>
      </c>
      <c r="P87" s="9">
        <v>47192211</v>
      </c>
      <c r="Q87" s="9">
        <v>51821040</v>
      </c>
      <c r="R87" s="9">
        <v>55470054</v>
      </c>
      <c r="S87" s="9">
        <v>58025629</v>
      </c>
      <c r="T87" s="9">
        <v>61654124</v>
      </c>
      <c r="U87" s="9">
        <v>63715406</v>
      </c>
      <c r="V87" s="9">
        <v>73186174</v>
      </c>
    </row>
    <row r="88" spans="2:22" ht="10.5">
      <c r="B88" t="s">
        <v>82</v>
      </c>
      <c r="D88" s="9">
        <v>339159467</v>
      </c>
      <c r="E88" s="9">
        <v>345436811</v>
      </c>
      <c r="F88" s="9">
        <v>353305171</v>
      </c>
      <c r="G88" s="9">
        <v>360961062</v>
      </c>
      <c r="H88" s="9">
        <v>370260765</v>
      </c>
      <c r="I88" s="9">
        <v>376789909</v>
      </c>
      <c r="J88" s="9">
        <v>383586837</v>
      </c>
      <c r="K88" s="9">
        <v>390171298</v>
      </c>
      <c r="L88" s="9">
        <v>397140000</v>
      </c>
      <c r="M88" s="9">
        <v>404302680</v>
      </c>
      <c r="N88" s="9">
        <v>412287775</v>
      </c>
      <c r="O88" s="9">
        <v>420427678</v>
      </c>
      <c r="P88" s="9">
        <v>429450806</v>
      </c>
      <c r="Q88" s="9">
        <v>437183988</v>
      </c>
      <c r="R88" s="9">
        <v>445806591</v>
      </c>
      <c r="S88" s="9">
        <v>454596395</v>
      </c>
      <c r="T88" s="9">
        <v>464341292</v>
      </c>
      <c r="U88" s="9">
        <v>472690655</v>
      </c>
      <c r="V88" s="9">
        <v>482001805</v>
      </c>
    </row>
    <row r="89" spans="2:22" ht="10.5">
      <c r="B89" t="s">
        <v>83</v>
      </c>
      <c r="D89" s="9">
        <v>154335076</v>
      </c>
      <c r="E89" s="9">
        <v>160298366</v>
      </c>
      <c r="F89" s="9">
        <v>165812330</v>
      </c>
      <c r="G89" s="9">
        <v>170707349</v>
      </c>
      <c r="H89" s="9">
        <v>175192594</v>
      </c>
      <c r="I89" s="9">
        <v>178766222</v>
      </c>
      <c r="J89" s="9">
        <v>181948928</v>
      </c>
      <c r="K89" s="9">
        <v>184493834</v>
      </c>
      <c r="L89" s="9">
        <v>186679482</v>
      </c>
      <c r="M89" s="9">
        <v>191463418</v>
      </c>
      <c r="N89" s="9">
        <v>196531796</v>
      </c>
      <c r="O89" s="9">
        <v>201731955</v>
      </c>
      <c r="P89" s="9">
        <v>207240631</v>
      </c>
      <c r="Q89" s="9">
        <v>212541395</v>
      </c>
      <c r="R89" s="9">
        <v>218157802</v>
      </c>
      <c r="S89" s="9">
        <v>223920237</v>
      </c>
      <c r="T89" s="9">
        <v>230024986</v>
      </c>
      <c r="U89" s="9">
        <v>235898471</v>
      </c>
      <c r="V89" s="9">
        <v>242122162</v>
      </c>
    </row>
    <row r="90" spans="2:22" ht="10.5">
      <c r="B90" t="s">
        <v>84</v>
      </c>
      <c r="D90" s="9">
        <v>33887793</v>
      </c>
      <c r="E90" s="9">
        <v>41631666</v>
      </c>
      <c r="F90" s="9">
        <v>40096199</v>
      </c>
      <c r="G90" s="9">
        <v>43381852</v>
      </c>
      <c r="H90" s="9">
        <v>45185749</v>
      </c>
      <c r="I90" s="9">
        <v>46524360</v>
      </c>
      <c r="J90" s="9">
        <v>50044239</v>
      </c>
      <c r="K90" s="9">
        <v>50623728</v>
      </c>
      <c r="L90" s="9">
        <v>54306471</v>
      </c>
      <c r="M90" s="9">
        <v>56944172</v>
      </c>
      <c r="N90" s="9">
        <v>49108288</v>
      </c>
      <c r="O90" s="9">
        <v>47336463</v>
      </c>
      <c r="P90" s="9">
        <v>46372780</v>
      </c>
      <c r="Q90" s="9">
        <v>48507707</v>
      </c>
      <c r="R90" s="9">
        <v>45491444</v>
      </c>
      <c r="S90" s="9">
        <v>43998908</v>
      </c>
      <c r="T90" s="9">
        <v>47433358</v>
      </c>
      <c r="U90" s="9">
        <v>57283130</v>
      </c>
      <c r="V90" s="9">
        <v>79623416</v>
      </c>
    </row>
    <row r="91" spans="4:22" ht="10.5">
      <c r="D91" s="11" t="s">
        <v>52</v>
      </c>
      <c r="E91" s="11" t="s">
        <v>52</v>
      </c>
      <c r="F91" s="11" t="s">
        <v>52</v>
      </c>
      <c r="G91" s="11" t="s">
        <v>52</v>
      </c>
      <c r="H91" s="11" t="s">
        <v>52</v>
      </c>
      <c r="I91" s="11" t="s">
        <v>52</v>
      </c>
      <c r="J91" s="11" t="s">
        <v>52</v>
      </c>
      <c r="K91" s="11" t="s">
        <v>52</v>
      </c>
      <c r="L91" s="11" t="s">
        <v>52</v>
      </c>
      <c r="M91" s="11" t="s">
        <v>52</v>
      </c>
      <c r="N91" s="11" t="s">
        <v>52</v>
      </c>
      <c r="O91" s="11" t="s">
        <v>52</v>
      </c>
      <c r="P91" s="11" t="s">
        <v>52</v>
      </c>
      <c r="Q91" s="11" t="s">
        <v>52</v>
      </c>
      <c r="R91" s="11" t="s">
        <v>52</v>
      </c>
      <c r="S91" s="11" t="s">
        <v>52</v>
      </c>
      <c r="T91" s="11" t="s">
        <v>52</v>
      </c>
      <c r="U91" s="11" t="s">
        <v>52</v>
      </c>
      <c r="V91" s="11" t="s">
        <v>52</v>
      </c>
    </row>
    <row r="92" spans="1:22" ht="10.5">
      <c r="A92" t="s">
        <v>85</v>
      </c>
      <c r="D92" s="9">
        <f>SUM(D60:D90)</f>
        <v>904980900</v>
      </c>
      <c r="E92" s="9">
        <f aca="true" t="shared" si="2" ref="E92:T92">SUM(E60:E90)</f>
        <v>896669481</v>
      </c>
      <c r="F92" s="9">
        <f t="shared" si="2"/>
        <v>888146838</v>
      </c>
      <c r="G92" s="9">
        <f t="shared" si="2"/>
        <v>902856770</v>
      </c>
      <c r="H92" s="9">
        <f t="shared" si="2"/>
        <v>911758505</v>
      </c>
      <c r="I92" s="9">
        <f t="shared" si="2"/>
        <v>926899725</v>
      </c>
      <c r="J92" s="9">
        <f t="shared" si="2"/>
        <v>950682453</v>
      </c>
      <c r="K92" s="9">
        <f t="shared" si="2"/>
        <v>965123228</v>
      </c>
      <c r="L92" s="9">
        <f t="shared" si="2"/>
        <v>1002068035</v>
      </c>
      <c r="M92" s="9">
        <f t="shared" si="2"/>
        <v>1037241606</v>
      </c>
      <c r="N92" s="9">
        <f t="shared" si="2"/>
        <v>1095287584</v>
      </c>
      <c r="O92" s="9">
        <f t="shared" si="2"/>
        <v>1125753771</v>
      </c>
      <c r="P92" s="9">
        <f t="shared" si="2"/>
        <v>1087842213</v>
      </c>
      <c r="Q92" s="9">
        <f t="shared" si="2"/>
        <v>1151545500</v>
      </c>
      <c r="R92" s="9">
        <f t="shared" si="2"/>
        <v>1194719705</v>
      </c>
      <c r="S92" s="9">
        <f t="shared" si="2"/>
        <v>1267064260</v>
      </c>
      <c r="T92" s="9">
        <f t="shared" si="2"/>
        <v>1343169276</v>
      </c>
      <c r="U92" s="9">
        <f>SUM(U60:U90)</f>
        <v>1435415640</v>
      </c>
      <c r="V92" s="9">
        <f>SUM(V60:V90)</f>
        <v>1529627968</v>
      </c>
    </row>
    <row r="94" ht="10.5">
      <c r="A94" t="s">
        <v>86</v>
      </c>
    </row>
    <row r="95" spans="2:22" ht="10.5">
      <c r="B95" t="s">
        <v>87</v>
      </c>
      <c r="D95" s="9">
        <v>4645178</v>
      </c>
      <c r="E95" s="9">
        <v>5264741</v>
      </c>
      <c r="F95" s="9">
        <v>3410446</v>
      </c>
      <c r="G95" s="9">
        <v>3396257</v>
      </c>
      <c r="H95" s="9">
        <v>3084280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</row>
    <row r="96" spans="2:22" ht="10.5">
      <c r="B96" t="s">
        <v>88</v>
      </c>
      <c r="D96" s="9">
        <v>76907052</v>
      </c>
      <c r="E96" s="9">
        <v>78445193</v>
      </c>
      <c r="F96" s="9">
        <v>80014097</v>
      </c>
      <c r="G96" s="9">
        <v>81614379</v>
      </c>
      <c r="H96" s="9">
        <v>83246666</v>
      </c>
      <c r="I96" s="9">
        <v>84911600</v>
      </c>
      <c r="J96" s="9">
        <v>86609831</v>
      </c>
      <c r="K96" s="9">
        <v>88342029</v>
      </c>
      <c r="L96" s="9">
        <v>90108868</v>
      </c>
      <c r="M96" s="9">
        <v>91911046</v>
      </c>
      <c r="N96" s="9">
        <v>93749266</v>
      </c>
      <c r="O96" s="9">
        <v>95624252</v>
      </c>
      <c r="P96" s="9">
        <v>97536736</v>
      </c>
      <c r="Q96" s="9">
        <v>99487471</v>
      </c>
      <c r="R96" s="9">
        <v>101477221</v>
      </c>
      <c r="S96" s="9">
        <v>103506764</v>
      </c>
      <c r="T96" s="9">
        <v>105576901</v>
      </c>
      <c r="U96" s="9">
        <v>107688438</v>
      </c>
      <c r="V96" s="9">
        <v>109842209</v>
      </c>
    </row>
    <row r="97" spans="4:22" ht="10.5">
      <c r="D97" s="11" t="s">
        <v>52</v>
      </c>
      <c r="E97" s="11" t="s">
        <v>52</v>
      </c>
      <c r="F97" s="11" t="s">
        <v>52</v>
      </c>
      <c r="G97" s="11" t="s">
        <v>52</v>
      </c>
      <c r="H97" s="11" t="s">
        <v>52</v>
      </c>
      <c r="I97" s="11" t="s">
        <v>52</v>
      </c>
      <c r="J97" s="11" t="s">
        <v>52</v>
      </c>
      <c r="K97" s="11" t="s">
        <v>52</v>
      </c>
      <c r="L97" s="11" t="s">
        <v>52</v>
      </c>
      <c r="M97" s="11" t="s">
        <v>52</v>
      </c>
      <c r="N97" s="11" t="s">
        <v>52</v>
      </c>
      <c r="O97" s="11" t="s">
        <v>52</v>
      </c>
      <c r="P97" s="11" t="s">
        <v>52</v>
      </c>
      <c r="Q97" s="11" t="s">
        <v>52</v>
      </c>
      <c r="R97" s="11" t="s">
        <v>52</v>
      </c>
      <c r="S97" s="11" t="s">
        <v>52</v>
      </c>
      <c r="T97" s="11" t="s">
        <v>52</v>
      </c>
      <c r="U97" s="11" t="s">
        <v>52</v>
      </c>
      <c r="V97" s="11" t="s">
        <v>52</v>
      </c>
    </row>
    <row r="98" spans="1:22" ht="10.5">
      <c r="A98" t="s">
        <v>89</v>
      </c>
      <c r="D98" s="9">
        <f>SUM(D95:D96)</f>
        <v>81552230</v>
      </c>
      <c r="E98" s="9">
        <f aca="true" t="shared" si="3" ref="E98:T98">SUM(E95:E96)</f>
        <v>83709934</v>
      </c>
      <c r="F98" s="9">
        <f t="shared" si="3"/>
        <v>83424543</v>
      </c>
      <c r="G98" s="9">
        <f t="shared" si="3"/>
        <v>85010636</v>
      </c>
      <c r="H98" s="9">
        <f t="shared" si="3"/>
        <v>86330946</v>
      </c>
      <c r="I98" s="9">
        <f t="shared" si="3"/>
        <v>84911600</v>
      </c>
      <c r="J98" s="9">
        <f t="shared" si="3"/>
        <v>86609831</v>
      </c>
      <c r="K98" s="9">
        <f t="shared" si="3"/>
        <v>88342029</v>
      </c>
      <c r="L98" s="9">
        <f t="shared" si="3"/>
        <v>90108868</v>
      </c>
      <c r="M98" s="9">
        <f t="shared" si="3"/>
        <v>91911046</v>
      </c>
      <c r="N98" s="9">
        <f t="shared" si="3"/>
        <v>93749266</v>
      </c>
      <c r="O98" s="9">
        <f t="shared" si="3"/>
        <v>95624252</v>
      </c>
      <c r="P98" s="9">
        <f t="shared" si="3"/>
        <v>97536736</v>
      </c>
      <c r="Q98" s="9">
        <f t="shared" si="3"/>
        <v>99487471</v>
      </c>
      <c r="R98" s="9">
        <f t="shared" si="3"/>
        <v>101477221</v>
      </c>
      <c r="S98" s="9">
        <f t="shared" si="3"/>
        <v>103506764</v>
      </c>
      <c r="T98" s="9">
        <f t="shared" si="3"/>
        <v>105576901</v>
      </c>
      <c r="U98" s="9">
        <f>SUM(U95:U96)</f>
        <v>107688438</v>
      </c>
      <c r="V98" s="9">
        <f>SUM(V95:V96)</f>
        <v>109842209</v>
      </c>
    </row>
    <row r="100" ht="10.5">
      <c r="A100" t="s">
        <v>90</v>
      </c>
    </row>
    <row r="101" spans="2:22" ht="10.5">
      <c r="B101" t="s">
        <v>91</v>
      </c>
      <c r="D101" s="9">
        <v>33113828</v>
      </c>
      <c r="E101" s="9">
        <v>33650657</v>
      </c>
      <c r="F101" s="9">
        <v>33973279</v>
      </c>
      <c r="G101" s="9">
        <v>34733847</v>
      </c>
      <c r="H101" s="9">
        <v>35273098</v>
      </c>
      <c r="I101" s="9">
        <v>36059484</v>
      </c>
      <c r="J101" s="9">
        <v>38322421</v>
      </c>
      <c r="K101" s="9">
        <v>39114005</v>
      </c>
      <c r="L101" s="9">
        <v>40280282</v>
      </c>
      <c r="M101" s="9">
        <v>41379730</v>
      </c>
      <c r="N101" s="9">
        <v>42684291</v>
      </c>
      <c r="O101" s="9">
        <v>44372985</v>
      </c>
      <c r="P101" s="9">
        <v>46680891</v>
      </c>
      <c r="Q101" s="9">
        <v>47998928</v>
      </c>
      <c r="R101" s="9">
        <v>49231408</v>
      </c>
      <c r="S101" s="9">
        <v>50586780</v>
      </c>
      <c r="T101" s="9">
        <v>52240609</v>
      </c>
      <c r="U101" s="9">
        <v>53914263</v>
      </c>
      <c r="V101" s="9">
        <v>55720374</v>
      </c>
    </row>
    <row r="102" spans="2:22" ht="10.5">
      <c r="B102" t="s">
        <v>92</v>
      </c>
      <c r="D102" s="9">
        <v>32938695</v>
      </c>
      <c r="E102" s="9">
        <v>33603979</v>
      </c>
      <c r="F102" s="9">
        <v>34565001</v>
      </c>
      <c r="G102" s="9">
        <v>35549274</v>
      </c>
      <c r="H102" s="9">
        <v>35142590</v>
      </c>
      <c r="I102" s="9">
        <v>36551351</v>
      </c>
      <c r="J102" s="9">
        <v>38331212</v>
      </c>
      <c r="K102" s="9">
        <v>39009651</v>
      </c>
      <c r="L102" s="9">
        <v>40970932</v>
      </c>
      <c r="M102" s="9">
        <v>41805018</v>
      </c>
      <c r="N102" s="9">
        <v>43502500</v>
      </c>
      <c r="O102" s="9">
        <v>45033932</v>
      </c>
      <c r="P102" s="9">
        <v>46545428</v>
      </c>
      <c r="Q102" s="9">
        <v>47561985</v>
      </c>
      <c r="R102" s="9">
        <v>48785307</v>
      </c>
      <c r="S102" s="9">
        <v>50114602</v>
      </c>
      <c r="T102" s="9">
        <v>51779841</v>
      </c>
      <c r="U102" s="9">
        <v>53183973</v>
      </c>
      <c r="V102" s="9">
        <v>54958234</v>
      </c>
    </row>
    <row r="103" spans="2:22" ht="10.5">
      <c r="B103" t="s">
        <v>93</v>
      </c>
      <c r="D103" s="9">
        <v>4402005</v>
      </c>
      <c r="E103" s="9">
        <v>4571889</v>
      </c>
      <c r="F103" s="9">
        <v>4669161</v>
      </c>
      <c r="G103" s="9">
        <v>4784675</v>
      </c>
      <c r="H103" s="9">
        <v>4920245</v>
      </c>
      <c r="I103" s="9">
        <v>5033941</v>
      </c>
      <c r="J103" s="9">
        <v>5161615</v>
      </c>
      <c r="K103" s="9">
        <v>5295366</v>
      </c>
      <c r="L103" s="9">
        <v>5438488</v>
      </c>
      <c r="M103" s="9">
        <v>5562872</v>
      </c>
      <c r="N103" s="9">
        <v>5708780</v>
      </c>
      <c r="O103" s="9">
        <v>5860773</v>
      </c>
      <c r="P103" s="9">
        <v>6029894</v>
      </c>
      <c r="Q103" s="9">
        <v>6176912</v>
      </c>
      <c r="R103" s="9">
        <v>6347145</v>
      </c>
      <c r="S103" s="9">
        <v>6529532</v>
      </c>
      <c r="T103" s="9">
        <v>6755429</v>
      </c>
      <c r="U103" s="9">
        <v>6949031</v>
      </c>
      <c r="V103" s="9">
        <v>7186136</v>
      </c>
    </row>
    <row r="104" spans="2:22" ht="10.5">
      <c r="B104" t="s">
        <v>94</v>
      </c>
      <c r="D104" s="9">
        <v>4515051</v>
      </c>
      <c r="E104" s="9">
        <v>4689480</v>
      </c>
      <c r="F104" s="9">
        <v>4789256</v>
      </c>
      <c r="G104" s="9">
        <v>4907740</v>
      </c>
      <c r="H104" s="9">
        <v>5046598</v>
      </c>
      <c r="I104" s="9">
        <v>5163415</v>
      </c>
      <c r="J104" s="9">
        <v>5294373</v>
      </c>
      <c r="K104" s="9">
        <v>5431562</v>
      </c>
      <c r="L104" s="9">
        <v>5578145</v>
      </c>
      <c r="M104" s="9">
        <v>5705954</v>
      </c>
      <c r="N104" s="9">
        <v>5855615</v>
      </c>
      <c r="O104" s="9">
        <v>6011515</v>
      </c>
      <c r="P104" s="9">
        <v>6184742</v>
      </c>
      <c r="Q104" s="9">
        <v>6335787</v>
      </c>
      <c r="R104" s="9">
        <v>6510394</v>
      </c>
      <c r="S104" s="9">
        <v>6697475</v>
      </c>
      <c r="T104" s="9">
        <v>6928907</v>
      </c>
      <c r="U104" s="9">
        <v>7127761</v>
      </c>
      <c r="V104" s="9">
        <v>7370964</v>
      </c>
    </row>
    <row r="105" spans="2:22" ht="10.5">
      <c r="B105" t="s">
        <v>95</v>
      </c>
      <c r="D105" s="9">
        <v>8798626</v>
      </c>
      <c r="E105" s="9">
        <v>9138336</v>
      </c>
      <c r="F105" s="9">
        <v>9332769</v>
      </c>
      <c r="G105" s="9">
        <v>9563659</v>
      </c>
      <c r="H105" s="9">
        <v>9834474</v>
      </c>
      <c r="I105" s="9">
        <v>10061892</v>
      </c>
      <c r="J105" s="9">
        <v>10317086</v>
      </c>
      <c r="K105" s="9">
        <v>10584430</v>
      </c>
      <c r="L105" s="9">
        <v>10870322</v>
      </c>
      <c r="M105" s="9">
        <v>11119122</v>
      </c>
      <c r="N105" s="9">
        <v>11410769</v>
      </c>
      <c r="O105" s="9">
        <v>11714570</v>
      </c>
      <c r="P105" s="9">
        <v>12052409</v>
      </c>
      <c r="Q105" s="9">
        <v>12346476</v>
      </c>
      <c r="R105" s="9">
        <v>12686734</v>
      </c>
      <c r="S105" s="9">
        <v>13051295</v>
      </c>
      <c r="T105" s="9">
        <v>13502598</v>
      </c>
      <c r="U105" s="9">
        <v>13889784</v>
      </c>
      <c r="V105" s="9">
        <v>14363715</v>
      </c>
    </row>
    <row r="106" spans="2:22" ht="10.5">
      <c r="B106" t="s">
        <v>96</v>
      </c>
      <c r="D106" s="9">
        <v>12993355</v>
      </c>
      <c r="E106" s="9">
        <v>13494251</v>
      </c>
      <c r="F106" s="9">
        <v>13781365</v>
      </c>
      <c r="G106" s="9">
        <v>14122310</v>
      </c>
      <c r="H106" s="9">
        <v>14523050</v>
      </c>
      <c r="I106" s="9">
        <v>14858030</v>
      </c>
      <c r="J106" s="9">
        <v>15234865</v>
      </c>
      <c r="K106" s="9">
        <v>15629645</v>
      </c>
      <c r="L106" s="9">
        <v>16052739</v>
      </c>
      <c r="M106" s="9">
        <v>16419201</v>
      </c>
      <c r="N106" s="9">
        <v>16849867</v>
      </c>
      <c r="O106" s="9">
        <v>17298481</v>
      </c>
      <c r="P106" s="9">
        <v>17798380</v>
      </c>
      <c r="Q106" s="9">
        <v>18231595</v>
      </c>
      <c r="R106" s="9">
        <v>18734037</v>
      </c>
      <c r="S106" s="9">
        <v>19272376</v>
      </c>
      <c r="T106" s="9">
        <v>19939947</v>
      </c>
      <c r="U106" s="9">
        <v>20510543</v>
      </c>
      <c r="V106" s="9">
        <v>21210378</v>
      </c>
    </row>
    <row r="107" spans="2:22" ht="10.5">
      <c r="B107" t="s">
        <v>97</v>
      </c>
      <c r="D107" s="9">
        <v>22490816</v>
      </c>
      <c r="E107" s="9">
        <v>22162962</v>
      </c>
      <c r="F107" s="9">
        <v>22649940</v>
      </c>
      <c r="G107" s="9">
        <v>23214157</v>
      </c>
      <c r="H107" s="9">
        <v>23865311</v>
      </c>
      <c r="I107" s="9">
        <v>24199921</v>
      </c>
      <c r="J107" s="9">
        <v>25067474</v>
      </c>
      <c r="K107" s="9">
        <v>25658555</v>
      </c>
      <c r="L107" s="9">
        <v>26423607</v>
      </c>
      <c r="M107" s="9">
        <v>27021578</v>
      </c>
      <c r="N107" s="9">
        <v>27757884</v>
      </c>
      <c r="O107" s="9">
        <v>28491062</v>
      </c>
      <c r="P107" s="9">
        <v>29344395</v>
      </c>
      <c r="Q107" s="9">
        <v>30058803</v>
      </c>
      <c r="R107" s="9">
        <v>30921745</v>
      </c>
      <c r="S107" s="9">
        <v>31817052</v>
      </c>
      <c r="T107" s="9">
        <v>32909704</v>
      </c>
      <c r="U107" s="9">
        <v>33867292</v>
      </c>
      <c r="V107" s="9">
        <v>35044533</v>
      </c>
    </row>
    <row r="108" spans="2:22" ht="10.5">
      <c r="B108" t="s">
        <v>98</v>
      </c>
      <c r="D108" s="9">
        <v>22733887</v>
      </c>
      <c r="E108" s="9">
        <v>22121365</v>
      </c>
      <c r="F108" s="9">
        <v>22602778</v>
      </c>
      <c r="G108" s="9">
        <v>23179883</v>
      </c>
      <c r="H108" s="9">
        <v>23847121</v>
      </c>
      <c r="I108" s="9">
        <v>24354051</v>
      </c>
      <c r="J108" s="9">
        <v>25012443</v>
      </c>
      <c r="K108" s="9">
        <v>25611299</v>
      </c>
      <c r="L108" s="9">
        <v>26362094</v>
      </c>
      <c r="M108" s="9">
        <v>26959998</v>
      </c>
      <c r="N108" s="9">
        <v>27713418</v>
      </c>
      <c r="O108" s="9">
        <v>28455146</v>
      </c>
      <c r="P108" s="9">
        <v>29316598</v>
      </c>
      <c r="Q108" s="9">
        <v>30037536</v>
      </c>
      <c r="R108" s="9">
        <v>30940020</v>
      </c>
      <c r="S108" s="9">
        <v>31858713</v>
      </c>
      <c r="T108" s="9">
        <v>32960514</v>
      </c>
      <c r="U108" s="9">
        <v>33920868</v>
      </c>
      <c r="V108" s="9">
        <v>35083122</v>
      </c>
    </row>
    <row r="109" spans="2:22" ht="10.5">
      <c r="B109" t="s">
        <v>99</v>
      </c>
      <c r="D109" s="9">
        <v>21250486</v>
      </c>
      <c r="E109" s="9">
        <v>20500999</v>
      </c>
      <c r="F109" s="9">
        <v>20949774</v>
      </c>
      <c r="G109" s="9">
        <v>21476738</v>
      </c>
      <c r="H109" s="9">
        <v>22104636</v>
      </c>
      <c r="I109" s="9">
        <v>22586189</v>
      </c>
      <c r="J109" s="9">
        <v>23181893</v>
      </c>
      <c r="K109" s="9">
        <v>23747772</v>
      </c>
      <c r="L109" s="9">
        <v>24437438</v>
      </c>
      <c r="M109" s="9">
        <v>25001495</v>
      </c>
      <c r="N109" s="9">
        <v>25703081</v>
      </c>
      <c r="O109" s="9">
        <v>26398132</v>
      </c>
      <c r="P109" s="9">
        <v>27208259</v>
      </c>
      <c r="Q109" s="9">
        <v>27862734</v>
      </c>
      <c r="R109" s="9">
        <v>28663843</v>
      </c>
      <c r="S109" s="9">
        <v>29537443</v>
      </c>
      <c r="T109" s="9">
        <v>30567872</v>
      </c>
      <c r="U109" s="9">
        <v>31456874</v>
      </c>
      <c r="V109" s="9">
        <v>32543585</v>
      </c>
    </row>
    <row r="110" spans="2:22" ht="10.5">
      <c r="B110" t="s">
        <v>100</v>
      </c>
      <c r="D110" s="9">
        <v>22329265</v>
      </c>
      <c r="E110" s="9">
        <v>21742269</v>
      </c>
      <c r="F110" s="9">
        <v>22203125</v>
      </c>
      <c r="G110" s="9">
        <v>22761103</v>
      </c>
      <c r="H110" s="9">
        <v>23422436</v>
      </c>
      <c r="I110" s="9">
        <v>23880779</v>
      </c>
      <c r="J110" s="9">
        <v>24593133</v>
      </c>
      <c r="K110" s="9">
        <v>25185340</v>
      </c>
      <c r="L110" s="9">
        <v>25917934</v>
      </c>
      <c r="M110" s="9">
        <v>26511866</v>
      </c>
      <c r="N110" s="9">
        <v>27254653</v>
      </c>
      <c r="O110" s="9">
        <v>27996402</v>
      </c>
      <c r="P110" s="9">
        <v>28850789</v>
      </c>
      <c r="Q110" s="9">
        <v>29562798</v>
      </c>
      <c r="R110" s="9">
        <v>30403311</v>
      </c>
      <c r="S110" s="9">
        <v>31292170</v>
      </c>
      <c r="T110" s="9">
        <v>32376120</v>
      </c>
      <c r="U110" s="9">
        <v>33324810</v>
      </c>
      <c r="V110" s="9">
        <v>34477953</v>
      </c>
    </row>
    <row r="111" spans="2:22" ht="10.5">
      <c r="B111" t="s">
        <v>101</v>
      </c>
      <c r="D111" s="9">
        <v>20031953</v>
      </c>
      <c r="E111" s="9">
        <v>20464067</v>
      </c>
      <c r="F111" s="9">
        <v>20883758</v>
      </c>
      <c r="G111" s="9">
        <v>21404167</v>
      </c>
      <c r="H111" s="9">
        <v>22035146</v>
      </c>
      <c r="I111" s="9">
        <v>22545729</v>
      </c>
      <c r="J111" s="9">
        <v>23116506</v>
      </c>
      <c r="K111" s="9">
        <v>23687283</v>
      </c>
      <c r="L111" s="9">
        <v>24341348</v>
      </c>
      <c r="M111" s="9">
        <v>24895988</v>
      </c>
      <c r="N111" s="9">
        <v>25550702</v>
      </c>
      <c r="O111" s="9">
        <v>26222206</v>
      </c>
      <c r="P111" s="9">
        <v>26984219</v>
      </c>
      <c r="Q111" s="9">
        <v>27649152</v>
      </c>
      <c r="R111" s="9">
        <v>28404595</v>
      </c>
      <c r="S111" s="9">
        <v>29243969</v>
      </c>
      <c r="T111" s="9">
        <v>30216268</v>
      </c>
      <c r="U111" s="9">
        <v>31107395</v>
      </c>
      <c r="V111" s="9">
        <v>32181800</v>
      </c>
    </row>
    <row r="112" spans="2:22" ht="10.5">
      <c r="B112" t="s">
        <v>102</v>
      </c>
      <c r="D112" s="9">
        <v>3685971</v>
      </c>
      <c r="E112" s="9">
        <v>3761682</v>
      </c>
      <c r="F112" s="9">
        <v>3848324</v>
      </c>
      <c r="G112" s="9">
        <v>3943463</v>
      </c>
      <c r="H112" s="9">
        <v>4061957</v>
      </c>
      <c r="I112" s="9">
        <v>4174981</v>
      </c>
      <c r="J112" s="9">
        <v>4264871</v>
      </c>
      <c r="K112" s="9">
        <v>4381421</v>
      </c>
      <c r="L112" s="9">
        <v>4487984</v>
      </c>
      <c r="M112" s="9">
        <v>4586037</v>
      </c>
      <c r="N112" s="9">
        <v>4706659</v>
      </c>
      <c r="O112" s="9">
        <v>4830356</v>
      </c>
      <c r="P112" s="9">
        <v>4956137</v>
      </c>
      <c r="Q112" s="9">
        <v>5076673</v>
      </c>
      <c r="R112" s="9">
        <v>5217819</v>
      </c>
      <c r="S112" s="9">
        <v>5371492</v>
      </c>
      <c r="T112" s="9">
        <v>5552712</v>
      </c>
      <c r="U112" s="9">
        <v>5716013</v>
      </c>
      <c r="V112" s="9">
        <v>5925241</v>
      </c>
    </row>
    <row r="113" spans="2:22" ht="10.5">
      <c r="B113" t="s">
        <v>103</v>
      </c>
      <c r="D113" s="9">
        <v>3563976</v>
      </c>
      <c r="E113" s="9">
        <v>3645372</v>
      </c>
      <c r="F113" s="9">
        <v>3746913</v>
      </c>
      <c r="G113" s="9">
        <v>3839897</v>
      </c>
      <c r="H113" s="9">
        <v>3955036</v>
      </c>
      <c r="I113" s="9">
        <v>4022236</v>
      </c>
      <c r="J113" s="9">
        <v>4148335</v>
      </c>
      <c r="K113" s="9">
        <v>4260851</v>
      </c>
      <c r="L113" s="9">
        <v>4371701</v>
      </c>
      <c r="M113" s="9">
        <v>4467025</v>
      </c>
      <c r="N113" s="9">
        <v>4585190</v>
      </c>
      <c r="O113" s="9">
        <v>4706006</v>
      </c>
      <c r="P113" s="9">
        <v>4840882</v>
      </c>
      <c r="Q113" s="9">
        <v>4957047</v>
      </c>
      <c r="R113" s="9">
        <v>5092076</v>
      </c>
      <c r="S113" s="9">
        <v>5241567</v>
      </c>
      <c r="T113" s="9">
        <v>5420607</v>
      </c>
      <c r="U113" s="9">
        <v>5580016</v>
      </c>
      <c r="V113" s="9">
        <v>5770279</v>
      </c>
    </row>
    <row r="114" spans="2:22" ht="10.5">
      <c r="B114" t="s">
        <v>104</v>
      </c>
      <c r="D114" s="9">
        <v>3761631</v>
      </c>
      <c r="E114" s="9">
        <v>3842778</v>
      </c>
      <c r="F114" s="9">
        <v>3921468</v>
      </c>
      <c r="G114" s="9">
        <v>4021143</v>
      </c>
      <c r="H114" s="9">
        <v>4137795</v>
      </c>
      <c r="I114" s="9">
        <v>4233613</v>
      </c>
      <c r="J114" s="9">
        <v>4341157</v>
      </c>
      <c r="K114" s="9">
        <v>4448700</v>
      </c>
      <c r="L114" s="9">
        <v>4571826</v>
      </c>
      <c r="M114" s="9">
        <v>4674284</v>
      </c>
      <c r="N114" s="9">
        <v>4797567</v>
      </c>
      <c r="O114" s="9">
        <v>4923476</v>
      </c>
      <c r="P114" s="9">
        <v>5066361</v>
      </c>
      <c r="Q114" s="9">
        <v>5191029</v>
      </c>
      <c r="R114" s="9">
        <v>5335295</v>
      </c>
      <c r="S114" s="9">
        <v>5490053</v>
      </c>
      <c r="T114" s="9">
        <v>5676640</v>
      </c>
      <c r="U114" s="9">
        <v>5841543</v>
      </c>
      <c r="V114" s="9">
        <v>6040897</v>
      </c>
    </row>
    <row r="115" spans="2:22" ht="10.5">
      <c r="B115" t="s">
        <v>105</v>
      </c>
      <c r="D115" s="9">
        <v>5587842</v>
      </c>
      <c r="E115" s="9">
        <v>5708339</v>
      </c>
      <c r="F115" s="9">
        <v>5825233</v>
      </c>
      <c r="G115" s="9">
        <v>5973301</v>
      </c>
      <c r="H115" s="9">
        <v>6146625</v>
      </c>
      <c r="I115" s="9">
        <v>6288913</v>
      </c>
      <c r="J115" s="9">
        <v>6448672</v>
      </c>
      <c r="K115" s="9">
        <v>6608422</v>
      </c>
      <c r="L115" s="9">
        <v>6791375</v>
      </c>
      <c r="M115" s="9">
        <v>6943523</v>
      </c>
      <c r="N115" s="9">
        <v>7126653</v>
      </c>
      <c r="O115" s="9">
        <v>7313688</v>
      </c>
      <c r="P115" s="9">
        <v>7525999</v>
      </c>
      <c r="Q115" s="9">
        <v>7711129</v>
      </c>
      <c r="R115" s="9">
        <v>7925435</v>
      </c>
      <c r="S115" s="9">
        <v>8155323</v>
      </c>
      <c r="T115" s="9">
        <v>8432560</v>
      </c>
      <c r="U115" s="9">
        <v>8677454</v>
      </c>
      <c r="V115" s="9">
        <v>8973583</v>
      </c>
    </row>
    <row r="116" spans="2:22" ht="10.5">
      <c r="B116" t="s">
        <v>106</v>
      </c>
      <c r="D116" s="9">
        <v>13208067</v>
      </c>
      <c r="E116" s="9">
        <v>13419213</v>
      </c>
      <c r="F116" s="9">
        <v>13713730</v>
      </c>
      <c r="G116" s="9">
        <v>14083823</v>
      </c>
      <c r="H116" s="9">
        <v>14423590</v>
      </c>
      <c r="I116" s="9">
        <v>14741495</v>
      </c>
      <c r="J116" s="9">
        <v>15519896</v>
      </c>
      <c r="K116" s="9">
        <v>15630277</v>
      </c>
      <c r="L116" s="9">
        <v>16301864</v>
      </c>
      <c r="M116" s="9">
        <v>16507346</v>
      </c>
      <c r="N116" s="9">
        <v>17243988</v>
      </c>
      <c r="O116" s="9">
        <v>17356014</v>
      </c>
      <c r="P116" s="9">
        <v>17878657</v>
      </c>
      <c r="Q116" s="9">
        <v>18325266</v>
      </c>
      <c r="R116" s="9">
        <v>18372537</v>
      </c>
      <c r="S116" s="9">
        <v>18904654</v>
      </c>
      <c r="T116" s="9">
        <v>19553768</v>
      </c>
      <c r="U116" s="9">
        <v>20114788</v>
      </c>
      <c r="V116" s="9">
        <v>19842696</v>
      </c>
    </row>
    <row r="117" spans="2:22" ht="10.5">
      <c r="B117" t="s">
        <v>107</v>
      </c>
      <c r="D117" s="9">
        <v>18050600</v>
      </c>
      <c r="E117" s="9">
        <v>18364745</v>
      </c>
      <c r="F117" s="9">
        <v>18613411</v>
      </c>
      <c r="G117" s="9">
        <v>19091953</v>
      </c>
      <c r="H117" s="9">
        <v>19786676</v>
      </c>
      <c r="I117" s="9">
        <v>20429174</v>
      </c>
      <c r="J117" s="9">
        <v>20988731</v>
      </c>
      <c r="K117" s="9">
        <v>21303494</v>
      </c>
      <c r="L117" s="9">
        <v>22117303</v>
      </c>
      <c r="M117" s="9">
        <v>22611645</v>
      </c>
      <c r="N117" s="9">
        <v>23115777</v>
      </c>
      <c r="O117" s="9">
        <v>23537052</v>
      </c>
      <c r="P117" s="9">
        <v>23658774</v>
      </c>
      <c r="Q117" s="9">
        <v>24234323</v>
      </c>
      <c r="R117" s="9">
        <v>24359433</v>
      </c>
      <c r="S117" s="9">
        <v>24737719</v>
      </c>
      <c r="T117" s="9">
        <v>25425500</v>
      </c>
      <c r="U117" s="9">
        <v>26101128</v>
      </c>
      <c r="V117" s="9">
        <v>26143248</v>
      </c>
    </row>
    <row r="118" spans="2:22" ht="10.5">
      <c r="B118" t="s">
        <v>108</v>
      </c>
      <c r="D118" s="9">
        <v>25817730</v>
      </c>
      <c r="E118" s="9">
        <v>26232761</v>
      </c>
      <c r="F118" s="9">
        <v>26677455</v>
      </c>
      <c r="G118" s="9">
        <v>27504626</v>
      </c>
      <c r="H118" s="9">
        <v>28222151</v>
      </c>
      <c r="I118" s="9">
        <v>28722501</v>
      </c>
      <c r="J118" s="9">
        <v>29856633</v>
      </c>
      <c r="K118" s="9">
        <v>30507519</v>
      </c>
      <c r="L118" s="9">
        <v>31645119</v>
      </c>
      <c r="M118" s="9">
        <v>32350504</v>
      </c>
      <c r="N118" s="9">
        <v>33283313</v>
      </c>
      <c r="O118" s="9">
        <v>34219739</v>
      </c>
      <c r="P118" s="9">
        <v>35250662</v>
      </c>
      <c r="Q118" s="9">
        <v>36093305</v>
      </c>
      <c r="R118" s="9">
        <v>35550679</v>
      </c>
      <c r="S118" s="9">
        <v>36585442</v>
      </c>
      <c r="T118" s="9">
        <v>37836337</v>
      </c>
      <c r="U118" s="9">
        <v>38656599</v>
      </c>
      <c r="V118" s="9">
        <v>38421701</v>
      </c>
    </row>
    <row r="119" spans="2:22" ht="10.5">
      <c r="B119" t="s">
        <v>109</v>
      </c>
      <c r="D119" s="9">
        <v>24748049</v>
      </c>
      <c r="E119" s="9">
        <v>25278898</v>
      </c>
      <c r="F119" s="9">
        <v>25807996</v>
      </c>
      <c r="G119" s="9">
        <v>26454663</v>
      </c>
      <c r="H119" s="9">
        <v>27224328</v>
      </c>
      <c r="I119" s="9">
        <v>27850883</v>
      </c>
      <c r="J119" s="9">
        <v>28556338</v>
      </c>
      <c r="K119" s="9">
        <v>29261798</v>
      </c>
      <c r="L119" s="9">
        <v>30083840</v>
      </c>
      <c r="M119" s="9">
        <v>30760893</v>
      </c>
      <c r="N119" s="9">
        <v>31554535</v>
      </c>
      <c r="O119" s="9">
        <v>32392268</v>
      </c>
      <c r="P119" s="9">
        <v>33341328</v>
      </c>
      <c r="Q119" s="9">
        <v>34141213</v>
      </c>
      <c r="R119" s="9">
        <v>35096519</v>
      </c>
      <c r="S119" s="9">
        <v>36110616</v>
      </c>
      <c r="T119" s="9">
        <v>37335798</v>
      </c>
      <c r="U119" s="9">
        <v>38432750</v>
      </c>
      <c r="V119" s="9">
        <v>39740779</v>
      </c>
    </row>
    <row r="120" spans="2:22" ht="10.5">
      <c r="B120" t="s">
        <v>110</v>
      </c>
      <c r="D120" s="9">
        <v>25031287</v>
      </c>
      <c r="E120" s="9">
        <v>25569687</v>
      </c>
      <c r="F120" s="9">
        <v>26104864</v>
      </c>
      <c r="G120" s="9">
        <v>26758973</v>
      </c>
      <c r="H120" s="9">
        <v>27535905</v>
      </c>
      <c r="I120" s="9">
        <v>28171253</v>
      </c>
      <c r="J120" s="9">
        <v>28884825</v>
      </c>
      <c r="K120" s="9">
        <v>29598398</v>
      </c>
      <c r="L120" s="9">
        <v>30428145</v>
      </c>
      <c r="M120" s="9">
        <v>31114739</v>
      </c>
      <c r="N120" s="9">
        <v>31917510</v>
      </c>
      <c r="O120" s="9">
        <v>32764876</v>
      </c>
      <c r="P120" s="9">
        <v>33722910</v>
      </c>
      <c r="Q120" s="9">
        <v>34533939</v>
      </c>
      <c r="R120" s="9">
        <v>35500238</v>
      </c>
      <c r="S120" s="9">
        <v>36525998</v>
      </c>
      <c r="T120" s="9">
        <v>37763098</v>
      </c>
      <c r="U120" s="9">
        <v>38874839</v>
      </c>
      <c r="V120" s="9">
        <v>40197925</v>
      </c>
    </row>
    <row r="121" spans="2:22" ht="10.5">
      <c r="B121" t="s">
        <v>111</v>
      </c>
      <c r="D121" s="9">
        <v>28922827</v>
      </c>
      <c r="E121" s="9">
        <v>29539221</v>
      </c>
      <c r="F121" s="9">
        <v>30153748</v>
      </c>
      <c r="G121" s="9">
        <v>30907945</v>
      </c>
      <c r="H121" s="9">
        <v>31808110</v>
      </c>
      <c r="I121" s="9">
        <v>32542022</v>
      </c>
      <c r="J121" s="9">
        <v>33364616</v>
      </c>
      <c r="K121" s="9">
        <v>34190075</v>
      </c>
      <c r="L121" s="9">
        <v>35139574</v>
      </c>
      <c r="M121" s="9">
        <v>35930065</v>
      </c>
      <c r="N121" s="9">
        <v>36733365</v>
      </c>
      <c r="O121" s="9">
        <v>37587073</v>
      </c>
      <c r="P121" s="9">
        <v>38607190</v>
      </c>
      <c r="Q121" s="9">
        <v>39550726</v>
      </c>
      <c r="R121" s="9">
        <v>40644394</v>
      </c>
      <c r="S121" s="9">
        <v>41843420</v>
      </c>
      <c r="T121" s="9">
        <v>43258783</v>
      </c>
      <c r="U121" s="9">
        <v>44531195</v>
      </c>
      <c r="V121" s="9">
        <v>46048966</v>
      </c>
    </row>
    <row r="122" spans="2:22" ht="10.5">
      <c r="B122" t="s">
        <v>112</v>
      </c>
      <c r="D122" s="9">
        <v>17701502</v>
      </c>
      <c r="E122" s="9">
        <v>18077454</v>
      </c>
      <c r="F122" s="9">
        <v>18453543</v>
      </c>
      <c r="G122" s="9">
        <v>18915096</v>
      </c>
      <c r="H122" s="9">
        <v>19467450</v>
      </c>
      <c r="I122" s="9">
        <v>19922342</v>
      </c>
      <c r="J122" s="9">
        <v>20347833</v>
      </c>
      <c r="K122" s="9">
        <v>20864833</v>
      </c>
      <c r="L122" s="9">
        <v>21431286</v>
      </c>
      <c r="M122" s="9">
        <v>21845197</v>
      </c>
      <c r="N122" s="9">
        <v>22050315</v>
      </c>
      <c r="O122" s="9">
        <v>22531415</v>
      </c>
      <c r="P122" s="9">
        <v>23191169</v>
      </c>
      <c r="Q122" s="9">
        <v>23753709</v>
      </c>
      <c r="R122" s="9">
        <v>24410521</v>
      </c>
      <c r="S122" s="9">
        <v>25125535</v>
      </c>
      <c r="T122" s="9">
        <v>25976410</v>
      </c>
      <c r="U122" s="9">
        <v>26738501</v>
      </c>
      <c r="V122" s="9">
        <v>27654174</v>
      </c>
    </row>
    <row r="123" spans="2:22" ht="10.5">
      <c r="B123" t="s">
        <v>113</v>
      </c>
      <c r="D123" s="9">
        <v>35923497</v>
      </c>
      <c r="E123" s="9">
        <v>36689670</v>
      </c>
      <c r="F123" s="9">
        <v>37452952</v>
      </c>
      <c r="G123" s="9">
        <v>38389707</v>
      </c>
      <c r="H123" s="9">
        <v>39507145</v>
      </c>
      <c r="I123" s="9">
        <v>40419348</v>
      </c>
      <c r="J123" s="9">
        <v>41442842</v>
      </c>
      <c r="K123" s="9">
        <v>42466337</v>
      </c>
      <c r="L123" s="9">
        <v>43647482</v>
      </c>
      <c r="M123" s="9">
        <v>44634756</v>
      </c>
      <c r="N123" s="9">
        <v>45814382</v>
      </c>
      <c r="O123" s="9">
        <v>47011349</v>
      </c>
      <c r="P123" s="9">
        <v>48379290</v>
      </c>
      <c r="Q123" s="9">
        <v>49561407</v>
      </c>
      <c r="R123" s="9">
        <v>50931853</v>
      </c>
      <c r="S123" s="9">
        <v>52423724</v>
      </c>
      <c r="T123" s="9">
        <v>54189677</v>
      </c>
      <c r="U123" s="9">
        <v>55789111</v>
      </c>
      <c r="V123" s="9">
        <v>57679974</v>
      </c>
    </row>
    <row r="124" spans="2:22" ht="10.5">
      <c r="B124" t="s">
        <v>114</v>
      </c>
      <c r="D124" s="9">
        <v>3783704</v>
      </c>
      <c r="E124" s="9">
        <v>3539450</v>
      </c>
      <c r="F124" s="9">
        <v>3613222</v>
      </c>
      <c r="G124" s="9">
        <v>3702807</v>
      </c>
      <c r="H124" s="9">
        <v>3811885</v>
      </c>
      <c r="I124" s="9">
        <v>3899543</v>
      </c>
      <c r="J124" s="9">
        <v>3997909</v>
      </c>
      <c r="K124" s="9">
        <v>4098032</v>
      </c>
      <c r="L124" s="9">
        <v>4211744</v>
      </c>
      <c r="M124" s="9">
        <v>4307059</v>
      </c>
      <c r="N124" s="9">
        <v>4419479</v>
      </c>
      <c r="O124" s="9">
        <v>4535413</v>
      </c>
      <c r="P124" s="9">
        <v>4667978</v>
      </c>
      <c r="Q124" s="9">
        <v>4781332</v>
      </c>
      <c r="R124" s="9">
        <v>4913072</v>
      </c>
      <c r="S124" s="9">
        <v>5057108</v>
      </c>
      <c r="T124" s="9">
        <v>5228134</v>
      </c>
      <c r="U124" s="9">
        <v>5333352</v>
      </c>
      <c r="V124" s="9">
        <v>5456014</v>
      </c>
    </row>
    <row r="125" spans="2:22" ht="10.5">
      <c r="B125" t="s">
        <v>115</v>
      </c>
      <c r="D125" s="9">
        <v>34996015</v>
      </c>
      <c r="E125" s="9">
        <v>35505669</v>
      </c>
      <c r="F125" s="9">
        <v>35775572</v>
      </c>
      <c r="G125" s="9">
        <v>36965269</v>
      </c>
      <c r="H125" s="9">
        <v>38241570</v>
      </c>
      <c r="I125" s="9">
        <v>39501801</v>
      </c>
      <c r="J125" s="9">
        <v>41087755</v>
      </c>
      <c r="K125" s="9">
        <v>41538826</v>
      </c>
      <c r="L125" s="9">
        <v>43281263</v>
      </c>
      <c r="M125" s="9">
        <v>44091561</v>
      </c>
      <c r="N125" s="9">
        <v>45905253</v>
      </c>
      <c r="O125" s="9">
        <v>47635838</v>
      </c>
      <c r="P125" s="9">
        <v>48429546</v>
      </c>
      <c r="Q125" s="9">
        <v>48626945</v>
      </c>
      <c r="R125" s="9">
        <v>49225269</v>
      </c>
      <c r="S125" s="9">
        <v>50656182</v>
      </c>
      <c r="T125" s="9">
        <v>52414270</v>
      </c>
      <c r="U125" s="9">
        <v>51199411</v>
      </c>
      <c r="V125" s="9">
        <v>52973491</v>
      </c>
    </row>
    <row r="126" spans="2:22" ht="10.5">
      <c r="B126" t="s">
        <v>116</v>
      </c>
      <c r="D126" s="9">
        <v>6631000</v>
      </c>
      <c r="E126" s="9">
        <v>6774588</v>
      </c>
      <c r="F126" s="9">
        <v>6915966</v>
      </c>
      <c r="G126" s="9">
        <v>7088354</v>
      </c>
      <c r="H126" s="9">
        <v>7295046</v>
      </c>
      <c r="I126" s="9">
        <v>7486252</v>
      </c>
      <c r="J126" s="9">
        <v>7450748</v>
      </c>
      <c r="K126" s="9">
        <v>7638940</v>
      </c>
      <c r="L126" s="9">
        <v>7849490</v>
      </c>
      <c r="M126" s="9">
        <v>8028097</v>
      </c>
      <c r="N126" s="9">
        <v>8236230</v>
      </c>
      <c r="O126" s="9">
        <v>8454132</v>
      </c>
      <c r="P126" s="9">
        <v>8624342</v>
      </c>
      <c r="Q126" s="9">
        <v>8757201</v>
      </c>
      <c r="R126" s="9">
        <v>8979455</v>
      </c>
      <c r="S126" s="9">
        <v>9158895</v>
      </c>
      <c r="T126" s="9">
        <v>9352075</v>
      </c>
      <c r="U126" s="9">
        <v>9480794</v>
      </c>
      <c r="V126" s="9">
        <v>9755150</v>
      </c>
    </row>
    <row r="127" spans="2:22" ht="10.5">
      <c r="B127" t="s">
        <v>117</v>
      </c>
      <c r="D127" s="9">
        <v>6272052</v>
      </c>
      <c r="E127" s="9">
        <v>6407171</v>
      </c>
      <c r="F127" s="9">
        <v>6540864</v>
      </c>
      <c r="G127" s="9">
        <v>6703902</v>
      </c>
      <c r="H127" s="9">
        <v>6899988</v>
      </c>
      <c r="I127" s="9">
        <v>7065750</v>
      </c>
      <c r="J127" s="9">
        <v>7177182</v>
      </c>
      <c r="K127" s="9">
        <v>7358359</v>
      </c>
      <c r="L127" s="9">
        <v>7561546</v>
      </c>
      <c r="M127" s="9">
        <v>7733998</v>
      </c>
      <c r="N127" s="9">
        <v>7934535</v>
      </c>
      <c r="O127" s="9">
        <v>8144756</v>
      </c>
      <c r="P127" s="9">
        <v>8353823</v>
      </c>
      <c r="Q127" s="9">
        <v>8517407</v>
      </c>
      <c r="R127" s="9">
        <v>8745579</v>
      </c>
      <c r="S127" s="9">
        <v>8955588</v>
      </c>
      <c r="T127" s="9">
        <v>9192733</v>
      </c>
      <c r="U127" s="9">
        <v>9357028</v>
      </c>
      <c r="V127" s="9">
        <v>9589095</v>
      </c>
    </row>
    <row r="128" spans="2:22" ht="10.5">
      <c r="B128" t="s">
        <v>118</v>
      </c>
      <c r="D128" s="9">
        <v>3830899</v>
      </c>
      <c r="E128" s="9">
        <v>3911633</v>
      </c>
      <c r="F128" s="9">
        <v>3991159</v>
      </c>
      <c r="G128" s="9">
        <v>4091940</v>
      </c>
      <c r="H128" s="9">
        <v>4212868</v>
      </c>
      <c r="I128" s="9">
        <v>4308913</v>
      </c>
      <c r="J128" s="9">
        <v>4418022</v>
      </c>
      <c r="K128" s="9">
        <v>4528895</v>
      </c>
      <c r="L128" s="9">
        <v>4655256</v>
      </c>
      <c r="M128" s="9">
        <v>4758446</v>
      </c>
      <c r="N128" s="9">
        <v>4883107</v>
      </c>
      <c r="O128" s="9">
        <v>4991256</v>
      </c>
      <c r="P128" s="9">
        <v>5038728</v>
      </c>
      <c r="Q128" s="9">
        <v>5114997</v>
      </c>
      <c r="R128" s="9">
        <v>5237542</v>
      </c>
      <c r="S128" s="9">
        <v>5295829</v>
      </c>
      <c r="T128" s="9">
        <v>5393974</v>
      </c>
      <c r="U128" s="9">
        <v>5480084</v>
      </c>
      <c r="V128" s="9">
        <v>5673864</v>
      </c>
    </row>
    <row r="129" spans="2:22" ht="10.5">
      <c r="B129" t="s">
        <v>119</v>
      </c>
      <c r="D129" s="9">
        <v>2831034</v>
      </c>
      <c r="E129" s="9">
        <v>2890910</v>
      </c>
      <c r="F129" s="9">
        <v>2950510</v>
      </c>
      <c r="G129" s="9">
        <v>3024171</v>
      </c>
      <c r="H129" s="9">
        <v>3113318</v>
      </c>
      <c r="I129" s="9">
        <v>3197950</v>
      </c>
      <c r="J129" s="9">
        <v>3265159</v>
      </c>
      <c r="K129" s="9">
        <v>3347102</v>
      </c>
      <c r="L129" s="9">
        <v>3440623</v>
      </c>
      <c r="M129" s="9">
        <v>3517685</v>
      </c>
      <c r="N129" s="9">
        <v>3608884</v>
      </c>
      <c r="O129" s="9">
        <v>3695429</v>
      </c>
      <c r="P129" s="9">
        <v>3736424</v>
      </c>
      <c r="Q129" s="9">
        <v>3783359</v>
      </c>
      <c r="R129" s="9">
        <v>3874750</v>
      </c>
      <c r="S129" s="9">
        <v>3924231</v>
      </c>
      <c r="T129" s="9">
        <v>3996208</v>
      </c>
      <c r="U129" s="9">
        <v>4061433</v>
      </c>
      <c r="V129" s="9">
        <v>4195550</v>
      </c>
    </row>
    <row r="130" spans="2:22" ht="10.5">
      <c r="B130" t="s">
        <v>120</v>
      </c>
      <c r="D130" s="9">
        <v>3631177</v>
      </c>
      <c r="E130" s="9">
        <v>3728975</v>
      </c>
      <c r="F130" s="9">
        <v>3803869</v>
      </c>
      <c r="G130" s="9">
        <v>3902032</v>
      </c>
      <c r="H130" s="9">
        <v>4010816</v>
      </c>
      <c r="I130" s="9">
        <v>4105238</v>
      </c>
      <c r="J130" s="9">
        <v>4212058</v>
      </c>
      <c r="K130" s="9">
        <v>4312320</v>
      </c>
      <c r="L130" s="9">
        <v>4423837</v>
      </c>
      <c r="M130" s="9">
        <v>4535935</v>
      </c>
      <c r="N130" s="9">
        <v>4682828</v>
      </c>
      <c r="O130" s="9">
        <v>4805813</v>
      </c>
      <c r="P130" s="9">
        <v>4921727</v>
      </c>
      <c r="Q130" s="9">
        <v>5119436</v>
      </c>
      <c r="R130" s="9">
        <v>5066854</v>
      </c>
      <c r="S130" s="9">
        <v>5302808</v>
      </c>
      <c r="T130" s="9">
        <v>5464326</v>
      </c>
      <c r="U130" s="9">
        <v>5625858</v>
      </c>
      <c r="V130" s="9">
        <v>5823422</v>
      </c>
    </row>
    <row r="131" spans="2:22" ht="10.5">
      <c r="B131" t="s">
        <v>121</v>
      </c>
      <c r="D131" s="9">
        <v>36833777</v>
      </c>
      <c r="E131" s="9">
        <v>38461259</v>
      </c>
      <c r="F131" s="9">
        <v>40209496</v>
      </c>
      <c r="G131" s="9">
        <v>42142645</v>
      </c>
      <c r="H131" s="9">
        <v>44220771</v>
      </c>
      <c r="I131" s="9">
        <v>46097623</v>
      </c>
      <c r="J131" s="9">
        <v>48212192</v>
      </c>
      <c r="K131" s="9">
        <v>50423757</v>
      </c>
      <c r="L131" s="9">
        <v>52910232</v>
      </c>
      <c r="M131" s="9">
        <v>55155887</v>
      </c>
      <c r="N131" s="9">
        <v>57685966</v>
      </c>
      <c r="O131" s="9">
        <v>60332113</v>
      </c>
      <c r="P131" s="9">
        <v>63307191</v>
      </c>
      <c r="Q131" s="9">
        <v>65994127</v>
      </c>
      <c r="R131" s="9">
        <v>69021391</v>
      </c>
      <c r="S131" s="9">
        <v>72187513</v>
      </c>
      <c r="T131" s="9">
        <v>75747207</v>
      </c>
      <c r="U131" s="9">
        <v>78962143</v>
      </c>
      <c r="V131" s="9">
        <v>82584268</v>
      </c>
    </row>
    <row r="132" spans="4:22" ht="10.5">
      <c r="D132" s="11" t="s">
        <v>52</v>
      </c>
      <c r="E132" s="11" t="s">
        <v>52</v>
      </c>
      <c r="F132" s="11" t="s">
        <v>52</v>
      </c>
      <c r="G132" s="11" t="s">
        <v>52</v>
      </c>
      <c r="H132" s="11" t="s">
        <v>52</v>
      </c>
      <c r="I132" s="11" t="s">
        <v>52</v>
      </c>
      <c r="J132" s="11" t="s">
        <v>52</v>
      </c>
      <c r="K132" s="11" t="s">
        <v>52</v>
      </c>
      <c r="L132" s="11" t="s">
        <v>52</v>
      </c>
      <c r="M132" s="11" t="s">
        <v>52</v>
      </c>
      <c r="N132" s="11" t="s">
        <v>52</v>
      </c>
      <c r="O132" s="11" t="s">
        <v>52</v>
      </c>
      <c r="P132" s="11" t="s">
        <v>52</v>
      </c>
      <c r="Q132" s="11" t="s">
        <v>52</v>
      </c>
      <c r="R132" s="11" t="s">
        <v>52</v>
      </c>
      <c r="S132" s="11" t="s">
        <v>52</v>
      </c>
      <c r="T132" s="11" t="s">
        <v>52</v>
      </c>
      <c r="U132" s="11" t="s">
        <v>52</v>
      </c>
      <c r="V132" s="11" t="s">
        <v>52</v>
      </c>
    </row>
    <row r="133" spans="1:22" ht="10.5">
      <c r="A133" t="s">
        <v>122</v>
      </c>
      <c r="D133" s="9">
        <f>SUM(D101:D131)</f>
        <v>510410604</v>
      </c>
      <c r="E133" s="9">
        <f aca="true" t="shared" si="4" ref="E133:T133">SUM(E101:E131)</f>
        <v>517489729</v>
      </c>
      <c r="F133" s="9">
        <f t="shared" si="4"/>
        <v>528520501</v>
      </c>
      <c r="G133" s="9">
        <f t="shared" si="4"/>
        <v>543203263</v>
      </c>
      <c r="H133" s="9">
        <f t="shared" si="4"/>
        <v>558097735</v>
      </c>
      <c r="I133" s="9">
        <f t="shared" si="4"/>
        <v>572476613</v>
      </c>
      <c r="J133" s="9">
        <f t="shared" si="4"/>
        <v>591618795</v>
      </c>
      <c r="K133" s="9">
        <f t="shared" si="4"/>
        <v>605723264</v>
      </c>
      <c r="L133" s="9">
        <f t="shared" si="4"/>
        <v>626024819</v>
      </c>
      <c r="M133" s="9">
        <f t="shared" si="4"/>
        <v>640937504</v>
      </c>
      <c r="N133" s="9">
        <f t="shared" si="4"/>
        <v>660277096</v>
      </c>
      <c r="O133" s="9">
        <f t="shared" si="4"/>
        <v>679623266</v>
      </c>
      <c r="P133" s="9">
        <f t="shared" si="4"/>
        <v>700495122</v>
      </c>
      <c r="Q133" s="9">
        <f t="shared" si="4"/>
        <v>717647276</v>
      </c>
      <c r="R133" s="9">
        <f t="shared" si="4"/>
        <v>735129250</v>
      </c>
      <c r="S133" s="9">
        <f t="shared" si="4"/>
        <v>757055104</v>
      </c>
      <c r="T133" s="9">
        <f t="shared" si="4"/>
        <v>783388626</v>
      </c>
      <c r="U133" s="9">
        <f>SUM(U101:U131)</f>
        <v>803806634</v>
      </c>
      <c r="V133" s="9">
        <f>SUM(V101:V131)</f>
        <v>828631111</v>
      </c>
    </row>
    <row r="134" spans="4:22" ht="10.5">
      <c r="D134" s="11" t="s">
        <v>123</v>
      </c>
      <c r="E134" s="11" t="s">
        <v>123</v>
      </c>
      <c r="F134" s="11" t="s">
        <v>123</v>
      </c>
      <c r="G134" s="11" t="s">
        <v>123</v>
      </c>
      <c r="H134" s="11" t="s">
        <v>123</v>
      </c>
      <c r="I134" s="11" t="s">
        <v>123</v>
      </c>
      <c r="J134" s="11" t="s">
        <v>123</v>
      </c>
      <c r="K134" s="11" t="s">
        <v>123</v>
      </c>
      <c r="L134" s="11" t="s">
        <v>123</v>
      </c>
      <c r="M134" s="11" t="s">
        <v>123</v>
      </c>
      <c r="N134" s="11" t="s">
        <v>123</v>
      </c>
      <c r="O134" s="11" t="s">
        <v>123</v>
      </c>
      <c r="P134" s="11" t="s">
        <v>123</v>
      </c>
      <c r="Q134" s="11" t="s">
        <v>123</v>
      </c>
      <c r="R134" s="11" t="s">
        <v>123</v>
      </c>
      <c r="S134" s="11" t="s">
        <v>123</v>
      </c>
      <c r="T134" s="11" t="s">
        <v>123</v>
      </c>
      <c r="U134" s="11" t="s">
        <v>123</v>
      </c>
      <c r="V134" s="11" t="s">
        <v>123</v>
      </c>
    </row>
    <row r="135" spans="1:22" ht="10.5">
      <c r="A135" t="s">
        <v>124</v>
      </c>
      <c r="D135" s="9">
        <f>total.purchase.bucks+total.wheeling.bucks+total.fuel.bucks-total.sales.bucks</f>
        <v>473042809</v>
      </c>
      <c r="E135" s="9">
        <f aca="true" t="shared" si="5" ref="E135:T135">total.purchase.bucks+total.wheeling.bucks+total.fuel.bucks-total.sales.bucks</f>
        <v>526090206</v>
      </c>
      <c r="F135" s="9">
        <f t="shared" si="5"/>
        <v>537830589</v>
      </c>
      <c r="G135" s="9">
        <f t="shared" si="5"/>
        <v>568543984</v>
      </c>
      <c r="H135" s="9">
        <f t="shared" si="5"/>
        <v>623293134</v>
      </c>
      <c r="I135" s="9">
        <f t="shared" si="5"/>
        <v>695898281</v>
      </c>
      <c r="J135" s="9">
        <f t="shared" si="5"/>
        <v>747599939</v>
      </c>
      <c r="K135" s="9">
        <f t="shared" si="5"/>
        <v>822682433</v>
      </c>
      <c r="L135" s="9">
        <f t="shared" si="5"/>
        <v>873223294</v>
      </c>
      <c r="M135" s="9">
        <f t="shared" si="5"/>
        <v>944296670</v>
      </c>
      <c r="N135" s="9">
        <f t="shared" si="5"/>
        <v>1025014702</v>
      </c>
      <c r="O135" s="9">
        <f t="shared" si="5"/>
        <v>1061256499</v>
      </c>
      <c r="P135" s="9">
        <f t="shared" si="5"/>
        <v>1083909839</v>
      </c>
      <c r="Q135" s="9">
        <f t="shared" si="5"/>
        <v>1149130179</v>
      </c>
      <c r="R135" s="9">
        <f t="shared" si="5"/>
        <v>1208533373</v>
      </c>
      <c r="S135" s="9">
        <f t="shared" si="5"/>
        <v>1285788593</v>
      </c>
      <c r="T135" s="9">
        <f t="shared" si="5"/>
        <v>1369156685</v>
      </c>
      <c r="U135" s="9">
        <f>total.purchase.bucks+total.wheeling.bucks+total.fuel.bucks-total.sales.bucks</f>
        <v>1467301420</v>
      </c>
      <c r="V135" s="9">
        <f>total.purchase.bucks+total.wheeling.bucks+total.fuel.bucks-total.sales.bucks</f>
        <v>1561569404</v>
      </c>
    </row>
    <row r="136" spans="4:22" ht="10.5">
      <c r="D136" s="11" t="s">
        <v>123</v>
      </c>
      <c r="E136" s="11" t="s">
        <v>123</v>
      </c>
      <c r="F136" s="11" t="s">
        <v>123</v>
      </c>
      <c r="G136" s="11" t="s">
        <v>123</v>
      </c>
      <c r="H136" s="11" t="s">
        <v>123</v>
      </c>
      <c r="I136" s="11" t="s">
        <v>123</v>
      </c>
      <c r="J136" s="11" t="s">
        <v>123</v>
      </c>
      <c r="K136" s="11" t="s">
        <v>123</v>
      </c>
      <c r="L136" s="11" t="s">
        <v>123</v>
      </c>
      <c r="M136" s="11" t="s">
        <v>123</v>
      </c>
      <c r="N136" s="11" t="s">
        <v>123</v>
      </c>
      <c r="O136" s="11" t="s">
        <v>123</v>
      </c>
      <c r="P136" s="11" t="s">
        <v>123</v>
      </c>
      <c r="Q136" s="11" t="s">
        <v>123</v>
      </c>
      <c r="R136" s="11" t="s">
        <v>123</v>
      </c>
      <c r="S136" s="11" t="s">
        <v>123</v>
      </c>
      <c r="T136" s="11" t="s">
        <v>123</v>
      </c>
      <c r="U136" s="11" t="s">
        <v>123</v>
      </c>
      <c r="V136" s="11" t="s">
        <v>123</v>
      </c>
    </row>
    <row r="137" spans="2:22" ht="10.5">
      <c r="B137" s="3" t="s">
        <v>125</v>
      </c>
      <c r="D137" s="13">
        <f>NetPowerCost/Net.System.Load</f>
        <v>8.77118817891753</v>
      </c>
      <c r="E137" s="13">
        <f aca="true" t="shared" si="6" ref="E137:T137">NetPowerCost/Net.System.Load</f>
        <v>9.527531338437706</v>
      </c>
      <c r="F137" s="13">
        <f t="shared" si="6"/>
        <v>9.695975077749527</v>
      </c>
      <c r="G137" s="13">
        <f t="shared" si="6"/>
        <v>10.053417339567256</v>
      </c>
      <c r="H137" s="13">
        <f t="shared" si="6"/>
        <v>10.78857668753814</v>
      </c>
      <c r="I137" s="13">
        <f t="shared" si="6"/>
        <v>11.854911150551866</v>
      </c>
      <c r="J137" s="13">
        <f t="shared" si="6"/>
        <v>12.499282561854233</v>
      </c>
      <c r="K137" s="13">
        <f t="shared" si="6"/>
        <v>13.482339053373734</v>
      </c>
      <c r="L137" s="13">
        <f t="shared" si="6"/>
        <v>14.007733724641096</v>
      </c>
      <c r="M137" s="13">
        <f t="shared" si="6"/>
        <v>14.920125066576336</v>
      </c>
      <c r="N137" s="13">
        <f t="shared" si="6"/>
        <v>15.913618423141392</v>
      </c>
      <c r="O137" s="13">
        <f t="shared" si="6"/>
        <v>16.17604383200137</v>
      </c>
      <c r="P137" s="13">
        <f t="shared" si="6"/>
        <v>16.179056013267214</v>
      </c>
      <c r="Q137" s="13">
        <f t="shared" si="6"/>
        <v>16.897172429285366</v>
      </c>
      <c r="R137" s="13">
        <f t="shared" si="6"/>
        <v>17.470345510957863</v>
      </c>
      <c r="S137" s="13">
        <f t="shared" si="6"/>
        <v>18.272459785097027</v>
      </c>
      <c r="T137" s="13">
        <f t="shared" si="6"/>
        <v>19.068248509532197</v>
      </c>
      <c r="U137" s="13">
        <f>NetPowerCost/Net.System.Load</f>
        <v>20.083827760066256</v>
      </c>
      <c r="V137" s="13">
        <f>NetPowerCost/Net.System.Load</f>
        <v>20.94718552495365</v>
      </c>
    </row>
    <row r="138" spans="1:4" ht="10.5">
      <c r="A138" s="5" t="s">
        <v>126</v>
      </c>
      <c r="D138" s="9">
        <f>SUM(D135:V135)</f>
        <v>18024162033</v>
      </c>
    </row>
    <row r="139" spans="1:22" ht="10.5">
      <c r="A139" s="4" t="s">
        <v>0</v>
      </c>
      <c r="L139" s="6" t="s">
        <v>1</v>
      </c>
      <c r="U139" s="1">
        <v>34909</v>
      </c>
      <c r="V139" s="2">
        <v>0.3652777777777778</v>
      </c>
    </row>
    <row r="140" spans="1:12" ht="10.5">
      <c r="A140" s="3" t="s">
        <v>2</v>
      </c>
      <c r="L140" s="7" t="s">
        <v>127</v>
      </c>
    </row>
    <row r="141" spans="1:12" ht="10.5">
      <c r="A141" s="3"/>
      <c r="L141" s="7" t="s">
        <v>128</v>
      </c>
    </row>
    <row r="143" spans="4:22" ht="10.5">
      <c r="D143" s="8">
        <v>2000</v>
      </c>
      <c r="E143" s="8">
        <v>2001</v>
      </c>
      <c r="F143" s="8">
        <v>2002</v>
      </c>
      <c r="G143" s="8">
        <v>2003</v>
      </c>
      <c r="H143" s="8">
        <v>2004</v>
      </c>
      <c r="I143" s="8">
        <v>2005</v>
      </c>
      <c r="J143" s="8">
        <v>2006</v>
      </c>
      <c r="K143" s="8">
        <v>2007</v>
      </c>
      <c r="L143" s="8">
        <v>2008</v>
      </c>
      <c r="M143" s="8">
        <v>2009</v>
      </c>
      <c r="N143" s="8">
        <v>2010</v>
      </c>
      <c r="O143" s="8">
        <v>2011</v>
      </c>
      <c r="P143" s="8">
        <v>2012</v>
      </c>
      <c r="Q143" s="8">
        <v>2013</v>
      </c>
      <c r="R143" s="8">
        <v>2014</v>
      </c>
      <c r="S143" s="8">
        <v>2015</v>
      </c>
      <c r="T143" s="8">
        <v>2016</v>
      </c>
      <c r="U143" s="8">
        <v>2017</v>
      </c>
      <c r="V143" s="8">
        <v>2018</v>
      </c>
    </row>
    <row r="144" spans="4:22" ht="10.5">
      <c r="D144" s="8" t="s">
        <v>4</v>
      </c>
      <c r="E144" s="8" t="s">
        <v>4</v>
      </c>
      <c r="F144" s="8" t="s">
        <v>4</v>
      </c>
      <c r="G144" s="8" t="s">
        <v>4</v>
      </c>
      <c r="H144" s="8" t="s">
        <v>4</v>
      </c>
      <c r="I144" s="8" t="s">
        <v>4</v>
      </c>
      <c r="J144" s="8" t="s">
        <v>4</v>
      </c>
      <c r="K144" s="8" t="s">
        <v>4</v>
      </c>
      <c r="L144" s="8" t="s">
        <v>4</v>
      </c>
      <c r="M144" s="8" t="s">
        <v>4</v>
      </c>
      <c r="N144" s="8" t="s">
        <v>4</v>
      </c>
      <c r="O144" s="8" t="s">
        <v>4</v>
      </c>
      <c r="P144" s="8" t="s">
        <v>4</v>
      </c>
      <c r="Q144" s="8" t="s">
        <v>4</v>
      </c>
      <c r="R144" s="8" t="s">
        <v>4</v>
      </c>
      <c r="S144" s="8" t="s">
        <v>4</v>
      </c>
      <c r="T144" s="8" t="s">
        <v>4</v>
      </c>
      <c r="U144" s="8" t="s">
        <v>4</v>
      </c>
      <c r="V144" s="8" t="s">
        <v>4</v>
      </c>
    </row>
    <row r="146" spans="1:22" ht="10.5">
      <c r="A146" t="s">
        <v>129</v>
      </c>
      <c r="D146" s="9">
        <v>53931440</v>
      </c>
      <c r="E146" s="9">
        <v>55217893</v>
      </c>
      <c r="F146" s="9">
        <v>55469469</v>
      </c>
      <c r="G146" s="9">
        <v>56552311</v>
      </c>
      <c r="H146" s="9">
        <v>57773435</v>
      </c>
      <c r="I146" s="9">
        <v>58701265</v>
      </c>
      <c r="J146" s="9">
        <v>59811428</v>
      </c>
      <c r="K146" s="9">
        <v>61019266</v>
      </c>
      <c r="L146" s="9">
        <v>62338656</v>
      </c>
      <c r="M146" s="9">
        <v>63290131</v>
      </c>
      <c r="N146" s="9">
        <v>64411165</v>
      </c>
      <c r="O146" s="9">
        <v>65606678</v>
      </c>
      <c r="P146" s="9">
        <v>66994628</v>
      </c>
      <c r="Q146" s="9">
        <v>68007247</v>
      </c>
      <c r="R146" s="9">
        <v>69176272</v>
      </c>
      <c r="S146" s="9">
        <v>70367570</v>
      </c>
      <c r="T146" s="9">
        <v>71802960</v>
      </c>
      <c r="U146" s="9">
        <v>73058853</v>
      </c>
      <c r="V146" s="9">
        <v>74547934</v>
      </c>
    </row>
    <row r="148" ht="10.5">
      <c r="A148" t="s">
        <v>5</v>
      </c>
    </row>
    <row r="149" spans="2:22" ht="10.5">
      <c r="B149" t="s">
        <v>6</v>
      </c>
      <c r="D149" s="9">
        <v>245952</v>
      </c>
      <c r="E149" s="9">
        <v>227760</v>
      </c>
      <c r="F149" s="9">
        <v>210240</v>
      </c>
      <c r="G149" s="9">
        <v>192720</v>
      </c>
      <c r="H149" s="9">
        <v>175680</v>
      </c>
      <c r="I149" s="9">
        <v>175200</v>
      </c>
      <c r="J149" s="9">
        <v>175200</v>
      </c>
      <c r="K149" s="9">
        <v>175200</v>
      </c>
      <c r="L149" s="9">
        <v>175680</v>
      </c>
      <c r="M149" s="9">
        <v>175200</v>
      </c>
      <c r="N149" s="9">
        <v>175200</v>
      </c>
      <c r="O149" s="9">
        <v>175200</v>
      </c>
      <c r="P149" s="9">
        <v>175680</v>
      </c>
      <c r="Q149" s="9">
        <v>175200</v>
      </c>
      <c r="R149" s="9">
        <v>175200</v>
      </c>
      <c r="S149" s="9">
        <v>175200</v>
      </c>
      <c r="T149" s="9">
        <v>175680</v>
      </c>
      <c r="U149" s="9">
        <v>175200</v>
      </c>
      <c r="V149" s="9">
        <v>175200</v>
      </c>
    </row>
    <row r="150" spans="2:22" ht="10.5">
      <c r="B150" t="s">
        <v>7</v>
      </c>
      <c r="D150" s="9">
        <v>613200</v>
      </c>
      <c r="E150" s="9">
        <v>613200</v>
      </c>
      <c r="F150" s="9">
        <v>613200</v>
      </c>
      <c r="G150" s="9">
        <v>613200</v>
      </c>
      <c r="H150" s="9">
        <v>613200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</row>
    <row r="151" spans="2:22" ht="10.5">
      <c r="B151" t="s">
        <v>8</v>
      </c>
      <c r="D151" s="9">
        <v>986908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</row>
    <row r="152" spans="2:22" ht="10.5">
      <c r="B152" t="s">
        <v>9</v>
      </c>
      <c r="D152" s="9">
        <v>1109053</v>
      </c>
      <c r="E152" s="9">
        <v>667553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</row>
    <row r="153" spans="2:22" ht="10.5">
      <c r="B153" t="s">
        <v>10</v>
      </c>
      <c r="D153" s="9">
        <v>350304</v>
      </c>
      <c r="E153" s="9">
        <v>349264</v>
      </c>
      <c r="F153" s="9">
        <v>349264</v>
      </c>
      <c r="G153" s="9">
        <v>349264</v>
      </c>
      <c r="H153" s="9">
        <v>350304</v>
      </c>
      <c r="I153" s="9">
        <v>349264</v>
      </c>
      <c r="J153" s="9">
        <v>349264</v>
      </c>
      <c r="K153" s="9">
        <v>349264</v>
      </c>
      <c r="L153" s="9">
        <v>350304</v>
      </c>
      <c r="M153" s="9">
        <v>349264</v>
      </c>
      <c r="N153" s="9">
        <v>349264</v>
      </c>
      <c r="O153" s="9">
        <v>349264</v>
      </c>
      <c r="P153" s="9">
        <v>350304</v>
      </c>
      <c r="Q153" s="9">
        <v>349264</v>
      </c>
      <c r="R153" s="9">
        <v>349264</v>
      </c>
      <c r="S153" s="9">
        <v>349264</v>
      </c>
      <c r="T153" s="9">
        <v>350304</v>
      </c>
      <c r="U153" s="9">
        <v>349264</v>
      </c>
      <c r="V153" s="9">
        <v>349264</v>
      </c>
    </row>
    <row r="154" spans="2:22" ht="10.5">
      <c r="B154" t="s">
        <v>11</v>
      </c>
      <c r="D154" s="9">
        <v>228027</v>
      </c>
      <c r="E154" s="9">
        <v>103644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</row>
    <row r="155" spans="2:22" ht="10.5">
      <c r="B155" t="s">
        <v>12</v>
      </c>
      <c r="D155" s="9">
        <v>1159488</v>
      </c>
      <c r="E155" s="9">
        <v>1156320</v>
      </c>
      <c r="F155" s="9">
        <v>1156320</v>
      </c>
      <c r="G155" s="9">
        <v>1156320</v>
      </c>
      <c r="H155" s="9">
        <v>1159488</v>
      </c>
      <c r="I155" s="9">
        <v>1156320</v>
      </c>
      <c r="J155" s="9">
        <v>1156320</v>
      </c>
      <c r="K155" s="9">
        <v>1156320</v>
      </c>
      <c r="L155" s="9">
        <v>1159488</v>
      </c>
      <c r="M155" s="9">
        <v>1156320</v>
      </c>
      <c r="N155" s="9">
        <v>1156320</v>
      </c>
      <c r="O155" s="9">
        <v>1156320</v>
      </c>
      <c r="P155" s="9">
        <v>1159488</v>
      </c>
      <c r="Q155" s="9">
        <v>1156320</v>
      </c>
      <c r="R155" s="9">
        <v>1156320</v>
      </c>
      <c r="S155" s="9">
        <v>1156320</v>
      </c>
      <c r="T155" s="9">
        <v>1159488</v>
      </c>
      <c r="U155" s="9">
        <v>1156320</v>
      </c>
      <c r="V155" s="9">
        <v>1156320</v>
      </c>
    </row>
    <row r="156" spans="2:22" ht="10.5">
      <c r="B156" t="s">
        <v>13</v>
      </c>
      <c r="D156" s="9">
        <v>1051210</v>
      </c>
      <c r="E156" s="9">
        <v>1051210</v>
      </c>
      <c r="F156" s="9">
        <v>1051210</v>
      </c>
      <c r="G156" s="9">
        <v>868090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</row>
    <row r="157" spans="2:22" ht="10.5">
      <c r="B157" t="s">
        <v>14</v>
      </c>
      <c r="D157" s="9">
        <v>474336</v>
      </c>
      <c r="E157" s="9">
        <v>473040</v>
      </c>
      <c r="F157" s="9">
        <v>473040</v>
      </c>
      <c r="G157" s="9">
        <v>473040</v>
      </c>
      <c r="H157" s="9">
        <v>474336</v>
      </c>
      <c r="I157" s="9">
        <v>473040</v>
      </c>
      <c r="J157" s="9">
        <v>353754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</row>
    <row r="158" spans="2:22" ht="10.5">
      <c r="B158" t="s">
        <v>15</v>
      </c>
      <c r="D158" s="9">
        <v>474336</v>
      </c>
      <c r="E158" s="9">
        <v>473040</v>
      </c>
      <c r="F158" s="9">
        <v>473040</v>
      </c>
      <c r="G158" s="9">
        <v>473040</v>
      </c>
      <c r="H158" s="9">
        <v>474336</v>
      </c>
      <c r="I158" s="9">
        <v>473040</v>
      </c>
      <c r="J158" s="9">
        <v>353754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</row>
    <row r="159" spans="2:22" ht="10.5">
      <c r="B159" t="s">
        <v>16</v>
      </c>
      <c r="D159" s="9">
        <v>161944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</row>
    <row r="160" spans="2:22" ht="10.5">
      <c r="B160" t="s">
        <v>17</v>
      </c>
      <c r="D160" s="9">
        <v>461161</v>
      </c>
      <c r="E160" s="9">
        <v>459901</v>
      </c>
      <c r="F160" s="9">
        <v>459901</v>
      </c>
      <c r="G160" s="9">
        <v>459901</v>
      </c>
      <c r="H160" s="9">
        <v>461161</v>
      </c>
      <c r="I160" s="9">
        <v>459901</v>
      </c>
      <c r="J160" s="9">
        <v>459901</v>
      </c>
      <c r="K160" s="9">
        <v>459901</v>
      </c>
      <c r="L160" s="9">
        <v>461161</v>
      </c>
      <c r="M160" s="9">
        <v>74340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</row>
    <row r="161" spans="2:22" ht="10.5">
      <c r="B161" t="s">
        <v>18</v>
      </c>
      <c r="D161" s="9">
        <v>351360</v>
      </c>
      <c r="E161" s="9">
        <v>350400</v>
      </c>
      <c r="F161" s="9">
        <v>350400</v>
      </c>
      <c r="G161" s="9">
        <v>350400</v>
      </c>
      <c r="H161" s="9">
        <v>351360</v>
      </c>
      <c r="I161" s="9">
        <v>350400</v>
      </c>
      <c r="J161" s="9">
        <v>350400</v>
      </c>
      <c r="K161" s="9">
        <v>350400</v>
      </c>
      <c r="L161" s="9">
        <v>351360</v>
      </c>
      <c r="M161" s="9">
        <v>350400</v>
      </c>
      <c r="N161" s="9">
        <v>350400</v>
      </c>
      <c r="O161" s="9">
        <v>350400</v>
      </c>
      <c r="P161" s="9">
        <v>351360</v>
      </c>
      <c r="Q161" s="9">
        <v>350400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</row>
    <row r="162" spans="2:22" ht="10.5">
      <c r="B162" t="s">
        <v>19</v>
      </c>
      <c r="D162" s="9">
        <v>35040</v>
      </c>
      <c r="E162" s="9">
        <v>34947</v>
      </c>
      <c r="F162" s="9">
        <v>34947</v>
      </c>
      <c r="G162" s="9">
        <v>34947</v>
      </c>
      <c r="H162" s="9">
        <v>35040</v>
      </c>
      <c r="I162" s="9">
        <v>17279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</row>
    <row r="163" spans="2:22" ht="10.5">
      <c r="B163" t="s">
        <v>20</v>
      </c>
      <c r="D163" s="9">
        <v>57887</v>
      </c>
      <c r="E163" s="9">
        <v>70109</v>
      </c>
      <c r="F163" s="9">
        <v>79769</v>
      </c>
      <c r="G163" s="9">
        <v>85847</v>
      </c>
      <c r="H163" s="9">
        <v>85847</v>
      </c>
      <c r="I163" s="9">
        <v>85847</v>
      </c>
      <c r="J163" s="9">
        <v>85847</v>
      </c>
      <c r="K163" s="9">
        <v>85847</v>
      </c>
      <c r="L163" s="9">
        <v>85847</v>
      </c>
      <c r="M163" s="9">
        <v>85847</v>
      </c>
      <c r="N163" s="9">
        <v>85847</v>
      </c>
      <c r="O163" s="9">
        <v>85847</v>
      </c>
      <c r="P163" s="9">
        <v>85847</v>
      </c>
      <c r="Q163" s="9">
        <v>85847</v>
      </c>
      <c r="R163" s="9">
        <v>85847</v>
      </c>
      <c r="S163" s="9">
        <v>85847</v>
      </c>
      <c r="T163" s="9">
        <v>85847</v>
      </c>
      <c r="U163" s="9">
        <v>42561</v>
      </c>
      <c r="V163" s="9">
        <v>0</v>
      </c>
    </row>
    <row r="164" spans="2:22" ht="10.5">
      <c r="B164" t="s">
        <v>21</v>
      </c>
      <c r="D164" s="9">
        <v>377880</v>
      </c>
      <c r="E164" s="9">
        <v>303535</v>
      </c>
      <c r="F164" s="9">
        <v>303535</v>
      </c>
      <c r="G164" s="9">
        <v>303535</v>
      </c>
      <c r="H164" s="9">
        <v>304367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</row>
    <row r="165" spans="2:22" ht="10.5">
      <c r="B165" t="s">
        <v>22</v>
      </c>
      <c r="D165" s="9">
        <v>558450</v>
      </c>
      <c r="E165" s="9">
        <v>558450</v>
      </c>
      <c r="F165" s="9">
        <v>558450</v>
      </c>
      <c r="G165" s="9">
        <v>558450</v>
      </c>
      <c r="H165" s="9">
        <v>558450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</row>
    <row r="166" spans="2:22" ht="10.5">
      <c r="B166" t="s">
        <v>24</v>
      </c>
      <c r="D166" s="9">
        <v>30000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</row>
    <row r="167" spans="2:22" ht="10.5">
      <c r="B167" t="s">
        <v>25</v>
      </c>
      <c r="D167" s="9">
        <v>188219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</row>
    <row r="168" spans="2:22" ht="10.5">
      <c r="B168" t="s">
        <v>26</v>
      </c>
      <c r="D168" s="9">
        <v>46818</v>
      </c>
      <c r="E168" s="9">
        <v>29535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</row>
    <row r="169" spans="2:22" ht="10.5">
      <c r="B169" t="s">
        <v>27</v>
      </c>
      <c r="D169" s="9">
        <v>210240</v>
      </c>
      <c r="E169" s="9">
        <v>210240</v>
      </c>
      <c r="F169" s="9">
        <v>210240</v>
      </c>
      <c r="G169" s="9">
        <v>210240</v>
      </c>
      <c r="H169" s="9">
        <v>210240</v>
      </c>
      <c r="I169" s="9">
        <v>210240</v>
      </c>
      <c r="J169" s="9">
        <v>210240</v>
      </c>
      <c r="K169" s="9">
        <v>210240</v>
      </c>
      <c r="L169" s="9">
        <v>210240</v>
      </c>
      <c r="M169" s="9">
        <v>210240</v>
      </c>
      <c r="N169" s="9">
        <v>210240</v>
      </c>
      <c r="O169" s="9">
        <v>210240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</row>
    <row r="170" spans="2:22" ht="10.5">
      <c r="B170" t="s">
        <v>28</v>
      </c>
      <c r="D170" s="9">
        <v>146474</v>
      </c>
      <c r="E170" s="9">
        <v>145787</v>
      </c>
      <c r="F170" s="9">
        <v>72185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</row>
    <row r="171" spans="2:22" ht="10.5">
      <c r="B171" t="s">
        <v>29</v>
      </c>
      <c r="D171" s="9">
        <v>665760</v>
      </c>
      <c r="E171" s="9">
        <v>164160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</row>
    <row r="172" spans="2:22" ht="10.5">
      <c r="B172" t="s">
        <v>30</v>
      </c>
      <c r="D172" s="9">
        <v>373321</v>
      </c>
      <c r="E172" s="9">
        <v>372301</v>
      </c>
      <c r="F172" s="9">
        <v>372301</v>
      </c>
      <c r="G172" s="9">
        <v>372301</v>
      </c>
      <c r="H172" s="9">
        <v>373321</v>
      </c>
      <c r="I172" s="9">
        <v>372301</v>
      </c>
      <c r="J172" s="9">
        <v>372301</v>
      </c>
      <c r="K172" s="9">
        <v>372301</v>
      </c>
      <c r="L172" s="9">
        <v>373321</v>
      </c>
      <c r="M172" s="9">
        <v>372301</v>
      </c>
      <c r="N172" s="9">
        <v>372301</v>
      </c>
      <c r="O172" s="9">
        <v>372301</v>
      </c>
      <c r="P172" s="9">
        <v>373321</v>
      </c>
      <c r="Q172" s="9">
        <v>372301</v>
      </c>
      <c r="R172" s="9">
        <v>154998</v>
      </c>
      <c r="S172" s="9">
        <v>372301</v>
      </c>
      <c r="T172" s="9">
        <v>373321</v>
      </c>
      <c r="U172" s="9">
        <v>372301</v>
      </c>
      <c r="V172" s="9">
        <v>372301</v>
      </c>
    </row>
    <row r="173" spans="2:22" ht="10.5">
      <c r="B173" t="s">
        <v>31</v>
      </c>
      <c r="D173" s="9">
        <v>149454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</row>
    <row r="174" spans="2:22" ht="10.5">
      <c r="B174" t="s">
        <v>32</v>
      </c>
      <c r="D174" s="9">
        <v>164262</v>
      </c>
      <c r="E174" s="9">
        <v>163813</v>
      </c>
      <c r="F174" s="9">
        <v>53837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</row>
    <row r="175" spans="2:22" ht="10.5">
      <c r="B175" t="s">
        <v>33</v>
      </c>
      <c r="D175" s="9">
        <v>78900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</row>
    <row r="176" spans="2:22" ht="10.5">
      <c r="B176" t="s">
        <v>34</v>
      </c>
      <c r="D176" s="9">
        <v>83449</v>
      </c>
      <c r="E176" s="9">
        <v>83221</v>
      </c>
      <c r="F176" s="9">
        <v>83221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</row>
    <row r="177" spans="2:22" ht="10.5">
      <c r="B177" t="s">
        <v>35</v>
      </c>
      <c r="D177" s="9">
        <v>22337</v>
      </c>
      <c r="E177" s="9">
        <v>22278</v>
      </c>
      <c r="F177" s="9">
        <v>22278</v>
      </c>
      <c r="G177" s="9">
        <v>22278</v>
      </c>
      <c r="H177" s="9">
        <v>22337</v>
      </c>
      <c r="I177" s="9">
        <v>22278</v>
      </c>
      <c r="J177" s="9">
        <v>22278</v>
      </c>
      <c r="K177" s="9">
        <v>22337</v>
      </c>
      <c r="L177" s="9">
        <v>22337</v>
      </c>
      <c r="M177" s="9">
        <v>22278</v>
      </c>
      <c r="N177" s="9">
        <v>22278</v>
      </c>
      <c r="O177" s="9">
        <v>22278</v>
      </c>
      <c r="P177" s="9">
        <v>22337</v>
      </c>
      <c r="Q177" s="9">
        <v>22278</v>
      </c>
      <c r="R177" s="9">
        <v>22278</v>
      </c>
      <c r="S177" s="9">
        <v>22278</v>
      </c>
      <c r="T177" s="9">
        <v>22337</v>
      </c>
      <c r="U177" s="9">
        <v>22278</v>
      </c>
      <c r="V177" s="9">
        <v>22278</v>
      </c>
    </row>
    <row r="178" spans="2:22" ht="10.5">
      <c r="B178" t="s">
        <v>36</v>
      </c>
      <c r="D178" s="9">
        <v>114157</v>
      </c>
      <c r="E178" s="9">
        <v>38976</v>
      </c>
      <c r="F178" s="9">
        <v>15624</v>
      </c>
      <c r="G178" s="9">
        <v>26040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</row>
    <row r="179" spans="2:22" ht="10.5">
      <c r="B179" t="s">
        <v>37</v>
      </c>
      <c r="D179" s="9">
        <v>37194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</row>
    <row r="180" spans="2:22" ht="10.5">
      <c r="B180" t="s">
        <v>38</v>
      </c>
      <c r="D180" s="9">
        <v>51408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</row>
    <row r="181" spans="2:22" ht="10.5">
      <c r="B181" t="s">
        <v>39</v>
      </c>
      <c r="D181" s="9">
        <v>168960</v>
      </c>
      <c r="E181" s="9">
        <v>168960</v>
      </c>
      <c r="F181" s="9">
        <v>102462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</row>
    <row r="182" spans="2:22" ht="10.5">
      <c r="B182" t="s">
        <v>40</v>
      </c>
      <c r="D182" s="9">
        <v>342576</v>
      </c>
      <c r="E182" s="9">
        <v>152878</v>
      </c>
      <c r="F182" s="9">
        <v>116874</v>
      </c>
      <c r="G182" s="9">
        <v>116874</v>
      </c>
      <c r="H182" s="9">
        <v>19387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</row>
    <row r="183" spans="2:22" ht="10.5">
      <c r="B183" t="s">
        <v>41</v>
      </c>
      <c r="D183" s="9">
        <v>614880</v>
      </c>
      <c r="E183" s="9">
        <v>613200</v>
      </c>
      <c r="F183" s="9">
        <v>613200</v>
      </c>
      <c r="G183" s="9">
        <v>613200</v>
      </c>
      <c r="H183" s="9">
        <v>614880</v>
      </c>
      <c r="I183" s="9">
        <v>613200</v>
      </c>
      <c r="J183" s="9">
        <v>613200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</row>
    <row r="184" spans="2:22" ht="10.5">
      <c r="B184" t="s">
        <v>42</v>
      </c>
      <c r="D184" s="9">
        <v>52330</v>
      </c>
      <c r="E184" s="9">
        <v>52158</v>
      </c>
      <c r="F184" s="9">
        <v>52158</v>
      </c>
      <c r="G184" s="9">
        <v>52158</v>
      </c>
      <c r="H184" s="9">
        <v>52330</v>
      </c>
      <c r="I184" s="9">
        <v>52158</v>
      </c>
      <c r="J184" s="9">
        <v>52158</v>
      </c>
      <c r="K184" s="9">
        <v>52158</v>
      </c>
      <c r="L184" s="9">
        <v>52330</v>
      </c>
      <c r="M184" s="9">
        <v>52158</v>
      </c>
      <c r="N184" s="9">
        <v>52158</v>
      </c>
      <c r="O184" s="9">
        <v>52158</v>
      </c>
      <c r="P184" s="9">
        <v>52330</v>
      </c>
      <c r="Q184" s="9">
        <v>52158</v>
      </c>
      <c r="R184" s="9">
        <v>52158</v>
      </c>
      <c r="S184" s="9">
        <v>52158</v>
      </c>
      <c r="T184" s="9">
        <v>52330</v>
      </c>
      <c r="U184" s="9">
        <v>52158</v>
      </c>
      <c r="V184" s="9">
        <v>52158</v>
      </c>
    </row>
    <row r="185" spans="2:22" ht="10.5">
      <c r="B185" t="s">
        <v>43</v>
      </c>
      <c r="D185" s="9">
        <v>68442</v>
      </c>
      <c r="E185" s="9">
        <v>493332</v>
      </c>
      <c r="F185" s="9">
        <v>0</v>
      </c>
      <c r="G185" s="9">
        <v>0</v>
      </c>
      <c r="H185" s="9">
        <v>0</v>
      </c>
      <c r="I185" s="9">
        <v>37332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</row>
    <row r="186" spans="2:22" ht="10.5">
      <c r="B186" t="s">
        <v>44</v>
      </c>
      <c r="D186" s="9">
        <v>5615626</v>
      </c>
      <c r="E186" s="9">
        <v>5603420</v>
      </c>
      <c r="F186" s="9">
        <v>5603420</v>
      </c>
      <c r="G186" s="9">
        <v>5603420</v>
      </c>
      <c r="H186" s="9">
        <v>5615626</v>
      </c>
      <c r="I186" s="9">
        <v>5603420</v>
      </c>
      <c r="J186" s="9">
        <v>5603420</v>
      </c>
      <c r="K186" s="9">
        <v>5603420</v>
      </c>
      <c r="L186" s="9">
        <v>5615626</v>
      </c>
      <c r="M186" s="9">
        <v>5603420</v>
      </c>
      <c r="N186" s="9">
        <v>5603420</v>
      </c>
      <c r="O186" s="9">
        <v>5603420</v>
      </c>
      <c r="P186" s="9">
        <v>5615626</v>
      </c>
      <c r="Q186" s="9">
        <v>5603420</v>
      </c>
      <c r="R186" s="9">
        <v>5603420</v>
      </c>
      <c r="S186" s="9">
        <v>5603420</v>
      </c>
      <c r="T186" s="9">
        <v>5615626</v>
      </c>
      <c r="U186" s="9">
        <v>5603420</v>
      </c>
      <c r="V186" s="9">
        <v>5603420</v>
      </c>
    </row>
    <row r="187" spans="2:22" ht="10.5">
      <c r="B187" t="s">
        <v>45</v>
      </c>
      <c r="D187" s="9">
        <v>6615181</v>
      </c>
      <c r="E187" s="9">
        <v>6597705</v>
      </c>
      <c r="F187" s="9">
        <v>6597705</v>
      </c>
      <c r="G187" s="9">
        <v>6597705</v>
      </c>
      <c r="H187" s="9">
        <v>6615181</v>
      </c>
      <c r="I187" s="9">
        <v>6597705</v>
      </c>
      <c r="J187" s="9">
        <v>6597705</v>
      </c>
      <c r="K187" s="9">
        <v>6597705</v>
      </c>
      <c r="L187" s="9">
        <v>6615181</v>
      </c>
      <c r="M187" s="9">
        <v>6597705</v>
      </c>
      <c r="N187" s="9">
        <v>6597705</v>
      </c>
      <c r="O187" s="9">
        <v>6597705</v>
      </c>
      <c r="P187" s="9">
        <v>6615181</v>
      </c>
      <c r="Q187" s="9">
        <v>6597705</v>
      </c>
      <c r="R187" s="9">
        <v>6597705</v>
      </c>
      <c r="S187" s="9">
        <v>6597705</v>
      </c>
      <c r="T187" s="9">
        <v>6615181</v>
      </c>
      <c r="U187" s="9">
        <v>6597705</v>
      </c>
      <c r="V187" s="9">
        <v>6597705</v>
      </c>
    </row>
    <row r="188" spans="2:22" ht="10.5">
      <c r="B188" t="s">
        <v>46</v>
      </c>
      <c r="D188" s="9">
        <v>9177344</v>
      </c>
      <c r="E188" s="9">
        <v>9153804</v>
      </c>
      <c r="F188" s="9">
        <v>9153804</v>
      </c>
      <c r="G188" s="9">
        <v>9153804</v>
      </c>
      <c r="H188" s="9">
        <v>9177344</v>
      </c>
      <c r="I188" s="9">
        <v>9153804</v>
      </c>
      <c r="J188" s="9">
        <v>9153804</v>
      </c>
      <c r="K188" s="9">
        <v>9153804</v>
      </c>
      <c r="L188" s="9">
        <v>9177344</v>
      </c>
      <c r="M188" s="9">
        <v>9153804</v>
      </c>
      <c r="N188" s="9">
        <v>9153804</v>
      </c>
      <c r="O188" s="9">
        <v>9153804</v>
      </c>
      <c r="P188" s="9">
        <v>9177344</v>
      </c>
      <c r="Q188" s="9">
        <v>9153804</v>
      </c>
      <c r="R188" s="9">
        <v>9153804</v>
      </c>
      <c r="S188" s="9">
        <v>9153804</v>
      </c>
      <c r="T188" s="9">
        <v>9177344</v>
      </c>
      <c r="U188" s="9">
        <v>9153804</v>
      </c>
      <c r="V188" s="9">
        <v>9153804</v>
      </c>
    </row>
    <row r="189" spans="2:22" ht="10.5">
      <c r="B189" t="s">
        <v>47</v>
      </c>
      <c r="D189" s="9">
        <f>SUM(D191:D195)</f>
        <v>1693445</v>
      </c>
      <c r="E189" s="9">
        <f aca="true" t="shared" si="7" ref="E189:T189">SUM(E191:E195)</f>
        <v>1556456</v>
      </c>
      <c r="F189" s="9">
        <f t="shared" si="7"/>
        <v>1639203</v>
      </c>
      <c r="G189" s="9">
        <f t="shared" si="7"/>
        <v>1561750</v>
      </c>
      <c r="H189" s="9">
        <f t="shared" si="7"/>
        <v>1644054</v>
      </c>
      <c r="I189" s="9">
        <f t="shared" si="7"/>
        <v>1948724</v>
      </c>
      <c r="J189" s="9">
        <f t="shared" si="7"/>
        <v>1614038</v>
      </c>
      <c r="K189" s="9">
        <f t="shared" si="7"/>
        <v>1692392</v>
      </c>
      <c r="L189" s="9">
        <f t="shared" si="7"/>
        <v>1496326</v>
      </c>
      <c r="M189" s="9">
        <f t="shared" si="7"/>
        <v>1403517</v>
      </c>
      <c r="N189" s="9">
        <f t="shared" si="7"/>
        <v>1020273</v>
      </c>
      <c r="O189" s="9">
        <f t="shared" si="7"/>
        <v>931808</v>
      </c>
      <c r="P189" s="9">
        <f t="shared" si="7"/>
        <v>860575</v>
      </c>
      <c r="Q189" s="9">
        <f t="shared" si="7"/>
        <v>871636</v>
      </c>
      <c r="R189" s="9">
        <f t="shared" si="7"/>
        <v>799732</v>
      </c>
      <c r="S189" s="9">
        <f t="shared" si="7"/>
        <v>672989</v>
      </c>
      <c r="T189" s="9">
        <f t="shared" si="7"/>
        <v>694813</v>
      </c>
      <c r="U189" s="9">
        <f>SUM(U191:U195)</f>
        <v>714150</v>
      </c>
      <c r="V189" s="9">
        <f>SUM(V191:V195)</f>
        <v>982608</v>
      </c>
    </row>
    <row r="190" spans="4:22" ht="10.5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3:22" ht="10.5">
      <c r="C191" t="s">
        <v>48</v>
      </c>
      <c r="D191" s="9">
        <v>598628</v>
      </c>
      <c r="E191" s="9">
        <v>597751</v>
      </c>
      <c r="F191" s="9">
        <v>585902</v>
      </c>
      <c r="G191" s="9">
        <v>571208</v>
      </c>
      <c r="H191" s="9">
        <v>591748</v>
      </c>
      <c r="I191" s="9">
        <v>581443</v>
      </c>
      <c r="J191" s="9">
        <v>583074</v>
      </c>
      <c r="K191" s="9">
        <v>588509</v>
      </c>
      <c r="L191" s="9">
        <v>582193</v>
      </c>
      <c r="M191" s="9">
        <v>555197</v>
      </c>
      <c r="N191" s="9">
        <v>493191</v>
      </c>
      <c r="O191" s="9">
        <v>456203</v>
      </c>
      <c r="P191" s="9">
        <v>433349</v>
      </c>
      <c r="Q191" s="9">
        <v>457338</v>
      </c>
      <c r="R191" s="9">
        <v>376712</v>
      </c>
      <c r="S191" s="9">
        <v>416672</v>
      </c>
      <c r="T191" s="9">
        <v>470587</v>
      </c>
      <c r="U191" s="9">
        <v>518873</v>
      </c>
      <c r="V191" s="9">
        <v>769639</v>
      </c>
    </row>
    <row r="192" spans="3:22" ht="10.5">
      <c r="C192" t="s">
        <v>49</v>
      </c>
      <c r="D192" s="9">
        <v>109361</v>
      </c>
      <c r="E192" s="9">
        <v>113714</v>
      </c>
      <c r="F192" s="9">
        <v>114854</v>
      </c>
      <c r="G192" s="9">
        <v>107583</v>
      </c>
      <c r="H192" s="9">
        <v>121324</v>
      </c>
      <c r="I192" s="9">
        <v>135483</v>
      </c>
      <c r="J192" s="9">
        <v>128048</v>
      </c>
      <c r="K192" s="9">
        <v>128844</v>
      </c>
      <c r="L192" s="9">
        <v>115376</v>
      </c>
      <c r="M192" s="9">
        <v>102455</v>
      </c>
      <c r="N192" s="9">
        <v>71360</v>
      </c>
      <c r="O192" s="9">
        <v>107973</v>
      </c>
      <c r="P192" s="9">
        <v>193977</v>
      </c>
      <c r="Q192" s="9">
        <v>233415</v>
      </c>
      <c r="R192" s="9">
        <v>216594</v>
      </c>
      <c r="S192" s="9">
        <v>151573</v>
      </c>
      <c r="T192" s="9">
        <v>129643</v>
      </c>
      <c r="U192" s="9">
        <v>132286</v>
      </c>
      <c r="V192" s="9">
        <v>151332</v>
      </c>
    </row>
    <row r="193" spans="3:22" ht="10.5">
      <c r="C193" t="s">
        <v>50</v>
      </c>
      <c r="D193" s="9">
        <v>667352</v>
      </c>
      <c r="E193" s="9">
        <v>588958</v>
      </c>
      <c r="F193" s="9">
        <v>660736</v>
      </c>
      <c r="G193" s="9">
        <v>629842</v>
      </c>
      <c r="H193" s="9">
        <v>660943</v>
      </c>
      <c r="I193" s="9">
        <v>878058</v>
      </c>
      <c r="J193" s="9">
        <v>638948</v>
      </c>
      <c r="K193" s="9">
        <v>670618</v>
      </c>
      <c r="L193" s="9">
        <v>535198</v>
      </c>
      <c r="M193" s="9">
        <v>497391</v>
      </c>
      <c r="N193" s="9">
        <v>292364</v>
      </c>
      <c r="O193" s="9">
        <v>205354</v>
      </c>
      <c r="P193" s="9">
        <v>104003</v>
      </c>
      <c r="Q193" s="9">
        <v>76748</v>
      </c>
      <c r="R193" s="9">
        <v>143562</v>
      </c>
      <c r="S193" s="9">
        <v>59645</v>
      </c>
      <c r="T193" s="9">
        <v>49761</v>
      </c>
      <c r="U193" s="9">
        <v>34772</v>
      </c>
      <c r="V193" s="9">
        <v>24077</v>
      </c>
    </row>
    <row r="194" spans="3:22" ht="10.5">
      <c r="C194" t="s">
        <v>51</v>
      </c>
      <c r="D194" s="9">
        <v>269718</v>
      </c>
      <c r="E194" s="9">
        <v>211552</v>
      </c>
      <c r="F194" s="9">
        <v>231537</v>
      </c>
      <c r="G194" s="9">
        <v>209518</v>
      </c>
      <c r="H194" s="9">
        <v>225301</v>
      </c>
      <c r="I194" s="9">
        <v>304920</v>
      </c>
      <c r="J194" s="9">
        <v>220063</v>
      </c>
      <c r="K194" s="9">
        <v>258185</v>
      </c>
      <c r="L194" s="9">
        <v>220374</v>
      </c>
      <c r="M194" s="9">
        <v>206218</v>
      </c>
      <c r="N194" s="9">
        <v>129073</v>
      </c>
      <c r="O194" s="9">
        <v>128359</v>
      </c>
      <c r="P194" s="9">
        <v>95786</v>
      </c>
      <c r="Q194" s="9">
        <v>70094</v>
      </c>
      <c r="R194" s="9">
        <v>33793</v>
      </c>
      <c r="S194" s="9">
        <v>18960</v>
      </c>
      <c r="T194" s="9">
        <v>17797</v>
      </c>
      <c r="U194" s="9">
        <v>982</v>
      </c>
      <c r="V194" s="9">
        <v>496</v>
      </c>
    </row>
    <row r="195" spans="3:22" ht="10.5">
      <c r="C195" t="s">
        <v>130</v>
      </c>
      <c r="D195" s="9">
        <v>48386</v>
      </c>
      <c r="E195" s="9">
        <v>44481</v>
      </c>
      <c r="F195" s="9">
        <v>46174</v>
      </c>
      <c r="G195" s="9">
        <v>43599</v>
      </c>
      <c r="H195" s="9">
        <v>44738</v>
      </c>
      <c r="I195" s="9">
        <v>48820</v>
      </c>
      <c r="J195" s="9">
        <v>43905</v>
      </c>
      <c r="K195" s="9">
        <v>46236</v>
      </c>
      <c r="L195" s="9">
        <v>43185</v>
      </c>
      <c r="M195" s="9">
        <v>42256</v>
      </c>
      <c r="N195" s="9">
        <v>34285</v>
      </c>
      <c r="O195" s="9">
        <v>33919</v>
      </c>
      <c r="P195" s="9">
        <v>33460</v>
      </c>
      <c r="Q195" s="9">
        <v>34041</v>
      </c>
      <c r="R195" s="9">
        <v>29071</v>
      </c>
      <c r="S195" s="9">
        <v>26139</v>
      </c>
      <c r="T195" s="9">
        <v>27025</v>
      </c>
      <c r="U195" s="9">
        <v>27237</v>
      </c>
      <c r="V195" s="9">
        <v>37064</v>
      </c>
    </row>
    <row r="196" spans="4:22" ht="10.5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4:22" ht="10.5">
      <c r="D197" s="10" t="s">
        <v>52</v>
      </c>
      <c r="E197" s="10" t="s">
        <v>52</v>
      </c>
      <c r="F197" s="10" t="s">
        <v>52</v>
      </c>
      <c r="G197" s="10" t="s">
        <v>52</v>
      </c>
      <c r="H197" s="10" t="s">
        <v>52</v>
      </c>
      <c r="I197" s="10" t="s">
        <v>52</v>
      </c>
      <c r="J197" s="10" t="s">
        <v>52</v>
      </c>
      <c r="K197" s="10" t="s">
        <v>52</v>
      </c>
      <c r="L197" s="10" t="s">
        <v>52</v>
      </c>
      <c r="M197" s="10" t="s">
        <v>52</v>
      </c>
      <c r="N197" s="10" t="s">
        <v>52</v>
      </c>
      <c r="O197" s="10" t="s">
        <v>52</v>
      </c>
      <c r="P197" s="10" t="s">
        <v>52</v>
      </c>
      <c r="Q197" s="10" t="s">
        <v>52</v>
      </c>
      <c r="R197" s="10" t="s">
        <v>52</v>
      </c>
      <c r="S197" s="10" t="s">
        <v>52</v>
      </c>
      <c r="T197" s="10" t="s">
        <v>52</v>
      </c>
      <c r="U197" s="10" t="s">
        <v>52</v>
      </c>
      <c r="V197" s="10" t="s">
        <v>52</v>
      </c>
    </row>
    <row r="198" spans="1:22" ht="10.5">
      <c r="A198" t="s">
        <v>53</v>
      </c>
      <c r="D198" s="9">
        <f>SUM(D149:D189)</f>
        <v>35407313</v>
      </c>
      <c r="E198" s="9">
        <f aca="true" t="shared" si="8" ref="E198:T198">SUM(E149:E189)</f>
        <v>32514597</v>
      </c>
      <c r="F198" s="9">
        <f t="shared" si="8"/>
        <v>30821828</v>
      </c>
      <c r="G198" s="9">
        <f t="shared" si="8"/>
        <v>30248524</v>
      </c>
      <c r="H198" s="9">
        <f t="shared" si="8"/>
        <v>29388269</v>
      </c>
      <c r="I198" s="9">
        <f t="shared" si="8"/>
        <v>28151453</v>
      </c>
      <c r="J198" s="9">
        <f t="shared" si="8"/>
        <v>27523584</v>
      </c>
      <c r="K198" s="9">
        <f t="shared" si="8"/>
        <v>26281289</v>
      </c>
      <c r="L198" s="9">
        <f t="shared" si="8"/>
        <v>26146545</v>
      </c>
      <c r="M198" s="9">
        <f t="shared" si="8"/>
        <v>25606794</v>
      </c>
      <c r="N198" s="9">
        <f t="shared" si="8"/>
        <v>25149210</v>
      </c>
      <c r="O198" s="9">
        <f t="shared" si="8"/>
        <v>25060745</v>
      </c>
      <c r="P198" s="9">
        <f t="shared" si="8"/>
        <v>24839393</v>
      </c>
      <c r="Q198" s="9">
        <f t="shared" si="8"/>
        <v>24790333</v>
      </c>
      <c r="R198" s="9">
        <f t="shared" si="8"/>
        <v>24150726</v>
      </c>
      <c r="S198" s="9">
        <f t="shared" si="8"/>
        <v>24241286</v>
      </c>
      <c r="T198" s="9">
        <f t="shared" si="8"/>
        <v>24322271</v>
      </c>
      <c r="U198" s="9">
        <f>SUM(U149:U189)</f>
        <v>24239161</v>
      </c>
      <c r="V198" s="9">
        <f>SUM(V149:V189)</f>
        <v>24465058</v>
      </c>
    </row>
    <row r="199" spans="4:22" ht="10.5">
      <c r="D199" s="10" t="s">
        <v>123</v>
      </c>
      <c r="E199" s="10" t="s">
        <v>123</v>
      </c>
      <c r="F199" s="10" t="s">
        <v>123</v>
      </c>
      <c r="G199" s="10" t="s">
        <v>123</v>
      </c>
      <c r="H199" s="10" t="s">
        <v>123</v>
      </c>
      <c r="I199" s="10" t="s">
        <v>123</v>
      </c>
      <c r="J199" s="10" t="s">
        <v>123</v>
      </c>
      <c r="K199" s="10" t="s">
        <v>123</v>
      </c>
      <c r="L199" s="10" t="s">
        <v>123</v>
      </c>
      <c r="M199" s="10" t="s">
        <v>123</v>
      </c>
      <c r="N199" s="10" t="s">
        <v>123</v>
      </c>
      <c r="O199" s="10" t="s">
        <v>123</v>
      </c>
      <c r="P199" s="10" t="s">
        <v>123</v>
      </c>
      <c r="Q199" s="10" t="s">
        <v>123</v>
      </c>
      <c r="R199" s="10" t="s">
        <v>123</v>
      </c>
      <c r="S199" s="10" t="s">
        <v>123</v>
      </c>
      <c r="T199" s="10" t="s">
        <v>123</v>
      </c>
      <c r="U199" s="10" t="s">
        <v>123</v>
      </c>
      <c r="V199" s="10" t="s">
        <v>123</v>
      </c>
    </row>
    <row r="200" spans="1:22" ht="10.5">
      <c r="A200" t="s">
        <v>131</v>
      </c>
      <c r="D200" s="9">
        <f>Net.System.Load+total.sales.energy</f>
        <v>89338753</v>
      </c>
      <c r="E200" s="9">
        <f aca="true" t="shared" si="9" ref="E200:T200">Net.System.Load+total.sales.energy</f>
        <v>87732490</v>
      </c>
      <c r="F200" s="9">
        <f t="shared" si="9"/>
        <v>86291297</v>
      </c>
      <c r="G200" s="9">
        <f t="shared" si="9"/>
        <v>86800835</v>
      </c>
      <c r="H200" s="9">
        <f t="shared" si="9"/>
        <v>87161704</v>
      </c>
      <c r="I200" s="9">
        <f t="shared" si="9"/>
        <v>86852718</v>
      </c>
      <c r="J200" s="9">
        <f t="shared" si="9"/>
        <v>87335012</v>
      </c>
      <c r="K200" s="9">
        <f t="shared" si="9"/>
        <v>87300555</v>
      </c>
      <c r="L200" s="9">
        <f t="shared" si="9"/>
        <v>88485201</v>
      </c>
      <c r="M200" s="9">
        <f t="shared" si="9"/>
        <v>88896925</v>
      </c>
      <c r="N200" s="9">
        <f t="shared" si="9"/>
        <v>89560375</v>
      </c>
      <c r="O200" s="9">
        <f t="shared" si="9"/>
        <v>90667423</v>
      </c>
      <c r="P200" s="9">
        <f t="shared" si="9"/>
        <v>91834021</v>
      </c>
      <c r="Q200" s="9">
        <f t="shared" si="9"/>
        <v>92797580</v>
      </c>
      <c r="R200" s="9">
        <f t="shared" si="9"/>
        <v>93326998</v>
      </c>
      <c r="S200" s="9">
        <f t="shared" si="9"/>
        <v>94608856</v>
      </c>
      <c r="T200" s="9">
        <f t="shared" si="9"/>
        <v>96125231</v>
      </c>
      <c r="U200" s="9">
        <f>Net.System.Load+total.sales.energy</f>
        <v>97298014</v>
      </c>
      <c r="V200" s="9">
        <f>Net.System.Load+total.sales.energy</f>
        <v>99012992</v>
      </c>
    </row>
    <row r="201" spans="4:22" ht="10.5">
      <c r="D201" s="10" t="s">
        <v>123</v>
      </c>
      <c r="E201" s="10" t="s">
        <v>123</v>
      </c>
      <c r="F201" s="10" t="s">
        <v>123</v>
      </c>
      <c r="G201" s="10" t="s">
        <v>123</v>
      </c>
      <c r="H201" s="10" t="s">
        <v>123</v>
      </c>
      <c r="I201" s="10" t="s">
        <v>123</v>
      </c>
      <c r="J201" s="10" t="s">
        <v>123</v>
      </c>
      <c r="K201" s="10" t="s">
        <v>123</v>
      </c>
      <c r="L201" s="10" t="s">
        <v>123</v>
      </c>
      <c r="M201" s="10" t="s">
        <v>123</v>
      </c>
      <c r="N201" s="10" t="s">
        <v>123</v>
      </c>
      <c r="O201" s="10" t="s">
        <v>123</v>
      </c>
      <c r="P201" s="10" t="s">
        <v>123</v>
      </c>
      <c r="Q201" s="10" t="s">
        <v>123</v>
      </c>
      <c r="R201" s="10" t="s">
        <v>123</v>
      </c>
      <c r="S201" s="10" t="s">
        <v>123</v>
      </c>
      <c r="T201" s="10" t="s">
        <v>123</v>
      </c>
      <c r="U201" s="10" t="s">
        <v>123</v>
      </c>
      <c r="V201" s="10" t="s">
        <v>123</v>
      </c>
    </row>
    <row r="202" spans="4:22" ht="10.5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ht="10.5">
      <c r="A203" t="s">
        <v>54</v>
      </c>
    </row>
    <row r="204" spans="2:22" ht="10.5">
      <c r="B204" t="s">
        <v>55</v>
      </c>
      <c r="D204" s="9">
        <v>1136</v>
      </c>
      <c r="E204" s="9">
        <v>1136</v>
      </c>
      <c r="F204" s="9">
        <v>1136</v>
      </c>
      <c r="G204" s="9">
        <v>1136</v>
      </c>
      <c r="H204" s="9">
        <v>1136</v>
      </c>
      <c r="I204" s="9">
        <v>1136</v>
      </c>
      <c r="J204" s="9">
        <v>1136</v>
      </c>
      <c r="K204" s="9">
        <v>1136</v>
      </c>
      <c r="L204" s="9">
        <v>1136</v>
      </c>
      <c r="M204" s="9">
        <v>1136</v>
      </c>
      <c r="N204" s="9">
        <v>1136</v>
      </c>
      <c r="O204" s="9">
        <v>1136</v>
      </c>
      <c r="P204" s="9">
        <v>1136</v>
      </c>
      <c r="Q204" s="9">
        <v>1136</v>
      </c>
      <c r="R204" s="9">
        <v>1136</v>
      </c>
      <c r="S204" s="9">
        <v>1136</v>
      </c>
      <c r="T204" s="9">
        <v>1136</v>
      </c>
      <c r="U204" s="9">
        <v>1136</v>
      </c>
      <c r="V204" s="9">
        <v>1136</v>
      </c>
    </row>
    <row r="205" spans="2:22" ht="10.5">
      <c r="B205" t="s">
        <v>132</v>
      </c>
      <c r="D205" s="9">
        <v>-2208</v>
      </c>
      <c r="E205" s="9">
        <v>-4512</v>
      </c>
      <c r="F205" s="9">
        <v>-4512</v>
      </c>
      <c r="G205" s="9">
        <v>-4512</v>
      </c>
      <c r="H205" s="9">
        <v>-2208</v>
      </c>
      <c r="I205" s="9">
        <v>-4512</v>
      </c>
      <c r="J205" s="9">
        <v>-4512</v>
      </c>
      <c r="K205" s="9">
        <v>-4512</v>
      </c>
      <c r="L205" s="9">
        <v>-2208</v>
      </c>
      <c r="M205" s="9">
        <v>-4512</v>
      </c>
      <c r="N205" s="9">
        <v>-4512</v>
      </c>
      <c r="O205" s="9">
        <v>-4512</v>
      </c>
      <c r="P205" s="9">
        <v>-2208</v>
      </c>
      <c r="Q205" s="9">
        <v>-4512</v>
      </c>
      <c r="R205" s="9">
        <v>-4512</v>
      </c>
      <c r="S205" s="9">
        <v>-4512</v>
      </c>
      <c r="T205" s="9">
        <v>-2208</v>
      </c>
      <c r="U205" s="9">
        <v>-4512</v>
      </c>
      <c r="V205" s="9">
        <v>-4512</v>
      </c>
    </row>
    <row r="206" spans="2:22" ht="10.5">
      <c r="B206" t="s">
        <v>133</v>
      </c>
      <c r="D206" s="9">
        <v>-17592</v>
      </c>
      <c r="E206" s="9">
        <v>-17037</v>
      </c>
      <c r="F206" s="9">
        <v>-16921</v>
      </c>
      <c r="G206" s="9">
        <v>-4172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</row>
    <row r="207" spans="2:22" ht="10.5">
      <c r="B207" t="s">
        <v>134</v>
      </c>
      <c r="D207" s="9">
        <v>-156713</v>
      </c>
      <c r="E207" s="9">
        <v>-156713</v>
      </c>
      <c r="F207" s="9">
        <v>-156713</v>
      </c>
      <c r="G207" s="9">
        <v>-45137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</row>
    <row r="208" spans="2:22" ht="10.5">
      <c r="B208" t="s">
        <v>135</v>
      </c>
      <c r="D208" s="9">
        <v>85885</v>
      </c>
      <c r="E208" s="9">
        <v>82198</v>
      </c>
      <c r="F208" s="9">
        <v>80050</v>
      </c>
      <c r="G208" s="9">
        <v>20139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</row>
    <row r="209" spans="2:22" ht="10.5">
      <c r="B209" t="s">
        <v>60</v>
      </c>
      <c r="D209" s="9">
        <v>2174759</v>
      </c>
      <c r="E209" s="9">
        <v>1256489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</row>
    <row r="210" spans="2:22" ht="10.5">
      <c r="B210" t="s">
        <v>61</v>
      </c>
      <c r="D210" s="9">
        <v>228403</v>
      </c>
      <c r="E210" s="9">
        <v>104670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</row>
    <row r="211" spans="2:22" ht="10.5">
      <c r="B211" t="s">
        <v>62</v>
      </c>
      <c r="D211" s="9">
        <v>426709</v>
      </c>
      <c r="E211" s="9">
        <v>162337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</row>
    <row r="212" spans="2:22" ht="10.5">
      <c r="B212" t="s">
        <v>63</v>
      </c>
      <c r="D212" s="9">
        <v>56455</v>
      </c>
      <c r="E212" s="9">
        <v>56455</v>
      </c>
      <c r="F212" s="9">
        <v>56455</v>
      </c>
      <c r="G212" s="9">
        <v>56455</v>
      </c>
      <c r="H212" s="9">
        <v>56455</v>
      </c>
      <c r="I212" s="9">
        <v>56455</v>
      </c>
      <c r="J212" s="9">
        <v>56455</v>
      </c>
      <c r="K212" s="9">
        <v>56455</v>
      </c>
      <c r="L212" s="9">
        <v>56455</v>
      </c>
      <c r="M212" s="9">
        <v>56455</v>
      </c>
      <c r="N212" s="9">
        <v>56455</v>
      </c>
      <c r="O212" s="9">
        <v>56455</v>
      </c>
      <c r="P212" s="9">
        <v>56455</v>
      </c>
      <c r="Q212" s="9">
        <v>56455</v>
      </c>
      <c r="R212" s="9">
        <v>56455</v>
      </c>
      <c r="S212" s="9">
        <v>56455</v>
      </c>
      <c r="T212" s="9">
        <v>56455</v>
      </c>
      <c r="U212" s="9">
        <v>56455</v>
      </c>
      <c r="V212" s="9">
        <v>56455</v>
      </c>
    </row>
    <row r="213" spans="2:22" ht="10.5">
      <c r="B213" t="s">
        <v>64</v>
      </c>
      <c r="D213" s="9">
        <v>87778</v>
      </c>
      <c r="E213" s="9">
        <v>87600</v>
      </c>
      <c r="F213" s="9">
        <v>87600</v>
      </c>
      <c r="G213" s="9">
        <v>87600</v>
      </c>
      <c r="H213" s="9">
        <v>87778</v>
      </c>
      <c r="I213" s="9">
        <v>87600</v>
      </c>
      <c r="J213" s="9">
        <v>87600</v>
      </c>
      <c r="K213" s="9">
        <v>87600</v>
      </c>
      <c r="L213" s="9">
        <v>87778</v>
      </c>
      <c r="M213" s="9">
        <v>87600</v>
      </c>
      <c r="N213" s="9">
        <v>87600</v>
      </c>
      <c r="O213" s="9">
        <v>87600</v>
      </c>
      <c r="P213" s="9">
        <v>87778</v>
      </c>
      <c r="Q213" s="9">
        <v>87600</v>
      </c>
      <c r="R213" s="9">
        <v>87600</v>
      </c>
      <c r="S213" s="9">
        <v>87600</v>
      </c>
      <c r="T213" s="9">
        <v>87778</v>
      </c>
      <c r="U213" s="9">
        <v>87600</v>
      </c>
      <c r="V213" s="9">
        <v>87600</v>
      </c>
    </row>
    <row r="214" spans="2:22" ht="10.5">
      <c r="B214" t="s">
        <v>65</v>
      </c>
      <c r="D214" s="9">
        <v>350304</v>
      </c>
      <c r="E214" s="9">
        <v>349264</v>
      </c>
      <c r="F214" s="9">
        <v>349264</v>
      </c>
      <c r="G214" s="9">
        <v>349264</v>
      </c>
      <c r="H214" s="9">
        <v>350304</v>
      </c>
      <c r="I214" s="9">
        <v>349264</v>
      </c>
      <c r="J214" s="9">
        <v>349264</v>
      </c>
      <c r="K214" s="9">
        <v>349264</v>
      </c>
      <c r="L214" s="9">
        <v>350304</v>
      </c>
      <c r="M214" s="9">
        <v>349264</v>
      </c>
      <c r="N214" s="9">
        <v>349264</v>
      </c>
      <c r="O214" s="9">
        <v>349264</v>
      </c>
      <c r="P214" s="9">
        <v>350304</v>
      </c>
      <c r="Q214" s="9">
        <v>349264</v>
      </c>
      <c r="R214" s="9">
        <v>349264</v>
      </c>
      <c r="S214" s="9">
        <v>349264</v>
      </c>
      <c r="T214" s="9">
        <v>350304</v>
      </c>
      <c r="U214" s="9">
        <v>349264</v>
      </c>
      <c r="V214" s="9">
        <v>349264</v>
      </c>
    </row>
    <row r="215" spans="2:22" ht="10.5">
      <c r="B215" t="s">
        <v>66</v>
      </c>
      <c r="D215" s="9">
        <v>2235265</v>
      </c>
      <c r="E215" s="9">
        <v>2230022</v>
      </c>
      <c r="F215" s="9">
        <v>2230275</v>
      </c>
      <c r="G215" s="9">
        <v>2230357</v>
      </c>
      <c r="H215" s="9">
        <v>2236551</v>
      </c>
      <c r="I215" s="9">
        <v>2229918</v>
      </c>
      <c r="J215" s="9">
        <v>1522970</v>
      </c>
      <c r="K215" s="9">
        <v>1522807</v>
      </c>
      <c r="L215" s="9">
        <v>1527330</v>
      </c>
      <c r="M215" s="9">
        <v>1523191</v>
      </c>
      <c r="N215" s="9">
        <v>620372</v>
      </c>
      <c r="O215" s="9">
        <v>620436</v>
      </c>
      <c r="P215" s="9">
        <v>281918</v>
      </c>
      <c r="Q215" s="9">
        <v>281137</v>
      </c>
      <c r="R215" s="9">
        <v>281153</v>
      </c>
      <c r="S215" s="9">
        <v>281151</v>
      </c>
      <c r="T215" s="9">
        <v>281953</v>
      </c>
      <c r="U215" s="9">
        <v>281154</v>
      </c>
      <c r="V215" s="9">
        <v>281206</v>
      </c>
    </row>
    <row r="216" spans="2:22" ht="10.5">
      <c r="B216" t="s">
        <v>67</v>
      </c>
      <c r="D216" s="9">
        <v>24067</v>
      </c>
      <c r="E216" s="9">
        <v>12000</v>
      </c>
      <c r="F216" s="9">
        <v>12000</v>
      </c>
      <c r="G216" s="9">
        <v>12000</v>
      </c>
      <c r="H216" s="9">
        <v>12034</v>
      </c>
      <c r="I216" s="9">
        <v>12000</v>
      </c>
      <c r="J216" s="9">
        <v>12000</v>
      </c>
      <c r="K216" s="9">
        <v>12000</v>
      </c>
      <c r="L216" s="9">
        <v>12034</v>
      </c>
      <c r="M216" s="9">
        <v>12000</v>
      </c>
      <c r="N216" s="9">
        <v>12000</v>
      </c>
      <c r="O216" s="9">
        <v>12000</v>
      </c>
      <c r="P216" s="9">
        <v>12034</v>
      </c>
      <c r="Q216" s="9">
        <v>12000</v>
      </c>
      <c r="R216" s="9">
        <v>12000</v>
      </c>
      <c r="S216" s="9">
        <v>12000</v>
      </c>
      <c r="T216" s="9">
        <v>12034</v>
      </c>
      <c r="U216" s="9">
        <v>12000</v>
      </c>
      <c r="V216" s="9">
        <v>12000</v>
      </c>
    </row>
    <row r="217" spans="2:22" ht="10.5">
      <c r="B217" t="s">
        <v>136</v>
      </c>
      <c r="D217" s="9">
        <v>-86101</v>
      </c>
      <c r="E217" s="9">
        <v>-85853</v>
      </c>
      <c r="F217" s="9">
        <v>-85853</v>
      </c>
      <c r="G217" s="9">
        <v>-85853</v>
      </c>
      <c r="H217" s="9">
        <v>-86101</v>
      </c>
      <c r="I217" s="9">
        <v>-85853</v>
      </c>
      <c r="J217" s="9">
        <v>-85853</v>
      </c>
      <c r="K217" s="9">
        <v>-85853</v>
      </c>
      <c r="L217" s="9">
        <v>-86101</v>
      </c>
      <c r="M217" s="9">
        <v>-85853</v>
      </c>
      <c r="N217" s="9">
        <v>-85853</v>
      </c>
      <c r="O217" s="9">
        <v>-85853</v>
      </c>
      <c r="P217" s="9">
        <v>-86101</v>
      </c>
      <c r="Q217" s="9">
        <v>-85853</v>
      </c>
      <c r="R217" s="9">
        <v>-85853</v>
      </c>
      <c r="S217" s="9">
        <v>-85853</v>
      </c>
      <c r="T217" s="9">
        <v>-86101</v>
      </c>
      <c r="U217" s="9">
        <v>-85853</v>
      </c>
      <c r="V217" s="9">
        <v>-85853</v>
      </c>
    </row>
    <row r="218" spans="2:22" ht="10.5">
      <c r="B218" t="s">
        <v>68</v>
      </c>
      <c r="D218" s="9">
        <v>513008</v>
      </c>
      <c r="E218" s="9">
        <v>511088</v>
      </c>
      <c r="F218" s="9">
        <v>511088</v>
      </c>
      <c r="G218" s="9">
        <v>511088</v>
      </c>
      <c r="H218" s="9">
        <v>513008</v>
      </c>
      <c r="I218" s="9">
        <v>511088</v>
      </c>
      <c r="J218" s="9">
        <v>511088</v>
      </c>
      <c r="K218" s="9">
        <v>511088</v>
      </c>
      <c r="L218" s="9">
        <v>513008</v>
      </c>
      <c r="M218" s="9">
        <v>511088</v>
      </c>
      <c r="N218" s="9">
        <v>511088</v>
      </c>
      <c r="O218" s="9">
        <v>511088</v>
      </c>
      <c r="P218" s="9">
        <v>513008</v>
      </c>
      <c r="Q218" s="9">
        <v>511088</v>
      </c>
      <c r="R218" s="9">
        <v>511088</v>
      </c>
      <c r="S218" s="9">
        <v>511088</v>
      </c>
      <c r="T218" s="9">
        <v>513008</v>
      </c>
      <c r="U218" s="9">
        <v>511088</v>
      </c>
      <c r="V218" s="9">
        <v>511088</v>
      </c>
    </row>
    <row r="219" spans="2:22" ht="10.5">
      <c r="B219" t="s">
        <v>69</v>
      </c>
      <c r="D219" s="9">
        <v>438576</v>
      </c>
      <c r="E219" s="9">
        <v>437350</v>
      </c>
      <c r="F219" s="9">
        <v>437350</v>
      </c>
      <c r="G219" s="9">
        <v>437350</v>
      </c>
      <c r="H219" s="9">
        <v>438576</v>
      </c>
      <c r="I219" s="9">
        <v>437350</v>
      </c>
      <c r="J219" s="9">
        <v>437350</v>
      </c>
      <c r="K219" s="9">
        <v>437350</v>
      </c>
      <c r="L219" s="9">
        <v>438576</v>
      </c>
      <c r="M219" s="9">
        <v>437350</v>
      </c>
      <c r="N219" s="9">
        <v>437350</v>
      </c>
      <c r="O219" s="9">
        <v>437350</v>
      </c>
      <c r="P219" s="9">
        <v>438576</v>
      </c>
      <c r="Q219" s="9">
        <v>437350</v>
      </c>
      <c r="R219" s="9">
        <v>437350</v>
      </c>
      <c r="S219" s="9">
        <v>437350</v>
      </c>
      <c r="T219" s="9">
        <v>438576</v>
      </c>
      <c r="U219" s="9">
        <v>437350</v>
      </c>
      <c r="V219" s="9">
        <v>437350</v>
      </c>
    </row>
    <row r="220" spans="2:22" ht="10.5">
      <c r="B220" t="s">
        <v>137</v>
      </c>
      <c r="D220" s="9">
        <v>584825</v>
      </c>
      <c r="E220" s="9">
        <v>582506</v>
      </c>
      <c r="F220" s="9">
        <v>582506</v>
      </c>
      <c r="G220" s="9">
        <v>582506</v>
      </c>
      <c r="H220" s="9">
        <v>584825</v>
      </c>
      <c r="I220" s="9">
        <v>582506</v>
      </c>
      <c r="J220" s="9">
        <v>582506</v>
      </c>
      <c r="K220" s="9">
        <v>582506</v>
      </c>
      <c r="L220" s="9">
        <v>584825</v>
      </c>
      <c r="M220" s="9">
        <v>582506</v>
      </c>
      <c r="N220" s="9">
        <v>582506</v>
      </c>
      <c r="O220" s="9">
        <v>582506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</row>
    <row r="221" spans="2:22" ht="10.5">
      <c r="B221" t="s">
        <v>71</v>
      </c>
      <c r="D221" s="9">
        <v>49861</v>
      </c>
      <c r="E221" s="9">
        <v>49860</v>
      </c>
      <c r="F221" s="9">
        <v>49860</v>
      </c>
      <c r="G221" s="9">
        <v>49860</v>
      </c>
      <c r="H221" s="9">
        <v>49861</v>
      </c>
      <c r="I221" s="9">
        <v>49860</v>
      </c>
      <c r="J221" s="9">
        <v>49860</v>
      </c>
      <c r="K221" s="9">
        <v>49860</v>
      </c>
      <c r="L221" s="9">
        <v>49861</v>
      </c>
      <c r="M221" s="9">
        <v>49860</v>
      </c>
      <c r="N221" s="9">
        <v>49860</v>
      </c>
      <c r="O221" s="9">
        <v>49860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</row>
    <row r="222" spans="2:22" ht="10.5">
      <c r="B222" t="s">
        <v>138</v>
      </c>
      <c r="D222" s="9">
        <v>-351918</v>
      </c>
      <c r="E222" s="9">
        <v>-351120</v>
      </c>
      <c r="F222" s="9">
        <v>-351120</v>
      </c>
      <c r="G222" s="9">
        <v>-351120</v>
      </c>
      <c r="H222" s="9">
        <v>-351918</v>
      </c>
      <c r="I222" s="9">
        <v>-351120</v>
      </c>
      <c r="J222" s="9">
        <v>-351120</v>
      </c>
      <c r="K222" s="9">
        <v>-351120</v>
      </c>
      <c r="L222" s="9">
        <v>-351918</v>
      </c>
      <c r="M222" s="9">
        <v>-351120</v>
      </c>
      <c r="N222" s="9">
        <v>-351120</v>
      </c>
      <c r="O222" s="9">
        <v>-96478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</row>
    <row r="223" spans="2:22" ht="10.5">
      <c r="B223" t="s">
        <v>139</v>
      </c>
      <c r="D223" s="9">
        <v>-15450</v>
      </c>
      <c r="E223" s="9">
        <v>-15450</v>
      </c>
      <c r="F223" s="9">
        <v>-15450</v>
      </c>
      <c r="G223" s="9">
        <v>-15450</v>
      </c>
      <c r="H223" s="9">
        <v>-15450</v>
      </c>
      <c r="I223" s="9">
        <v>-15450</v>
      </c>
      <c r="J223" s="9">
        <v>-15450</v>
      </c>
      <c r="K223" s="9">
        <v>-15450</v>
      </c>
      <c r="L223" s="9">
        <v>-15450</v>
      </c>
      <c r="M223" s="9">
        <v>-15450</v>
      </c>
      <c r="N223" s="9">
        <v>-15450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</row>
    <row r="224" spans="2:22" ht="10.5">
      <c r="B224" t="s">
        <v>140</v>
      </c>
      <c r="D224" s="9">
        <v>840</v>
      </c>
      <c r="E224" s="9">
        <v>0</v>
      </c>
      <c r="F224" s="9">
        <v>0</v>
      </c>
      <c r="G224" s="9">
        <v>0</v>
      </c>
      <c r="H224" s="9">
        <v>840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</row>
    <row r="225" spans="2:22" ht="10.5">
      <c r="B225" t="s">
        <v>72</v>
      </c>
      <c r="D225" s="9">
        <v>285481</v>
      </c>
      <c r="E225" s="9">
        <v>284701</v>
      </c>
      <c r="F225" s="9">
        <v>284701</v>
      </c>
      <c r="G225" s="9">
        <v>284701</v>
      </c>
      <c r="H225" s="9">
        <v>285481</v>
      </c>
      <c r="I225" s="9">
        <v>284701</v>
      </c>
      <c r="J225" s="9">
        <v>284701</v>
      </c>
      <c r="K225" s="9">
        <v>284701</v>
      </c>
      <c r="L225" s="9">
        <v>285481</v>
      </c>
      <c r="M225" s="9">
        <v>284701</v>
      </c>
      <c r="N225" s="9">
        <v>284701</v>
      </c>
      <c r="O225" s="9">
        <v>284701</v>
      </c>
      <c r="P225" s="9">
        <v>285481</v>
      </c>
      <c r="Q225" s="9">
        <v>284701</v>
      </c>
      <c r="R225" s="9">
        <v>284701</v>
      </c>
      <c r="S225" s="9">
        <v>284701</v>
      </c>
      <c r="T225" s="9">
        <v>285481</v>
      </c>
      <c r="U225" s="9">
        <v>284701</v>
      </c>
      <c r="V225" s="9">
        <v>284701</v>
      </c>
    </row>
    <row r="226" spans="2:22" ht="10.5">
      <c r="B226" t="s">
        <v>73</v>
      </c>
      <c r="D226" s="9">
        <v>58312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</row>
    <row r="227" spans="2:22" ht="10.5">
      <c r="B227" t="s">
        <v>74</v>
      </c>
      <c r="D227" s="9">
        <v>43776</v>
      </c>
      <c r="E227" s="9">
        <v>43632</v>
      </c>
      <c r="F227" s="9">
        <v>43632</v>
      </c>
      <c r="G227" s="9">
        <v>43632</v>
      </c>
      <c r="H227" s="9">
        <v>43776</v>
      </c>
      <c r="I227" s="9">
        <v>43632</v>
      </c>
      <c r="J227" s="9">
        <v>43632</v>
      </c>
      <c r="K227" s="9">
        <v>43632</v>
      </c>
      <c r="L227" s="9">
        <v>43776</v>
      </c>
      <c r="M227" s="9">
        <v>43632</v>
      </c>
      <c r="N227" s="9">
        <v>43632</v>
      </c>
      <c r="O227" s="9">
        <v>43632</v>
      </c>
      <c r="P227" s="9">
        <v>43776</v>
      </c>
      <c r="Q227" s="9">
        <v>43632</v>
      </c>
      <c r="R227" s="9">
        <v>43632</v>
      </c>
      <c r="S227" s="9">
        <v>43632</v>
      </c>
      <c r="T227" s="9">
        <v>43776</v>
      </c>
      <c r="U227" s="9">
        <v>43632</v>
      </c>
      <c r="V227" s="9">
        <v>43632</v>
      </c>
    </row>
    <row r="228" spans="2:22" ht="10.5">
      <c r="B228" t="s">
        <v>75</v>
      </c>
      <c r="D228" s="9">
        <v>82800</v>
      </c>
      <c r="E228" s="9">
        <v>82800</v>
      </c>
      <c r="F228" s="9">
        <v>82800</v>
      </c>
      <c r="G228" s="9">
        <v>82800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2:22" ht="10.5">
      <c r="B229" t="s">
        <v>141</v>
      </c>
      <c r="D229" s="9">
        <v>-600</v>
      </c>
      <c r="E229" s="9">
        <v>0</v>
      </c>
      <c r="F229" s="9">
        <v>0</v>
      </c>
      <c r="G229" s="9">
        <v>0</v>
      </c>
      <c r="H229" s="9">
        <v>-600</v>
      </c>
      <c r="I229" s="9">
        <v>0</v>
      </c>
      <c r="J229" s="9">
        <v>0</v>
      </c>
      <c r="K229" s="9">
        <v>0</v>
      </c>
      <c r="L229" s="9">
        <v>-600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</row>
    <row r="230" spans="2:22" ht="10.5">
      <c r="B230" t="s">
        <v>142</v>
      </c>
      <c r="D230" s="9">
        <v>565896</v>
      </c>
      <c r="E230" s="9">
        <v>716568</v>
      </c>
      <c r="F230" s="9">
        <v>873372</v>
      </c>
      <c r="G230" s="9">
        <v>1030176</v>
      </c>
      <c r="H230" s="9">
        <v>1194864</v>
      </c>
      <c r="I230" s="9">
        <v>1364808</v>
      </c>
      <c r="J230" s="9">
        <v>1633740</v>
      </c>
      <c r="K230" s="9">
        <v>1786164</v>
      </c>
      <c r="L230" s="9">
        <v>1938588</v>
      </c>
      <c r="M230" s="9">
        <v>2091012</v>
      </c>
      <c r="N230" s="9">
        <v>2274096</v>
      </c>
      <c r="O230" s="9">
        <v>2456304</v>
      </c>
      <c r="P230" s="9">
        <v>2639388</v>
      </c>
      <c r="Q230" s="9">
        <v>2815464</v>
      </c>
      <c r="R230" s="9">
        <v>2991540</v>
      </c>
      <c r="S230" s="9">
        <v>3167616</v>
      </c>
      <c r="T230" s="9">
        <v>3343692</v>
      </c>
      <c r="U230" s="9">
        <v>3334084</v>
      </c>
      <c r="V230" s="9">
        <v>3334084</v>
      </c>
    </row>
    <row r="231" spans="2:22" ht="10.5">
      <c r="B231" t="s">
        <v>143</v>
      </c>
      <c r="D231" s="9">
        <v>281088</v>
      </c>
      <c r="E231" s="9">
        <v>324120</v>
      </c>
      <c r="F231" s="9">
        <v>367920</v>
      </c>
      <c r="G231" s="9">
        <v>385440</v>
      </c>
      <c r="H231" s="9">
        <v>412848</v>
      </c>
      <c r="I231" s="9">
        <v>429240</v>
      </c>
      <c r="J231" s="9">
        <v>455520</v>
      </c>
      <c r="K231" s="9">
        <v>481800</v>
      </c>
      <c r="L231" s="9">
        <v>509472</v>
      </c>
      <c r="M231" s="9">
        <v>534360</v>
      </c>
      <c r="N231" s="9">
        <v>560640</v>
      </c>
      <c r="O231" s="9">
        <v>586920</v>
      </c>
      <c r="P231" s="9">
        <v>614880</v>
      </c>
      <c r="Q231" s="9">
        <v>613200</v>
      </c>
      <c r="R231" s="9">
        <v>613200</v>
      </c>
      <c r="S231" s="9">
        <v>613200</v>
      </c>
      <c r="T231" s="9">
        <v>614880</v>
      </c>
      <c r="U231" s="9">
        <v>613200</v>
      </c>
      <c r="V231" s="9">
        <v>613200</v>
      </c>
    </row>
    <row r="232" spans="2:22" ht="10.5">
      <c r="B232" t="s">
        <v>144</v>
      </c>
      <c r="D232" s="9">
        <v>140544</v>
      </c>
      <c r="E232" s="9">
        <v>157680</v>
      </c>
      <c r="F232" s="9">
        <v>175200</v>
      </c>
      <c r="G232" s="9">
        <v>192720</v>
      </c>
      <c r="H232" s="9">
        <v>202032</v>
      </c>
      <c r="I232" s="9">
        <v>219000</v>
      </c>
      <c r="J232" s="9">
        <v>227760</v>
      </c>
      <c r="K232" s="9">
        <v>236520</v>
      </c>
      <c r="L232" s="9">
        <v>245952</v>
      </c>
      <c r="M232" s="9">
        <v>254040</v>
      </c>
      <c r="N232" s="9">
        <v>262800</v>
      </c>
      <c r="O232" s="9">
        <v>271560</v>
      </c>
      <c r="P232" s="9">
        <v>281088</v>
      </c>
      <c r="Q232" s="9">
        <v>280320</v>
      </c>
      <c r="R232" s="9">
        <v>280320</v>
      </c>
      <c r="S232" s="9">
        <v>280320</v>
      </c>
      <c r="T232" s="9">
        <v>281088</v>
      </c>
      <c r="U232" s="9">
        <v>280320</v>
      </c>
      <c r="V232" s="9">
        <v>280320</v>
      </c>
    </row>
    <row r="233" spans="2:22" ht="10.5">
      <c r="B233" t="s">
        <v>76</v>
      </c>
      <c r="D233" s="9">
        <v>411090</v>
      </c>
      <c r="E233" s="9">
        <v>409967</v>
      </c>
      <c r="F233" s="9">
        <v>409967</v>
      </c>
      <c r="G233" s="9">
        <v>409967</v>
      </c>
      <c r="H233" s="9">
        <v>411090</v>
      </c>
      <c r="I233" s="9">
        <v>409967</v>
      </c>
      <c r="J233" s="9">
        <v>409967</v>
      </c>
      <c r="K233" s="9">
        <v>409967</v>
      </c>
      <c r="L233" s="9">
        <v>411090</v>
      </c>
      <c r="M233" s="9">
        <v>409967</v>
      </c>
      <c r="N233" s="9">
        <v>409967</v>
      </c>
      <c r="O233" s="9">
        <v>409967</v>
      </c>
      <c r="P233" s="9">
        <v>411090</v>
      </c>
      <c r="Q233" s="9">
        <v>409967</v>
      </c>
      <c r="R233" s="9">
        <v>409967</v>
      </c>
      <c r="S233" s="9">
        <v>409967</v>
      </c>
      <c r="T233" s="9">
        <v>411090</v>
      </c>
      <c r="U233" s="9">
        <v>409967</v>
      </c>
      <c r="V233" s="9">
        <v>0</v>
      </c>
    </row>
    <row r="234" spans="2:22" ht="10.5">
      <c r="B234" t="s">
        <v>77</v>
      </c>
      <c r="D234" s="9">
        <v>1647876</v>
      </c>
      <c r="E234" s="9">
        <v>1643373</v>
      </c>
      <c r="F234" s="9">
        <v>1643373</v>
      </c>
      <c r="G234" s="9">
        <v>1643373</v>
      </c>
      <c r="H234" s="9">
        <v>1647876</v>
      </c>
      <c r="I234" s="9">
        <v>1643373</v>
      </c>
      <c r="J234" s="9">
        <v>1643373</v>
      </c>
      <c r="K234" s="9">
        <v>1643373</v>
      </c>
      <c r="L234" s="9">
        <v>1647876</v>
      </c>
      <c r="M234" s="9">
        <v>1643373</v>
      </c>
      <c r="N234" s="9">
        <v>1643373</v>
      </c>
      <c r="O234" s="9">
        <v>1643373</v>
      </c>
      <c r="P234" s="9">
        <v>1647876</v>
      </c>
      <c r="Q234" s="9">
        <v>1643373</v>
      </c>
      <c r="R234" s="9">
        <v>1643373</v>
      </c>
      <c r="S234" s="9">
        <v>1643373</v>
      </c>
      <c r="T234" s="9">
        <v>1647876</v>
      </c>
      <c r="U234" s="9">
        <v>1643373</v>
      </c>
      <c r="V234" s="9">
        <v>1643373</v>
      </c>
    </row>
    <row r="235" spans="2:22" ht="10.5">
      <c r="B235" t="s">
        <v>78</v>
      </c>
      <c r="D235" s="9">
        <v>226950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</row>
    <row r="236" spans="2:22" ht="10.5">
      <c r="B236" t="s">
        <v>30</v>
      </c>
      <c r="D236" s="9">
        <v>133422</v>
      </c>
      <c r="E236" s="9">
        <v>133047</v>
      </c>
      <c r="F236" s="9">
        <v>133047</v>
      </c>
      <c r="G236" s="9">
        <v>133047</v>
      </c>
      <c r="H236" s="9">
        <v>133422</v>
      </c>
      <c r="I236" s="9">
        <v>133047</v>
      </c>
      <c r="J236" s="9">
        <v>133047</v>
      </c>
      <c r="K236" s="9">
        <v>133047</v>
      </c>
      <c r="L236" s="9">
        <v>133422</v>
      </c>
      <c r="M236" s="9">
        <v>133047</v>
      </c>
      <c r="N236" s="9">
        <v>133047</v>
      </c>
      <c r="O236" s="9">
        <v>133047</v>
      </c>
      <c r="P236" s="9">
        <v>133422</v>
      </c>
      <c r="Q236" s="9">
        <v>133047</v>
      </c>
      <c r="R236" s="9">
        <v>55902</v>
      </c>
      <c r="S236" s="9">
        <v>0</v>
      </c>
      <c r="T236" s="9">
        <v>0</v>
      </c>
      <c r="U236" s="9">
        <v>0</v>
      </c>
      <c r="V236" s="9">
        <v>0</v>
      </c>
    </row>
    <row r="237" spans="2:22" ht="10.5">
      <c r="B237" t="s">
        <v>79</v>
      </c>
      <c r="D237" s="9">
        <v>1489</v>
      </c>
      <c r="E237" s="9">
        <v>1485</v>
      </c>
      <c r="F237" s="9">
        <v>1485</v>
      </c>
      <c r="G237" s="9">
        <v>1485</v>
      </c>
      <c r="H237" s="9">
        <v>1489</v>
      </c>
      <c r="I237" s="9">
        <v>1485</v>
      </c>
      <c r="J237" s="9">
        <v>1485</v>
      </c>
      <c r="K237" s="9">
        <v>1485</v>
      </c>
      <c r="L237" s="9">
        <v>1489</v>
      </c>
      <c r="M237" s="9">
        <v>1485</v>
      </c>
      <c r="N237" s="9">
        <v>1485</v>
      </c>
      <c r="O237" s="9">
        <v>1485</v>
      </c>
      <c r="P237" s="9">
        <v>1489</v>
      </c>
      <c r="Q237" s="9">
        <v>1485</v>
      </c>
      <c r="R237" s="9">
        <v>1485</v>
      </c>
      <c r="S237" s="9">
        <v>1485</v>
      </c>
      <c r="T237" s="9">
        <v>1489</v>
      </c>
      <c r="U237" s="9">
        <v>1485</v>
      </c>
      <c r="V237" s="9">
        <v>1485</v>
      </c>
    </row>
    <row r="238" spans="2:22" ht="10.5">
      <c r="B238" t="s">
        <v>145</v>
      </c>
      <c r="D238" s="9">
        <v>124725</v>
      </c>
      <c r="E238" s="9">
        <v>124339</v>
      </c>
      <c r="F238" s="9">
        <v>124339</v>
      </c>
      <c r="G238" s="9">
        <v>124339</v>
      </c>
      <c r="H238" s="9">
        <v>124725</v>
      </c>
      <c r="I238" s="9">
        <v>124339</v>
      </c>
      <c r="J238" s="9">
        <v>124339</v>
      </c>
      <c r="K238" s="9">
        <v>124339</v>
      </c>
      <c r="L238" s="9">
        <v>124725</v>
      </c>
      <c r="M238" s="9">
        <v>124339</v>
      </c>
      <c r="N238" s="9">
        <v>124339</v>
      </c>
      <c r="O238" s="9">
        <v>124339</v>
      </c>
      <c r="P238" s="9">
        <v>124725</v>
      </c>
      <c r="Q238" s="9">
        <v>124339</v>
      </c>
      <c r="R238" s="9">
        <v>124339</v>
      </c>
      <c r="S238" s="9">
        <v>124339</v>
      </c>
      <c r="T238" s="9">
        <v>124725</v>
      </c>
      <c r="U238" s="9">
        <v>124339</v>
      </c>
      <c r="V238" s="9">
        <v>124339</v>
      </c>
    </row>
    <row r="239" spans="2:22" ht="10.5">
      <c r="B239" t="s">
        <v>80</v>
      </c>
      <c r="D239" s="9">
        <v>661200</v>
      </c>
      <c r="E239" s="9">
        <v>637920</v>
      </c>
      <c r="F239" s="9">
        <v>586800</v>
      </c>
      <c r="G239" s="9">
        <v>623208</v>
      </c>
      <c r="H239" s="9">
        <v>624240</v>
      </c>
      <c r="I239" s="9">
        <v>450720</v>
      </c>
      <c r="J239" s="9">
        <v>775920</v>
      </c>
      <c r="K239" s="9">
        <v>722160</v>
      </c>
      <c r="L239" s="9">
        <v>1160640</v>
      </c>
      <c r="M239" s="9">
        <v>1471440</v>
      </c>
      <c r="N239" s="9">
        <v>2772240</v>
      </c>
      <c r="O239" s="9">
        <v>3391920</v>
      </c>
      <c r="P239" s="9">
        <v>4999800</v>
      </c>
      <c r="Q239" s="9">
        <v>5988960</v>
      </c>
      <c r="R239" s="9">
        <v>6495000</v>
      </c>
      <c r="S239" s="9">
        <v>7781160</v>
      </c>
      <c r="T239" s="9">
        <v>8886240</v>
      </c>
      <c r="U239" s="9">
        <v>10262688</v>
      </c>
      <c r="V239" s="9">
        <v>12118200</v>
      </c>
    </row>
    <row r="240" spans="2:22" ht="10.5">
      <c r="B240" t="s">
        <v>82</v>
      </c>
      <c r="D240" s="9">
        <v>14543695</v>
      </c>
      <c r="E240" s="9">
        <v>14512782</v>
      </c>
      <c r="F240" s="9">
        <v>14512782</v>
      </c>
      <c r="G240" s="9">
        <v>14512782</v>
      </c>
      <c r="H240" s="9">
        <v>14543695</v>
      </c>
      <c r="I240" s="9">
        <v>14512782</v>
      </c>
      <c r="J240" s="9">
        <v>14512782</v>
      </c>
      <c r="K240" s="9">
        <v>14512782</v>
      </c>
      <c r="L240" s="9">
        <v>14543695</v>
      </c>
      <c r="M240" s="9">
        <v>14512782</v>
      </c>
      <c r="N240" s="9">
        <v>14512782</v>
      </c>
      <c r="O240" s="9">
        <v>14512782</v>
      </c>
      <c r="P240" s="9">
        <v>14543695</v>
      </c>
      <c r="Q240" s="9">
        <v>14512782</v>
      </c>
      <c r="R240" s="9">
        <v>14512782</v>
      </c>
      <c r="S240" s="9">
        <v>14512782</v>
      </c>
      <c r="T240" s="9">
        <v>14543695</v>
      </c>
      <c r="U240" s="9">
        <v>14512782</v>
      </c>
      <c r="V240" s="9">
        <v>14512782</v>
      </c>
    </row>
    <row r="241" spans="2:22" ht="10.5">
      <c r="B241" t="s">
        <v>83</v>
      </c>
      <c r="D241" s="9">
        <v>5797200</v>
      </c>
      <c r="E241" s="9">
        <v>5790429</v>
      </c>
      <c r="F241" s="9">
        <v>5790429</v>
      </c>
      <c r="G241" s="9">
        <v>5790429</v>
      </c>
      <c r="H241" s="9">
        <v>5797200</v>
      </c>
      <c r="I241" s="9">
        <v>5790429</v>
      </c>
      <c r="J241" s="9">
        <v>5790429</v>
      </c>
      <c r="K241" s="9">
        <v>5790429</v>
      </c>
      <c r="L241" s="9">
        <v>5797200</v>
      </c>
      <c r="M241" s="9">
        <v>5790429</v>
      </c>
      <c r="N241" s="9">
        <v>5790429</v>
      </c>
      <c r="O241" s="9">
        <v>5790429</v>
      </c>
      <c r="P241" s="9">
        <v>5797200</v>
      </c>
      <c r="Q241" s="9">
        <v>5790429</v>
      </c>
      <c r="R241" s="9">
        <v>5790429</v>
      </c>
      <c r="S241" s="9">
        <v>5790429</v>
      </c>
      <c r="T241" s="9">
        <v>5797200</v>
      </c>
      <c r="U241" s="9">
        <v>5790429</v>
      </c>
      <c r="V241" s="9">
        <v>5790429</v>
      </c>
    </row>
    <row r="242" spans="2:22" ht="10.5">
      <c r="B242" t="s">
        <v>84</v>
      </c>
      <c r="D242" s="9">
        <v>2093730</v>
      </c>
      <c r="E242" s="9">
        <v>2665489</v>
      </c>
      <c r="F242" s="9">
        <v>2630146</v>
      </c>
      <c r="G242" s="9">
        <v>2781422</v>
      </c>
      <c r="H242" s="9">
        <v>2787743</v>
      </c>
      <c r="I242" s="9">
        <v>2702531</v>
      </c>
      <c r="J242" s="9">
        <v>3028674</v>
      </c>
      <c r="K242" s="9">
        <v>2953473</v>
      </c>
      <c r="L242" s="9">
        <v>3145114</v>
      </c>
      <c r="M242" s="9">
        <v>3295211</v>
      </c>
      <c r="N242" s="9">
        <v>3269080</v>
      </c>
      <c r="O242" s="9">
        <v>3233004</v>
      </c>
      <c r="P242" s="9">
        <v>3233994</v>
      </c>
      <c r="Q242" s="9">
        <v>3305459</v>
      </c>
      <c r="R242" s="9">
        <v>3417966</v>
      </c>
      <c r="S242" s="9">
        <v>3326764</v>
      </c>
      <c r="T242" s="9">
        <v>3367825</v>
      </c>
      <c r="U242" s="9">
        <v>3546184</v>
      </c>
      <c r="V242" s="9">
        <v>3985610</v>
      </c>
    </row>
    <row r="243" spans="4:22" ht="10.5">
      <c r="D243" s="11" t="s">
        <v>52</v>
      </c>
      <c r="E243" s="11" t="s">
        <v>52</v>
      </c>
      <c r="F243" s="11" t="s">
        <v>52</v>
      </c>
      <c r="G243" s="11" t="s">
        <v>52</v>
      </c>
      <c r="H243" s="11" t="s">
        <v>52</v>
      </c>
      <c r="I243" s="11" t="s">
        <v>52</v>
      </c>
      <c r="J243" s="11" t="s">
        <v>52</v>
      </c>
      <c r="K243" s="11" t="s">
        <v>52</v>
      </c>
      <c r="L243" s="11" t="s">
        <v>52</v>
      </c>
      <c r="M243" s="11" t="s">
        <v>52</v>
      </c>
      <c r="N243" s="11" t="s">
        <v>52</v>
      </c>
      <c r="O243" s="11" t="s">
        <v>52</v>
      </c>
      <c r="P243" s="11" t="s">
        <v>52</v>
      </c>
      <c r="Q243" s="11" t="s">
        <v>52</v>
      </c>
      <c r="R243" s="11" t="s">
        <v>52</v>
      </c>
      <c r="S243" s="11" t="s">
        <v>52</v>
      </c>
      <c r="T243" s="11" t="s">
        <v>52</v>
      </c>
      <c r="U243" s="11" t="s">
        <v>52</v>
      </c>
      <c r="V243" s="11" t="s">
        <v>52</v>
      </c>
    </row>
    <row r="244" spans="1:22" ht="10.5">
      <c r="A244" t="s">
        <v>85</v>
      </c>
      <c r="D244" s="9">
        <f>SUM(D204:D242)</f>
        <v>33726563</v>
      </c>
      <c r="E244" s="9">
        <f aca="true" t="shared" si="10" ref="E244:T244">SUM(E204:E242)</f>
        <v>32820622</v>
      </c>
      <c r="F244" s="9">
        <f t="shared" si="10"/>
        <v>31427008</v>
      </c>
      <c r="G244" s="9">
        <f t="shared" si="10"/>
        <v>31871032</v>
      </c>
      <c r="H244" s="9">
        <f t="shared" si="10"/>
        <v>32085572</v>
      </c>
      <c r="I244" s="9">
        <f t="shared" si="10"/>
        <v>31970296</v>
      </c>
      <c r="J244" s="9">
        <f t="shared" si="10"/>
        <v>32218663</v>
      </c>
      <c r="K244" s="9">
        <f t="shared" si="10"/>
        <v>32277003</v>
      </c>
      <c r="L244" s="9">
        <f t="shared" si="10"/>
        <v>33153550</v>
      </c>
      <c r="M244" s="9">
        <f t="shared" si="10"/>
        <v>33743333</v>
      </c>
      <c r="N244" s="9">
        <f t="shared" si="10"/>
        <v>34333307</v>
      </c>
      <c r="O244" s="9">
        <f t="shared" si="10"/>
        <v>35404315</v>
      </c>
      <c r="P244" s="9">
        <f t="shared" si="10"/>
        <v>36410804</v>
      </c>
      <c r="Q244" s="9">
        <f t="shared" si="10"/>
        <v>37592823</v>
      </c>
      <c r="R244" s="9">
        <f t="shared" si="10"/>
        <v>38310317</v>
      </c>
      <c r="S244" s="9">
        <f t="shared" si="10"/>
        <v>39625447</v>
      </c>
      <c r="T244" s="9">
        <f t="shared" si="10"/>
        <v>41001992</v>
      </c>
      <c r="U244" s="9">
        <f>SUM(U204:U242)</f>
        <v>42492866</v>
      </c>
      <c r="V244" s="9">
        <f>SUM(V204:V242)</f>
        <v>44377889</v>
      </c>
    </row>
    <row r="246" ht="10.5">
      <c r="A246" t="s">
        <v>146</v>
      </c>
    </row>
    <row r="247" spans="2:22" ht="10.5">
      <c r="B247" t="s">
        <v>91</v>
      </c>
      <c r="D247" s="9">
        <v>1940460</v>
      </c>
      <c r="E247" s="9">
        <v>1933715</v>
      </c>
      <c r="F247" s="9">
        <v>1910078</v>
      </c>
      <c r="G247" s="9">
        <v>1917264</v>
      </c>
      <c r="H247" s="9">
        <v>1937715</v>
      </c>
      <c r="I247" s="9">
        <v>1902386</v>
      </c>
      <c r="J247" s="9">
        <v>1982091</v>
      </c>
      <c r="K247" s="9">
        <v>1977478</v>
      </c>
      <c r="L247" s="9">
        <v>1989743</v>
      </c>
      <c r="M247" s="9">
        <v>1996278</v>
      </c>
      <c r="N247" s="9">
        <v>2012637</v>
      </c>
      <c r="O247" s="9">
        <v>2044347</v>
      </c>
      <c r="P247" s="9">
        <v>2105305</v>
      </c>
      <c r="Q247" s="9">
        <v>2112122</v>
      </c>
      <c r="R247" s="9">
        <v>2112226</v>
      </c>
      <c r="S247" s="9">
        <v>2112724</v>
      </c>
      <c r="T247" s="9">
        <v>2117837</v>
      </c>
      <c r="U247" s="9">
        <v>2123852</v>
      </c>
      <c r="V247" s="9">
        <v>2126528</v>
      </c>
    </row>
    <row r="248" spans="2:22" ht="10.5">
      <c r="B248" t="s">
        <v>92</v>
      </c>
      <c r="D248" s="9">
        <v>1942613</v>
      </c>
      <c r="E248" s="9">
        <v>1942873</v>
      </c>
      <c r="F248" s="9">
        <v>1957001</v>
      </c>
      <c r="G248" s="9">
        <v>1975996</v>
      </c>
      <c r="H248" s="9">
        <v>1942326</v>
      </c>
      <c r="I248" s="9">
        <v>1942240</v>
      </c>
      <c r="J248" s="9">
        <v>1995211</v>
      </c>
      <c r="K248" s="9">
        <v>1984581</v>
      </c>
      <c r="L248" s="9">
        <v>2037205</v>
      </c>
      <c r="M248" s="9">
        <v>2029595</v>
      </c>
      <c r="N248" s="9">
        <v>2063757</v>
      </c>
      <c r="O248" s="9">
        <v>2086733</v>
      </c>
      <c r="P248" s="9">
        <v>2109919</v>
      </c>
      <c r="Q248" s="9">
        <v>2103352</v>
      </c>
      <c r="R248" s="9">
        <v>2103549</v>
      </c>
      <c r="S248" s="9">
        <v>2103469</v>
      </c>
      <c r="T248" s="9">
        <v>2109597</v>
      </c>
      <c r="U248" s="9">
        <v>2105429</v>
      </c>
      <c r="V248" s="9">
        <v>2107757</v>
      </c>
    </row>
    <row r="249" spans="2:22" ht="10.5">
      <c r="B249" t="s">
        <v>93</v>
      </c>
      <c r="D249" s="9">
        <v>857519</v>
      </c>
      <c r="E249" s="9">
        <v>855083</v>
      </c>
      <c r="F249" s="9">
        <v>855083</v>
      </c>
      <c r="G249" s="9">
        <v>855083</v>
      </c>
      <c r="H249" s="9">
        <v>857519</v>
      </c>
      <c r="I249" s="9">
        <v>855083</v>
      </c>
      <c r="J249" s="9">
        <v>855083</v>
      </c>
      <c r="K249" s="9">
        <v>855083</v>
      </c>
      <c r="L249" s="9">
        <v>857519</v>
      </c>
      <c r="M249" s="9">
        <v>855083</v>
      </c>
      <c r="N249" s="9">
        <v>855083</v>
      </c>
      <c r="O249" s="9">
        <v>855083</v>
      </c>
      <c r="P249" s="9">
        <v>857519</v>
      </c>
      <c r="Q249" s="9">
        <v>855083</v>
      </c>
      <c r="R249" s="9">
        <v>855083</v>
      </c>
      <c r="S249" s="9">
        <v>855083</v>
      </c>
      <c r="T249" s="9">
        <v>857519</v>
      </c>
      <c r="U249" s="9">
        <v>855083</v>
      </c>
      <c r="V249" s="9">
        <v>855083</v>
      </c>
    </row>
    <row r="250" spans="2:22" ht="10.5">
      <c r="B250" t="s">
        <v>94</v>
      </c>
      <c r="D250" s="9">
        <v>879540</v>
      </c>
      <c r="E250" s="9">
        <v>877076</v>
      </c>
      <c r="F250" s="9">
        <v>877076</v>
      </c>
      <c r="G250" s="9">
        <v>877076</v>
      </c>
      <c r="H250" s="9">
        <v>879540</v>
      </c>
      <c r="I250" s="9">
        <v>877076</v>
      </c>
      <c r="J250" s="9">
        <v>877076</v>
      </c>
      <c r="K250" s="9">
        <v>877076</v>
      </c>
      <c r="L250" s="9">
        <v>879540</v>
      </c>
      <c r="M250" s="9">
        <v>877076</v>
      </c>
      <c r="N250" s="9">
        <v>877076</v>
      </c>
      <c r="O250" s="9">
        <v>877076</v>
      </c>
      <c r="P250" s="9">
        <v>879540</v>
      </c>
      <c r="Q250" s="9">
        <v>877076</v>
      </c>
      <c r="R250" s="9">
        <v>877076</v>
      </c>
      <c r="S250" s="9">
        <v>877076</v>
      </c>
      <c r="T250" s="9">
        <v>879540</v>
      </c>
      <c r="U250" s="9">
        <v>877076</v>
      </c>
      <c r="V250" s="9">
        <v>877076</v>
      </c>
    </row>
    <row r="251" spans="2:22" ht="10.5">
      <c r="B251" t="s">
        <v>95</v>
      </c>
      <c r="D251" s="9">
        <v>1713989</v>
      </c>
      <c r="E251" s="9">
        <v>1709148</v>
      </c>
      <c r="F251" s="9">
        <v>1709148</v>
      </c>
      <c r="G251" s="9">
        <v>1709148</v>
      </c>
      <c r="H251" s="9">
        <v>1713989</v>
      </c>
      <c r="I251" s="9">
        <v>1709148</v>
      </c>
      <c r="J251" s="9">
        <v>1709148</v>
      </c>
      <c r="K251" s="9">
        <v>1709148</v>
      </c>
      <c r="L251" s="9">
        <v>1713989</v>
      </c>
      <c r="M251" s="9">
        <v>1709148</v>
      </c>
      <c r="N251" s="9">
        <v>1709148</v>
      </c>
      <c r="O251" s="9">
        <v>1709148</v>
      </c>
      <c r="P251" s="9">
        <v>1713989</v>
      </c>
      <c r="Q251" s="9">
        <v>1709148</v>
      </c>
      <c r="R251" s="9">
        <v>1709148</v>
      </c>
      <c r="S251" s="9">
        <v>1709148</v>
      </c>
      <c r="T251" s="9">
        <v>1713989</v>
      </c>
      <c r="U251" s="9">
        <v>1709148</v>
      </c>
      <c r="V251" s="9">
        <v>1709148</v>
      </c>
    </row>
    <row r="252" spans="2:22" ht="10.5">
      <c r="B252" t="s">
        <v>96</v>
      </c>
      <c r="D252" s="9">
        <v>2531131</v>
      </c>
      <c r="E252" s="9">
        <v>2523837</v>
      </c>
      <c r="F252" s="9">
        <v>2523837</v>
      </c>
      <c r="G252" s="9">
        <v>2523837</v>
      </c>
      <c r="H252" s="9">
        <v>2531131</v>
      </c>
      <c r="I252" s="9">
        <v>2523837</v>
      </c>
      <c r="J252" s="9">
        <v>2523837</v>
      </c>
      <c r="K252" s="9">
        <v>2523837</v>
      </c>
      <c r="L252" s="9">
        <v>2531131</v>
      </c>
      <c r="M252" s="9">
        <v>2523837</v>
      </c>
      <c r="N252" s="9">
        <v>2523837</v>
      </c>
      <c r="O252" s="9">
        <v>2523837</v>
      </c>
      <c r="P252" s="9">
        <v>2531131</v>
      </c>
      <c r="Q252" s="9">
        <v>2523837</v>
      </c>
      <c r="R252" s="9">
        <v>2523837</v>
      </c>
      <c r="S252" s="9">
        <v>2523837</v>
      </c>
      <c r="T252" s="9">
        <v>2531131</v>
      </c>
      <c r="U252" s="9">
        <v>2523837</v>
      </c>
      <c r="V252" s="9">
        <v>2523837</v>
      </c>
    </row>
    <row r="253" spans="2:22" ht="10.5">
      <c r="B253" t="s">
        <v>97</v>
      </c>
      <c r="D253" s="9">
        <v>2520737</v>
      </c>
      <c r="E253" s="9">
        <v>2419349</v>
      </c>
      <c r="F253" s="9">
        <v>2421705</v>
      </c>
      <c r="G253" s="9">
        <v>2421596</v>
      </c>
      <c r="H253" s="9">
        <v>2426051</v>
      </c>
      <c r="I253" s="9">
        <v>2396643</v>
      </c>
      <c r="J253" s="9">
        <v>2422753</v>
      </c>
      <c r="K253" s="9">
        <v>2420128</v>
      </c>
      <c r="L253" s="9">
        <v>2431255</v>
      </c>
      <c r="M253" s="9">
        <v>2424221</v>
      </c>
      <c r="N253" s="9">
        <v>2427407</v>
      </c>
      <c r="O253" s="9">
        <v>2427749</v>
      </c>
      <c r="P253" s="9">
        <v>2437369</v>
      </c>
      <c r="Q253" s="9">
        <v>2430478</v>
      </c>
      <c r="R253" s="9">
        <v>2432511</v>
      </c>
      <c r="S253" s="9">
        <v>2432428</v>
      </c>
      <c r="T253" s="9">
        <v>2441028</v>
      </c>
      <c r="U253" s="9">
        <v>2433404</v>
      </c>
      <c r="V253" s="9">
        <v>2434779</v>
      </c>
    </row>
    <row r="254" spans="2:22" ht="10.5">
      <c r="B254" t="s">
        <v>98</v>
      </c>
      <c r="D254" s="9">
        <v>2544551</v>
      </c>
      <c r="E254" s="9">
        <v>2403649</v>
      </c>
      <c r="F254" s="9">
        <v>2405970</v>
      </c>
      <c r="G254" s="9">
        <v>2408056</v>
      </c>
      <c r="H254" s="9">
        <v>2414116</v>
      </c>
      <c r="I254" s="9">
        <v>2402550</v>
      </c>
      <c r="J254" s="9">
        <v>2407667</v>
      </c>
      <c r="K254" s="9">
        <v>2405393</v>
      </c>
      <c r="L254" s="9">
        <v>2415637</v>
      </c>
      <c r="M254" s="9">
        <v>2408883</v>
      </c>
      <c r="N254" s="9">
        <v>2414673</v>
      </c>
      <c r="O254" s="9">
        <v>2415945</v>
      </c>
      <c r="P254" s="9">
        <v>2426248</v>
      </c>
      <c r="Q254" s="9">
        <v>2420192</v>
      </c>
      <c r="R254" s="9">
        <v>2426874</v>
      </c>
      <c r="S254" s="9">
        <v>2428705</v>
      </c>
      <c r="T254" s="9">
        <v>2437988</v>
      </c>
      <c r="U254" s="9">
        <v>2430537</v>
      </c>
      <c r="V254" s="9">
        <v>2430891</v>
      </c>
    </row>
    <row r="255" spans="2:22" ht="10.5">
      <c r="B255" t="s">
        <v>99</v>
      </c>
      <c r="D255" s="9">
        <v>2374626</v>
      </c>
      <c r="E255" s="9">
        <v>2222259</v>
      </c>
      <c r="F255" s="9">
        <v>2224684</v>
      </c>
      <c r="G255" s="9">
        <v>2225491</v>
      </c>
      <c r="H255" s="9">
        <v>2232284</v>
      </c>
      <c r="I255" s="9">
        <v>2223334</v>
      </c>
      <c r="J255" s="9">
        <v>2226031</v>
      </c>
      <c r="K255" s="9">
        <v>2225069</v>
      </c>
      <c r="L255" s="9">
        <v>2233701</v>
      </c>
      <c r="M255" s="9">
        <v>2228722</v>
      </c>
      <c r="N255" s="9">
        <v>2234165</v>
      </c>
      <c r="O255" s="9">
        <v>2236295</v>
      </c>
      <c r="P255" s="9">
        <v>2247032</v>
      </c>
      <c r="Q255" s="9">
        <v>2239878</v>
      </c>
      <c r="R255" s="9">
        <v>2242087</v>
      </c>
      <c r="S255" s="9">
        <v>2246003</v>
      </c>
      <c r="T255" s="9">
        <v>2255324</v>
      </c>
      <c r="U255" s="9">
        <v>2248213</v>
      </c>
      <c r="V255" s="9">
        <v>2249248</v>
      </c>
    </row>
    <row r="256" spans="2:22" ht="10.5">
      <c r="B256" t="s">
        <v>100</v>
      </c>
      <c r="D256" s="9">
        <v>2506551</v>
      </c>
      <c r="E256" s="9">
        <v>2372248</v>
      </c>
      <c r="F256" s="9">
        <v>2372690</v>
      </c>
      <c r="G256" s="9">
        <v>2373293</v>
      </c>
      <c r="H256" s="9">
        <v>2380154</v>
      </c>
      <c r="I256" s="9">
        <v>2365128</v>
      </c>
      <c r="J256" s="9">
        <v>2376246</v>
      </c>
      <c r="K256" s="9">
        <v>2374634</v>
      </c>
      <c r="L256" s="9">
        <v>2383892</v>
      </c>
      <c r="M256" s="9">
        <v>2377701</v>
      </c>
      <c r="N256" s="9">
        <v>2383594</v>
      </c>
      <c r="O256" s="9">
        <v>2386297</v>
      </c>
      <c r="P256" s="9">
        <v>2397529</v>
      </c>
      <c r="Q256" s="9">
        <v>2391756</v>
      </c>
      <c r="R256" s="9">
        <v>2392945</v>
      </c>
      <c r="S256" s="9">
        <v>2393667</v>
      </c>
      <c r="T256" s="9">
        <v>2403034</v>
      </c>
      <c r="U256" s="9">
        <v>2395996</v>
      </c>
      <c r="V256" s="9">
        <v>2397051</v>
      </c>
    </row>
    <row r="257" spans="2:22" ht="10.5">
      <c r="B257" t="s">
        <v>101</v>
      </c>
      <c r="D257" s="9">
        <v>2247473</v>
      </c>
      <c r="E257" s="9">
        <v>2241333</v>
      </c>
      <c r="F257" s="9">
        <v>2241333</v>
      </c>
      <c r="G257" s="9">
        <v>2241333</v>
      </c>
      <c r="H257" s="9">
        <v>2247473</v>
      </c>
      <c r="I257" s="9">
        <v>2241333</v>
      </c>
      <c r="J257" s="9">
        <v>2241333</v>
      </c>
      <c r="K257" s="9">
        <v>2241333</v>
      </c>
      <c r="L257" s="9">
        <v>2247473</v>
      </c>
      <c r="M257" s="9">
        <v>2241333</v>
      </c>
      <c r="N257" s="9">
        <v>2241333</v>
      </c>
      <c r="O257" s="9">
        <v>2241333</v>
      </c>
      <c r="P257" s="9">
        <v>2247473</v>
      </c>
      <c r="Q257" s="9">
        <v>2241333</v>
      </c>
      <c r="R257" s="9">
        <v>2241333</v>
      </c>
      <c r="S257" s="9">
        <v>2241333</v>
      </c>
      <c r="T257" s="9">
        <v>2247473</v>
      </c>
      <c r="U257" s="9">
        <v>2241333</v>
      </c>
      <c r="V257" s="9">
        <v>2241333</v>
      </c>
    </row>
    <row r="258" spans="2:22" ht="10.5">
      <c r="B258" t="s">
        <v>102</v>
      </c>
      <c r="D258" s="9">
        <v>461416</v>
      </c>
      <c r="E258" s="9">
        <v>459655</v>
      </c>
      <c r="F258" s="9">
        <v>460668</v>
      </c>
      <c r="G258" s="9">
        <v>460594</v>
      </c>
      <c r="H258" s="9">
        <v>462190</v>
      </c>
      <c r="I258" s="9">
        <v>463101</v>
      </c>
      <c r="J258" s="9">
        <v>461461</v>
      </c>
      <c r="K258" s="9">
        <v>462408</v>
      </c>
      <c r="L258" s="9">
        <v>462283</v>
      </c>
      <c r="M258" s="9">
        <v>460723</v>
      </c>
      <c r="N258" s="9">
        <v>460598</v>
      </c>
      <c r="O258" s="9">
        <v>460494</v>
      </c>
      <c r="P258" s="9">
        <v>460591</v>
      </c>
      <c r="Q258" s="9">
        <v>459157</v>
      </c>
      <c r="R258" s="9">
        <v>459360</v>
      </c>
      <c r="S258" s="9">
        <v>459384</v>
      </c>
      <c r="T258" s="9">
        <v>460734</v>
      </c>
      <c r="U258" s="9">
        <v>459395</v>
      </c>
      <c r="V258" s="9">
        <v>460585</v>
      </c>
    </row>
    <row r="259" spans="2:22" ht="10.5">
      <c r="B259" t="s">
        <v>103</v>
      </c>
      <c r="D259" s="9">
        <v>446144</v>
      </c>
      <c r="E259" s="9">
        <v>445444</v>
      </c>
      <c r="F259" s="9">
        <v>448528</v>
      </c>
      <c r="G259" s="9">
        <v>448498</v>
      </c>
      <c r="H259" s="9">
        <v>450024</v>
      </c>
      <c r="I259" s="9">
        <v>446157</v>
      </c>
      <c r="J259" s="9">
        <v>448852</v>
      </c>
      <c r="K259" s="9">
        <v>449685</v>
      </c>
      <c r="L259" s="9">
        <v>450306</v>
      </c>
      <c r="M259" s="9">
        <v>448767</v>
      </c>
      <c r="N259" s="9">
        <v>448711</v>
      </c>
      <c r="O259" s="9">
        <v>448640</v>
      </c>
      <c r="P259" s="9">
        <v>449879</v>
      </c>
      <c r="Q259" s="9">
        <v>448338</v>
      </c>
      <c r="R259" s="9">
        <v>448290</v>
      </c>
      <c r="S259" s="9">
        <v>448273</v>
      </c>
      <c r="T259" s="9">
        <v>449772</v>
      </c>
      <c r="U259" s="9">
        <v>448464</v>
      </c>
      <c r="V259" s="9">
        <v>448539</v>
      </c>
    </row>
    <row r="260" spans="2:22" ht="10.5">
      <c r="B260" t="s">
        <v>104</v>
      </c>
      <c r="D260" s="9">
        <v>565701</v>
      </c>
      <c r="E260" s="9">
        <v>564098</v>
      </c>
      <c r="F260" s="9">
        <v>564098</v>
      </c>
      <c r="G260" s="9">
        <v>564098</v>
      </c>
      <c r="H260" s="9">
        <v>565701</v>
      </c>
      <c r="I260" s="9">
        <v>564098</v>
      </c>
      <c r="J260" s="9">
        <v>564098</v>
      </c>
      <c r="K260" s="9">
        <v>564098</v>
      </c>
      <c r="L260" s="9">
        <v>565701</v>
      </c>
      <c r="M260" s="9">
        <v>564098</v>
      </c>
      <c r="N260" s="9">
        <v>564098</v>
      </c>
      <c r="O260" s="9">
        <v>564098</v>
      </c>
      <c r="P260" s="9">
        <v>565701</v>
      </c>
      <c r="Q260" s="9">
        <v>564098</v>
      </c>
      <c r="R260" s="9">
        <v>564098</v>
      </c>
      <c r="S260" s="9">
        <v>564098</v>
      </c>
      <c r="T260" s="9">
        <v>565701</v>
      </c>
      <c r="U260" s="9">
        <v>564098</v>
      </c>
      <c r="V260" s="9">
        <v>564098</v>
      </c>
    </row>
    <row r="261" spans="2:22" ht="10.5">
      <c r="B261" t="s">
        <v>105</v>
      </c>
      <c r="D261" s="9">
        <v>840340</v>
      </c>
      <c r="E261" s="9">
        <v>837952</v>
      </c>
      <c r="F261" s="9">
        <v>837952</v>
      </c>
      <c r="G261" s="9">
        <v>837952</v>
      </c>
      <c r="H261" s="9">
        <v>840340</v>
      </c>
      <c r="I261" s="9">
        <v>837952</v>
      </c>
      <c r="J261" s="9">
        <v>837952</v>
      </c>
      <c r="K261" s="9">
        <v>837952</v>
      </c>
      <c r="L261" s="9">
        <v>840340</v>
      </c>
      <c r="M261" s="9">
        <v>837952</v>
      </c>
      <c r="N261" s="9">
        <v>837952</v>
      </c>
      <c r="O261" s="9">
        <v>837952</v>
      </c>
      <c r="P261" s="9">
        <v>840340</v>
      </c>
      <c r="Q261" s="9">
        <v>837952</v>
      </c>
      <c r="R261" s="9">
        <v>837952</v>
      </c>
      <c r="S261" s="9">
        <v>837952</v>
      </c>
      <c r="T261" s="9">
        <v>840340</v>
      </c>
      <c r="U261" s="9">
        <v>837952</v>
      </c>
      <c r="V261" s="9">
        <v>837952</v>
      </c>
    </row>
    <row r="262" spans="2:22" ht="10.5">
      <c r="B262" t="s">
        <v>106</v>
      </c>
      <c r="D262" s="9">
        <v>1034975</v>
      </c>
      <c r="E262" s="9">
        <v>1026396</v>
      </c>
      <c r="F262" s="9">
        <v>1027567</v>
      </c>
      <c r="G262" s="9">
        <v>1029844</v>
      </c>
      <c r="H262" s="9">
        <v>1027226</v>
      </c>
      <c r="I262" s="9">
        <v>1023557</v>
      </c>
      <c r="J262" s="9">
        <v>1052853</v>
      </c>
      <c r="K262" s="9">
        <v>1032991</v>
      </c>
      <c r="L262" s="9">
        <v>1052065</v>
      </c>
      <c r="M262" s="9">
        <v>1038106</v>
      </c>
      <c r="N262" s="9">
        <v>1058564</v>
      </c>
      <c r="O262" s="9">
        <v>1036442</v>
      </c>
      <c r="P262" s="9">
        <v>1040517</v>
      </c>
      <c r="Q262" s="9">
        <v>1038165</v>
      </c>
      <c r="R262" s="9">
        <v>1011012</v>
      </c>
      <c r="S262" s="9">
        <v>1010850</v>
      </c>
      <c r="T262" s="9">
        <v>1014283</v>
      </c>
      <c r="U262" s="9">
        <v>1010845</v>
      </c>
      <c r="V262" s="9">
        <v>961173</v>
      </c>
    </row>
    <row r="263" spans="2:22" ht="10.5">
      <c r="B263" t="s">
        <v>107</v>
      </c>
      <c r="D263" s="9">
        <v>1415883</v>
      </c>
      <c r="E263" s="9">
        <v>1406110</v>
      </c>
      <c r="F263" s="9">
        <v>1395688</v>
      </c>
      <c r="G263" s="9">
        <v>1396986</v>
      </c>
      <c r="H263" s="9">
        <v>1410748</v>
      </c>
      <c r="I263" s="9">
        <v>1420502</v>
      </c>
      <c r="J263" s="9">
        <v>1423623</v>
      </c>
      <c r="K263" s="9">
        <v>1409188</v>
      </c>
      <c r="L263" s="9">
        <v>1427900</v>
      </c>
      <c r="M263" s="9">
        <v>1423540</v>
      </c>
      <c r="N263" s="9">
        <v>1418145</v>
      </c>
      <c r="O263" s="9">
        <v>1406674</v>
      </c>
      <c r="P263" s="9">
        <v>1372735</v>
      </c>
      <c r="Q263" s="9">
        <v>1368804</v>
      </c>
      <c r="R263" s="9">
        <v>1337017</v>
      </c>
      <c r="S263" s="9">
        <v>1315420</v>
      </c>
      <c r="T263" s="9">
        <v>1308322</v>
      </c>
      <c r="U263" s="9">
        <v>1300432</v>
      </c>
      <c r="V263" s="9">
        <v>1257473</v>
      </c>
    </row>
    <row r="264" spans="2:22" ht="10.5">
      <c r="B264" t="s">
        <v>108</v>
      </c>
      <c r="D264" s="9">
        <v>2022343</v>
      </c>
      <c r="E264" s="9">
        <v>2005557</v>
      </c>
      <c r="F264" s="9">
        <v>1997235</v>
      </c>
      <c r="G264" s="9">
        <v>2010309</v>
      </c>
      <c r="H264" s="9">
        <v>2009048</v>
      </c>
      <c r="I264" s="9">
        <v>1992465</v>
      </c>
      <c r="J264" s="9">
        <v>2021991</v>
      </c>
      <c r="K264" s="9">
        <v>2015367</v>
      </c>
      <c r="L264" s="9">
        <v>2040783</v>
      </c>
      <c r="M264" s="9">
        <v>2034434</v>
      </c>
      <c r="N264" s="9">
        <v>2040146</v>
      </c>
      <c r="O264" s="9">
        <v>2044419</v>
      </c>
      <c r="P264" s="9">
        <v>2052615</v>
      </c>
      <c r="Q264" s="9">
        <v>2045774</v>
      </c>
      <c r="R264" s="9">
        <v>1952408</v>
      </c>
      <c r="S264" s="9">
        <v>1952384</v>
      </c>
      <c r="T264" s="9">
        <v>1958738</v>
      </c>
      <c r="U264" s="9">
        <v>1937585</v>
      </c>
      <c r="V264" s="9">
        <v>1854595</v>
      </c>
    </row>
    <row r="265" spans="2:22" ht="10.5">
      <c r="B265" t="s">
        <v>109</v>
      </c>
      <c r="D265" s="9">
        <v>3476161</v>
      </c>
      <c r="E265" s="9">
        <v>3466086</v>
      </c>
      <c r="F265" s="9">
        <v>3466086</v>
      </c>
      <c r="G265" s="9">
        <v>3466086</v>
      </c>
      <c r="H265" s="9">
        <v>3476161</v>
      </c>
      <c r="I265" s="9">
        <v>3466086</v>
      </c>
      <c r="J265" s="9">
        <v>3466086</v>
      </c>
      <c r="K265" s="9">
        <v>3466086</v>
      </c>
      <c r="L265" s="9">
        <v>3476161</v>
      </c>
      <c r="M265" s="9">
        <v>3466086</v>
      </c>
      <c r="N265" s="9">
        <v>3466086</v>
      </c>
      <c r="O265" s="9">
        <v>3466086</v>
      </c>
      <c r="P265" s="9">
        <v>3476161</v>
      </c>
      <c r="Q265" s="9">
        <v>3466086</v>
      </c>
      <c r="R265" s="9">
        <v>3466086</v>
      </c>
      <c r="S265" s="9">
        <v>3466086</v>
      </c>
      <c r="T265" s="9">
        <v>3476161</v>
      </c>
      <c r="U265" s="9">
        <v>3466086</v>
      </c>
      <c r="V265" s="9">
        <v>3466086</v>
      </c>
    </row>
    <row r="266" spans="2:22" ht="10.5">
      <c r="B266" t="s">
        <v>110</v>
      </c>
      <c r="D266" s="9">
        <v>3532106</v>
      </c>
      <c r="E266" s="9">
        <v>3522072</v>
      </c>
      <c r="F266" s="9">
        <v>3522072</v>
      </c>
      <c r="G266" s="9">
        <v>3522072</v>
      </c>
      <c r="H266" s="9">
        <v>3532106</v>
      </c>
      <c r="I266" s="9">
        <v>3522072</v>
      </c>
      <c r="J266" s="9">
        <v>3522072</v>
      </c>
      <c r="K266" s="9">
        <v>3522072</v>
      </c>
      <c r="L266" s="9">
        <v>3532106</v>
      </c>
      <c r="M266" s="9">
        <v>3522072</v>
      </c>
      <c r="N266" s="9">
        <v>3522072</v>
      </c>
      <c r="O266" s="9">
        <v>3522072</v>
      </c>
      <c r="P266" s="9">
        <v>3532106</v>
      </c>
      <c r="Q266" s="9">
        <v>3522072</v>
      </c>
      <c r="R266" s="9">
        <v>3522072</v>
      </c>
      <c r="S266" s="9">
        <v>3522072</v>
      </c>
      <c r="T266" s="9">
        <v>3532106</v>
      </c>
      <c r="U266" s="9">
        <v>3522072</v>
      </c>
      <c r="V266" s="9">
        <v>3522072</v>
      </c>
    </row>
    <row r="267" spans="2:22" ht="10.5">
      <c r="B267" t="s">
        <v>111</v>
      </c>
      <c r="D267" s="9">
        <v>3038224</v>
      </c>
      <c r="E267" s="9">
        <v>3029617</v>
      </c>
      <c r="F267" s="9">
        <v>3029617</v>
      </c>
      <c r="G267" s="9">
        <v>3029617</v>
      </c>
      <c r="H267" s="9">
        <v>3038224</v>
      </c>
      <c r="I267" s="9">
        <v>3029617</v>
      </c>
      <c r="J267" s="9">
        <v>3029477</v>
      </c>
      <c r="K267" s="9">
        <v>3029617</v>
      </c>
      <c r="L267" s="9">
        <v>3038037</v>
      </c>
      <c r="M267" s="9">
        <v>3029090</v>
      </c>
      <c r="N267" s="9">
        <v>3016237</v>
      </c>
      <c r="O267" s="9">
        <v>3007216</v>
      </c>
      <c r="P267" s="9">
        <v>3009632</v>
      </c>
      <c r="Q267" s="9">
        <v>3001171</v>
      </c>
      <c r="R267" s="9">
        <v>3001174</v>
      </c>
      <c r="S267" s="9">
        <v>3001818</v>
      </c>
      <c r="T267" s="9">
        <v>3010724</v>
      </c>
      <c r="U267" s="9">
        <v>3001932</v>
      </c>
      <c r="V267" s="9">
        <v>3002517</v>
      </c>
    </row>
    <row r="268" spans="2:22" ht="10.5">
      <c r="B268" t="s">
        <v>112</v>
      </c>
      <c r="D268" s="9">
        <v>1859396</v>
      </c>
      <c r="E268" s="9">
        <v>1853996</v>
      </c>
      <c r="F268" s="9">
        <v>1853997</v>
      </c>
      <c r="G268" s="9">
        <v>1853997</v>
      </c>
      <c r="H268" s="9">
        <v>1859404</v>
      </c>
      <c r="I268" s="9">
        <v>1854742</v>
      </c>
      <c r="J268" s="9">
        <v>1846827</v>
      </c>
      <c r="K268" s="9">
        <v>1848237</v>
      </c>
      <c r="L268" s="9">
        <v>1852124</v>
      </c>
      <c r="M268" s="9">
        <v>1840393</v>
      </c>
      <c r="N268" s="9">
        <v>1800506</v>
      </c>
      <c r="O268" s="9">
        <v>1791773</v>
      </c>
      <c r="P268" s="9">
        <v>1797191</v>
      </c>
      <c r="Q268" s="9">
        <v>1791783</v>
      </c>
      <c r="R268" s="9">
        <v>1791782</v>
      </c>
      <c r="S268" s="9">
        <v>1791781</v>
      </c>
      <c r="T268" s="9">
        <v>1797188</v>
      </c>
      <c r="U268" s="9">
        <v>1791782</v>
      </c>
      <c r="V268" s="9">
        <v>1792473</v>
      </c>
    </row>
    <row r="269" spans="2:22" ht="10.5">
      <c r="B269" t="s">
        <v>113</v>
      </c>
      <c r="D269" s="9">
        <v>3773615</v>
      </c>
      <c r="E269" s="9">
        <v>3762985</v>
      </c>
      <c r="F269" s="9">
        <v>3762985</v>
      </c>
      <c r="G269" s="9">
        <v>3762985</v>
      </c>
      <c r="H269" s="9">
        <v>3773615</v>
      </c>
      <c r="I269" s="9">
        <v>3762985</v>
      </c>
      <c r="J269" s="9">
        <v>3762985</v>
      </c>
      <c r="K269" s="9">
        <v>3762985</v>
      </c>
      <c r="L269" s="9">
        <v>3773615</v>
      </c>
      <c r="M269" s="9">
        <v>3762985</v>
      </c>
      <c r="N269" s="9">
        <v>3762985</v>
      </c>
      <c r="O269" s="9">
        <v>3762985</v>
      </c>
      <c r="P269" s="9">
        <v>3773615</v>
      </c>
      <c r="Q269" s="9">
        <v>3762985</v>
      </c>
      <c r="R269" s="9">
        <v>3762985</v>
      </c>
      <c r="S269" s="9">
        <v>3762985</v>
      </c>
      <c r="T269" s="9">
        <v>3773615</v>
      </c>
      <c r="U269" s="9">
        <v>3762985</v>
      </c>
      <c r="V269" s="9">
        <v>3762985</v>
      </c>
    </row>
    <row r="270" spans="2:22" ht="10.5">
      <c r="B270" t="s">
        <v>114</v>
      </c>
      <c r="D270" s="9">
        <v>176150</v>
      </c>
      <c r="E270" s="9">
        <v>175655</v>
      </c>
      <c r="F270" s="9">
        <v>175655</v>
      </c>
      <c r="G270" s="9">
        <v>175655</v>
      </c>
      <c r="H270" s="9">
        <v>176150</v>
      </c>
      <c r="I270" s="9">
        <v>175655</v>
      </c>
      <c r="J270" s="9">
        <v>175655</v>
      </c>
      <c r="K270" s="9">
        <v>175655</v>
      </c>
      <c r="L270" s="9">
        <v>176150</v>
      </c>
      <c r="M270" s="9">
        <v>175655</v>
      </c>
      <c r="N270" s="9">
        <v>175655</v>
      </c>
      <c r="O270" s="9">
        <v>175655</v>
      </c>
      <c r="P270" s="9">
        <v>176150</v>
      </c>
      <c r="Q270" s="9">
        <v>175655</v>
      </c>
      <c r="R270" s="9">
        <v>175655</v>
      </c>
      <c r="S270" s="9">
        <v>175655</v>
      </c>
      <c r="T270" s="9">
        <v>176150</v>
      </c>
      <c r="U270" s="9">
        <v>175655</v>
      </c>
      <c r="V270" s="9">
        <v>175655</v>
      </c>
    </row>
    <row r="271" spans="2:22" ht="10.5">
      <c r="B271" t="s">
        <v>115</v>
      </c>
      <c r="D271" s="9">
        <v>2248355</v>
      </c>
      <c r="E271" s="9">
        <v>2224716</v>
      </c>
      <c r="F271" s="9">
        <v>2192949</v>
      </c>
      <c r="G271" s="9">
        <v>2212304</v>
      </c>
      <c r="H271" s="9">
        <v>2231466</v>
      </c>
      <c r="I271" s="9">
        <v>2249082</v>
      </c>
      <c r="J271" s="9">
        <v>2282734</v>
      </c>
      <c r="K271" s="9">
        <v>2250218</v>
      </c>
      <c r="L271" s="9">
        <v>2289533</v>
      </c>
      <c r="M271" s="9">
        <v>2274420</v>
      </c>
      <c r="N271" s="9">
        <v>2308327</v>
      </c>
      <c r="O271" s="9">
        <v>2335236</v>
      </c>
      <c r="P271" s="9">
        <v>2312288</v>
      </c>
      <c r="Q271" s="9">
        <v>2257631</v>
      </c>
      <c r="R271" s="9">
        <v>2220419</v>
      </c>
      <c r="S271" s="9">
        <v>2220414</v>
      </c>
      <c r="T271" s="9">
        <v>2228193</v>
      </c>
      <c r="U271" s="9">
        <v>2100525</v>
      </c>
      <c r="V271" s="9">
        <v>2102085</v>
      </c>
    </row>
    <row r="272" spans="2:22" ht="10.5">
      <c r="B272" t="s">
        <v>116</v>
      </c>
      <c r="D272" s="9">
        <v>689428</v>
      </c>
      <c r="E272" s="9">
        <v>687515</v>
      </c>
      <c r="F272" s="9">
        <v>687518</v>
      </c>
      <c r="G272" s="9">
        <v>687519</v>
      </c>
      <c r="H272" s="9">
        <v>689460</v>
      </c>
      <c r="I272" s="9">
        <v>690190</v>
      </c>
      <c r="J272" s="9">
        <v>666719</v>
      </c>
      <c r="K272" s="9">
        <v>666734</v>
      </c>
      <c r="L272" s="9">
        <v>668661</v>
      </c>
      <c r="M272" s="9">
        <v>666704</v>
      </c>
      <c r="N272" s="9">
        <v>666700</v>
      </c>
      <c r="O272" s="9">
        <v>666666</v>
      </c>
      <c r="P272" s="9">
        <v>661191</v>
      </c>
      <c r="Q272" s="9">
        <v>652852</v>
      </c>
      <c r="R272" s="9">
        <v>651042</v>
      </c>
      <c r="S272" s="9">
        <v>643926</v>
      </c>
      <c r="T272" s="9">
        <v>636356</v>
      </c>
      <c r="U272" s="9">
        <v>623797</v>
      </c>
      <c r="V272" s="9">
        <v>620784</v>
      </c>
    </row>
    <row r="273" spans="4:22" ht="10.5">
      <c r="D273" s="11" t="s">
        <v>52</v>
      </c>
      <c r="E273" s="11" t="s">
        <v>52</v>
      </c>
      <c r="F273" s="11" t="s">
        <v>52</v>
      </c>
      <c r="G273" s="11" t="s">
        <v>52</v>
      </c>
      <c r="H273" s="11" t="s">
        <v>52</v>
      </c>
      <c r="I273" s="11" t="s">
        <v>52</v>
      </c>
      <c r="J273" s="11" t="s">
        <v>52</v>
      </c>
      <c r="K273" s="11" t="s">
        <v>52</v>
      </c>
      <c r="L273" s="11" t="s">
        <v>52</v>
      </c>
      <c r="M273" s="11" t="s">
        <v>52</v>
      </c>
      <c r="N273" s="11" t="s">
        <v>52</v>
      </c>
      <c r="O273" s="11" t="s">
        <v>52</v>
      </c>
      <c r="P273" s="11" t="s">
        <v>52</v>
      </c>
      <c r="Q273" s="11" t="s">
        <v>52</v>
      </c>
      <c r="R273" s="11" t="s">
        <v>52</v>
      </c>
      <c r="S273" s="11" t="s">
        <v>52</v>
      </c>
      <c r="T273" s="11" t="s">
        <v>52</v>
      </c>
      <c r="U273" s="11" t="s">
        <v>52</v>
      </c>
      <c r="V273" s="11" t="s">
        <v>52</v>
      </c>
    </row>
    <row r="274" spans="1:22" ht="10.5">
      <c r="A274" t="s">
        <v>147</v>
      </c>
      <c r="D274" s="9">
        <f>SUM(D247:D272)</f>
        <v>47639427</v>
      </c>
      <c r="E274" s="9">
        <f aca="true" t="shared" si="11" ref="E274:T274">SUM(E247:E272)</f>
        <v>46968424</v>
      </c>
      <c r="F274" s="9">
        <f t="shared" si="11"/>
        <v>46921220</v>
      </c>
      <c r="G274" s="9">
        <f t="shared" si="11"/>
        <v>46986689</v>
      </c>
      <c r="H274" s="9">
        <f t="shared" si="11"/>
        <v>47104161</v>
      </c>
      <c r="I274" s="9">
        <f t="shared" si="11"/>
        <v>46937019</v>
      </c>
      <c r="J274" s="9">
        <f t="shared" si="11"/>
        <v>47179861</v>
      </c>
      <c r="K274" s="9">
        <f t="shared" si="11"/>
        <v>47087053</v>
      </c>
      <c r="L274" s="9">
        <f t="shared" si="11"/>
        <v>47366850</v>
      </c>
      <c r="M274" s="9">
        <f t="shared" si="11"/>
        <v>47216902</v>
      </c>
      <c r="N274" s="9">
        <f t="shared" si="11"/>
        <v>47289492</v>
      </c>
      <c r="O274" s="9">
        <f t="shared" si="11"/>
        <v>47330251</v>
      </c>
      <c r="P274" s="9">
        <f t="shared" si="11"/>
        <v>47473766</v>
      </c>
      <c r="Q274" s="9">
        <f t="shared" si="11"/>
        <v>47296778</v>
      </c>
      <c r="R274" s="9">
        <f t="shared" si="11"/>
        <v>47118021</v>
      </c>
      <c r="S274" s="9">
        <f t="shared" si="11"/>
        <v>47096571</v>
      </c>
      <c r="T274" s="9">
        <f t="shared" si="11"/>
        <v>47222843</v>
      </c>
      <c r="U274" s="9">
        <f>SUM(U247:U272)</f>
        <v>46947513</v>
      </c>
      <c r="V274" s="9">
        <f>SUM(V247:V272)</f>
        <v>46781803</v>
      </c>
    </row>
    <row r="276" ht="10.5">
      <c r="A276" t="s">
        <v>148</v>
      </c>
    </row>
    <row r="277" spans="2:22" ht="10.5">
      <c r="B277" t="s">
        <v>149</v>
      </c>
      <c r="D277" s="9">
        <v>4931215</v>
      </c>
      <c r="E277" s="9">
        <v>4910788</v>
      </c>
      <c r="F277" s="9">
        <v>4910586</v>
      </c>
      <c r="G277" s="9">
        <v>4910477</v>
      </c>
      <c r="H277" s="9">
        <v>4929770</v>
      </c>
      <c r="I277" s="9">
        <v>4910965</v>
      </c>
      <c r="J277" s="9">
        <v>4909892</v>
      </c>
      <c r="K277" s="9">
        <v>4910133</v>
      </c>
      <c r="L277" s="9">
        <v>4929004</v>
      </c>
      <c r="M277" s="9">
        <v>4909612</v>
      </c>
      <c r="N277" s="9">
        <v>4908078</v>
      </c>
      <c r="O277" s="9">
        <v>4907908</v>
      </c>
      <c r="P277" s="9">
        <v>4926103</v>
      </c>
      <c r="Q277" s="9">
        <v>4906922</v>
      </c>
      <c r="R277" s="9">
        <v>4906616</v>
      </c>
      <c r="S277" s="9">
        <v>4906685</v>
      </c>
      <c r="T277" s="9">
        <v>4926096</v>
      </c>
      <c r="U277" s="9">
        <v>4907654</v>
      </c>
      <c r="V277" s="9">
        <v>4908923</v>
      </c>
    </row>
    <row r="278" spans="2:22" ht="10.5">
      <c r="B278" t="s">
        <v>150</v>
      </c>
      <c r="D278" s="9">
        <v>296</v>
      </c>
      <c r="E278" s="9">
        <v>342</v>
      </c>
      <c r="F278" s="9">
        <v>368</v>
      </c>
      <c r="G278" s="9">
        <v>294</v>
      </c>
      <c r="H278" s="9">
        <v>442</v>
      </c>
      <c r="I278" s="9">
        <v>329</v>
      </c>
      <c r="J278" s="9">
        <v>362</v>
      </c>
      <c r="K278" s="9">
        <v>275</v>
      </c>
      <c r="L278" s="9">
        <v>426</v>
      </c>
      <c r="M278" s="9">
        <v>911</v>
      </c>
      <c r="N278" s="9">
        <v>2406</v>
      </c>
      <c r="O278" s="9">
        <v>467</v>
      </c>
      <c r="P278" s="9">
        <v>5462</v>
      </c>
      <c r="Q278" s="9">
        <v>-168</v>
      </c>
      <c r="R278" s="9">
        <v>-454</v>
      </c>
      <c r="S278" s="9">
        <v>-60</v>
      </c>
      <c r="T278" s="9">
        <v>0</v>
      </c>
      <c r="U278" s="9">
        <v>0</v>
      </c>
      <c r="V278" s="9">
        <v>0</v>
      </c>
    </row>
    <row r="279" spans="4:22" ht="10.5">
      <c r="D279" s="11" t="s">
        <v>52</v>
      </c>
      <c r="E279" s="11" t="s">
        <v>52</v>
      </c>
      <c r="F279" s="11" t="s">
        <v>52</v>
      </c>
      <c r="G279" s="11" t="s">
        <v>52</v>
      </c>
      <c r="H279" s="11" t="s">
        <v>52</v>
      </c>
      <c r="I279" s="11" t="s">
        <v>52</v>
      </c>
      <c r="J279" s="11" t="s">
        <v>52</v>
      </c>
      <c r="K279" s="11" t="s">
        <v>52</v>
      </c>
      <c r="L279" s="11" t="s">
        <v>52</v>
      </c>
      <c r="M279" s="11" t="s">
        <v>52</v>
      </c>
      <c r="N279" s="11" t="s">
        <v>52</v>
      </c>
      <c r="O279" s="11" t="s">
        <v>52</v>
      </c>
      <c r="P279" s="11" t="s">
        <v>52</v>
      </c>
      <c r="Q279" s="11" t="s">
        <v>52</v>
      </c>
      <c r="R279" s="11" t="s">
        <v>52</v>
      </c>
      <c r="S279" s="11" t="s">
        <v>52</v>
      </c>
      <c r="T279" s="11" t="s">
        <v>52</v>
      </c>
      <c r="U279" s="11" t="s">
        <v>52</v>
      </c>
      <c r="V279" s="11" t="s">
        <v>52</v>
      </c>
    </row>
    <row r="280" spans="1:22" ht="10.5">
      <c r="A280" t="s">
        <v>151</v>
      </c>
      <c r="D280" s="9">
        <f>SUM(D277:D278)</f>
        <v>4931511</v>
      </c>
      <c r="E280" s="9">
        <f aca="true" t="shared" si="12" ref="E280:T280">SUM(E277:E278)</f>
        <v>4911130</v>
      </c>
      <c r="F280" s="9">
        <f t="shared" si="12"/>
        <v>4910954</v>
      </c>
      <c r="G280" s="9">
        <f t="shared" si="12"/>
        <v>4910771</v>
      </c>
      <c r="H280" s="9">
        <f t="shared" si="12"/>
        <v>4930212</v>
      </c>
      <c r="I280" s="9">
        <f t="shared" si="12"/>
        <v>4911294</v>
      </c>
      <c r="J280" s="9">
        <f t="shared" si="12"/>
        <v>4910254</v>
      </c>
      <c r="K280" s="9">
        <f t="shared" si="12"/>
        <v>4910408</v>
      </c>
      <c r="L280" s="9">
        <f t="shared" si="12"/>
        <v>4929430</v>
      </c>
      <c r="M280" s="9">
        <f t="shared" si="12"/>
        <v>4910523</v>
      </c>
      <c r="N280" s="9">
        <f t="shared" si="12"/>
        <v>4910484</v>
      </c>
      <c r="O280" s="9">
        <f t="shared" si="12"/>
        <v>4908375</v>
      </c>
      <c r="P280" s="9">
        <f t="shared" si="12"/>
        <v>4931565</v>
      </c>
      <c r="Q280" s="9">
        <f t="shared" si="12"/>
        <v>4906754</v>
      </c>
      <c r="R280" s="9">
        <f t="shared" si="12"/>
        <v>4906162</v>
      </c>
      <c r="S280" s="9">
        <f t="shared" si="12"/>
        <v>4906625</v>
      </c>
      <c r="T280" s="9">
        <f t="shared" si="12"/>
        <v>4926096</v>
      </c>
      <c r="U280" s="9">
        <f>SUM(U277:U278)</f>
        <v>4907654</v>
      </c>
      <c r="V280" s="9">
        <f>SUM(V277:V278)</f>
        <v>4908923</v>
      </c>
    </row>
    <row r="282" ht="10.5">
      <c r="A282" t="s">
        <v>152</v>
      </c>
    </row>
    <row r="283" spans="2:22" ht="10.5">
      <c r="B283" t="s">
        <v>117</v>
      </c>
      <c r="D283" s="9">
        <v>652525</v>
      </c>
      <c r="E283" s="9">
        <v>650640</v>
      </c>
      <c r="F283" s="9">
        <v>650641</v>
      </c>
      <c r="G283" s="9">
        <v>650642</v>
      </c>
      <c r="H283" s="9">
        <v>652535</v>
      </c>
      <c r="I283" s="9">
        <v>651422</v>
      </c>
      <c r="J283" s="9">
        <v>644564</v>
      </c>
      <c r="K283" s="9">
        <v>644569</v>
      </c>
      <c r="L283" s="9">
        <v>646458</v>
      </c>
      <c r="M283" s="9">
        <v>644608</v>
      </c>
      <c r="N283" s="9">
        <v>644607</v>
      </c>
      <c r="O283" s="9">
        <v>644605</v>
      </c>
      <c r="P283" s="9">
        <v>643562</v>
      </c>
      <c r="Q283" s="9">
        <v>638090</v>
      </c>
      <c r="R283" s="9">
        <v>637233</v>
      </c>
      <c r="S283" s="9">
        <v>633253</v>
      </c>
      <c r="T283" s="9">
        <v>629311</v>
      </c>
      <c r="U283" s="9">
        <v>619130</v>
      </c>
      <c r="V283" s="9">
        <v>613195</v>
      </c>
    </row>
    <row r="284" spans="2:22" ht="10.5">
      <c r="B284" t="s">
        <v>118</v>
      </c>
      <c r="D284" s="9">
        <v>322078</v>
      </c>
      <c r="E284" s="9">
        <v>321007</v>
      </c>
      <c r="F284" s="9">
        <v>320881</v>
      </c>
      <c r="G284" s="9">
        <v>321001</v>
      </c>
      <c r="H284" s="9">
        <v>322026</v>
      </c>
      <c r="I284" s="9">
        <v>321016</v>
      </c>
      <c r="J284" s="9">
        <v>321010</v>
      </c>
      <c r="K284" s="9">
        <v>321018</v>
      </c>
      <c r="L284" s="9">
        <v>321990</v>
      </c>
      <c r="M284" s="9">
        <v>320912</v>
      </c>
      <c r="N284" s="9">
        <v>321000</v>
      </c>
      <c r="O284" s="9">
        <v>319154</v>
      </c>
      <c r="P284" s="9">
        <v>312652</v>
      </c>
      <c r="Q284" s="9">
        <v>308738</v>
      </c>
      <c r="R284" s="9">
        <v>307190</v>
      </c>
      <c r="S284" s="9">
        <v>300756</v>
      </c>
      <c r="T284" s="9">
        <v>296505</v>
      </c>
      <c r="U284" s="9">
        <v>291827</v>
      </c>
      <c r="V284" s="9">
        <v>292231</v>
      </c>
    </row>
    <row r="285" spans="2:22" ht="10.5">
      <c r="B285" t="s">
        <v>119</v>
      </c>
      <c r="D285" s="9">
        <v>238276</v>
      </c>
      <c r="E285" s="9">
        <v>237502</v>
      </c>
      <c r="F285" s="9">
        <v>237498</v>
      </c>
      <c r="G285" s="9">
        <v>237497</v>
      </c>
      <c r="H285" s="9">
        <v>238238</v>
      </c>
      <c r="I285" s="9">
        <v>238571</v>
      </c>
      <c r="J285" s="9">
        <v>237504</v>
      </c>
      <c r="K285" s="9">
        <v>237510</v>
      </c>
      <c r="L285" s="9">
        <v>238239</v>
      </c>
      <c r="M285" s="9">
        <v>237498</v>
      </c>
      <c r="N285" s="9">
        <v>237497</v>
      </c>
      <c r="O285" s="9">
        <v>236734</v>
      </c>
      <c r="P285" s="9">
        <v>232442</v>
      </c>
      <c r="Q285" s="9">
        <v>228902</v>
      </c>
      <c r="R285" s="9">
        <v>227914</v>
      </c>
      <c r="S285" s="9">
        <v>223682</v>
      </c>
      <c r="T285" s="9">
        <v>220501</v>
      </c>
      <c r="U285" s="9">
        <v>216954</v>
      </c>
      <c r="V285" s="9">
        <v>216742</v>
      </c>
    </row>
    <row r="286" spans="2:22" ht="10.5">
      <c r="B286" t="s">
        <v>120</v>
      </c>
      <c r="D286" s="9">
        <v>141843</v>
      </c>
      <c r="E286" s="9">
        <v>142164</v>
      </c>
      <c r="F286" s="9">
        <v>142094</v>
      </c>
      <c r="G286" s="9">
        <v>142202</v>
      </c>
      <c r="H286" s="9">
        <v>142430</v>
      </c>
      <c r="I286" s="9">
        <v>142099</v>
      </c>
      <c r="J286" s="9">
        <v>142155</v>
      </c>
      <c r="K286" s="9">
        <v>141993</v>
      </c>
      <c r="L286" s="9">
        <v>142154</v>
      </c>
      <c r="M286" s="9">
        <v>142148</v>
      </c>
      <c r="N286" s="9">
        <v>142987</v>
      </c>
      <c r="O286" s="9">
        <v>142988</v>
      </c>
      <c r="P286" s="9">
        <v>142700</v>
      </c>
      <c r="Q286" s="9">
        <v>144494</v>
      </c>
      <c r="R286" s="9">
        <v>139160</v>
      </c>
      <c r="S286" s="9">
        <v>141521</v>
      </c>
      <c r="T286" s="9">
        <v>141453</v>
      </c>
      <c r="U286" s="9">
        <v>141069</v>
      </c>
      <c r="V286" s="9">
        <v>141208</v>
      </c>
    </row>
    <row r="287" spans="2:22" ht="10.5">
      <c r="B287" t="s">
        <v>121</v>
      </c>
      <c r="D287" s="9">
        <v>1686530</v>
      </c>
      <c r="E287" s="9">
        <v>1681001</v>
      </c>
      <c r="F287" s="9">
        <v>1681001</v>
      </c>
      <c r="G287" s="9">
        <v>1681001</v>
      </c>
      <c r="H287" s="9">
        <v>1686530</v>
      </c>
      <c r="I287" s="9">
        <v>1681001</v>
      </c>
      <c r="J287" s="9">
        <v>1681001</v>
      </c>
      <c r="K287" s="9">
        <v>1681001</v>
      </c>
      <c r="L287" s="9">
        <v>1686530</v>
      </c>
      <c r="M287" s="9">
        <v>1681001</v>
      </c>
      <c r="N287" s="9">
        <v>1681001</v>
      </c>
      <c r="O287" s="9">
        <v>1681001</v>
      </c>
      <c r="P287" s="9">
        <v>1686530</v>
      </c>
      <c r="Q287" s="9">
        <v>1681001</v>
      </c>
      <c r="R287" s="9">
        <v>1681001</v>
      </c>
      <c r="S287" s="9">
        <v>1681001</v>
      </c>
      <c r="T287" s="9">
        <v>1686530</v>
      </c>
      <c r="U287" s="9">
        <v>1681001</v>
      </c>
      <c r="V287" s="9">
        <v>1681001</v>
      </c>
    </row>
    <row r="288" spans="4:22" ht="10.5">
      <c r="D288" s="11" t="s">
        <v>52</v>
      </c>
      <c r="E288" s="11" t="s">
        <v>52</v>
      </c>
      <c r="F288" s="11" t="s">
        <v>52</v>
      </c>
      <c r="G288" s="11" t="s">
        <v>52</v>
      </c>
      <c r="H288" s="11" t="s">
        <v>52</v>
      </c>
      <c r="I288" s="11" t="s">
        <v>52</v>
      </c>
      <c r="J288" s="11" t="s">
        <v>52</v>
      </c>
      <c r="K288" s="11" t="s">
        <v>52</v>
      </c>
      <c r="L288" s="11" t="s">
        <v>52</v>
      </c>
      <c r="M288" s="11" t="s">
        <v>52</v>
      </c>
      <c r="N288" s="11" t="s">
        <v>52</v>
      </c>
      <c r="O288" s="11" t="s">
        <v>52</v>
      </c>
      <c r="P288" s="11" t="s">
        <v>52</v>
      </c>
      <c r="Q288" s="11" t="s">
        <v>52</v>
      </c>
      <c r="R288" s="11" t="s">
        <v>52</v>
      </c>
      <c r="S288" s="11" t="s">
        <v>52</v>
      </c>
      <c r="T288" s="11" t="s">
        <v>52</v>
      </c>
      <c r="U288" s="11" t="s">
        <v>52</v>
      </c>
      <c r="V288" s="11" t="s">
        <v>52</v>
      </c>
    </row>
    <row r="289" spans="1:22" ht="10.5">
      <c r="A289" t="s">
        <v>153</v>
      </c>
      <c r="D289" s="9">
        <f>SUM(D283:D287)</f>
        <v>3041252</v>
      </c>
      <c r="E289" s="9">
        <f aca="true" t="shared" si="13" ref="E289:T289">SUM(E283:E287)</f>
        <v>3032314</v>
      </c>
      <c r="F289" s="9">
        <f t="shared" si="13"/>
        <v>3032115</v>
      </c>
      <c r="G289" s="9">
        <f t="shared" si="13"/>
        <v>3032343</v>
      </c>
      <c r="H289" s="9">
        <f t="shared" si="13"/>
        <v>3041759</v>
      </c>
      <c r="I289" s="9">
        <f t="shared" si="13"/>
        <v>3034109</v>
      </c>
      <c r="J289" s="9">
        <f t="shared" si="13"/>
        <v>3026234</v>
      </c>
      <c r="K289" s="9">
        <f t="shared" si="13"/>
        <v>3026091</v>
      </c>
      <c r="L289" s="9">
        <f t="shared" si="13"/>
        <v>3035371</v>
      </c>
      <c r="M289" s="9">
        <f t="shared" si="13"/>
        <v>3026167</v>
      </c>
      <c r="N289" s="9">
        <f t="shared" si="13"/>
        <v>3027092</v>
      </c>
      <c r="O289" s="9">
        <f t="shared" si="13"/>
        <v>3024482</v>
      </c>
      <c r="P289" s="9">
        <f t="shared" si="13"/>
        <v>3017886</v>
      </c>
      <c r="Q289" s="9">
        <f t="shared" si="13"/>
        <v>3001225</v>
      </c>
      <c r="R289" s="9">
        <f t="shared" si="13"/>
        <v>2992498</v>
      </c>
      <c r="S289" s="9">
        <f t="shared" si="13"/>
        <v>2980213</v>
      </c>
      <c r="T289" s="9">
        <f t="shared" si="13"/>
        <v>2974300</v>
      </c>
      <c r="U289" s="9">
        <f>SUM(U283:U287)</f>
        <v>2949981</v>
      </c>
      <c r="V289" s="9">
        <f>SUM(V283:V287)</f>
        <v>2944377</v>
      </c>
    </row>
    <row r="290" spans="4:22" ht="10.5">
      <c r="D290" s="11" t="s">
        <v>123</v>
      </c>
      <c r="E290" s="11" t="s">
        <v>123</v>
      </c>
      <c r="F290" s="11" t="s">
        <v>123</v>
      </c>
      <c r="G290" s="11" t="s">
        <v>123</v>
      </c>
      <c r="H290" s="11" t="s">
        <v>123</v>
      </c>
      <c r="I290" s="11" t="s">
        <v>123</v>
      </c>
      <c r="J290" s="11" t="s">
        <v>123</v>
      </c>
      <c r="K290" s="11" t="s">
        <v>123</v>
      </c>
      <c r="L290" s="11" t="s">
        <v>123</v>
      </c>
      <c r="M290" s="11" t="s">
        <v>123</v>
      </c>
      <c r="N290" s="11" t="s">
        <v>123</v>
      </c>
      <c r="O290" s="11" t="s">
        <v>123</v>
      </c>
      <c r="P290" s="11" t="s">
        <v>123</v>
      </c>
      <c r="Q290" s="11" t="s">
        <v>123</v>
      </c>
      <c r="R290" s="11" t="s">
        <v>123</v>
      </c>
      <c r="S290" s="11" t="s">
        <v>123</v>
      </c>
      <c r="T290" s="11" t="s">
        <v>123</v>
      </c>
      <c r="U290" s="11" t="s">
        <v>123</v>
      </c>
      <c r="V290" s="11" t="s">
        <v>123</v>
      </c>
    </row>
    <row r="291" spans="1:22" ht="10.5">
      <c r="A291" t="s">
        <v>154</v>
      </c>
      <c r="D291" s="9">
        <f>total.purchase.energy+total.fuel.energy+total.hydro.energy+total.non.coal.energy</f>
        <v>89338753</v>
      </c>
      <c r="E291" s="9">
        <f aca="true" t="shared" si="14" ref="E291:T291">total.purchase.energy+total.fuel.energy+total.hydro.energy+total.non.coal.energy</f>
        <v>87732490</v>
      </c>
      <c r="F291" s="9">
        <f t="shared" si="14"/>
        <v>86291297</v>
      </c>
      <c r="G291" s="9">
        <f t="shared" si="14"/>
        <v>86800835</v>
      </c>
      <c r="H291" s="9">
        <f t="shared" si="14"/>
        <v>87161704</v>
      </c>
      <c r="I291" s="9">
        <f t="shared" si="14"/>
        <v>86852718</v>
      </c>
      <c r="J291" s="9">
        <f t="shared" si="14"/>
        <v>87335012</v>
      </c>
      <c r="K291" s="9">
        <f t="shared" si="14"/>
        <v>87300555</v>
      </c>
      <c r="L291" s="9">
        <f t="shared" si="14"/>
        <v>88485201</v>
      </c>
      <c r="M291" s="9">
        <f t="shared" si="14"/>
        <v>88896925</v>
      </c>
      <c r="N291" s="9">
        <f t="shared" si="14"/>
        <v>89560375</v>
      </c>
      <c r="O291" s="9">
        <f t="shared" si="14"/>
        <v>90667423</v>
      </c>
      <c r="P291" s="9">
        <f t="shared" si="14"/>
        <v>91834021</v>
      </c>
      <c r="Q291" s="9">
        <f t="shared" si="14"/>
        <v>92797580</v>
      </c>
      <c r="R291" s="9">
        <f t="shared" si="14"/>
        <v>93326998</v>
      </c>
      <c r="S291" s="9">
        <f t="shared" si="14"/>
        <v>94608856</v>
      </c>
      <c r="T291" s="9">
        <f t="shared" si="14"/>
        <v>96125231</v>
      </c>
      <c r="U291" s="9">
        <f>total.purchase.energy+total.fuel.energy+total.hydro.energy+total.non.coal.energy</f>
        <v>97298014</v>
      </c>
      <c r="V291" s="9">
        <f>total.purchase.energy+total.fuel.energy+total.hydro.energy+total.non.coal.energy</f>
        <v>99012992</v>
      </c>
    </row>
    <row r="292" spans="4:22" ht="10.5">
      <c r="D292" s="11" t="s">
        <v>123</v>
      </c>
      <c r="E292" s="11" t="s">
        <v>123</v>
      </c>
      <c r="F292" s="11" t="s">
        <v>123</v>
      </c>
      <c r="G292" s="11" t="s">
        <v>123</v>
      </c>
      <c r="H292" s="11" t="s">
        <v>123</v>
      </c>
      <c r="I292" s="11" t="s">
        <v>123</v>
      </c>
      <c r="J292" s="11" t="s">
        <v>123</v>
      </c>
      <c r="K292" s="11" t="s">
        <v>123</v>
      </c>
      <c r="L292" s="11" t="s">
        <v>123</v>
      </c>
      <c r="M292" s="11" t="s">
        <v>123</v>
      </c>
      <c r="N292" s="11" t="s">
        <v>123</v>
      </c>
      <c r="O292" s="11" t="s">
        <v>123</v>
      </c>
      <c r="P292" s="11" t="s">
        <v>123</v>
      </c>
      <c r="Q292" s="11" t="s">
        <v>123</v>
      </c>
      <c r="R292" s="11" t="s">
        <v>123</v>
      </c>
      <c r="S292" s="11" t="s">
        <v>123</v>
      </c>
      <c r="T292" s="11" t="s">
        <v>123</v>
      </c>
      <c r="U292" s="11" t="s">
        <v>123</v>
      </c>
      <c r="V292" s="11" t="s">
        <v>123</v>
      </c>
    </row>
    <row r="293" spans="4:22" ht="10.5"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4" ht="10.5">
      <c r="A294" s="5" t="s">
        <v>126</v>
      </c>
      <c r="D294" s="9">
        <f>SUM(D291:V291)</f>
        <v>1721426980</v>
      </c>
    </row>
    <row r="295" spans="1:22" ht="10.5">
      <c r="A295" s="4" t="s">
        <v>0</v>
      </c>
      <c r="L295" s="6" t="s">
        <v>1</v>
      </c>
      <c r="U295" s="1">
        <v>34909</v>
      </c>
      <c r="V295" s="2">
        <v>0.3652777777777778</v>
      </c>
    </row>
    <row r="296" spans="1:12" ht="10.5">
      <c r="A296" s="3" t="s">
        <v>2</v>
      </c>
      <c r="L296" s="7" t="s">
        <v>155</v>
      </c>
    </row>
    <row r="297" spans="1:12" ht="10.5">
      <c r="A297" s="3"/>
      <c r="L297" s="7" t="s">
        <v>156</v>
      </c>
    </row>
    <row r="299" spans="4:22" ht="10.5">
      <c r="D299" s="8">
        <v>2000</v>
      </c>
      <c r="E299" s="8">
        <v>2001</v>
      </c>
      <c r="F299" s="8">
        <v>2002</v>
      </c>
      <c r="G299" s="8">
        <v>2003</v>
      </c>
      <c r="H299" s="8">
        <v>2004</v>
      </c>
      <c r="I299" s="8">
        <v>2005</v>
      </c>
      <c r="J299" s="8">
        <v>2006</v>
      </c>
      <c r="K299" s="8">
        <v>2007</v>
      </c>
      <c r="L299" s="8">
        <v>2008</v>
      </c>
      <c r="M299" s="8">
        <v>2009</v>
      </c>
      <c r="N299" s="8">
        <v>2010</v>
      </c>
      <c r="O299" s="8">
        <v>2011</v>
      </c>
      <c r="P299" s="8">
        <v>2012</v>
      </c>
      <c r="Q299" s="8">
        <v>2013</v>
      </c>
      <c r="R299" s="8">
        <v>2014</v>
      </c>
      <c r="S299" s="8">
        <v>2015</v>
      </c>
      <c r="T299" s="8">
        <v>2016</v>
      </c>
      <c r="U299" s="8">
        <v>2017</v>
      </c>
      <c r="V299" s="8">
        <v>2018</v>
      </c>
    </row>
    <row r="300" spans="4:22" ht="10.5">
      <c r="D300" s="8" t="s">
        <v>4</v>
      </c>
      <c r="E300" s="8" t="s">
        <v>4</v>
      </c>
      <c r="F300" s="8" t="s">
        <v>4</v>
      </c>
      <c r="G300" s="8" t="s">
        <v>4</v>
      </c>
      <c r="H300" s="8" t="s">
        <v>4</v>
      </c>
      <c r="I300" s="8" t="s">
        <v>4</v>
      </c>
      <c r="J300" s="8" t="s">
        <v>4</v>
      </c>
      <c r="K300" s="8" t="s">
        <v>4</v>
      </c>
      <c r="L300" s="8" t="s">
        <v>4</v>
      </c>
      <c r="M300" s="8" t="s">
        <v>4</v>
      </c>
      <c r="N300" s="8" t="s">
        <v>4</v>
      </c>
      <c r="O300" s="8" t="s">
        <v>4</v>
      </c>
      <c r="P300" s="8" t="s">
        <v>4</v>
      </c>
      <c r="Q300" s="8" t="s">
        <v>4</v>
      </c>
      <c r="R300" s="8" t="s">
        <v>4</v>
      </c>
      <c r="S300" s="8" t="s">
        <v>4</v>
      </c>
      <c r="T300" s="8" t="s">
        <v>4</v>
      </c>
      <c r="U300" s="8" t="s">
        <v>4</v>
      </c>
      <c r="V300" s="8" t="s">
        <v>4</v>
      </c>
    </row>
    <row r="301" ht="10.5">
      <c r="A301" t="s">
        <v>157</v>
      </c>
    </row>
    <row r="302" spans="2:22" ht="10.5">
      <c r="B302" t="s">
        <v>91</v>
      </c>
      <c r="D302" s="9">
        <v>1303181</v>
      </c>
      <c r="E302" s="9">
        <v>1298752</v>
      </c>
      <c r="F302" s="9">
        <v>1283464</v>
      </c>
      <c r="G302" s="9">
        <v>1287869</v>
      </c>
      <c r="H302" s="9">
        <v>1301591</v>
      </c>
      <c r="I302" s="9">
        <v>1278707</v>
      </c>
      <c r="J302" s="9">
        <v>1329715</v>
      </c>
      <c r="K302" s="9">
        <v>1326798</v>
      </c>
      <c r="L302" s="9">
        <v>1334669</v>
      </c>
      <c r="M302" s="9">
        <v>1338714</v>
      </c>
      <c r="N302" s="9">
        <v>1349061</v>
      </c>
      <c r="O302" s="9">
        <v>1369536</v>
      </c>
      <c r="P302" s="9">
        <v>1409447</v>
      </c>
      <c r="Q302" s="9">
        <v>1413813</v>
      </c>
      <c r="R302" s="9">
        <v>1413882</v>
      </c>
      <c r="S302" s="9">
        <v>1414224</v>
      </c>
      <c r="T302" s="9">
        <v>1417655</v>
      </c>
      <c r="U302" s="9">
        <v>1421415</v>
      </c>
      <c r="V302" s="9">
        <v>1422890</v>
      </c>
    </row>
    <row r="303" spans="2:22" ht="10.5">
      <c r="B303" t="s">
        <v>92</v>
      </c>
      <c r="D303" s="9">
        <v>1296289</v>
      </c>
      <c r="E303" s="9">
        <v>1296950</v>
      </c>
      <c r="F303" s="9">
        <v>1305818</v>
      </c>
      <c r="G303" s="9">
        <v>1318103</v>
      </c>
      <c r="H303" s="9">
        <v>1296776</v>
      </c>
      <c r="I303" s="9">
        <v>1296148</v>
      </c>
      <c r="J303" s="9">
        <v>1330021</v>
      </c>
      <c r="K303" s="9">
        <v>1323260</v>
      </c>
      <c r="L303" s="9">
        <v>1357553</v>
      </c>
      <c r="M303" s="9">
        <v>1352476</v>
      </c>
      <c r="N303" s="9">
        <v>1374920</v>
      </c>
      <c r="O303" s="9">
        <v>1389937</v>
      </c>
      <c r="P303" s="9">
        <v>1405357</v>
      </c>
      <c r="Q303" s="9">
        <v>1400941</v>
      </c>
      <c r="R303" s="9">
        <v>1401071</v>
      </c>
      <c r="S303" s="9">
        <v>1401022</v>
      </c>
      <c r="T303" s="9">
        <v>1405153</v>
      </c>
      <c r="U303" s="9">
        <v>1402161</v>
      </c>
      <c r="V303" s="9">
        <v>1403428</v>
      </c>
    </row>
    <row r="304" spans="2:22" ht="10.5">
      <c r="B304" t="s">
        <v>93</v>
      </c>
      <c r="D304" s="9">
        <v>609698</v>
      </c>
      <c r="E304" s="9">
        <v>607966</v>
      </c>
      <c r="F304" s="9">
        <v>607966</v>
      </c>
      <c r="G304" s="9">
        <v>607966</v>
      </c>
      <c r="H304" s="9">
        <v>609698</v>
      </c>
      <c r="I304" s="9">
        <v>607966</v>
      </c>
      <c r="J304" s="9">
        <v>607966</v>
      </c>
      <c r="K304" s="9">
        <v>607966</v>
      </c>
      <c r="L304" s="9">
        <v>609698</v>
      </c>
      <c r="M304" s="9">
        <v>607966</v>
      </c>
      <c r="N304" s="9">
        <v>607966</v>
      </c>
      <c r="O304" s="9">
        <v>607966</v>
      </c>
      <c r="P304" s="9">
        <v>609698</v>
      </c>
      <c r="Q304" s="9">
        <v>607966</v>
      </c>
      <c r="R304" s="9">
        <v>607966</v>
      </c>
      <c r="S304" s="9">
        <v>607966</v>
      </c>
      <c r="T304" s="9">
        <v>609698</v>
      </c>
      <c r="U304" s="9">
        <v>607966</v>
      </c>
      <c r="V304" s="9">
        <v>607966</v>
      </c>
    </row>
    <row r="305" spans="2:22" ht="10.5">
      <c r="B305" t="s">
        <v>94</v>
      </c>
      <c r="D305" s="9">
        <v>625351</v>
      </c>
      <c r="E305" s="9">
        <v>623599</v>
      </c>
      <c r="F305" s="9">
        <v>623599</v>
      </c>
      <c r="G305" s="9">
        <v>623599</v>
      </c>
      <c r="H305" s="9">
        <v>625351</v>
      </c>
      <c r="I305" s="9">
        <v>623599</v>
      </c>
      <c r="J305" s="9">
        <v>623599</v>
      </c>
      <c r="K305" s="9">
        <v>623599</v>
      </c>
      <c r="L305" s="9">
        <v>625351</v>
      </c>
      <c r="M305" s="9">
        <v>623599</v>
      </c>
      <c r="N305" s="9">
        <v>623599</v>
      </c>
      <c r="O305" s="9">
        <v>623599</v>
      </c>
      <c r="P305" s="9">
        <v>625351</v>
      </c>
      <c r="Q305" s="9">
        <v>623599</v>
      </c>
      <c r="R305" s="9">
        <v>623599</v>
      </c>
      <c r="S305" s="9">
        <v>623599</v>
      </c>
      <c r="T305" s="9">
        <v>625351</v>
      </c>
      <c r="U305" s="9">
        <v>623599</v>
      </c>
      <c r="V305" s="9">
        <v>623599</v>
      </c>
    </row>
    <row r="306" spans="2:22" ht="10.5">
      <c r="B306" t="s">
        <v>95</v>
      </c>
      <c r="D306" s="9">
        <v>1218645</v>
      </c>
      <c r="E306" s="9">
        <v>1215203</v>
      </c>
      <c r="F306" s="9">
        <v>1215203</v>
      </c>
      <c r="G306" s="9">
        <v>1215203</v>
      </c>
      <c r="H306" s="9">
        <v>1218645</v>
      </c>
      <c r="I306" s="9">
        <v>1215203</v>
      </c>
      <c r="J306" s="9">
        <v>1215203</v>
      </c>
      <c r="K306" s="9">
        <v>1215203</v>
      </c>
      <c r="L306" s="9">
        <v>1218645</v>
      </c>
      <c r="M306" s="9">
        <v>1215203</v>
      </c>
      <c r="N306" s="9">
        <v>1215203</v>
      </c>
      <c r="O306" s="9">
        <v>1215203</v>
      </c>
      <c r="P306" s="9">
        <v>1218645</v>
      </c>
      <c r="Q306" s="9">
        <v>1215203</v>
      </c>
      <c r="R306" s="9">
        <v>1215203</v>
      </c>
      <c r="S306" s="9">
        <v>1215203</v>
      </c>
      <c r="T306" s="9">
        <v>1218645</v>
      </c>
      <c r="U306" s="9">
        <v>1215203</v>
      </c>
      <c r="V306" s="9">
        <v>1215203</v>
      </c>
    </row>
    <row r="307" spans="2:22" ht="10.5">
      <c r="B307" t="s">
        <v>96</v>
      </c>
      <c r="D307" s="9">
        <v>1799633</v>
      </c>
      <c r="E307" s="9">
        <v>1794447</v>
      </c>
      <c r="F307" s="9">
        <v>1794447</v>
      </c>
      <c r="G307" s="9">
        <v>1794447</v>
      </c>
      <c r="H307" s="9">
        <v>1799633</v>
      </c>
      <c r="I307" s="9">
        <v>1794447</v>
      </c>
      <c r="J307" s="9">
        <v>1794447</v>
      </c>
      <c r="K307" s="9">
        <v>1794447</v>
      </c>
      <c r="L307" s="9">
        <v>1799633</v>
      </c>
      <c r="M307" s="9">
        <v>1794447</v>
      </c>
      <c r="N307" s="9">
        <v>1794447</v>
      </c>
      <c r="O307" s="9">
        <v>1794447</v>
      </c>
      <c r="P307" s="9">
        <v>1799633</v>
      </c>
      <c r="Q307" s="9">
        <v>1794447</v>
      </c>
      <c r="R307" s="9">
        <v>1794447</v>
      </c>
      <c r="S307" s="9">
        <v>1794447</v>
      </c>
      <c r="T307" s="9">
        <v>1799633</v>
      </c>
      <c r="U307" s="9">
        <v>1794447</v>
      </c>
      <c r="V307" s="9">
        <v>1794447</v>
      </c>
    </row>
    <row r="308" spans="2:22" ht="10.5">
      <c r="B308" t="s">
        <v>97</v>
      </c>
      <c r="D308" s="9">
        <v>1427083</v>
      </c>
      <c r="E308" s="9">
        <v>1373170</v>
      </c>
      <c r="F308" s="9">
        <v>1374390</v>
      </c>
      <c r="G308" s="9">
        <v>1374433</v>
      </c>
      <c r="H308" s="9">
        <v>1377111</v>
      </c>
      <c r="I308" s="9">
        <v>1361076</v>
      </c>
      <c r="J308" s="9">
        <v>1375068</v>
      </c>
      <c r="K308" s="9">
        <v>1373585</v>
      </c>
      <c r="L308" s="9">
        <v>1379824</v>
      </c>
      <c r="M308" s="9">
        <v>1375845</v>
      </c>
      <c r="N308" s="9">
        <v>1377561</v>
      </c>
      <c r="O308" s="9">
        <v>1377710</v>
      </c>
      <c r="P308" s="9">
        <v>1382864</v>
      </c>
      <c r="Q308" s="9">
        <v>1378845</v>
      </c>
      <c r="R308" s="9">
        <v>1379820</v>
      </c>
      <c r="S308" s="9">
        <v>1379750</v>
      </c>
      <c r="T308" s="9">
        <v>1384504</v>
      </c>
      <c r="U308" s="9">
        <v>1380086</v>
      </c>
      <c r="V308" s="9">
        <v>1380795</v>
      </c>
    </row>
    <row r="309" spans="2:22" ht="10.5">
      <c r="B309" t="s">
        <v>98</v>
      </c>
      <c r="D309" s="9">
        <v>1442506</v>
      </c>
      <c r="E309" s="9">
        <v>1370591</v>
      </c>
      <c r="F309" s="9">
        <v>1371528</v>
      </c>
      <c r="G309" s="9">
        <v>1372402</v>
      </c>
      <c r="H309" s="9">
        <v>1376061</v>
      </c>
      <c r="I309" s="9">
        <v>1369742</v>
      </c>
      <c r="J309" s="9">
        <v>1372048</v>
      </c>
      <c r="K309" s="9">
        <v>1371054</v>
      </c>
      <c r="L309" s="9">
        <v>1376610</v>
      </c>
      <c r="M309" s="9">
        <v>1372708</v>
      </c>
      <c r="N309" s="9">
        <v>1375357</v>
      </c>
      <c r="O309" s="9">
        <v>1375974</v>
      </c>
      <c r="P309" s="9">
        <v>1381556</v>
      </c>
      <c r="Q309" s="9">
        <v>1377868</v>
      </c>
      <c r="R309" s="9">
        <v>1380633</v>
      </c>
      <c r="S309" s="9">
        <v>1381557</v>
      </c>
      <c r="T309" s="9">
        <v>1386642</v>
      </c>
      <c r="U309" s="9">
        <v>1382269</v>
      </c>
      <c r="V309" s="9">
        <v>1382314</v>
      </c>
    </row>
    <row r="310" spans="2:22" ht="10.5">
      <c r="B310" t="s">
        <v>99</v>
      </c>
      <c r="D310" s="9">
        <v>1348382</v>
      </c>
      <c r="E310" s="9">
        <v>1270198</v>
      </c>
      <c r="F310" s="9">
        <v>1271224</v>
      </c>
      <c r="G310" s="9">
        <v>1271565</v>
      </c>
      <c r="H310" s="9">
        <v>1275512</v>
      </c>
      <c r="I310" s="9">
        <v>1270314</v>
      </c>
      <c r="J310" s="9">
        <v>1271635</v>
      </c>
      <c r="K310" s="9">
        <v>1271294</v>
      </c>
      <c r="L310" s="9">
        <v>1276106</v>
      </c>
      <c r="M310" s="9">
        <v>1272988</v>
      </c>
      <c r="N310" s="9">
        <v>1275588</v>
      </c>
      <c r="O310" s="9">
        <v>1276506</v>
      </c>
      <c r="P310" s="9">
        <v>1282200</v>
      </c>
      <c r="Q310" s="9">
        <v>1278107</v>
      </c>
      <c r="R310" s="9">
        <v>1279063</v>
      </c>
      <c r="S310" s="9">
        <v>1280895</v>
      </c>
      <c r="T310" s="9">
        <v>1285985</v>
      </c>
      <c r="U310" s="9">
        <v>1281861</v>
      </c>
      <c r="V310" s="9">
        <v>1282252</v>
      </c>
    </row>
    <row r="311" spans="2:22" ht="10.5">
      <c r="B311" t="s">
        <v>100</v>
      </c>
      <c r="D311" s="9">
        <v>1416832</v>
      </c>
      <c r="E311" s="9">
        <v>1347105</v>
      </c>
      <c r="F311" s="9">
        <v>1347278</v>
      </c>
      <c r="G311" s="9">
        <v>1347608</v>
      </c>
      <c r="H311" s="9">
        <v>1351554</v>
      </c>
      <c r="I311" s="9">
        <v>1343126</v>
      </c>
      <c r="J311" s="9">
        <v>1349047</v>
      </c>
      <c r="K311" s="9">
        <v>1348251</v>
      </c>
      <c r="L311" s="9">
        <v>1353417</v>
      </c>
      <c r="M311" s="9">
        <v>1349891</v>
      </c>
      <c r="N311" s="9">
        <v>1352587</v>
      </c>
      <c r="O311" s="9">
        <v>1353791</v>
      </c>
      <c r="P311" s="9">
        <v>1359603</v>
      </c>
      <c r="Q311" s="9">
        <v>1356090</v>
      </c>
      <c r="R311" s="9">
        <v>1356684</v>
      </c>
      <c r="S311" s="9">
        <v>1356989</v>
      </c>
      <c r="T311" s="9">
        <v>1362057</v>
      </c>
      <c r="U311" s="9">
        <v>1357978</v>
      </c>
      <c r="V311" s="9">
        <v>1358472</v>
      </c>
    </row>
    <row r="312" spans="2:22" ht="10.5">
      <c r="B312" t="s">
        <v>101</v>
      </c>
      <c r="D312" s="9">
        <v>1683359</v>
      </c>
      <c r="E312" s="9">
        <v>1678761</v>
      </c>
      <c r="F312" s="9">
        <v>1678761</v>
      </c>
      <c r="G312" s="9">
        <v>1678761</v>
      </c>
      <c r="H312" s="9">
        <v>1683359</v>
      </c>
      <c r="I312" s="9">
        <v>1678761</v>
      </c>
      <c r="J312" s="9">
        <v>1678761</v>
      </c>
      <c r="K312" s="9">
        <v>1678761</v>
      </c>
      <c r="L312" s="9">
        <v>1683359</v>
      </c>
      <c r="M312" s="9">
        <v>1678761</v>
      </c>
      <c r="N312" s="9">
        <v>1678761</v>
      </c>
      <c r="O312" s="9">
        <v>1678761</v>
      </c>
      <c r="P312" s="9">
        <v>1683359</v>
      </c>
      <c r="Q312" s="9">
        <v>1678761</v>
      </c>
      <c r="R312" s="9">
        <v>1678761</v>
      </c>
      <c r="S312" s="9">
        <v>1678761</v>
      </c>
      <c r="T312" s="9">
        <v>1683359</v>
      </c>
      <c r="U312" s="9">
        <v>1678761</v>
      </c>
      <c r="V312" s="9">
        <v>1678761</v>
      </c>
    </row>
    <row r="313" spans="2:22" ht="10.5">
      <c r="B313" t="s">
        <v>102</v>
      </c>
      <c r="D313" s="9">
        <v>290692</v>
      </c>
      <c r="E313" s="9">
        <v>289583</v>
      </c>
      <c r="F313" s="9">
        <v>290221</v>
      </c>
      <c r="G313" s="9">
        <v>290174</v>
      </c>
      <c r="H313" s="9">
        <v>291180</v>
      </c>
      <c r="I313" s="9">
        <v>291753</v>
      </c>
      <c r="J313" s="9">
        <v>290721</v>
      </c>
      <c r="K313" s="9">
        <v>291318</v>
      </c>
      <c r="L313" s="9">
        <v>291238</v>
      </c>
      <c r="M313" s="9">
        <v>290256</v>
      </c>
      <c r="N313" s="9">
        <v>290177</v>
      </c>
      <c r="O313" s="9">
        <v>290112</v>
      </c>
      <c r="P313" s="9">
        <v>290172</v>
      </c>
      <c r="Q313" s="9">
        <v>289270</v>
      </c>
      <c r="R313" s="9">
        <v>289397</v>
      </c>
      <c r="S313" s="9">
        <v>289412</v>
      </c>
      <c r="T313" s="9">
        <v>290262</v>
      </c>
      <c r="U313" s="9">
        <v>289419</v>
      </c>
      <c r="V313" s="9">
        <v>290170</v>
      </c>
    </row>
    <row r="314" spans="2:22" ht="10.5">
      <c r="B314" t="s">
        <v>103</v>
      </c>
      <c r="D314" s="9">
        <v>281072</v>
      </c>
      <c r="E314" s="9">
        <v>280631</v>
      </c>
      <c r="F314" s="9">
        <v>282575</v>
      </c>
      <c r="G314" s="9">
        <v>282555</v>
      </c>
      <c r="H314" s="9">
        <v>283517</v>
      </c>
      <c r="I314" s="9">
        <v>281080</v>
      </c>
      <c r="J314" s="9">
        <v>282777</v>
      </c>
      <c r="K314" s="9">
        <v>283302</v>
      </c>
      <c r="L314" s="9">
        <v>283695</v>
      </c>
      <c r="M314" s="9">
        <v>282724</v>
      </c>
      <c r="N314" s="9">
        <v>282689</v>
      </c>
      <c r="O314" s="9">
        <v>282644</v>
      </c>
      <c r="P314" s="9">
        <v>283426</v>
      </c>
      <c r="Q314" s="9">
        <v>282454</v>
      </c>
      <c r="R314" s="9">
        <v>282424</v>
      </c>
      <c r="S314" s="9">
        <v>282413</v>
      </c>
      <c r="T314" s="9">
        <v>283358</v>
      </c>
      <c r="U314" s="9">
        <v>282534</v>
      </c>
      <c r="V314" s="9">
        <v>282581</v>
      </c>
    </row>
    <row r="315" spans="2:22" ht="10.5">
      <c r="B315" t="s">
        <v>104</v>
      </c>
      <c r="D315" s="9">
        <v>263053</v>
      </c>
      <c r="E315" s="9">
        <v>262308</v>
      </c>
      <c r="F315" s="9">
        <v>262308</v>
      </c>
      <c r="G315" s="9">
        <v>262308</v>
      </c>
      <c r="H315" s="9">
        <v>263053</v>
      </c>
      <c r="I315" s="9">
        <v>262308</v>
      </c>
      <c r="J315" s="9">
        <v>262308</v>
      </c>
      <c r="K315" s="9">
        <v>262308</v>
      </c>
      <c r="L315" s="9">
        <v>263053</v>
      </c>
      <c r="M315" s="9">
        <v>262308</v>
      </c>
      <c r="N315" s="9">
        <v>262308</v>
      </c>
      <c r="O315" s="9">
        <v>262308</v>
      </c>
      <c r="P315" s="9">
        <v>263053</v>
      </c>
      <c r="Q315" s="9">
        <v>262308</v>
      </c>
      <c r="R315" s="9">
        <v>262308</v>
      </c>
      <c r="S315" s="9">
        <v>262308</v>
      </c>
      <c r="T315" s="9">
        <v>263053</v>
      </c>
      <c r="U315" s="9">
        <v>262308</v>
      </c>
      <c r="V315" s="9">
        <v>262308</v>
      </c>
    </row>
    <row r="316" spans="2:22" ht="10.5">
      <c r="B316" t="s">
        <v>105</v>
      </c>
      <c r="D316" s="9">
        <v>390754</v>
      </c>
      <c r="E316" s="9">
        <v>389644</v>
      </c>
      <c r="F316" s="9">
        <v>389644</v>
      </c>
      <c r="G316" s="9">
        <v>389644</v>
      </c>
      <c r="H316" s="9">
        <v>390754</v>
      </c>
      <c r="I316" s="9">
        <v>389644</v>
      </c>
      <c r="J316" s="9">
        <v>389644</v>
      </c>
      <c r="K316" s="9">
        <v>389644</v>
      </c>
      <c r="L316" s="9">
        <v>390754</v>
      </c>
      <c r="M316" s="9">
        <v>389644</v>
      </c>
      <c r="N316" s="9">
        <v>389644</v>
      </c>
      <c r="O316" s="9">
        <v>389644</v>
      </c>
      <c r="P316" s="9">
        <v>390754</v>
      </c>
      <c r="Q316" s="9">
        <v>389644</v>
      </c>
      <c r="R316" s="9">
        <v>389644</v>
      </c>
      <c r="S316" s="9">
        <v>389644</v>
      </c>
      <c r="T316" s="9">
        <v>390754</v>
      </c>
      <c r="U316" s="9">
        <v>389644</v>
      </c>
      <c r="V316" s="9">
        <v>389644</v>
      </c>
    </row>
    <row r="317" spans="2:22" ht="10.5">
      <c r="B317" t="s">
        <v>106</v>
      </c>
      <c r="D317" s="9">
        <v>552408</v>
      </c>
      <c r="E317" s="9">
        <v>547946</v>
      </c>
      <c r="F317" s="9">
        <v>548549</v>
      </c>
      <c r="G317" s="9">
        <v>549719</v>
      </c>
      <c r="H317" s="9">
        <v>548425</v>
      </c>
      <c r="I317" s="9">
        <v>546386</v>
      </c>
      <c r="J317" s="9">
        <v>561095</v>
      </c>
      <c r="K317" s="9">
        <v>551332</v>
      </c>
      <c r="L317" s="9">
        <v>560974</v>
      </c>
      <c r="M317" s="9">
        <v>553938</v>
      </c>
      <c r="N317" s="9">
        <v>563897</v>
      </c>
      <c r="O317" s="9">
        <v>553092</v>
      </c>
      <c r="P317" s="9">
        <v>555238</v>
      </c>
      <c r="Q317" s="9">
        <v>553968</v>
      </c>
      <c r="R317" s="9">
        <v>540369</v>
      </c>
      <c r="S317" s="9">
        <v>540287</v>
      </c>
      <c r="T317" s="9">
        <v>542107</v>
      </c>
      <c r="U317" s="9">
        <v>540285</v>
      </c>
      <c r="V317" s="9">
        <v>515394</v>
      </c>
    </row>
    <row r="318" spans="2:22" ht="10.5">
      <c r="B318" t="s">
        <v>107</v>
      </c>
      <c r="D318" s="9">
        <v>754939</v>
      </c>
      <c r="E318" s="9">
        <v>749888</v>
      </c>
      <c r="F318" s="9">
        <v>744537</v>
      </c>
      <c r="G318" s="9">
        <v>745197</v>
      </c>
      <c r="H318" s="9">
        <v>752345</v>
      </c>
      <c r="I318" s="9">
        <v>757197</v>
      </c>
      <c r="J318" s="9">
        <v>758813</v>
      </c>
      <c r="K318" s="9">
        <v>751447</v>
      </c>
      <c r="L318" s="9">
        <v>761092</v>
      </c>
      <c r="M318" s="9">
        <v>758781</v>
      </c>
      <c r="N318" s="9">
        <v>755912</v>
      </c>
      <c r="O318" s="9">
        <v>750066</v>
      </c>
      <c r="P318" s="9">
        <v>734745</v>
      </c>
      <c r="Q318" s="9">
        <v>732598</v>
      </c>
      <c r="R318" s="9">
        <v>716454</v>
      </c>
      <c r="S318" s="9">
        <v>706995</v>
      </c>
      <c r="T318" s="9">
        <v>704894</v>
      </c>
      <c r="U318" s="9">
        <v>701079</v>
      </c>
      <c r="V318" s="9">
        <v>679046</v>
      </c>
    </row>
    <row r="319" spans="2:22" ht="10.5">
      <c r="B319" t="s">
        <v>108</v>
      </c>
      <c r="D319" s="9">
        <v>1079788</v>
      </c>
      <c r="E319" s="9">
        <v>1071161</v>
      </c>
      <c r="F319" s="9">
        <v>1067098</v>
      </c>
      <c r="G319" s="9">
        <v>1073560</v>
      </c>
      <c r="H319" s="9">
        <v>1073085</v>
      </c>
      <c r="I319" s="9">
        <v>1064584</v>
      </c>
      <c r="J319" s="9">
        <v>1079415</v>
      </c>
      <c r="K319" s="9">
        <v>1076102</v>
      </c>
      <c r="L319" s="9">
        <v>1088957</v>
      </c>
      <c r="M319" s="9">
        <v>1085586</v>
      </c>
      <c r="N319" s="9">
        <v>1088401</v>
      </c>
      <c r="O319" s="9">
        <v>1090494</v>
      </c>
      <c r="P319" s="9">
        <v>1094741</v>
      </c>
      <c r="Q319" s="9">
        <v>1091091</v>
      </c>
      <c r="R319" s="9">
        <v>1045608</v>
      </c>
      <c r="S319" s="9">
        <v>1045597</v>
      </c>
      <c r="T319" s="9">
        <v>1048970</v>
      </c>
      <c r="U319" s="9">
        <v>1038318</v>
      </c>
      <c r="V319" s="9">
        <v>997966</v>
      </c>
    </row>
    <row r="320" spans="2:22" ht="10.5">
      <c r="B320" t="s">
        <v>109</v>
      </c>
      <c r="D320" s="9">
        <v>1473979</v>
      </c>
      <c r="E320" s="9">
        <v>1469707</v>
      </c>
      <c r="F320" s="9">
        <v>1469707</v>
      </c>
      <c r="G320" s="9">
        <v>1469707</v>
      </c>
      <c r="H320" s="9">
        <v>1473979</v>
      </c>
      <c r="I320" s="9">
        <v>1469707</v>
      </c>
      <c r="J320" s="9">
        <v>1469707</v>
      </c>
      <c r="K320" s="9">
        <v>1469707</v>
      </c>
      <c r="L320" s="9">
        <v>1473979</v>
      </c>
      <c r="M320" s="9">
        <v>1469707</v>
      </c>
      <c r="N320" s="9">
        <v>1469707</v>
      </c>
      <c r="O320" s="9">
        <v>1469707</v>
      </c>
      <c r="P320" s="9">
        <v>1473979</v>
      </c>
      <c r="Q320" s="9">
        <v>1469707</v>
      </c>
      <c r="R320" s="9">
        <v>1469707</v>
      </c>
      <c r="S320" s="9">
        <v>1469707</v>
      </c>
      <c r="T320" s="9">
        <v>1473979</v>
      </c>
      <c r="U320" s="9">
        <v>1469707</v>
      </c>
      <c r="V320" s="9">
        <v>1469707</v>
      </c>
    </row>
    <row r="321" spans="2:22" ht="10.5">
      <c r="B321" t="s">
        <v>110</v>
      </c>
      <c r="D321" s="9">
        <v>1490845</v>
      </c>
      <c r="E321" s="9">
        <v>1486610</v>
      </c>
      <c r="F321" s="9">
        <v>1486610</v>
      </c>
      <c r="G321" s="9">
        <v>1486610</v>
      </c>
      <c r="H321" s="9">
        <v>1490845</v>
      </c>
      <c r="I321" s="9">
        <v>1486610</v>
      </c>
      <c r="J321" s="9">
        <v>1486610</v>
      </c>
      <c r="K321" s="9">
        <v>1486610</v>
      </c>
      <c r="L321" s="9">
        <v>1490845</v>
      </c>
      <c r="M321" s="9">
        <v>1486610</v>
      </c>
      <c r="N321" s="9">
        <v>1486610</v>
      </c>
      <c r="O321" s="9">
        <v>1486610</v>
      </c>
      <c r="P321" s="9">
        <v>1490845</v>
      </c>
      <c r="Q321" s="9">
        <v>1486610</v>
      </c>
      <c r="R321" s="9">
        <v>1486610</v>
      </c>
      <c r="S321" s="9">
        <v>1486610</v>
      </c>
      <c r="T321" s="9">
        <v>1490845</v>
      </c>
      <c r="U321" s="9">
        <v>1486610</v>
      </c>
      <c r="V321" s="9">
        <v>1486610</v>
      </c>
    </row>
    <row r="322" spans="2:22" ht="10.5">
      <c r="B322" t="s">
        <v>111</v>
      </c>
      <c r="D322" s="9">
        <v>1400622</v>
      </c>
      <c r="E322" s="9">
        <v>1396654</v>
      </c>
      <c r="F322" s="9">
        <v>1396654</v>
      </c>
      <c r="G322" s="9">
        <v>1396654</v>
      </c>
      <c r="H322" s="9">
        <v>1400622</v>
      </c>
      <c r="I322" s="9">
        <v>1396654</v>
      </c>
      <c r="J322" s="9">
        <v>1396594</v>
      </c>
      <c r="K322" s="9">
        <v>1396654</v>
      </c>
      <c r="L322" s="9">
        <v>1400542</v>
      </c>
      <c r="M322" s="9">
        <v>1396428</v>
      </c>
      <c r="N322" s="9">
        <v>1390889</v>
      </c>
      <c r="O322" s="9">
        <v>1386978</v>
      </c>
      <c r="P322" s="9">
        <v>1388250</v>
      </c>
      <c r="Q322" s="9">
        <v>1384346</v>
      </c>
      <c r="R322" s="9">
        <v>1384347</v>
      </c>
      <c r="S322" s="9">
        <v>1384628</v>
      </c>
      <c r="T322" s="9">
        <v>1388726</v>
      </c>
      <c r="U322" s="9">
        <v>1384677</v>
      </c>
      <c r="V322" s="9">
        <v>1384932</v>
      </c>
    </row>
    <row r="323" spans="2:22" ht="10.5">
      <c r="B323" t="s">
        <v>112</v>
      </c>
      <c r="D323" s="9">
        <v>857212</v>
      </c>
      <c r="E323" s="9">
        <v>854723</v>
      </c>
      <c r="F323" s="9">
        <v>854723</v>
      </c>
      <c r="G323" s="9">
        <v>854723</v>
      </c>
      <c r="H323" s="9">
        <v>857216</v>
      </c>
      <c r="I323" s="9">
        <v>855033</v>
      </c>
      <c r="J323" s="9">
        <v>851727</v>
      </c>
      <c r="K323" s="9">
        <v>852318</v>
      </c>
      <c r="L323" s="9">
        <v>854173</v>
      </c>
      <c r="M323" s="9">
        <v>849013</v>
      </c>
      <c r="N323" s="9">
        <v>834920</v>
      </c>
      <c r="O323" s="9">
        <v>831414</v>
      </c>
      <c r="P323" s="9">
        <v>833911</v>
      </c>
      <c r="Q323" s="9">
        <v>831418</v>
      </c>
      <c r="R323" s="9">
        <v>831418</v>
      </c>
      <c r="S323" s="9">
        <v>831417</v>
      </c>
      <c r="T323" s="9">
        <v>833910</v>
      </c>
      <c r="U323" s="9">
        <v>831418</v>
      </c>
      <c r="V323" s="9">
        <v>831701</v>
      </c>
    </row>
    <row r="324" spans="2:22" ht="10.5">
      <c r="B324" t="s">
        <v>113</v>
      </c>
      <c r="D324" s="9">
        <v>1739637</v>
      </c>
      <c r="E324" s="9">
        <v>1734737</v>
      </c>
      <c r="F324" s="9">
        <v>1734737</v>
      </c>
      <c r="G324" s="9">
        <v>1734737</v>
      </c>
      <c r="H324" s="9">
        <v>1739637</v>
      </c>
      <c r="I324" s="9">
        <v>1734737</v>
      </c>
      <c r="J324" s="9">
        <v>1734737</v>
      </c>
      <c r="K324" s="9">
        <v>1734737</v>
      </c>
      <c r="L324" s="9">
        <v>1739637</v>
      </c>
      <c r="M324" s="9">
        <v>1734737</v>
      </c>
      <c r="N324" s="9">
        <v>1734737</v>
      </c>
      <c r="O324" s="9">
        <v>1734737</v>
      </c>
      <c r="P324" s="9">
        <v>1739637</v>
      </c>
      <c r="Q324" s="9">
        <v>1734737</v>
      </c>
      <c r="R324" s="9">
        <v>1734737</v>
      </c>
      <c r="S324" s="9">
        <v>1734737</v>
      </c>
      <c r="T324" s="9">
        <v>1739637</v>
      </c>
      <c r="U324" s="9">
        <v>1734737</v>
      </c>
      <c r="V324" s="9">
        <v>1734737</v>
      </c>
    </row>
    <row r="325" spans="2:22" ht="10.5">
      <c r="B325" t="s">
        <v>114</v>
      </c>
      <c r="D325" s="9">
        <v>176150</v>
      </c>
      <c r="E325" s="9">
        <v>175655</v>
      </c>
      <c r="F325" s="9">
        <v>175655</v>
      </c>
      <c r="G325" s="9">
        <v>175655</v>
      </c>
      <c r="H325" s="9">
        <v>176150</v>
      </c>
      <c r="I325" s="9">
        <v>175655</v>
      </c>
      <c r="J325" s="9">
        <v>175655</v>
      </c>
      <c r="K325" s="9">
        <v>175655</v>
      </c>
      <c r="L325" s="9">
        <v>176150</v>
      </c>
      <c r="M325" s="9">
        <v>175655</v>
      </c>
      <c r="N325" s="9">
        <v>175655</v>
      </c>
      <c r="O325" s="9">
        <v>175655</v>
      </c>
      <c r="P325" s="9">
        <v>176150</v>
      </c>
      <c r="Q325" s="9">
        <v>175655</v>
      </c>
      <c r="R325" s="9">
        <v>175655</v>
      </c>
      <c r="S325" s="9">
        <v>175655</v>
      </c>
      <c r="T325" s="9">
        <v>176150</v>
      </c>
      <c r="U325" s="9">
        <v>175655</v>
      </c>
      <c r="V325" s="9">
        <v>175655</v>
      </c>
    </row>
    <row r="326" spans="2:22" ht="10.5">
      <c r="B326" t="s">
        <v>115</v>
      </c>
      <c r="D326" s="9">
        <v>1226209</v>
      </c>
      <c r="E326" s="9">
        <v>1214284</v>
      </c>
      <c r="F326" s="9">
        <v>1198510</v>
      </c>
      <c r="G326" s="9">
        <v>1208411</v>
      </c>
      <c r="H326" s="9">
        <v>1217884</v>
      </c>
      <c r="I326" s="9">
        <v>1226383</v>
      </c>
      <c r="J326" s="9">
        <v>1243953</v>
      </c>
      <c r="K326" s="9">
        <v>1227145</v>
      </c>
      <c r="L326" s="9">
        <v>1247658</v>
      </c>
      <c r="M326" s="9">
        <v>1239572</v>
      </c>
      <c r="N326" s="9">
        <v>1257334</v>
      </c>
      <c r="O326" s="9">
        <v>1271306</v>
      </c>
      <c r="P326" s="9">
        <v>1259546</v>
      </c>
      <c r="Q326" s="9">
        <v>1231063</v>
      </c>
      <c r="R326" s="9">
        <v>1212744</v>
      </c>
      <c r="S326" s="9">
        <v>1212740</v>
      </c>
      <c r="T326" s="9">
        <v>1216955</v>
      </c>
      <c r="U326" s="9">
        <v>1151584</v>
      </c>
      <c r="V326" s="9">
        <v>1152349</v>
      </c>
    </row>
    <row r="327" spans="2:22" ht="10.5">
      <c r="B327" t="s">
        <v>116</v>
      </c>
      <c r="D327" s="9">
        <v>345722</v>
      </c>
      <c r="E327" s="9">
        <v>344760</v>
      </c>
      <c r="F327" s="9">
        <v>344762</v>
      </c>
      <c r="G327" s="9">
        <v>344762</v>
      </c>
      <c r="H327" s="9">
        <v>345734</v>
      </c>
      <c r="I327" s="9">
        <v>345783</v>
      </c>
      <c r="J327" s="9">
        <v>335768</v>
      </c>
      <c r="K327" s="9">
        <v>335775</v>
      </c>
      <c r="L327" s="9">
        <v>336741</v>
      </c>
      <c r="M327" s="9">
        <v>335761</v>
      </c>
      <c r="N327" s="9">
        <v>335759</v>
      </c>
      <c r="O327" s="9">
        <v>335745</v>
      </c>
      <c r="P327" s="9">
        <v>333757</v>
      </c>
      <c r="Q327" s="9">
        <v>329960</v>
      </c>
      <c r="R327" s="9">
        <v>329157</v>
      </c>
      <c r="S327" s="9">
        <v>326285</v>
      </c>
      <c r="T327" s="9">
        <v>323152</v>
      </c>
      <c r="U327" s="9">
        <v>317293</v>
      </c>
      <c r="V327" s="9">
        <v>315801</v>
      </c>
    </row>
    <row r="329" ht="10.5">
      <c r="A329" t="s">
        <v>158</v>
      </c>
    </row>
    <row r="330" spans="2:22" ht="10.5">
      <c r="B330" t="s">
        <v>91</v>
      </c>
      <c r="D330" s="15">
        <f aca="true" t="array" ref="D330:V355">IF(fuel.energy=0,0,fuel.tons/fuel.energy)</f>
        <v>0.6715835420467312</v>
      </c>
      <c r="E330" s="15">
        <v>0.6716356857137685</v>
      </c>
      <c r="F330" s="15">
        <v>0.6719432400142822</v>
      </c>
      <c r="G330" s="15">
        <v>0.6717223084562167</v>
      </c>
      <c r="H330" s="15">
        <v>0.6717143645995413</v>
      </c>
      <c r="I330" s="15">
        <v>0.6721595932686637</v>
      </c>
      <c r="J330" s="15">
        <v>0.6708647584798074</v>
      </c>
      <c r="K330" s="15">
        <v>0.6709546199755446</v>
      </c>
      <c r="L330" s="15">
        <v>0.6707745673687506</v>
      </c>
      <c r="M330" s="15">
        <v>0.670604995897365</v>
      </c>
      <c r="N330" s="15">
        <v>0.6702952395290358</v>
      </c>
      <c r="O330" s="15">
        <v>0.6699136692547791</v>
      </c>
      <c r="P330" s="15">
        <v>0.6694740192038683</v>
      </c>
      <c r="Q330" s="15">
        <v>0.6693803672325747</v>
      </c>
      <c r="R330" s="15">
        <v>0.6693800758062821</v>
      </c>
      <c r="S330" s="15">
        <v>0.6693841694419148</v>
      </c>
      <c r="T330" s="15">
        <v>0.6693881540458496</v>
      </c>
      <c r="U330" s="15">
        <v>0.6692627358215167</v>
      </c>
      <c r="V330" s="15">
        <v>0.6691141616757457</v>
      </c>
    </row>
    <row r="331" spans="2:22" ht="10.5">
      <c r="B331" t="s">
        <v>92</v>
      </c>
      <c r="D331" s="15">
        <v>0.6672914265476448</v>
      </c>
      <c r="E331" s="15">
        <v>0.6675423457940894</v>
      </c>
      <c r="F331" s="15">
        <v>0.6672546411575672</v>
      </c>
      <c r="G331" s="15">
        <v>0.6670575244079442</v>
      </c>
      <c r="H331" s="15">
        <v>0.6676407564950477</v>
      </c>
      <c r="I331" s="15">
        <v>0.6673469808056677</v>
      </c>
      <c r="J331" s="15">
        <v>0.666606689718531</v>
      </c>
      <c r="K331" s="15">
        <v>0.6667704669146787</v>
      </c>
      <c r="L331" s="15">
        <v>0.6663801630174676</v>
      </c>
      <c r="M331" s="15">
        <v>0.6663772821671319</v>
      </c>
      <c r="N331" s="15">
        <v>0.6662218468550318</v>
      </c>
      <c r="O331" s="15">
        <v>0.6660828194119708</v>
      </c>
      <c r="P331" s="15">
        <v>0.6660715411349915</v>
      </c>
      <c r="Q331" s="15">
        <v>0.6660516166576018</v>
      </c>
      <c r="R331" s="15">
        <v>0.6660510404083765</v>
      </c>
      <c r="S331" s="15">
        <v>0.6660530770836176</v>
      </c>
      <c r="T331" s="15">
        <v>0.6660765065555174</v>
      </c>
      <c r="U331" s="15">
        <v>0.665974012897134</v>
      </c>
      <c r="V331" s="15">
        <v>0.6658395630995414</v>
      </c>
    </row>
    <row r="332" spans="2:22" ht="10.5">
      <c r="B332" t="s">
        <v>93</v>
      </c>
      <c r="D332" s="15">
        <v>0.7110023218144438</v>
      </c>
      <c r="E332" s="15">
        <v>0.7110023237510277</v>
      </c>
      <c r="F332" s="15">
        <v>0.7110023237510277</v>
      </c>
      <c r="G332" s="15">
        <v>0.7110023237510277</v>
      </c>
      <c r="H332" s="15">
        <v>0.7110023218144438</v>
      </c>
      <c r="I332" s="15">
        <v>0.7110023237510277</v>
      </c>
      <c r="J332" s="15">
        <v>0.7110023237510277</v>
      </c>
      <c r="K332" s="15">
        <v>0.7110023237510277</v>
      </c>
      <c r="L332" s="15">
        <v>0.7110023218144438</v>
      </c>
      <c r="M332" s="15">
        <v>0.7110023237510277</v>
      </c>
      <c r="N332" s="15">
        <v>0.7110023237510277</v>
      </c>
      <c r="O332" s="15">
        <v>0.7110023237510277</v>
      </c>
      <c r="P332" s="15">
        <v>0.7110023218144438</v>
      </c>
      <c r="Q332" s="15">
        <v>0.7110023237510277</v>
      </c>
      <c r="R332" s="15">
        <v>0.7110023237510277</v>
      </c>
      <c r="S332" s="15">
        <v>0.7110023237510277</v>
      </c>
      <c r="T332" s="15">
        <v>0.7110023218144438</v>
      </c>
      <c r="U332" s="15">
        <v>0.7110023237510277</v>
      </c>
      <c r="V332" s="15">
        <v>0.7110023237510277</v>
      </c>
    </row>
    <row r="333" spans="2:22" ht="10.5">
      <c r="B333" t="s">
        <v>94</v>
      </c>
      <c r="D333" s="15">
        <v>0.7109977943015667</v>
      </c>
      <c r="E333" s="15">
        <v>0.7109976786504248</v>
      </c>
      <c r="F333" s="15">
        <v>0.7109976786504248</v>
      </c>
      <c r="G333" s="15">
        <v>0.7109976786504248</v>
      </c>
      <c r="H333" s="15">
        <v>0.7109977943015667</v>
      </c>
      <c r="I333" s="15">
        <v>0.7109976786504248</v>
      </c>
      <c r="J333" s="15">
        <v>0.7109976786504248</v>
      </c>
      <c r="K333" s="15">
        <v>0.7109976786504248</v>
      </c>
      <c r="L333" s="15">
        <v>0.7109977943015667</v>
      </c>
      <c r="M333" s="15">
        <v>0.7109976786504248</v>
      </c>
      <c r="N333" s="15">
        <v>0.7109976786504248</v>
      </c>
      <c r="O333" s="15">
        <v>0.7109976786504248</v>
      </c>
      <c r="P333" s="15">
        <v>0.7109977943015667</v>
      </c>
      <c r="Q333" s="15">
        <v>0.7109976786504248</v>
      </c>
      <c r="R333" s="15">
        <v>0.7109976786504248</v>
      </c>
      <c r="S333" s="15">
        <v>0.7109976786504248</v>
      </c>
      <c r="T333" s="15">
        <v>0.7109977943015667</v>
      </c>
      <c r="U333" s="15">
        <v>0.7109976786504248</v>
      </c>
      <c r="V333" s="15">
        <v>0.7109976786504248</v>
      </c>
    </row>
    <row r="334" spans="2:22" ht="10.5">
      <c r="B334" t="s">
        <v>95</v>
      </c>
      <c r="D334" s="15">
        <v>0.7109993121309414</v>
      </c>
      <c r="E334" s="15">
        <v>0.7109992815133622</v>
      </c>
      <c r="F334" s="15">
        <v>0.7109992815133622</v>
      </c>
      <c r="G334" s="15">
        <v>0.7109992815133622</v>
      </c>
      <c r="H334" s="15">
        <v>0.7109993121309414</v>
      </c>
      <c r="I334" s="15">
        <v>0.7109992815133622</v>
      </c>
      <c r="J334" s="15">
        <v>0.7109992815133622</v>
      </c>
      <c r="K334" s="15">
        <v>0.7109992815133622</v>
      </c>
      <c r="L334" s="15">
        <v>0.7109993121309414</v>
      </c>
      <c r="M334" s="15">
        <v>0.7109992815133622</v>
      </c>
      <c r="N334" s="15">
        <v>0.7109992815133622</v>
      </c>
      <c r="O334" s="15">
        <v>0.7109992815133622</v>
      </c>
      <c r="P334" s="15">
        <v>0.7109993121309414</v>
      </c>
      <c r="Q334" s="15">
        <v>0.7109992815133622</v>
      </c>
      <c r="R334" s="15">
        <v>0.7109992815133622</v>
      </c>
      <c r="S334" s="15">
        <v>0.7109992815133622</v>
      </c>
      <c r="T334" s="15">
        <v>0.7109993121309414</v>
      </c>
      <c r="U334" s="15">
        <v>0.7109992815133622</v>
      </c>
      <c r="V334" s="15">
        <v>0.7109992815133622</v>
      </c>
    </row>
    <row r="335" spans="2:22" ht="10.5">
      <c r="B335" t="s">
        <v>96</v>
      </c>
      <c r="D335" s="15">
        <v>0.7109995492133754</v>
      </c>
      <c r="E335" s="15">
        <v>0.7109995613821336</v>
      </c>
      <c r="F335" s="15">
        <v>0.7109995613821336</v>
      </c>
      <c r="G335" s="15">
        <v>0.7109995613821336</v>
      </c>
      <c r="H335" s="15">
        <v>0.7109995492133754</v>
      </c>
      <c r="I335" s="15">
        <v>0.7109995613821336</v>
      </c>
      <c r="J335" s="15">
        <v>0.7109995613821336</v>
      </c>
      <c r="K335" s="15">
        <v>0.7109995613821336</v>
      </c>
      <c r="L335" s="15">
        <v>0.7109995492133754</v>
      </c>
      <c r="M335" s="15">
        <v>0.7109995613821336</v>
      </c>
      <c r="N335" s="15">
        <v>0.7109995613821336</v>
      </c>
      <c r="O335" s="15">
        <v>0.7109995613821336</v>
      </c>
      <c r="P335" s="15">
        <v>0.7109995492133754</v>
      </c>
      <c r="Q335" s="15">
        <v>0.7109995613821336</v>
      </c>
      <c r="R335" s="15">
        <v>0.7109995613821336</v>
      </c>
      <c r="S335" s="15">
        <v>0.7109995613821336</v>
      </c>
      <c r="T335" s="15">
        <v>0.7109995492133754</v>
      </c>
      <c r="U335" s="15">
        <v>0.7109995613821336</v>
      </c>
      <c r="V335" s="15">
        <v>0.7109995613821336</v>
      </c>
    </row>
    <row r="336" spans="2:22" ht="10.5">
      <c r="B336" t="s">
        <v>97</v>
      </c>
      <c r="D336" s="15">
        <v>0.5661372051110449</v>
      </c>
      <c r="E336" s="15">
        <v>0.5675783030889715</v>
      </c>
      <c r="F336" s="15">
        <v>0.5675299014537278</v>
      </c>
      <c r="G336" s="15">
        <v>0.5675732037879151</v>
      </c>
      <c r="H336" s="15">
        <v>0.5676348106449535</v>
      </c>
      <c r="I336" s="15">
        <v>0.5679093632218065</v>
      </c>
      <c r="J336" s="15">
        <v>0.5675642543833399</v>
      </c>
      <c r="K336" s="15">
        <v>0.5675670873606685</v>
      </c>
      <c r="L336" s="15">
        <v>0.5675356965846857</v>
      </c>
      <c r="M336" s="15">
        <v>0.5675410781442781</v>
      </c>
      <c r="N336" s="15">
        <v>0.5675031010456837</v>
      </c>
      <c r="O336" s="15">
        <v>0.5674845299081577</v>
      </c>
      <c r="P336" s="15">
        <v>0.5673593124389454</v>
      </c>
      <c r="Q336" s="15">
        <v>0.5673143307612741</v>
      </c>
      <c r="R336" s="15">
        <v>0.5672410114486636</v>
      </c>
      <c r="S336" s="15">
        <v>0.5672315891775626</v>
      </c>
      <c r="T336" s="15">
        <v>0.5671807123883872</v>
      </c>
      <c r="U336" s="15">
        <v>0.5671421597071428</v>
      </c>
      <c r="V336" s="15">
        <v>0.567113072685447</v>
      </c>
    </row>
    <row r="337" spans="2:22" ht="10.5">
      <c r="B337" t="s">
        <v>98</v>
      </c>
      <c r="D337" s="15">
        <v>0.5669000149731721</v>
      </c>
      <c r="E337" s="15">
        <v>0.5702126225584517</v>
      </c>
      <c r="F337" s="15">
        <v>0.5700519956607938</v>
      </c>
      <c r="G337" s="15">
        <v>0.5699211314022598</v>
      </c>
      <c r="H337" s="15">
        <v>0.5700061637468954</v>
      </c>
      <c r="I337" s="15">
        <v>0.5701200807475391</v>
      </c>
      <c r="J337" s="15">
        <v>0.5698661816605037</v>
      </c>
      <c r="K337" s="15">
        <v>0.5699916811930524</v>
      </c>
      <c r="L337" s="15">
        <v>0.5698745299893982</v>
      </c>
      <c r="M337" s="15">
        <v>0.569852500100669</v>
      </c>
      <c r="N337" s="15">
        <v>0.5695831278189635</v>
      </c>
      <c r="O337" s="15">
        <v>0.5695386277419395</v>
      </c>
      <c r="P337" s="15">
        <v>0.5694207681984694</v>
      </c>
      <c r="Q337" s="15">
        <v>0.5693217728180243</v>
      </c>
      <c r="R337" s="15">
        <v>0.5688935643135985</v>
      </c>
      <c r="S337" s="15">
        <v>0.5688451252828153</v>
      </c>
      <c r="T337" s="15">
        <v>0.56876489958113</v>
      </c>
      <c r="U337" s="15">
        <v>0.5687093016892975</v>
      </c>
      <c r="V337" s="15">
        <v>0.5686449947776351</v>
      </c>
    </row>
    <row r="338" spans="2:22" ht="10.5">
      <c r="B338" t="s">
        <v>99</v>
      </c>
      <c r="D338" s="15">
        <v>0.5678292076310122</v>
      </c>
      <c r="E338" s="15">
        <v>0.5715796403569521</v>
      </c>
      <c r="F338" s="15">
        <v>0.5714177833795722</v>
      </c>
      <c r="G338" s="15">
        <v>0.5713638024148379</v>
      </c>
      <c r="H338" s="15">
        <v>0.5713932456622903</v>
      </c>
      <c r="I338" s="15">
        <v>0.5713554508679308</v>
      </c>
      <c r="J338" s="15">
        <v>0.5712566446738613</v>
      </c>
      <c r="K338" s="15">
        <v>0.5713503716064535</v>
      </c>
      <c r="L338" s="15">
        <v>0.5712966954843106</v>
      </c>
      <c r="M338" s="15">
        <v>0.5711739732456538</v>
      </c>
      <c r="N338" s="15">
        <v>0.570946192425358</v>
      </c>
      <c r="O338" s="15">
        <v>0.5708128847043883</v>
      </c>
      <c r="P338" s="15">
        <v>0.5706193770271184</v>
      </c>
      <c r="Q338" s="15">
        <v>0.5706145602572997</v>
      </c>
      <c r="R338" s="15">
        <v>0.5704787548386838</v>
      </c>
      <c r="S338" s="15">
        <v>0.5702997725292441</v>
      </c>
      <c r="T338" s="15">
        <v>0.5701996697592009</v>
      </c>
      <c r="U338" s="15">
        <v>0.5701688407637533</v>
      </c>
      <c r="V338" s="15">
        <v>0.570080311286261</v>
      </c>
    </row>
    <row r="339" spans="2:22" ht="10.5">
      <c r="B339" t="s">
        <v>100</v>
      </c>
      <c r="D339" s="15">
        <v>0.5652516146689216</v>
      </c>
      <c r="E339" s="15">
        <v>0.5678601056887813</v>
      </c>
      <c r="F339" s="15">
        <v>0.5678272340676616</v>
      </c>
      <c r="G339" s="15">
        <v>0.5678220093347092</v>
      </c>
      <c r="H339" s="15">
        <v>0.567843089144652</v>
      </c>
      <c r="I339" s="15">
        <v>0.567887234855788</v>
      </c>
      <c r="J339" s="15">
        <v>0.5677219446134786</v>
      </c>
      <c r="K339" s="15">
        <v>0.5677721282521854</v>
      </c>
      <c r="L339" s="15">
        <v>0.5677341926563787</v>
      </c>
      <c r="M339" s="15">
        <v>0.5677295000506792</v>
      </c>
      <c r="N339" s="15">
        <v>0.5674569578543996</v>
      </c>
      <c r="O339" s="15">
        <v>0.5673187369384448</v>
      </c>
      <c r="P339" s="15">
        <v>0.5670851113792575</v>
      </c>
      <c r="Q339" s="15">
        <v>0.5669850937971933</v>
      </c>
      <c r="R339" s="15">
        <v>0.5669516014785129</v>
      </c>
      <c r="S339" s="15">
        <v>0.5669080118496015</v>
      </c>
      <c r="T339" s="15">
        <v>0.5668072112171529</v>
      </c>
      <c r="U339" s="15">
        <v>0.5667697274953715</v>
      </c>
      <c r="V339" s="15">
        <v>0.5667263650210196</v>
      </c>
    </row>
    <row r="340" spans="2:22" ht="10.5">
      <c r="B340" t="s">
        <v>101</v>
      </c>
      <c r="D340" s="15">
        <v>0.7490007666387983</v>
      </c>
      <c r="E340" s="15">
        <v>0.7490011524391957</v>
      </c>
      <c r="F340" s="15">
        <v>0.7490011524391957</v>
      </c>
      <c r="G340" s="15">
        <v>0.7490011524391957</v>
      </c>
      <c r="H340" s="15">
        <v>0.7490007666387983</v>
      </c>
      <c r="I340" s="15">
        <v>0.7490011524391957</v>
      </c>
      <c r="J340" s="15">
        <v>0.7490011524391957</v>
      </c>
      <c r="K340" s="15">
        <v>0.7490011524391957</v>
      </c>
      <c r="L340" s="15">
        <v>0.7490007666387983</v>
      </c>
      <c r="M340" s="15">
        <v>0.7490011524391957</v>
      </c>
      <c r="N340" s="15">
        <v>0.7490011524391957</v>
      </c>
      <c r="O340" s="15">
        <v>0.7490011524391957</v>
      </c>
      <c r="P340" s="15">
        <v>0.7490007666387983</v>
      </c>
      <c r="Q340" s="15">
        <v>0.7490011524391957</v>
      </c>
      <c r="R340" s="15">
        <v>0.7490011524391957</v>
      </c>
      <c r="S340" s="15">
        <v>0.7490011524391957</v>
      </c>
      <c r="T340" s="15">
        <v>0.7490007666387983</v>
      </c>
      <c r="U340" s="15">
        <v>0.7490011524391957</v>
      </c>
      <c r="V340" s="15">
        <v>0.7490011524391957</v>
      </c>
    </row>
    <row r="341" spans="2:22" ht="10.5">
      <c r="B341" t="s">
        <v>102</v>
      </c>
      <c r="D341" s="15">
        <v>0.6299998266206633</v>
      </c>
      <c r="E341" s="15">
        <v>0.6300007614406457</v>
      </c>
      <c r="F341" s="15">
        <v>0.6300003473217154</v>
      </c>
      <c r="G341" s="15">
        <v>0.6299995223559143</v>
      </c>
      <c r="H341" s="15">
        <v>0.6300006490837101</v>
      </c>
      <c r="I341" s="15">
        <v>0.6299986396056152</v>
      </c>
      <c r="J341" s="15">
        <v>0.630001235207309</v>
      </c>
      <c r="K341" s="15">
        <v>0.630002076088649</v>
      </c>
      <c r="L341" s="15">
        <v>0.6299993726786406</v>
      </c>
      <c r="M341" s="15">
        <v>0.6300011069558065</v>
      </c>
      <c r="N341" s="15">
        <v>0.6300005644835627</v>
      </c>
      <c r="O341" s="15">
        <v>0.6300016938331444</v>
      </c>
      <c r="P341" s="15">
        <v>0.6299992835292049</v>
      </c>
      <c r="Q341" s="15">
        <v>0.6300023739156759</v>
      </c>
      <c r="R341" s="15">
        <v>0.6300004353883665</v>
      </c>
      <c r="S341" s="15">
        <v>0.630000174146248</v>
      </c>
      <c r="T341" s="15">
        <v>0.6299990884111005</v>
      </c>
      <c r="U341" s="15">
        <v>0.6300003265163966</v>
      </c>
      <c r="V341" s="15">
        <v>0.6300031481702617</v>
      </c>
    </row>
    <row r="342" spans="2:22" ht="10.5">
      <c r="B342" t="s">
        <v>103</v>
      </c>
      <c r="D342" s="15">
        <v>0.6300028690288337</v>
      </c>
      <c r="E342" s="15">
        <v>0.6300028735374144</v>
      </c>
      <c r="F342" s="15">
        <v>0.6300052616559055</v>
      </c>
      <c r="G342" s="15">
        <v>0.6300028093770764</v>
      </c>
      <c r="H342" s="15">
        <v>0.6300041775549748</v>
      </c>
      <c r="I342" s="15">
        <v>0.6300024430861781</v>
      </c>
      <c r="J342" s="15">
        <v>0.6300005346974058</v>
      </c>
      <c r="K342" s="15">
        <v>0.6300010007004904</v>
      </c>
      <c r="L342" s="15">
        <v>0.6300049299809463</v>
      </c>
      <c r="M342" s="15">
        <v>0.630001760378994</v>
      </c>
      <c r="N342" s="15">
        <v>0.6300023846083559</v>
      </c>
      <c r="O342" s="15">
        <v>0.6300017831669045</v>
      </c>
      <c r="P342" s="15">
        <v>0.6300049568884077</v>
      </c>
      <c r="Q342" s="15">
        <v>0.630002364287658</v>
      </c>
      <c r="R342" s="15">
        <v>0.6300028999085413</v>
      </c>
      <c r="S342" s="15">
        <v>0.6300022530913082</v>
      </c>
      <c r="T342" s="15">
        <v>0.630003646291899</v>
      </c>
      <c r="U342" s="15">
        <v>0.6300037461200899</v>
      </c>
      <c r="V342" s="15">
        <v>0.6300031881285685</v>
      </c>
    </row>
    <row r="343" spans="2:22" ht="10.5">
      <c r="B343" t="s">
        <v>104</v>
      </c>
      <c r="D343" s="15">
        <v>0.46500359730670443</v>
      </c>
      <c r="E343" s="15">
        <v>0.4650043077621264</v>
      </c>
      <c r="F343" s="15">
        <v>0.4650043077621264</v>
      </c>
      <c r="G343" s="15">
        <v>0.4650043077621264</v>
      </c>
      <c r="H343" s="15">
        <v>0.46500359730670443</v>
      </c>
      <c r="I343" s="15">
        <v>0.4650043077621264</v>
      </c>
      <c r="J343" s="15">
        <v>0.4650043077621264</v>
      </c>
      <c r="K343" s="15">
        <v>0.4650043077621264</v>
      </c>
      <c r="L343" s="15">
        <v>0.46500359730670443</v>
      </c>
      <c r="M343" s="15">
        <v>0.4650043077621264</v>
      </c>
      <c r="N343" s="15">
        <v>0.4650043077621264</v>
      </c>
      <c r="O343" s="15">
        <v>0.4650043077621264</v>
      </c>
      <c r="P343" s="15">
        <v>0.46500359730670443</v>
      </c>
      <c r="Q343" s="15">
        <v>0.4650043077621264</v>
      </c>
      <c r="R343" s="15">
        <v>0.4650043077621264</v>
      </c>
      <c r="S343" s="15">
        <v>0.4650043077621264</v>
      </c>
      <c r="T343" s="15">
        <v>0.46500359730670443</v>
      </c>
      <c r="U343" s="15">
        <v>0.4650043077621264</v>
      </c>
      <c r="V343" s="15">
        <v>0.4650043077621264</v>
      </c>
    </row>
    <row r="344" spans="2:22" ht="10.5">
      <c r="B344" t="s">
        <v>105</v>
      </c>
      <c r="D344" s="15">
        <v>0.4649951210224433</v>
      </c>
      <c r="E344" s="15">
        <v>0.46499560834033454</v>
      </c>
      <c r="F344" s="15">
        <v>0.46499560834033454</v>
      </c>
      <c r="G344" s="15">
        <v>0.46499560834033454</v>
      </c>
      <c r="H344" s="15">
        <v>0.4649951210224433</v>
      </c>
      <c r="I344" s="15">
        <v>0.46499560834033454</v>
      </c>
      <c r="J344" s="15">
        <v>0.46499560834033454</v>
      </c>
      <c r="K344" s="15">
        <v>0.46499560834033454</v>
      </c>
      <c r="L344" s="15">
        <v>0.4649951210224433</v>
      </c>
      <c r="M344" s="15">
        <v>0.46499560834033454</v>
      </c>
      <c r="N344" s="15">
        <v>0.46499560834033454</v>
      </c>
      <c r="O344" s="15">
        <v>0.46499560834033454</v>
      </c>
      <c r="P344" s="15">
        <v>0.4649951210224433</v>
      </c>
      <c r="Q344" s="15">
        <v>0.46499560834033454</v>
      </c>
      <c r="R344" s="15">
        <v>0.46499560834033454</v>
      </c>
      <c r="S344" s="15">
        <v>0.46499560834033454</v>
      </c>
      <c r="T344" s="15">
        <v>0.4649951210224433</v>
      </c>
      <c r="U344" s="15">
        <v>0.46499560834033454</v>
      </c>
      <c r="V344" s="15">
        <v>0.46499560834033454</v>
      </c>
    </row>
    <row r="345" spans="2:22" ht="10.5">
      <c r="B345" t="s">
        <v>106</v>
      </c>
      <c r="D345" s="15">
        <v>0.533740428512766</v>
      </c>
      <c r="E345" s="15">
        <v>0.5338543797910358</v>
      </c>
      <c r="F345" s="15">
        <v>0.5338328303653193</v>
      </c>
      <c r="G345" s="15">
        <v>0.5337886126442452</v>
      </c>
      <c r="H345" s="15">
        <v>0.5338893291252363</v>
      </c>
      <c r="I345" s="15">
        <v>0.5338110139445092</v>
      </c>
      <c r="J345" s="15">
        <v>0.5329281485639495</v>
      </c>
      <c r="K345" s="15">
        <v>0.5337239143419449</v>
      </c>
      <c r="L345" s="15">
        <v>0.5332123015212938</v>
      </c>
      <c r="M345" s="15">
        <v>0.5336044681371652</v>
      </c>
      <c r="N345" s="15">
        <v>0.5326999595678674</v>
      </c>
      <c r="O345" s="15">
        <v>0.5336449121127859</v>
      </c>
      <c r="P345" s="15">
        <v>0.5336174228772812</v>
      </c>
      <c r="Q345" s="15">
        <v>0.533603039979194</v>
      </c>
      <c r="R345" s="15">
        <v>0.5344832702282466</v>
      </c>
      <c r="S345" s="15">
        <v>0.5344878072908938</v>
      </c>
      <c r="T345" s="15">
        <v>0.5344731204210265</v>
      </c>
      <c r="U345" s="15">
        <v>0.5344884725155686</v>
      </c>
      <c r="V345" s="15">
        <v>0.5362135640514246</v>
      </c>
    </row>
    <row r="346" spans="2:22" ht="10.5">
      <c r="B346" t="s">
        <v>107</v>
      </c>
      <c r="D346" s="15">
        <v>0.533193067506284</v>
      </c>
      <c r="E346" s="15">
        <v>0.5333067825419064</v>
      </c>
      <c r="F346" s="15">
        <v>0.5334551848264082</v>
      </c>
      <c r="G346" s="15">
        <v>0.5334319742645953</v>
      </c>
      <c r="H346" s="15">
        <v>0.5332951030233607</v>
      </c>
      <c r="I346" s="15">
        <v>0.5330488799030202</v>
      </c>
      <c r="J346" s="15">
        <v>0.5330154120859244</v>
      </c>
      <c r="K346" s="15">
        <v>0.5332482252190623</v>
      </c>
      <c r="L346" s="15">
        <v>0.5330149170109951</v>
      </c>
      <c r="M346" s="15">
        <v>0.5330240105652106</v>
      </c>
      <c r="N346" s="15">
        <v>0.5330287100402286</v>
      </c>
      <c r="O346" s="15">
        <v>0.5332194950642437</v>
      </c>
      <c r="P346" s="15">
        <v>0.5352416890368498</v>
      </c>
      <c r="Q346" s="15">
        <v>0.535210300379017</v>
      </c>
      <c r="R346" s="15">
        <v>0.53586005263957</v>
      </c>
      <c r="S346" s="15">
        <v>0.5374671207675115</v>
      </c>
      <c r="T346" s="15">
        <v>0.5387771511906091</v>
      </c>
      <c r="U346" s="15">
        <v>0.5391123872682309</v>
      </c>
      <c r="V346" s="15">
        <v>0.5400084136995387</v>
      </c>
    </row>
    <row r="347" spans="2:22" ht="10.5">
      <c r="B347" t="s">
        <v>108</v>
      </c>
      <c r="D347" s="15">
        <v>0.5339292098323578</v>
      </c>
      <c r="E347" s="15">
        <v>0.5340965128390767</v>
      </c>
      <c r="F347" s="15">
        <v>0.5342876526798299</v>
      </c>
      <c r="G347" s="15">
        <v>0.5340273559935313</v>
      </c>
      <c r="H347" s="15">
        <v>0.5341261134626948</v>
      </c>
      <c r="I347" s="15">
        <v>0.5343049940651404</v>
      </c>
      <c r="J347" s="15">
        <v>0.5338376877048414</v>
      </c>
      <c r="K347" s="15">
        <v>0.5339484074116526</v>
      </c>
      <c r="L347" s="15">
        <v>0.5335976436495208</v>
      </c>
      <c r="M347" s="15">
        <v>0.5336059070975023</v>
      </c>
      <c r="N347" s="15">
        <v>0.533491720690578</v>
      </c>
      <c r="O347" s="15">
        <v>0.5334004428642074</v>
      </c>
      <c r="P347" s="15">
        <v>0.533339666717821</v>
      </c>
      <c r="Q347" s="15">
        <v>0.5333389709713781</v>
      </c>
      <c r="R347" s="15">
        <v>0.535547897775465</v>
      </c>
      <c r="S347" s="15">
        <v>0.5355488469481413</v>
      </c>
      <c r="T347" s="15">
        <v>0.5355335935689204</v>
      </c>
      <c r="U347" s="15">
        <v>0.5358825548298526</v>
      </c>
      <c r="V347" s="15">
        <v>0.5381045457364007</v>
      </c>
    </row>
    <row r="348" spans="2:22" ht="10.5">
      <c r="B348" t="s">
        <v>109</v>
      </c>
      <c r="D348" s="15">
        <v>0.42402495166363124</v>
      </c>
      <c r="E348" s="15">
        <v>0.4240249664895793</v>
      </c>
      <c r="F348" s="15">
        <v>0.4240249664895793</v>
      </c>
      <c r="G348" s="15">
        <v>0.4240249664895793</v>
      </c>
      <c r="H348" s="15">
        <v>0.42402495166363124</v>
      </c>
      <c r="I348" s="15">
        <v>0.4240249664895793</v>
      </c>
      <c r="J348" s="15">
        <v>0.4240249664895793</v>
      </c>
      <c r="K348" s="15">
        <v>0.4240249664895793</v>
      </c>
      <c r="L348" s="15">
        <v>0.42402495166363124</v>
      </c>
      <c r="M348" s="15">
        <v>0.4240249664895793</v>
      </c>
      <c r="N348" s="15">
        <v>0.4240249664895793</v>
      </c>
      <c r="O348" s="15">
        <v>0.4240249664895793</v>
      </c>
      <c r="P348" s="15">
        <v>0.42402495166363124</v>
      </c>
      <c r="Q348" s="15">
        <v>0.4240249664895793</v>
      </c>
      <c r="R348" s="15">
        <v>0.4240249664895793</v>
      </c>
      <c r="S348" s="15">
        <v>0.4240249664895793</v>
      </c>
      <c r="T348" s="15">
        <v>0.42402495166363124</v>
      </c>
      <c r="U348" s="15">
        <v>0.4240249664895793</v>
      </c>
      <c r="V348" s="15">
        <v>0.4240249664895793</v>
      </c>
    </row>
    <row r="349" spans="2:22" ht="10.5">
      <c r="B349" t="s">
        <v>110</v>
      </c>
      <c r="D349" s="15">
        <v>0.4220838785698957</v>
      </c>
      <c r="E349" s="15">
        <v>0.42208393241251174</v>
      </c>
      <c r="F349" s="15">
        <v>0.42208393241251174</v>
      </c>
      <c r="G349" s="15">
        <v>0.42208393241251174</v>
      </c>
      <c r="H349" s="15">
        <v>0.4220838785698957</v>
      </c>
      <c r="I349" s="15">
        <v>0.42208393241251174</v>
      </c>
      <c r="J349" s="15">
        <v>0.42208393241251174</v>
      </c>
      <c r="K349" s="15">
        <v>0.42208393241251174</v>
      </c>
      <c r="L349" s="15">
        <v>0.4220838785698957</v>
      </c>
      <c r="M349" s="15">
        <v>0.42208393241251174</v>
      </c>
      <c r="N349" s="15">
        <v>0.42208393241251174</v>
      </c>
      <c r="O349" s="15">
        <v>0.42208393241251174</v>
      </c>
      <c r="P349" s="15">
        <v>0.4220838785698957</v>
      </c>
      <c r="Q349" s="15">
        <v>0.42208393241251174</v>
      </c>
      <c r="R349" s="15">
        <v>0.42208393241251174</v>
      </c>
      <c r="S349" s="15">
        <v>0.42208393241251174</v>
      </c>
      <c r="T349" s="15">
        <v>0.4220838785698957</v>
      </c>
      <c r="U349" s="15">
        <v>0.42208393241251174</v>
      </c>
      <c r="V349" s="15">
        <v>0.42208393241251174</v>
      </c>
    </row>
    <row r="350" spans="2:22" ht="10.5">
      <c r="B350" t="s">
        <v>111</v>
      </c>
      <c r="D350" s="15">
        <v>0.46100024224678626</v>
      </c>
      <c r="E350" s="15">
        <v>0.46100018583207053</v>
      </c>
      <c r="F350" s="15">
        <v>0.46100018583207053</v>
      </c>
      <c r="G350" s="15">
        <v>0.46100018583207053</v>
      </c>
      <c r="H350" s="15">
        <v>0.46100024224678626</v>
      </c>
      <c r="I350" s="15">
        <v>0.46100018583207053</v>
      </c>
      <c r="J350" s="15">
        <v>0.461001684449164</v>
      </c>
      <c r="K350" s="15">
        <v>0.46100018583207053</v>
      </c>
      <c r="L350" s="15">
        <v>0.46100228535728827</v>
      </c>
      <c r="M350" s="15">
        <v>0.4610057806139798</v>
      </c>
      <c r="N350" s="15">
        <v>0.46113385652387395</v>
      </c>
      <c r="O350" s="15">
        <v>0.46121662028933075</v>
      </c>
      <c r="P350" s="15">
        <v>0.46126901893653444</v>
      </c>
      <c r="Q350" s="15">
        <v>0.46126861814938236</v>
      </c>
      <c r="R350" s="15">
        <v>0.4612684902641433</v>
      </c>
      <c r="S350" s="15">
        <v>0.4612631412030976</v>
      </c>
      <c r="T350" s="15">
        <v>0.4612598165756808</v>
      </c>
      <c r="U350" s="15">
        <v>0.461261947305935</v>
      </c>
      <c r="V350" s="15">
        <v>0.4612570053724925</v>
      </c>
    </row>
    <row r="351" spans="2:22" ht="10.5">
      <c r="B351" t="s">
        <v>112</v>
      </c>
      <c r="D351" s="15">
        <v>0.46101637305877824</v>
      </c>
      <c r="E351" s="15">
        <v>0.4610166364975976</v>
      </c>
      <c r="F351" s="15">
        <v>0.46101638783665777</v>
      </c>
      <c r="G351" s="15">
        <v>0.46101638783665777</v>
      </c>
      <c r="H351" s="15">
        <v>0.4610165407840362</v>
      </c>
      <c r="I351" s="15">
        <v>0.46099834909653203</v>
      </c>
      <c r="J351" s="15">
        <v>0.4611839657964715</v>
      </c>
      <c r="K351" s="15">
        <v>0.46115189772740184</v>
      </c>
      <c r="L351" s="15">
        <v>0.46118564415773455</v>
      </c>
      <c r="M351" s="15">
        <v>0.46132157642416594</v>
      </c>
      <c r="N351" s="15">
        <v>0.46371408926157426</v>
      </c>
      <c r="O351" s="15">
        <v>0.46401748435767254</v>
      </c>
      <c r="P351" s="15">
        <v>0.4640079991497843</v>
      </c>
      <c r="Q351" s="15">
        <v>0.46401712707398163</v>
      </c>
      <c r="R351" s="15">
        <v>0.4640173860436147</v>
      </c>
      <c r="S351" s="15">
        <v>0.46401708690961674</v>
      </c>
      <c r="T351" s="15">
        <v>0.46400821728166447</v>
      </c>
      <c r="U351" s="15">
        <v>0.4640173860436147</v>
      </c>
      <c r="V351" s="15">
        <v>0.46399638934589255</v>
      </c>
    </row>
    <row r="352" spans="2:22" ht="10.5">
      <c r="B352" t="s">
        <v>113</v>
      </c>
      <c r="D352" s="15">
        <v>0.46100012852397504</v>
      </c>
      <c r="E352" s="15">
        <v>0.4610002431580248</v>
      </c>
      <c r="F352" s="15">
        <v>0.4610002431580248</v>
      </c>
      <c r="G352" s="15">
        <v>0.4610002431580248</v>
      </c>
      <c r="H352" s="15">
        <v>0.46100012852397504</v>
      </c>
      <c r="I352" s="15">
        <v>0.4610002431580248</v>
      </c>
      <c r="J352" s="15">
        <v>0.4610002431580248</v>
      </c>
      <c r="K352" s="15">
        <v>0.4610002431580248</v>
      </c>
      <c r="L352" s="15">
        <v>0.46100012852397504</v>
      </c>
      <c r="M352" s="15">
        <v>0.4610002431580248</v>
      </c>
      <c r="N352" s="15">
        <v>0.4610002431580248</v>
      </c>
      <c r="O352" s="15">
        <v>0.4610002431580248</v>
      </c>
      <c r="P352" s="15">
        <v>0.46100012852397504</v>
      </c>
      <c r="Q352" s="15">
        <v>0.4610002431580248</v>
      </c>
      <c r="R352" s="15">
        <v>0.4610002431580248</v>
      </c>
      <c r="S352" s="15">
        <v>0.4610002431580248</v>
      </c>
      <c r="T352" s="15">
        <v>0.46100012852397504</v>
      </c>
      <c r="U352" s="15">
        <v>0.4610002431580248</v>
      </c>
      <c r="V352" s="15">
        <v>0.4610002431580248</v>
      </c>
    </row>
    <row r="353" spans="2:22" ht="10.5">
      <c r="B353" t="s">
        <v>114</v>
      </c>
      <c r="D353" s="15">
        <v>1</v>
      </c>
      <c r="E353" s="15">
        <v>1</v>
      </c>
      <c r="F353" s="15">
        <v>1</v>
      </c>
      <c r="G353" s="15">
        <v>1</v>
      </c>
      <c r="H353" s="15">
        <v>1</v>
      </c>
      <c r="I353" s="15">
        <v>1</v>
      </c>
      <c r="J353" s="15">
        <v>1</v>
      </c>
      <c r="K353" s="15">
        <v>1</v>
      </c>
      <c r="L353" s="15">
        <v>1</v>
      </c>
      <c r="M353" s="15">
        <v>1</v>
      </c>
      <c r="N353" s="15">
        <v>1</v>
      </c>
      <c r="O353" s="15">
        <v>1</v>
      </c>
      <c r="P353" s="15">
        <v>1</v>
      </c>
      <c r="Q353" s="15">
        <v>1</v>
      </c>
      <c r="R353" s="15">
        <v>1</v>
      </c>
      <c r="S353" s="15">
        <v>1</v>
      </c>
      <c r="T353" s="15">
        <v>1</v>
      </c>
      <c r="U353" s="15">
        <v>1</v>
      </c>
      <c r="V353" s="15">
        <v>1</v>
      </c>
    </row>
    <row r="354" spans="2:22" ht="10.5">
      <c r="B354" t="s">
        <v>115</v>
      </c>
      <c r="D354" s="15">
        <v>0.5453805115295405</v>
      </c>
      <c r="E354" s="15">
        <v>0.5458152860859543</v>
      </c>
      <c r="F354" s="15">
        <v>0.5465288978448655</v>
      </c>
      <c r="G354" s="15">
        <v>0.5462228518322979</v>
      </c>
      <c r="H354" s="15">
        <v>0.5457775292117379</v>
      </c>
      <c r="I354" s="15">
        <v>0.5452815859981984</v>
      </c>
      <c r="J354" s="15">
        <v>0.5449399711048243</v>
      </c>
      <c r="K354" s="15">
        <v>0.5453449399124884</v>
      </c>
      <c r="L354" s="15">
        <v>0.5449399506362215</v>
      </c>
      <c r="M354" s="15">
        <v>0.5450057597101678</v>
      </c>
      <c r="N354" s="15">
        <v>0.5446949240727159</v>
      </c>
      <c r="O354" s="15">
        <v>0.5444015080274542</v>
      </c>
      <c r="P354" s="15">
        <v>0.5447184779750619</v>
      </c>
      <c r="Q354" s="15">
        <v>0.5452897306955831</v>
      </c>
      <c r="R354" s="15">
        <v>0.5461779961349638</v>
      </c>
      <c r="S354" s="15">
        <v>0.5461774245703729</v>
      </c>
      <c r="T354" s="15">
        <v>0.5461622938407938</v>
      </c>
      <c r="U354" s="15">
        <v>0.5482362742647672</v>
      </c>
      <c r="V354" s="15">
        <v>0.5481933413729702</v>
      </c>
    </row>
    <row r="355" spans="2:22" ht="10.5">
      <c r="B355" t="s">
        <v>116</v>
      </c>
      <c r="D355" s="15">
        <v>0.5014620816096822</v>
      </c>
      <c r="E355" s="15">
        <v>0.501458150004</v>
      </c>
      <c r="F355" s="15">
        <v>0.5014588708950166</v>
      </c>
      <c r="G355" s="15">
        <v>0.5014581415204525</v>
      </c>
      <c r="H355" s="15">
        <v>0.5014562121080266</v>
      </c>
      <c r="I355" s="15">
        <v>0.500996826960692</v>
      </c>
      <c r="J355" s="15">
        <v>0.5036124664213859</v>
      </c>
      <c r="K355" s="15">
        <v>0.5036116352248423</v>
      </c>
      <c r="L355" s="15">
        <v>0.5036049657449739</v>
      </c>
      <c r="M355" s="15">
        <v>0.5036132976553312</v>
      </c>
      <c r="N355" s="15">
        <v>0.5036133193340333</v>
      </c>
      <c r="O355" s="15">
        <v>0.5036180036180036</v>
      </c>
      <c r="P355" s="15">
        <v>0.5047815230394848</v>
      </c>
      <c r="Q355" s="15">
        <v>0.5054131717448977</v>
      </c>
      <c r="R355" s="15">
        <v>0.5055848931405347</v>
      </c>
      <c r="S355" s="15">
        <v>0.5067119513732945</v>
      </c>
      <c r="T355" s="15">
        <v>0.5078163795108398</v>
      </c>
      <c r="U355" s="15">
        <v>0.5086478453727735</v>
      </c>
      <c r="V355" s="15">
        <v>0.5087131755973092</v>
      </c>
    </row>
    <row r="357" ht="10.5">
      <c r="A357" t="s">
        <v>159</v>
      </c>
    </row>
    <row r="358" spans="2:22" ht="10.5">
      <c r="B358" t="s">
        <v>91</v>
      </c>
      <c r="D358" s="12">
        <f aca="true" t="array" ref="D358:V383">IF(fuel.tons=0,0,fuel.bucks/fuel.tons)</f>
        <v>25.40999907150273</v>
      </c>
      <c r="E358" s="12">
        <v>25.909994363820037</v>
      </c>
      <c r="F358" s="12">
        <v>26.469989808829855</v>
      </c>
      <c r="G358" s="12">
        <v>26.970015583883143</v>
      </c>
      <c r="H358" s="12">
        <v>27.099986093941954</v>
      </c>
      <c r="I358" s="12">
        <v>28.19995823906493</v>
      </c>
      <c r="J358" s="12">
        <v>28.820026095817525</v>
      </c>
      <c r="K358" s="12">
        <v>29.47999996985223</v>
      </c>
      <c r="L358" s="12">
        <v>30.17997870633093</v>
      </c>
      <c r="M358" s="12">
        <v>30.910059953059427</v>
      </c>
      <c r="N358" s="12">
        <v>31.640000711606074</v>
      </c>
      <c r="O358" s="12">
        <v>32.40001358124211</v>
      </c>
      <c r="P358" s="12">
        <v>33.12000451240806</v>
      </c>
      <c r="Q358" s="12">
        <v>33.94998348437877</v>
      </c>
      <c r="R358" s="12">
        <v>34.82002599934082</v>
      </c>
      <c r="S358" s="12">
        <v>35.7699911753725</v>
      </c>
      <c r="T358" s="12">
        <v>36.85001569493283</v>
      </c>
      <c r="U358" s="12">
        <v>37.92999440698178</v>
      </c>
      <c r="V358" s="12">
        <v>39.160001124472025</v>
      </c>
    </row>
    <row r="359" spans="2:22" ht="10.5">
      <c r="B359" t="s">
        <v>92</v>
      </c>
      <c r="D359" s="12">
        <v>25.409993450534564</v>
      </c>
      <c r="E359" s="12">
        <v>25.910003469678863</v>
      </c>
      <c r="F359" s="12">
        <v>26.469998881926884</v>
      </c>
      <c r="G359" s="12">
        <v>26.97002738025784</v>
      </c>
      <c r="H359" s="12">
        <v>27.099969462729106</v>
      </c>
      <c r="I359" s="12">
        <v>28.199982563719576</v>
      </c>
      <c r="J359" s="12">
        <v>28.82000509766387</v>
      </c>
      <c r="K359" s="12">
        <v>29.47995934283512</v>
      </c>
      <c r="L359" s="12">
        <v>30.179987079694126</v>
      </c>
      <c r="M359" s="12">
        <v>30.909988790928637</v>
      </c>
      <c r="N359" s="12">
        <v>31.640022692229365</v>
      </c>
      <c r="O359" s="12">
        <v>32.39998071855055</v>
      </c>
      <c r="P359" s="12">
        <v>33.12000296010195</v>
      </c>
      <c r="Q359" s="12">
        <v>33.95002716031582</v>
      </c>
      <c r="R359" s="12">
        <v>34.82001054907282</v>
      </c>
      <c r="S359" s="12">
        <v>35.77003216223585</v>
      </c>
      <c r="T359" s="12">
        <v>36.84996651610181</v>
      </c>
      <c r="U359" s="12">
        <v>37.930004471669086</v>
      </c>
      <c r="V359" s="12">
        <v>39.15999538273427</v>
      </c>
    </row>
    <row r="360" spans="2:22" ht="10.5">
      <c r="B360" t="s">
        <v>93</v>
      </c>
      <c r="D360" s="12">
        <v>7.21997611932465</v>
      </c>
      <c r="E360" s="12">
        <v>7.519974801222437</v>
      </c>
      <c r="F360" s="12">
        <v>7.679970590460651</v>
      </c>
      <c r="G360" s="12">
        <v>7.8699713470819095</v>
      </c>
      <c r="H360" s="12">
        <v>8.069970706808945</v>
      </c>
      <c r="I360" s="12">
        <v>8.27997124839218</v>
      </c>
      <c r="J360" s="12">
        <v>8.489973123497037</v>
      </c>
      <c r="K360" s="12">
        <v>8.709970623357227</v>
      </c>
      <c r="L360" s="12">
        <v>8.919970214762062</v>
      </c>
      <c r="M360" s="12">
        <v>9.149972202392897</v>
      </c>
      <c r="N360" s="12">
        <v>9.389965886250218</v>
      </c>
      <c r="O360" s="12">
        <v>9.639968353493453</v>
      </c>
      <c r="P360" s="12">
        <v>9.889968476196412</v>
      </c>
      <c r="Q360" s="12">
        <v>10.159962892661762</v>
      </c>
      <c r="R360" s="12">
        <v>10.439967037630394</v>
      </c>
      <c r="S360" s="12">
        <v>10.73996243210969</v>
      </c>
      <c r="T360" s="12">
        <v>11.079959258518151</v>
      </c>
      <c r="U360" s="12">
        <v>11.429966478388595</v>
      </c>
      <c r="V360" s="12">
        <v>11.819963616386442</v>
      </c>
    </row>
    <row r="361" spans="2:22" ht="10.5">
      <c r="B361" t="s">
        <v>94</v>
      </c>
      <c r="D361" s="12">
        <v>7.2200268329306265</v>
      </c>
      <c r="E361" s="12">
        <v>7.520024887788467</v>
      </c>
      <c r="F361" s="12">
        <v>7.680025144363605</v>
      </c>
      <c r="G361" s="12">
        <v>7.870025449046583</v>
      </c>
      <c r="H361" s="12">
        <v>8.070024674143001</v>
      </c>
      <c r="I361" s="12">
        <v>8.280024502925759</v>
      </c>
      <c r="J361" s="12">
        <v>8.490028046869863</v>
      </c>
      <c r="K361" s="12">
        <v>8.710023588876826</v>
      </c>
      <c r="L361" s="12">
        <v>8.920022515355376</v>
      </c>
      <c r="M361" s="12">
        <v>9.1500371232154</v>
      </c>
      <c r="N361" s="12">
        <v>9.390032697294254</v>
      </c>
      <c r="O361" s="12">
        <v>9.640033098192909</v>
      </c>
      <c r="P361" s="12">
        <v>9.890032957491073</v>
      </c>
      <c r="Q361" s="12">
        <v>10.16003393206211</v>
      </c>
      <c r="R361" s="12">
        <v>10.440032777473986</v>
      </c>
      <c r="S361" s="12">
        <v>10.740034862146988</v>
      </c>
      <c r="T361" s="12">
        <v>11.080028655906842</v>
      </c>
      <c r="U361" s="12">
        <v>11.43003917581651</v>
      </c>
      <c r="V361" s="12">
        <v>11.820038197623793</v>
      </c>
    </row>
    <row r="362" spans="2:22" ht="10.5">
      <c r="B362" t="s">
        <v>95</v>
      </c>
      <c r="D362" s="12">
        <v>7.220007467310004</v>
      </c>
      <c r="E362" s="12">
        <v>7.52000776824942</v>
      </c>
      <c r="F362" s="12">
        <v>7.680008196161465</v>
      </c>
      <c r="G362" s="12">
        <v>7.870009372919586</v>
      </c>
      <c r="H362" s="12">
        <v>8.070007262164125</v>
      </c>
      <c r="I362" s="12">
        <v>8.280009183650797</v>
      </c>
      <c r="J362" s="12">
        <v>8.490010311034453</v>
      </c>
      <c r="K362" s="12">
        <v>8.71000976791532</v>
      </c>
      <c r="L362" s="12">
        <v>8.920007057018246</v>
      </c>
      <c r="M362" s="12">
        <v>9.150011973308164</v>
      </c>
      <c r="N362" s="12">
        <v>9.390010557906786</v>
      </c>
      <c r="O362" s="12">
        <v>9.64001076363373</v>
      </c>
      <c r="P362" s="12">
        <v>9.890008164805993</v>
      </c>
      <c r="Q362" s="12">
        <v>10.160011125713153</v>
      </c>
      <c r="R362" s="12">
        <v>10.440012080286174</v>
      </c>
      <c r="S362" s="12">
        <v>10.740012162576953</v>
      </c>
      <c r="T362" s="12">
        <v>11.080009354652093</v>
      </c>
      <c r="U362" s="12">
        <v>11.43001128206563</v>
      </c>
      <c r="V362" s="12">
        <v>11.820012787986864</v>
      </c>
    </row>
    <row r="363" spans="2:22" ht="10.5">
      <c r="B363" t="s">
        <v>96</v>
      </c>
      <c r="D363" s="12">
        <v>7.22000263387035</v>
      </c>
      <c r="E363" s="12">
        <v>7.520005327546593</v>
      </c>
      <c r="F363" s="12">
        <v>7.680006709587968</v>
      </c>
      <c r="G363" s="12">
        <v>7.8700067485972</v>
      </c>
      <c r="H363" s="12">
        <v>8.07000649576886</v>
      </c>
      <c r="I363" s="12">
        <v>8.280004926308774</v>
      </c>
      <c r="J363" s="12">
        <v>8.490005556029239</v>
      </c>
      <c r="K363" s="12">
        <v>8.71000648110532</v>
      </c>
      <c r="L363" s="12">
        <v>8.920007023654268</v>
      </c>
      <c r="M363" s="12">
        <v>9.150006102158493</v>
      </c>
      <c r="N363" s="12">
        <v>9.390005388846815</v>
      </c>
      <c r="O363" s="12">
        <v>9.640006642714997</v>
      </c>
      <c r="P363" s="12">
        <v>9.890005351091029</v>
      </c>
      <c r="Q363" s="12">
        <v>10.160007512063606</v>
      </c>
      <c r="R363" s="12">
        <v>10.4400057510754</v>
      </c>
      <c r="S363" s="12">
        <v>10.740008481721667</v>
      </c>
      <c r="T363" s="12">
        <v>11.08000742373584</v>
      </c>
      <c r="U363" s="12">
        <v>11.430007684818777</v>
      </c>
      <c r="V363" s="12">
        <v>11.820008058192858</v>
      </c>
    </row>
    <row r="364" spans="2:22" ht="10.5">
      <c r="B364" t="s">
        <v>97</v>
      </c>
      <c r="D364" s="12">
        <v>15.759991535180504</v>
      </c>
      <c r="E364" s="12">
        <v>16.13999868916449</v>
      </c>
      <c r="F364" s="12">
        <v>16.47999476131229</v>
      </c>
      <c r="G364" s="12">
        <v>16.889988089634052</v>
      </c>
      <c r="H364" s="12">
        <v>17.329983567047247</v>
      </c>
      <c r="I364" s="12">
        <v>17.779992447152107</v>
      </c>
      <c r="J364" s="12">
        <v>18.22998862601704</v>
      </c>
      <c r="K364" s="12">
        <v>18.67999068131932</v>
      </c>
      <c r="L364" s="12">
        <v>19.1499836210995</v>
      </c>
      <c r="M364" s="12">
        <v>19.63998706249614</v>
      </c>
      <c r="N364" s="12">
        <v>20.15002166873191</v>
      </c>
      <c r="O364" s="12">
        <v>20.68001393616944</v>
      </c>
      <c r="P364" s="12">
        <v>21.22001512802416</v>
      </c>
      <c r="Q364" s="12">
        <v>21.79998694559577</v>
      </c>
      <c r="R364" s="12">
        <v>22.409984635677116</v>
      </c>
      <c r="S364" s="12">
        <v>23.06001232107266</v>
      </c>
      <c r="T364" s="12">
        <v>23.770031722551902</v>
      </c>
      <c r="U364" s="12">
        <v>24.53998663851383</v>
      </c>
      <c r="V364" s="12">
        <v>25.379968061877396</v>
      </c>
    </row>
    <row r="365" spans="2:22" ht="10.5">
      <c r="B365" t="s">
        <v>98</v>
      </c>
      <c r="D365" s="12">
        <v>15.759994759120586</v>
      </c>
      <c r="E365" s="12">
        <v>16.140019159618003</v>
      </c>
      <c r="F365" s="12">
        <v>16.479997491848508</v>
      </c>
      <c r="G365" s="12">
        <v>16.89000963274609</v>
      </c>
      <c r="H365" s="12">
        <v>17.329988278135925</v>
      </c>
      <c r="I365" s="12">
        <v>17.780027917666246</v>
      </c>
      <c r="J365" s="12">
        <v>18.2300058015463</v>
      </c>
      <c r="K365" s="12">
        <v>18.680007497881192</v>
      </c>
      <c r="L365" s="12">
        <v>19.150009080276913</v>
      </c>
      <c r="M365" s="12">
        <v>19.640009382913192</v>
      </c>
      <c r="N365" s="12">
        <v>20.14998142300508</v>
      </c>
      <c r="O365" s="12">
        <v>20.68000267446914</v>
      </c>
      <c r="P365" s="12">
        <v>21.219985291946184</v>
      </c>
      <c r="Q365" s="12">
        <v>21.800009870321396</v>
      </c>
      <c r="R365" s="12">
        <v>22.410024966808702</v>
      </c>
      <c r="S365" s="12">
        <v>23.06000621038437</v>
      </c>
      <c r="T365" s="12">
        <v>23.770024274470266</v>
      </c>
      <c r="U365" s="12">
        <v>24.53999040707706</v>
      </c>
      <c r="V365" s="12">
        <v>25.379994704531676</v>
      </c>
    </row>
    <row r="366" spans="2:22" ht="10.5">
      <c r="B366" t="s">
        <v>99</v>
      </c>
      <c r="D366" s="12">
        <v>15.759989379864162</v>
      </c>
      <c r="E366" s="12">
        <v>16.140002582274576</v>
      </c>
      <c r="F366" s="12">
        <v>16.480001950875693</v>
      </c>
      <c r="G366" s="12">
        <v>16.890004050127207</v>
      </c>
      <c r="H366" s="12">
        <v>17.330010223345607</v>
      </c>
      <c r="I366" s="12">
        <v>17.78000478621821</v>
      </c>
      <c r="J366" s="12">
        <v>18.229989737621253</v>
      </c>
      <c r="K366" s="12">
        <v>18.68000006292801</v>
      </c>
      <c r="L366" s="12">
        <v>19.150006347435088</v>
      </c>
      <c r="M366" s="12">
        <v>19.64000838970988</v>
      </c>
      <c r="N366" s="12">
        <v>20.149986516022416</v>
      </c>
      <c r="O366" s="12">
        <v>20.67999053666806</v>
      </c>
      <c r="P366" s="12">
        <v>21.219980502261738</v>
      </c>
      <c r="Q366" s="12">
        <v>21.80000109536995</v>
      </c>
      <c r="R366" s="12">
        <v>22.410032187624847</v>
      </c>
      <c r="S366" s="12">
        <v>23.060003357027703</v>
      </c>
      <c r="T366" s="12">
        <v>23.770006648600102</v>
      </c>
      <c r="U366" s="12">
        <v>24.54000394738587</v>
      </c>
      <c r="V366" s="12">
        <v>25.380022803629863</v>
      </c>
    </row>
    <row r="367" spans="2:22" ht="10.5">
      <c r="B367" t="s">
        <v>100</v>
      </c>
      <c r="D367" s="12">
        <v>15.759994833544132</v>
      </c>
      <c r="E367" s="12">
        <v>16.139995768703997</v>
      </c>
      <c r="F367" s="12">
        <v>16.479987797618605</v>
      </c>
      <c r="G367" s="12">
        <v>16.890002879175547</v>
      </c>
      <c r="H367" s="12">
        <v>17.33000383262526</v>
      </c>
      <c r="I367" s="12">
        <v>17.779999046999315</v>
      </c>
      <c r="J367" s="12">
        <v>18.230004588424272</v>
      </c>
      <c r="K367" s="12">
        <v>18.68000839606275</v>
      </c>
      <c r="L367" s="12">
        <v>19.149998854750606</v>
      </c>
      <c r="M367" s="12">
        <v>19.64000500781174</v>
      </c>
      <c r="N367" s="12">
        <v>20.150018446133224</v>
      </c>
      <c r="O367" s="12">
        <v>20.6800030433058</v>
      </c>
      <c r="P367" s="12">
        <v>21.220009811687678</v>
      </c>
      <c r="Q367" s="12">
        <v>21.800026546910605</v>
      </c>
      <c r="R367" s="12">
        <v>22.410016628780173</v>
      </c>
      <c r="S367" s="12">
        <v>23.060002697147876</v>
      </c>
      <c r="T367" s="12">
        <v>23.770018435351826</v>
      </c>
      <c r="U367" s="12">
        <v>24.540022003301967</v>
      </c>
      <c r="V367" s="12">
        <v>25.379951150999062</v>
      </c>
    </row>
    <row r="368" spans="2:22" ht="10.5">
      <c r="B368" t="s">
        <v>101</v>
      </c>
      <c r="D368" s="12">
        <v>11.899988653638351</v>
      </c>
      <c r="E368" s="12">
        <v>12.189982373905517</v>
      </c>
      <c r="F368" s="12">
        <v>12.439982820663573</v>
      </c>
      <c r="G368" s="12">
        <v>12.749978704532689</v>
      </c>
      <c r="H368" s="12">
        <v>13.089986152686384</v>
      </c>
      <c r="I368" s="12">
        <v>13.429981396994568</v>
      </c>
      <c r="J368" s="12">
        <v>13.76998036051588</v>
      </c>
      <c r="K368" s="12">
        <v>14.109979324037191</v>
      </c>
      <c r="L368" s="12">
        <v>14.459986253674945</v>
      </c>
      <c r="M368" s="12">
        <v>14.829977584659161</v>
      </c>
      <c r="N368" s="12">
        <v>15.219975922719195</v>
      </c>
      <c r="O368" s="12">
        <v>15.619975684448233</v>
      </c>
      <c r="P368" s="12">
        <v>16.02998469132253</v>
      </c>
      <c r="Q368" s="12">
        <v>16.469975178122436</v>
      </c>
      <c r="R368" s="12">
        <v>16.91997550574501</v>
      </c>
      <c r="S368" s="12">
        <v>17.419971633841865</v>
      </c>
      <c r="T368" s="12">
        <v>17.94998452498843</v>
      </c>
      <c r="U368" s="12">
        <v>18.52997240226572</v>
      </c>
      <c r="V368" s="12">
        <v>19.169971187083807</v>
      </c>
    </row>
    <row r="369" spans="2:22" ht="10.5">
      <c r="B369" t="s">
        <v>102</v>
      </c>
      <c r="D369" s="12">
        <v>12.679987753360946</v>
      </c>
      <c r="E369" s="12">
        <v>12.98999595970758</v>
      </c>
      <c r="F369" s="12">
        <v>13.259977741100748</v>
      </c>
      <c r="G369" s="12">
        <v>13.589994279294492</v>
      </c>
      <c r="H369" s="12">
        <v>13.949986262792775</v>
      </c>
      <c r="I369" s="12">
        <v>14.309984815923059</v>
      </c>
      <c r="J369" s="12">
        <v>14.669979120875341</v>
      </c>
      <c r="K369" s="12">
        <v>15.039994095799093</v>
      </c>
      <c r="L369" s="12">
        <v>15.410022043826698</v>
      </c>
      <c r="M369" s="12">
        <v>15.799973127170498</v>
      </c>
      <c r="N369" s="12">
        <v>16.21995885270025</v>
      </c>
      <c r="O369" s="12">
        <v>16.64996966688727</v>
      </c>
      <c r="P369" s="12">
        <v>17.079997380863762</v>
      </c>
      <c r="Q369" s="12">
        <v>17.549946416842396</v>
      </c>
      <c r="R369" s="12">
        <v>18.029969211843937</v>
      </c>
      <c r="S369" s="12">
        <v>18.56001824388761</v>
      </c>
      <c r="T369" s="12">
        <v>19.1299997932902</v>
      </c>
      <c r="U369" s="12">
        <v>19.749957673822383</v>
      </c>
      <c r="V369" s="12">
        <v>20.419895233828445</v>
      </c>
    </row>
    <row r="370" spans="2:22" ht="10.5">
      <c r="B370" t="s">
        <v>103</v>
      </c>
      <c r="D370" s="12">
        <v>12.679939659589001</v>
      </c>
      <c r="E370" s="12">
        <v>12.989912019698465</v>
      </c>
      <c r="F370" s="12">
        <v>13.25988852517031</v>
      </c>
      <c r="G370" s="12">
        <v>13.589909929040363</v>
      </c>
      <c r="H370" s="12">
        <v>13.9499077656719</v>
      </c>
      <c r="I370" s="12">
        <v>14.309933115127366</v>
      </c>
      <c r="J370" s="12">
        <v>14.669987304483746</v>
      </c>
      <c r="K370" s="12">
        <v>15.039960889792518</v>
      </c>
      <c r="L370" s="12">
        <v>15.40986270466522</v>
      </c>
      <c r="M370" s="12">
        <v>15.799949774338224</v>
      </c>
      <c r="N370" s="12">
        <v>16.219909511866398</v>
      </c>
      <c r="O370" s="12">
        <v>16.649941268875335</v>
      </c>
      <c r="P370" s="12">
        <v>17.0798797569736</v>
      </c>
      <c r="Q370" s="12">
        <v>17.54992671373038</v>
      </c>
      <c r="R370" s="12">
        <v>18.02989830892559</v>
      </c>
      <c r="S370" s="12">
        <v>18.559935272101498</v>
      </c>
      <c r="T370" s="12">
        <v>19.12988869204328</v>
      </c>
      <c r="U370" s="12">
        <v>19.749892048390635</v>
      </c>
      <c r="V370" s="12">
        <v>20.419911459015292</v>
      </c>
    </row>
    <row r="371" spans="2:22" ht="10.5">
      <c r="B371" t="s">
        <v>104</v>
      </c>
      <c r="D371" s="12">
        <v>14.29989773923886</v>
      </c>
      <c r="E371" s="12">
        <v>14.649869618921269</v>
      </c>
      <c r="F371" s="12">
        <v>14.949860469371883</v>
      </c>
      <c r="G371" s="12">
        <v>15.329852692254907</v>
      </c>
      <c r="H371" s="12">
        <v>15.729890934526502</v>
      </c>
      <c r="I371" s="12">
        <v>16.139854674657272</v>
      </c>
      <c r="J371" s="12">
        <v>16.549845982585357</v>
      </c>
      <c r="K371" s="12">
        <v>16.959833478201197</v>
      </c>
      <c r="L371" s="12">
        <v>17.37986641475292</v>
      </c>
      <c r="M371" s="12">
        <v>17.819830123366422</v>
      </c>
      <c r="N371" s="12">
        <v>18.289823413696876</v>
      </c>
      <c r="O371" s="12">
        <v>18.76982783597908</v>
      </c>
      <c r="P371" s="12">
        <v>19.259848775722002</v>
      </c>
      <c r="Q371" s="12">
        <v>19.789823413696876</v>
      </c>
      <c r="R371" s="12">
        <v>20.33981045183525</v>
      </c>
      <c r="S371" s="12">
        <v>20.9297962700337</v>
      </c>
      <c r="T371" s="12">
        <v>21.579833721721478</v>
      </c>
      <c r="U371" s="12">
        <v>22.2697859005444</v>
      </c>
      <c r="V371" s="12">
        <v>23.029785595559417</v>
      </c>
    </row>
    <row r="372" spans="2:22" ht="10.5">
      <c r="B372" t="s">
        <v>105</v>
      </c>
      <c r="D372" s="12">
        <v>14.300153037460909</v>
      </c>
      <c r="E372" s="12">
        <v>14.650139614622578</v>
      </c>
      <c r="F372" s="12">
        <v>14.950141667778793</v>
      </c>
      <c r="G372" s="12">
        <v>15.330150085719271</v>
      </c>
      <c r="H372" s="12">
        <v>15.730165270221162</v>
      </c>
      <c r="I372" s="12">
        <v>16.140151009639567</v>
      </c>
      <c r="J372" s="12">
        <v>16.5501637392081</v>
      </c>
      <c r="K372" s="12">
        <v>16.960153370769216</v>
      </c>
      <c r="L372" s="12">
        <v>17.380180369234864</v>
      </c>
      <c r="M372" s="12">
        <v>17.820171746517335</v>
      </c>
      <c r="N372" s="12">
        <v>18.290164868444016</v>
      </c>
      <c r="O372" s="12">
        <v>18.77017995914219</v>
      </c>
      <c r="P372" s="12">
        <v>19.26019695255839</v>
      </c>
      <c r="Q372" s="12">
        <v>19.790190532896695</v>
      </c>
      <c r="R372" s="12">
        <v>20.34019515249818</v>
      </c>
      <c r="S372" s="12">
        <v>20.930190122265454</v>
      </c>
      <c r="T372" s="12">
        <v>21.5802269458534</v>
      </c>
      <c r="U372" s="12">
        <v>22.270210756485408</v>
      </c>
      <c r="V372" s="12">
        <v>23.03020962724949</v>
      </c>
    </row>
    <row r="373" spans="2:22" ht="10.5">
      <c r="B373" t="s">
        <v>106</v>
      </c>
      <c r="D373" s="12">
        <v>23.909985011078767</v>
      </c>
      <c r="E373" s="12">
        <v>24.490028214459088</v>
      </c>
      <c r="F373" s="12">
        <v>25.000009114956</v>
      </c>
      <c r="G373" s="12">
        <v>25.62004042065128</v>
      </c>
      <c r="H373" s="12">
        <v>26.30002279254228</v>
      </c>
      <c r="I373" s="12">
        <v>26.98000131774972</v>
      </c>
      <c r="J373" s="12">
        <v>27.660014792503944</v>
      </c>
      <c r="K373" s="12">
        <v>28.35002684407943</v>
      </c>
      <c r="L373" s="12">
        <v>29.059927911097486</v>
      </c>
      <c r="M373" s="12">
        <v>29.799988446360423</v>
      </c>
      <c r="N373" s="12">
        <v>30.580031459645998</v>
      </c>
      <c r="O373" s="12">
        <v>31.379976568093554</v>
      </c>
      <c r="P373" s="12">
        <v>32.19998811320551</v>
      </c>
      <c r="Q373" s="12">
        <v>33.0800082315224</v>
      </c>
      <c r="R373" s="12">
        <v>33.999983344714444</v>
      </c>
      <c r="S373" s="12">
        <v>34.990021969804936</v>
      </c>
      <c r="T373" s="12">
        <v>36.069941911836594</v>
      </c>
      <c r="U373" s="12">
        <v>37.229958262768726</v>
      </c>
      <c r="V373" s="12">
        <v>38.50005238710579</v>
      </c>
    </row>
    <row r="374" spans="2:22" ht="10.5">
      <c r="B374" t="s">
        <v>107</v>
      </c>
      <c r="D374" s="12">
        <v>23.91001127243393</v>
      </c>
      <c r="E374" s="12">
        <v>24.48998383758641</v>
      </c>
      <c r="F374" s="12">
        <v>24.999981196367674</v>
      </c>
      <c r="G374" s="12">
        <v>25.62000786369242</v>
      </c>
      <c r="H374" s="12">
        <v>26.300003322943596</v>
      </c>
      <c r="I374" s="12">
        <v>26.979998600100107</v>
      </c>
      <c r="J374" s="12">
        <v>27.659951793129533</v>
      </c>
      <c r="K374" s="12">
        <v>28.34996213971178</v>
      </c>
      <c r="L374" s="12">
        <v>29.05995989972303</v>
      </c>
      <c r="M374" s="12">
        <v>29.799962044384348</v>
      </c>
      <c r="N374" s="12">
        <v>30.57998417805247</v>
      </c>
      <c r="O374" s="12">
        <v>31.379974562238523</v>
      </c>
      <c r="P374" s="12">
        <v>32.1999795847539</v>
      </c>
      <c r="Q374" s="12">
        <v>33.079974283304075</v>
      </c>
      <c r="R374" s="12">
        <v>33.999995812710935</v>
      </c>
      <c r="S374" s="12">
        <v>34.98994900954038</v>
      </c>
      <c r="T374" s="12">
        <v>36.0699622922028</v>
      </c>
      <c r="U374" s="12">
        <v>37.229938423487226</v>
      </c>
      <c r="V374" s="12">
        <v>38.4999661289515</v>
      </c>
    </row>
    <row r="375" spans="2:22" ht="10.5">
      <c r="B375" t="s">
        <v>108</v>
      </c>
      <c r="D375" s="12">
        <v>23.909998999803665</v>
      </c>
      <c r="E375" s="12">
        <v>24.49002624255364</v>
      </c>
      <c r="F375" s="12">
        <v>25.00000468560526</v>
      </c>
      <c r="G375" s="12">
        <v>25.6200175118298</v>
      </c>
      <c r="H375" s="12">
        <v>26.300014444335723</v>
      </c>
      <c r="I375" s="12">
        <v>26.98002318276435</v>
      </c>
      <c r="J375" s="12">
        <v>27.660013062631148</v>
      </c>
      <c r="K375" s="12">
        <v>28.350025369342312</v>
      </c>
      <c r="L375" s="12">
        <v>29.060026245297106</v>
      </c>
      <c r="M375" s="12">
        <v>29.800037951852733</v>
      </c>
      <c r="N375" s="12">
        <v>30.580009573677348</v>
      </c>
      <c r="O375" s="12">
        <v>31.380034186341238</v>
      </c>
      <c r="P375" s="12">
        <v>32.20000164422452</v>
      </c>
      <c r="Q375" s="12">
        <v>33.0800134910837</v>
      </c>
      <c r="R375" s="12">
        <v>34.000006694669516</v>
      </c>
      <c r="S375" s="12">
        <v>34.99000284048252</v>
      </c>
      <c r="T375" s="12">
        <v>36.0699896088544</v>
      </c>
      <c r="U375" s="12">
        <v>37.230019127088234</v>
      </c>
      <c r="V375" s="12">
        <v>38.50001002038145</v>
      </c>
    </row>
    <row r="376" spans="2:22" ht="10.5">
      <c r="B376" t="s">
        <v>109</v>
      </c>
      <c r="D376" s="12">
        <v>16.78996037256976</v>
      </c>
      <c r="E376" s="12">
        <v>17.1999575425578</v>
      </c>
      <c r="F376" s="12">
        <v>17.559959910376694</v>
      </c>
      <c r="G376" s="12">
        <v>17.999957134313167</v>
      </c>
      <c r="H376" s="12">
        <v>18.469956491917458</v>
      </c>
      <c r="I376" s="12">
        <v>18.949956011640417</v>
      </c>
      <c r="J376" s="12">
        <v>19.429953045062724</v>
      </c>
      <c r="K376" s="12">
        <v>19.90995348052367</v>
      </c>
      <c r="L376" s="12">
        <v>20.40995156647415</v>
      </c>
      <c r="M376" s="12">
        <v>20.929949302820223</v>
      </c>
      <c r="N376" s="12">
        <v>21.469949452509923</v>
      </c>
      <c r="O376" s="12">
        <v>22.039949459314</v>
      </c>
      <c r="P376" s="12">
        <v>22.61994777401849</v>
      </c>
      <c r="Q376" s="12">
        <v>23.229945152333084</v>
      </c>
      <c r="R376" s="12">
        <v>23.879942736885653</v>
      </c>
      <c r="S376" s="12">
        <v>24.569942172147236</v>
      </c>
      <c r="T376" s="12">
        <v>25.32993889329495</v>
      </c>
      <c r="U376" s="12">
        <v>26.14994009009959</v>
      </c>
      <c r="V376" s="12">
        <v>27.03993312952854</v>
      </c>
    </row>
    <row r="377" spans="2:22" ht="10.5">
      <c r="B377" t="s">
        <v>110</v>
      </c>
      <c r="D377" s="12">
        <v>16.789999631081702</v>
      </c>
      <c r="E377" s="12">
        <v>17.1999966366431</v>
      </c>
      <c r="F377" s="12">
        <v>17.559994887697513</v>
      </c>
      <c r="G377" s="12">
        <v>17.99999529130034</v>
      </c>
      <c r="H377" s="12">
        <v>18.469998557864834</v>
      </c>
      <c r="I377" s="12">
        <v>18.94999562763603</v>
      </c>
      <c r="J377" s="12">
        <v>19.429995089498927</v>
      </c>
      <c r="K377" s="12">
        <v>19.909995224033203</v>
      </c>
      <c r="L377" s="12">
        <v>20.409999027397216</v>
      </c>
      <c r="M377" s="12">
        <v>20.929994416827547</v>
      </c>
      <c r="N377" s="12">
        <v>21.469995493101756</v>
      </c>
      <c r="O377" s="12">
        <v>22.03999434956041</v>
      </c>
      <c r="P377" s="12">
        <v>22.619997384033887</v>
      </c>
      <c r="Q377" s="12">
        <v>23.22999239881341</v>
      </c>
      <c r="R377" s="12">
        <v>23.87999408049186</v>
      </c>
      <c r="S377" s="12">
        <v>24.569993475087614</v>
      </c>
      <c r="T377" s="12">
        <v>25.32999607605083</v>
      </c>
      <c r="U377" s="12">
        <v>26.14999159160775</v>
      </c>
      <c r="V377" s="12">
        <v>27.03999367688903</v>
      </c>
    </row>
    <row r="378" spans="2:22" ht="10.5">
      <c r="B378" t="s">
        <v>111</v>
      </c>
      <c r="D378" s="12">
        <v>20.64998764834481</v>
      </c>
      <c r="E378" s="12">
        <v>21.149992052433888</v>
      </c>
      <c r="F378" s="12">
        <v>21.58999150827621</v>
      </c>
      <c r="G378" s="12">
        <v>22.129994257704485</v>
      </c>
      <c r="H378" s="12">
        <v>22.7099888478119</v>
      </c>
      <c r="I378" s="12">
        <v>23.299988400849458</v>
      </c>
      <c r="J378" s="12">
        <v>23.88998950303381</v>
      </c>
      <c r="K378" s="12">
        <v>24.47998931732555</v>
      </c>
      <c r="L378" s="12">
        <v>25.089982306849777</v>
      </c>
      <c r="M378" s="12">
        <v>25.729980349864082</v>
      </c>
      <c r="N378" s="12">
        <v>26.409990301167095</v>
      </c>
      <c r="O378" s="12">
        <v>27.099977793447337</v>
      </c>
      <c r="P378" s="12">
        <v>27.809969385917523</v>
      </c>
      <c r="Q378" s="12">
        <v>28.569971668932478</v>
      </c>
      <c r="R378" s="12">
        <v>29.359975497472817</v>
      </c>
      <c r="S378" s="12">
        <v>30.2199724402511</v>
      </c>
      <c r="T378" s="12">
        <v>31.149977029305997</v>
      </c>
      <c r="U378" s="12">
        <v>32.159987491667735</v>
      </c>
      <c r="V378" s="12">
        <v>33.24998339268643</v>
      </c>
    </row>
    <row r="379" spans="2:22" ht="10.5">
      <c r="B379" t="s">
        <v>112</v>
      </c>
      <c r="D379" s="12">
        <v>20.650086559684187</v>
      </c>
      <c r="E379" s="12">
        <v>21.150073181603865</v>
      </c>
      <c r="F379" s="12">
        <v>21.59008591087405</v>
      </c>
      <c r="G379" s="12">
        <v>22.13008892939584</v>
      </c>
      <c r="H379" s="12">
        <v>22.710087072569806</v>
      </c>
      <c r="I379" s="12">
        <v>23.300085493776265</v>
      </c>
      <c r="J379" s="12">
        <v>23.89008802116171</v>
      </c>
      <c r="K379" s="12">
        <v>24.48010367022637</v>
      </c>
      <c r="L379" s="12">
        <v>25.09010001486818</v>
      </c>
      <c r="M379" s="12">
        <v>25.73010896181802</v>
      </c>
      <c r="N379" s="12">
        <v>26.41009318258037</v>
      </c>
      <c r="O379" s="12">
        <v>27.100114984833066</v>
      </c>
      <c r="P379" s="12">
        <v>27.810124821473753</v>
      </c>
      <c r="Q379" s="12">
        <v>28.570116355431324</v>
      </c>
      <c r="R379" s="12">
        <v>29.360106468707677</v>
      </c>
      <c r="S379" s="12">
        <v>30.220136225263616</v>
      </c>
      <c r="T379" s="12">
        <v>31.150136105814777</v>
      </c>
      <c r="U379" s="12">
        <v>32.16011801524624</v>
      </c>
      <c r="V379" s="12">
        <v>33.25013917261131</v>
      </c>
    </row>
    <row r="380" spans="2:22" ht="10.5">
      <c r="B380" t="s">
        <v>113</v>
      </c>
      <c r="D380" s="12">
        <v>20.649995947430412</v>
      </c>
      <c r="E380" s="12">
        <v>21.149989883192667</v>
      </c>
      <c r="F380" s="12">
        <v>21.5899885688724</v>
      </c>
      <c r="G380" s="12">
        <v>22.12998685103275</v>
      </c>
      <c r="H380" s="12">
        <v>22.709993521636985</v>
      </c>
      <c r="I380" s="12">
        <v>23.299986107404177</v>
      </c>
      <c r="J380" s="12">
        <v>23.88998562894548</v>
      </c>
      <c r="K380" s="12">
        <v>24.479985726943045</v>
      </c>
      <c r="L380" s="12">
        <v>25.089994061979596</v>
      </c>
      <c r="M380" s="12">
        <v>25.729984429916467</v>
      </c>
      <c r="N380" s="12">
        <v>26.409987219964755</v>
      </c>
      <c r="O380" s="12">
        <v>27.09998633798668</v>
      </c>
      <c r="P380" s="12">
        <v>27.80999139475649</v>
      </c>
      <c r="Q380" s="12">
        <v>28.56998323088745</v>
      </c>
      <c r="R380" s="12">
        <v>29.359985404127542</v>
      </c>
      <c r="S380" s="12">
        <v>30.219983778520895</v>
      </c>
      <c r="T380" s="12">
        <v>31.149991061353603</v>
      </c>
      <c r="U380" s="12">
        <v>32.159982175972495</v>
      </c>
      <c r="V380" s="12">
        <v>33.24998198574193</v>
      </c>
    </row>
    <row r="381" spans="2:22" ht="10.5">
      <c r="B381" t="s">
        <v>114</v>
      </c>
      <c r="D381" s="12">
        <v>21.480011353959693</v>
      </c>
      <c r="E381" s="12">
        <v>20.150009962710996</v>
      </c>
      <c r="F381" s="12">
        <v>20.56999231448009</v>
      </c>
      <c r="G381" s="12">
        <v>21.079997722808915</v>
      </c>
      <c r="H381" s="12">
        <v>21.639994323020154</v>
      </c>
      <c r="I381" s="12">
        <v>22.200011385955424</v>
      </c>
      <c r="J381" s="12">
        <v>22.760006831573254</v>
      </c>
      <c r="K381" s="12">
        <v>23.330004839031055</v>
      </c>
      <c r="L381" s="12">
        <v>23.909985807550385</v>
      </c>
      <c r="M381" s="12">
        <v>24.51999089123566</v>
      </c>
      <c r="N381" s="12">
        <v>25.15999544561783</v>
      </c>
      <c r="O381" s="12">
        <v>25.82000512367994</v>
      </c>
      <c r="P381" s="12">
        <v>26.50001703093954</v>
      </c>
      <c r="Q381" s="12">
        <v>27.220016509635364</v>
      </c>
      <c r="R381" s="12">
        <v>27.970009393413225</v>
      </c>
      <c r="S381" s="12">
        <v>28.79000313113774</v>
      </c>
      <c r="T381" s="12">
        <v>29.680011353959692</v>
      </c>
      <c r="U381" s="12">
        <v>30.36265406620933</v>
      </c>
      <c r="V381" s="12">
        <v>31.060966098317724</v>
      </c>
    </row>
    <row r="382" spans="2:22" ht="10.5">
      <c r="B382" t="s">
        <v>115</v>
      </c>
      <c r="D382" s="12">
        <v>28.540008269389638</v>
      </c>
      <c r="E382" s="12">
        <v>29.24000398588798</v>
      </c>
      <c r="F382" s="12">
        <v>29.850040466913082</v>
      </c>
      <c r="G382" s="12">
        <v>30.589980561249444</v>
      </c>
      <c r="H382" s="12">
        <v>31.40001018159365</v>
      </c>
      <c r="I382" s="12">
        <v>32.21000372640521</v>
      </c>
      <c r="J382" s="12">
        <v>33.02998987903884</v>
      </c>
      <c r="K382" s="12">
        <v>33.8499737194871</v>
      </c>
      <c r="L382" s="12">
        <v>34.69000559448182</v>
      </c>
      <c r="M382" s="12">
        <v>35.569987866779826</v>
      </c>
      <c r="N382" s="12">
        <v>36.50999098091677</v>
      </c>
      <c r="O382" s="12">
        <v>37.47000171477205</v>
      </c>
      <c r="P382" s="12">
        <v>38.45000182605479</v>
      </c>
      <c r="Q382" s="12">
        <v>39.4999646646841</v>
      </c>
      <c r="R382" s="12">
        <v>40.589991787219724</v>
      </c>
      <c r="S382" s="12">
        <v>41.77002655144549</v>
      </c>
      <c r="T382" s="12">
        <v>43.07001491427374</v>
      </c>
      <c r="U382" s="12">
        <v>44.459988155445025</v>
      </c>
      <c r="V382" s="12">
        <v>45.970006482411144</v>
      </c>
    </row>
    <row r="383" spans="2:22" ht="10.5">
      <c r="B383" t="s">
        <v>116</v>
      </c>
      <c r="D383" s="12">
        <v>19.180150525566784</v>
      </c>
      <c r="E383" s="12">
        <v>19.650156630699616</v>
      </c>
      <c r="F383" s="12">
        <v>20.06011683422187</v>
      </c>
      <c r="G383" s="12">
        <v>20.560137138083665</v>
      </c>
      <c r="H383" s="12">
        <v>21.100169494466844</v>
      </c>
      <c r="I383" s="12">
        <v>21.650144743957917</v>
      </c>
      <c r="J383" s="12">
        <v>22.190167020085298</v>
      </c>
      <c r="K383" s="12">
        <v>22.750174968356788</v>
      </c>
      <c r="L383" s="12">
        <v>23.31017013075331</v>
      </c>
      <c r="M383" s="12">
        <v>23.91015335312916</v>
      </c>
      <c r="N383" s="12">
        <v>24.53018385210821</v>
      </c>
      <c r="O383" s="12">
        <v>25.18021712907117</v>
      </c>
      <c r="P383" s="12">
        <v>25.840183127245272</v>
      </c>
      <c r="Q383" s="12">
        <v>26.540189719966058</v>
      </c>
      <c r="R383" s="12">
        <v>27.280158100845494</v>
      </c>
      <c r="S383" s="12">
        <v>28.070230013638383</v>
      </c>
      <c r="T383" s="12">
        <v>28.940173664405606</v>
      </c>
      <c r="U383" s="12">
        <v>29.88024948549133</v>
      </c>
      <c r="V383" s="12">
        <v>30.89018084173261</v>
      </c>
    </row>
    <row r="385" ht="10.5">
      <c r="A385" t="s">
        <v>160</v>
      </c>
    </row>
    <row r="386" spans="2:22" ht="10.5">
      <c r="B386" t="s">
        <v>91</v>
      </c>
      <c r="D386" s="16">
        <v>318.2</v>
      </c>
      <c r="E386" s="16">
        <v>318.2</v>
      </c>
      <c r="F386" s="16">
        <v>318.2</v>
      </c>
      <c r="G386" s="16">
        <v>318.2</v>
      </c>
      <c r="H386" s="16">
        <v>318.2</v>
      </c>
      <c r="I386" s="16">
        <v>318.2</v>
      </c>
      <c r="J386" s="16">
        <v>318.2</v>
      </c>
      <c r="K386" s="16">
        <v>318.2</v>
      </c>
      <c r="L386" s="16">
        <v>318.2</v>
      </c>
      <c r="M386" s="16">
        <v>318.2</v>
      </c>
      <c r="N386" s="16">
        <v>318.2</v>
      </c>
      <c r="O386" s="16">
        <v>318.2</v>
      </c>
      <c r="P386" s="16">
        <v>318.2</v>
      </c>
      <c r="Q386" s="16">
        <v>318.2</v>
      </c>
      <c r="R386" s="16">
        <v>318.2</v>
      </c>
      <c r="S386" s="16">
        <v>318.2</v>
      </c>
      <c r="T386" s="16">
        <v>318.2</v>
      </c>
      <c r="U386" s="16">
        <v>318.2</v>
      </c>
      <c r="V386" s="16">
        <v>318.2</v>
      </c>
    </row>
    <row r="387" spans="2:22" ht="10.5">
      <c r="B387" t="s">
        <v>92</v>
      </c>
      <c r="D387" s="16">
        <v>318.2</v>
      </c>
      <c r="E387" s="16">
        <v>318.2</v>
      </c>
      <c r="F387" s="16">
        <v>318.2</v>
      </c>
      <c r="G387" s="16">
        <v>318.2</v>
      </c>
      <c r="H387" s="16">
        <v>318.2</v>
      </c>
      <c r="I387" s="16">
        <v>318.2</v>
      </c>
      <c r="J387" s="16">
        <v>318.2</v>
      </c>
      <c r="K387" s="16">
        <v>318.2</v>
      </c>
      <c r="L387" s="16">
        <v>318.2</v>
      </c>
      <c r="M387" s="16">
        <v>318.2</v>
      </c>
      <c r="N387" s="16">
        <v>318.2</v>
      </c>
      <c r="O387" s="16">
        <v>318.2</v>
      </c>
      <c r="P387" s="16">
        <v>318.2</v>
      </c>
      <c r="Q387" s="16">
        <v>318.2</v>
      </c>
      <c r="R387" s="16">
        <v>318.2</v>
      </c>
      <c r="S387" s="16">
        <v>318.2</v>
      </c>
      <c r="T387" s="16">
        <v>318.2</v>
      </c>
      <c r="U387" s="16">
        <v>318.2</v>
      </c>
      <c r="V387" s="16">
        <v>318.2</v>
      </c>
    </row>
    <row r="388" spans="2:22" ht="10.5">
      <c r="B388" t="s">
        <v>93</v>
      </c>
      <c r="D388" s="16">
        <v>106</v>
      </c>
      <c r="E388" s="16">
        <v>106</v>
      </c>
      <c r="F388" s="16">
        <v>106</v>
      </c>
      <c r="G388" s="16">
        <v>106</v>
      </c>
      <c r="H388" s="16">
        <v>106</v>
      </c>
      <c r="I388" s="16">
        <v>106</v>
      </c>
      <c r="J388" s="16">
        <v>106</v>
      </c>
      <c r="K388" s="16">
        <v>106</v>
      </c>
      <c r="L388" s="16">
        <v>106</v>
      </c>
      <c r="M388" s="16">
        <v>106</v>
      </c>
      <c r="N388" s="16">
        <v>106</v>
      </c>
      <c r="O388" s="16">
        <v>106</v>
      </c>
      <c r="P388" s="16">
        <v>106</v>
      </c>
      <c r="Q388" s="16">
        <v>106</v>
      </c>
      <c r="R388" s="16">
        <v>106</v>
      </c>
      <c r="S388" s="16">
        <v>106</v>
      </c>
      <c r="T388" s="16">
        <v>106</v>
      </c>
      <c r="U388" s="16">
        <v>106</v>
      </c>
      <c r="V388" s="16">
        <v>106</v>
      </c>
    </row>
    <row r="389" spans="2:22" ht="10.5">
      <c r="B389" t="s">
        <v>94</v>
      </c>
      <c r="D389" s="16">
        <v>106</v>
      </c>
      <c r="E389" s="16">
        <v>106</v>
      </c>
      <c r="F389" s="16">
        <v>106</v>
      </c>
      <c r="G389" s="16">
        <v>106</v>
      </c>
      <c r="H389" s="16">
        <v>106</v>
      </c>
      <c r="I389" s="16">
        <v>106</v>
      </c>
      <c r="J389" s="16">
        <v>106</v>
      </c>
      <c r="K389" s="16">
        <v>106</v>
      </c>
      <c r="L389" s="16">
        <v>106</v>
      </c>
      <c r="M389" s="16">
        <v>106</v>
      </c>
      <c r="N389" s="16">
        <v>106</v>
      </c>
      <c r="O389" s="16">
        <v>106</v>
      </c>
      <c r="P389" s="16">
        <v>106</v>
      </c>
      <c r="Q389" s="16">
        <v>106</v>
      </c>
      <c r="R389" s="16">
        <v>106</v>
      </c>
      <c r="S389" s="16">
        <v>106</v>
      </c>
      <c r="T389" s="16">
        <v>106</v>
      </c>
      <c r="U389" s="16">
        <v>106</v>
      </c>
      <c r="V389" s="16">
        <v>106</v>
      </c>
    </row>
    <row r="390" spans="2:22" ht="10.5">
      <c r="B390" t="s">
        <v>95</v>
      </c>
      <c r="D390" s="16">
        <v>230</v>
      </c>
      <c r="E390" s="16">
        <v>230</v>
      </c>
      <c r="F390" s="16">
        <v>230</v>
      </c>
      <c r="G390" s="16">
        <v>230</v>
      </c>
      <c r="H390" s="16">
        <v>230</v>
      </c>
      <c r="I390" s="16">
        <v>230</v>
      </c>
      <c r="J390" s="16">
        <v>230</v>
      </c>
      <c r="K390" s="16">
        <v>230</v>
      </c>
      <c r="L390" s="16">
        <v>230</v>
      </c>
      <c r="M390" s="16">
        <v>230</v>
      </c>
      <c r="N390" s="16">
        <v>230</v>
      </c>
      <c r="O390" s="16">
        <v>230</v>
      </c>
      <c r="P390" s="16">
        <v>230</v>
      </c>
      <c r="Q390" s="16">
        <v>230</v>
      </c>
      <c r="R390" s="16">
        <v>230</v>
      </c>
      <c r="S390" s="16">
        <v>230</v>
      </c>
      <c r="T390" s="16">
        <v>230</v>
      </c>
      <c r="U390" s="16">
        <v>230</v>
      </c>
      <c r="V390" s="16">
        <v>230</v>
      </c>
    </row>
    <row r="391" spans="2:22" ht="10.5">
      <c r="B391" t="s">
        <v>96</v>
      </c>
      <c r="D391" s="16">
        <v>330</v>
      </c>
      <c r="E391" s="16">
        <v>330</v>
      </c>
      <c r="F391" s="16">
        <v>330</v>
      </c>
      <c r="G391" s="16">
        <v>330</v>
      </c>
      <c r="H391" s="16">
        <v>330</v>
      </c>
      <c r="I391" s="16">
        <v>330</v>
      </c>
      <c r="J391" s="16">
        <v>330</v>
      </c>
      <c r="K391" s="16">
        <v>330</v>
      </c>
      <c r="L391" s="16">
        <v>330</v>
      </c>
      <c r="M391" s="16">
        <v>330</v>
      </c>
      <c r="N391" s="16">
        <v>330</v>
      </c>
      <c r="O391" s="16">
        <v>330</v>
      </c>
      <c r="P391" s="16">
        <v>330</v>
      </c>
      <c r="Q391" s="16">
        <v>330</v>
      </c>
      <c r="R391" s="16">
        <v>330</v>
      </c>
      <c r="S391" s="16">
        <v>330</v>
      </c>
      <c r="T391" s="16">
        <v>330</v>
      </c>
      <c r="U391" s="16">
        <v>330</v>
      </c>
      <c r="V391" s="16">
        <v>330</v>
      </c>
    </row>
    <row r="392" spans="2:22" ht="10.5">
      <c r="B392" t="s">
        <v>97</v>
      </c>
      <c r="D392" s="16">
        <v>353.5</v>
      </c>
      <c r="E392" s="16">
        <v>353.5</v>
      </c>
      <c r="F392" s="16">
        <v>353.5</v>
      </c>
      <c r="G392" s="16">
        <v>353.5</v>
      </c>
      <c r="H392" s="16">
        <v>353.5</v>
      </c>
      <c r="I392" s="16">
        <v>353.5</v>
      </c>
      <c r="J392" s="16">
        <v>353.5</v>
      </c>
      <c r="K392" s="16">
        <v>353.5</v>
      </c>
      <c r="L392" s="16">
        <v>353.5</v>
      </c>
      <c r="M392" s="16">
        <v>353.5</v>
      </c>
      <c r="N392" s="16">
        <v>353.5</v>
      </c>
      <c r="O392" s="16">
        <v>353.5</v>
      </c>
      <c r="P392" s="16">
        <v>353.5</v>
      </c>
      <c r="Q392" s="16">
        <v>353.5</v>
      </c>
      <c r="R392" s="16">
        <v>353.5</v>
      </c>
      <c r="S392" s="16">
        <v>353.5</v>
      </c>
      <c r="T392" s="16">
        <v>353.5</v>
      </c>
      <c r="U392" s="16">
        <v>353.5</v>
      </c>
      <c r="V392" s="16">
        <v>353.5</v>
      </c>
    </row>
    <row r="393" spans="2:22" ht="10.5">
      <c r="B393" t="s">
        <v>98</v>
      </c>
      <c r="D393" s="16">
        <v>353.5</v>
      </c>
      <c r="E393" s="16">
        <v>353.5</v>
      </c>
      <c r="F393" s="16">
        <v>353.5</v>
      </c>
      <c r="G393" s="16">
        <v>353.5</v>
      </c>
      <c r="H393" s="16">
        <v>353.5</v>
      </c>
      <c r="I393" s="16">
        <v>353.5</v>
      </c>
      <c r="J393" s="16">
        <v>353.5</v>
      </c>
      <c r="K393" s="16">
        <v>353.5</v>
      </c>
      <c r="L393" s="16">
        <v>353.5</v>
      </c>
      <c r="M393" s="16">
        <v>353.5</v>
      </c>
      <c r="N393" s="16">
        <v>353.5</v>
      </c>
      <c r="O393" s="16">
        <v>353.5</v>
      </c>
      <c r="P393" s="16">
        <v>353.5</v>
      </c>
      <c r="Q393" s="16">
        <v>353.5</v>
      </c>
      <c r="R393" s="16">
        <v>353.5</v>
      </c>
      <c r="S393" s="16">
        <v>353.5</v>
      </c>
      <c r="T393" s="16">
        <v>353.5</v>
      </c>
      <c r="U393" s="16">
        <v>353.5</v>
      </c>
      <c r="V393" s="16">
        <v>353.5</v>
      </c>
    </row>
    <row r="394" spans="2:22" ht="10.5">
      <c r="B394" t="s">
        <v>99</v>
      </c>
      <c r="D394" s="16">
        <v>353.5</v>
      </c>
      <c r="E394" s="16">
        <v>353.5</v>
      </c>
      <c r="F394" s="16">
        <v>353.5</v>
      </c>
      <c r="G394" s="16">
        <v>353.5</v>
      </c>
      <c r="H394" s="16">
        <v>353.5</v>
      </c>
      <c r="I394" s="16">
        <v>353.5</v>
      </c>
      <c r="J394" s="16">
        <v>353.5</v>
      </c>
      <c r="K394" s="16">
        <v>353.5</v>
      </c>
      <c r="L394" s="16">
        <v>353.5</v>
      </c>
      <c r="M394" s="16">
        <v>353.5</v>
      </c>
      <c r="N394" s="16">
        <v>353.5</v>
      </c>
      <c r="O394" s="16">
        <v>353.5</v>
      </c>
      <c r="P394" s="16">
        <v>353.5</v>
      </c>
      <c r="Q394" s="16">
        <v>353.5</v>
      </c>
      <c r="R394" s="16">
        <v>353.5</v>
      </c>
      <c r="S394" s="16">
        <v>353.5</v>
      </c>
      <c r="T394" s="16">
        <v>353.5</v>
      </c>
      <c r="U394" s="16">
        <v>353.5</v>
      </c>
      <c r="V394" s="16">
        <v>353.5</v>
      </c>
    </row>
    <row r="395" spans="2:22" ht="10.5">
      <c r="B395" t="s">
        <v>100</v>
      </c>
      <c r="D395" s="16">
        <v>346.8</v>
      </c>
      <c r="E395" s="16">
        <v>346.8</v>
      </c>
      <c r="F395" s="16">
        <v>346.8</v>
      </c>
      <c r="G395" s="16">
        <v>346.8</v>
      </c>
      <c r="H395" s="16">
        <v>346.8</v>
      </c>
      <c r="I395" s="16">
        <v>346.8</v>
      </c>
      <c r="J395" s="16">
        <v>346.8</v>
      </c>
      <c r="K395" s="16">
        <v>346.8</v>
      </c>
      <c r="L395" s="16">
        <v>346.8</v>
      </c>
      <c r="M395" s="16">
        <v>346.8</v>
      </c>
      <c r="N395" s="16">
        <v>346.8</v>
      </c>
      <c r="O395" s="16">
        <v>346.8</v>
      </c>
      <c r="P395" s="16">
        <v>346.8</v>
      </c>
      <c r="Q395" s="16">
        <v>346.8</v>
      </c>
      <c r="R395" s="16">
        <v>346.8</v>
      </c>
      <c r="S395" s="16">
        <v>346.8</v>
      </c>
      <c r="T395" s="16">
        <v>346.8</v>
      </c>
      <c r="U395" s="16">
        <v>346.8</v>
      </c>
      <c r="V395" s="16">
        <v>346.8</v>
      </c>
    </row>
    <row r="396" spans="2:22" ht="10.5">
      <c r="B396" t="s">
        <v>101</v>
      </c>
      <c r="D396" s="16">
        <v>268</v>
      </c>
      <c r="E396" s="16">
        <v>268</v>
      </c>
      <c r="F396" s="16">
        <v>268</v>
      </c>
      <c r="G396" s="16">
        <v>268</v>
      </c>
      <c r="H396" s="16">
        <v>268</v>
      </c>
      <c r="I396" s="16">
        <v>268</v>
      </c>
      <c r="J396" s="16">
        <v>268</v>
      </c>
      <c r="K396" s="16">
        <v>268</v>
      </c>
      <c r="L396" s="16">
        <v>268</v>
      </c>
      <c r="M396" s="16">
        <v>268</v>
      </c>
      <c r="N396" s="16">
        <v>268</v>
      </c>
      <c r="O396" s="16">
        <v>268</v>
      </c>
      <c r="P396" s="16">
        <v>268</v>
      </c>
      <c r="Q396" s="16">
        <v>268</v>
      </c>
      <c r="R396" s="16">
        <v>268</v>
      </c>
      <c r="S396" s="16">
        <v>268</v>
      </c>
      <c r="T396" s="16">
        <v>268</v>
      </c>
      <c r="U396" s="16">
        <v>268</v>
      </c>
      <c r="V396" s="16">
        <v>268</v>
      </c>
    </row>
    <row r="397" spans="2:22" ht="10.5">
      <c r="B397" t="s">
        <v>102</v>
      </c>
      <c r="D397" s="16">
        <v>70</v>
      </c>
      <c r="E397" s="16">
        <v>70</v>
      </c>
      <c r="F397" s="16">
        <v>70</v>
      </c>
      <c r="G397" s="16">
        <v>70</v>
      </c>
      <c r="H397" s="16">
        <v>70</v>
      </c>
      <c r="I397" s="16">
        <v>70</v>
      </c>
      <c r="J397" s="16">
        <v>70</v>
      </c>
      <c r="K397" s="16">
        <v>70</v>
      </c>
      <c r="L397" s="16">
        <v>70</v>
      </c>
      <c r="M397" s="16">
        <v>70</v>
      </c>
      <c r="N397" s="16">
        <v>70</v>
      </c>
      <c r="O397" s="16">
        <v>70</v>
      </c>
      <c r="P397" s="16">
        <v>70</v>
      </c>
      <c r="Q397" s="16">
        <v>70</v>
      </c>
      <c r="R397" s="16">
        <v>70</v>
      </c>
      <c r="S397" s="16">
        <v>70</v>
      </c>
      <c r="T397" s="16">
        <v>70</v>
      </c>
      <c r="U397" s="16">
        <v>70</v>
      </c>
      <c r="V397" s="16">
        <v>70</v>
      </c>
    </row>
    <row r="398" spans="2:22" ht="10.5">
      <c r="B398" t="s">
        <v>103</v>
      </c>
      <c r="D398" s="16">
        <v>70</v>
      </c>
      <c r="E398" s="16">
        <v>70</v>
      </c>
      <c r="F398" s="16">
        <v>70</v>
      </c>
      <c r="G398" s="16">
        <v>70</v>
      </c>
      <c r="H398" s="16">
        <v>70</v>
      </c>
      <c r="I398" s="16">
        <v>70</v>
      </c>
      <c r="J398" s="16">
        <v>70</v>
      </c>
      <c r="K398" s="16">
        <v>70</v>
      </c>
      <c r="L398" s="16">
        <v>70</v>
      </c>
      <c r="M398" s="16">
        <v>70</v>
      </c>
      <c r="N398" s="16">
        <v>70</v>
      </c>
      <c r="O398" s="16">
        <v>70</v>
      </c>
      <c r="P398" s="16">
        <v>70</v>
      </c>
      <c r="Q398" s="16">
        <v>70</v>
      </c>
      <c r="R398" s="16">
        <v>70</v>
      </c>
      <c r="S398" s="16">
        <v>70</v>
      </c>
      <c r="T398" s="16">
        <v>70</v>
      </c>
      <c r="U398" s="16">
        <v>70</v>
      </c>
      <c r="V398" s="16">
        <v>70</v>
      </c>
    </row>
    <row r="399" spans="2:22" ht="10.5">
      <c r="B399" t="s">
        <v>104</v>
      </c>
      <c r="D399" s="16">
        <v>70</v>
      </c>
      <c r="E399" s="16">
        <v>70</v>
      </c>
      <c r="F399" s="16">
        <v>70</v>
      </c>
      <c r="G399" s="16">
        <v>70</v>
      </c>
      <c r="H399" s="16">
        <v>70</v>
      </c>
      <c r="I399" s="16">
        <v>70</v>
      </c>
      <c r="J399" s="16">
        <v>70</v>
      </c>
      <c r="K399" s="16">
        <v>70</v>
      </c>
      <c r="L399" s="16">
        <v>70</v>
      </c>
      <c r="M399" s="16">
        <v>70</v>
      </c>
      <c r="N399" s="16">
        <v>70</v>
      </c>
      <c r="O399" s="16">
        <v>70</v>
      </c>
      <c r="P399" s="16">
        <v>70</v>
      </c>
      <c r="Q399" s="16">
        <v>70</v>
      </c>
      <c r="R399" s="16">
        <v>70</v>
      </c>
      <c r="S399" s="16">
        <v>70</v>
      </c>
      <c r="T399" s="16">
        <v>70</v>
      </c>
      <c r="U399" s="16">
        <v>70</v>
      </c>
      <c r="V399" s="16">
        <v>70</v>
      </c>
    </row>
    <row r="400" spans="2:22" ht="10.5">
      <c r="B400" t="s">
        <v>105</v>
      </c>
      <c r="D400" s="16">
        <v>105</v>
      </c>
      <c r="E400" s="16">
        <v>105</v>
      </c>
      <c r="F400" s="16">
        <v>105</v>
      </c>
      <c r="G400" s="16">
        <v>105</v>
      </c>
      <c r="H400" s="16">
        <v>105</v>
      </c>
      <c r="I400" s="16">
        <v>105</v>
      </c>
      <c r="J400" s="16">
        <v>105</v>
      </c>
      <c r="K400" s="16">
        <v>105</v>
      </c>
      <c r="L400" s="16">
        <v>105</v>
      </c>
      <c r="M400" s="16">
        <v>105</v>
      </c>
      <c r="N400" s="16">
        <v>105</v>
      </c>
      <c r="O400" s="16">
        <v>105</v>
      </c>
      <c r="P400" s="16">
        <v>105</v>
      </c>
      <c r="Q400" s="16">
        <v>105</v>
      </c>
      <c r="R400" s="16">
        <v>105</v>
      </c>
      <c r="S400" s="16">
        <v>105</v>
      </c>
      <c r="T400" s="16">
        <v>105</v>
      </c>
      <c r="U400" s="16">
        <v>105</v>
      </c>
      <c r="V400" s="16">
        <v>105</v>
      </c>
    </row>
    <row r="401" spans="2:22" ht="10.5">
      <c r="B401" t="s">
        <v>106</v>
      </c>
      <c r="D401" s="16">
        <v>160</v>
      </c>
      <c r="E401" s="16">
        <v>160</v>
      </c>
      <c r="F401" s="16">
        <v>160</v>
      </c>
      <c r="G401" s="16">
        <v>160</v>
      </c>
      <c r="H401" s="16">
        <v>160</v>
      </c>
      <c r="I401" s="16">
        <v>160</v>
      </c>
      <c r="J401" s="16">
        <v>160</v>
      </c>
      <c r="K401" s="16">
        <v>160</v>
      </c>
      <c r="L401" s="16">
        <v>160</v>
      </c>
      <c r="M401" s="16">
        <v>160</v>
      </c>
      <c r="N401" s="16">
        <v>160</v>
      </c>
      <c r="O401" s="16">
        <v>160</v>
      </c>
      <c r="P401" s="16">
        <v>160</v>
      </c>
      <c r="Q401" s="16">
        <v>160</v>
      </c>
      <c r="R401" s="16">
        <v>160</v>
      </c>
      <c r="S401" s="16">
        <v>160</v>
      </c>
      <c r="T401" s="16">
        <v>160</v>
      </c>
      <c r="U401" s="16">
        <v>160</v>
      </c>
      <c r="V401" s="16">
        <v>160</v>
      </c>
    </row>
    <row r="402" spans="2:22" ht="10.5">
      <c r="B402" t="s">
        <v>107</v>
      </c>
      <c r="D402" s="16">
        <v>210</v>
      </c>
      <c r="E402" s="16">
        <v>210</v>
      </c>
      <c r="F402" s="16">
        <v>210</v>
      </c>
      <c r="G402" s="16">
        <v>210</v>
      </c>
      <c r="H402" s="16">
        <v>210</v>
      </c>
      <c r="I402" s="16">
        <v>210</v>
      </c>
      <c r="J402" s="16">
        <v>210</v>
      </c>
      <c r="K402" s="16">
        <v>210</v>
      </c>
      <c r="L402" s="16">
        <v>210</v>
      </c>
      <c r="M402" s="16">
        <v>210</v>
      </c>
      <c r="N402" s="16">
        <v>210</v>
      </c>
      <c r="O402" s="16">
        <v>210</v>
      </c>
      <c r="P402" s="16">
        <v>210</v>
      </c>
      <c r="Q402" s="16">
        <v>210</v>
      </c>
      <c r="R402" s="16">
        <v>210</v>
      </c>
      <c r="S402" s="16">
        <v>210</v>
      </c>
      <c r="T402" s="16">
        <v>210</v>
      </c>
      <c r="U402" s="16">
        <v>210</v>
      </c>
      <c r="V402" s="16">
        <v>210</v>
      </c>
    </row>
    <row r="403" spans="2:22" ht="10.5">
      <c r="B403" t="s">
        <v>108</v>
      </c>
      <c r="D403" s="16">
        <v>330</v>
      </c>
      <c r="E403" s="16">
        <v>330</v>
      </c>
      <c r="F403" s="16">
        <v>330</v>
      </c>
      <c r="G403" s="16">
        <v>330</v>
      </c>
      <c r="H403" s="16">
        <v>330</v>
      </c>
      <c r="I403" s="16">
        <v>330</v>
      </c>
      <c r="J403" s="16">
        <v>330</v>
      </c>
      <c r="K403" s="16">
        <v>330</v>
      </c>
      <c r="L403" s="16">
        <v>330</v>
      </c>
      <c r="M403" s="16">
        <v>330</v>
      </c>
      <c r="N403" s="16">
        <v>330</v>
      </c>
      <c r="O403" s="16">
        <v>330</v>
      </c>
      <c r="P403" s="16">
        <v>330</v>
      </c>
      <c r="Q403" s="16">
        <v>330</v>
      </c>
      <c r="R403" s="16">
        <v>330</v>
      </c>
      <c r="S403" s="16">
        <v>330</v>
      </c>
      <c r="T403" s="16">
        <v>330</v>
      </c>
      <c r="U403" s="16">
        <v>330</v>
      </c>
      <c r="V403" s="16">
        <v>330</v>
      </c>
    </row>
    <row r="404" spans="2:22" ht="10.5">
      <c r="B404" t="s">
        <v>109</v>
      </c>
      <c r="D404" s="16">
        <v>460</v>
      </c>
      <c r="E404" s="16">
        <v>460</v>
      </c>
      <c r="F404" s="16">
        <v>460</v>
      </c>
      <c r="G404" s="16">
        <v>460</v>
      </c>
      <c r="H404" s="16">
        <v>460</v>
      </c>
      <c r="I404" s="16">
        <v>460</v>
      </c>
      <c r="J404" s="16">
        <v>460</v>
      </c>
      <c r="K404" s="16">
        <v>460</v>
      </c>
      <c r="L404" s="16">
        <v>460</v>
      </c>
      <c r="M404" s="16">
        <v>460</v>
      </c>
      <c r="N404" s="16">
        <v>460</v>
      </c>
      <c r="O404" s="16">
        <v>460</v>
      </c>
      <c r="P404" s="16">
        <v>460</v>
      </c>
      <c r="Q404" s="16">
        <v>460</v>
      </c>
      <c r="R404" s="16">
        <v>460</v>
      </c>
      <c r="S404" s="16">
        <v>460</v>
      </c>
      <c r="T404" s="16">
        <v>460</v>
      </c>
      <c r="U404" s="16">
        <v>460</v>
      </c>
      <c r="V404" s="16">
        <v>460</v>
      </c>
    </row>
    <row r="405" spans="2:22" ht="10.5">
      <c r="B405" t="s">
        <v>110</v>
      </c>
      <c r="D405" s="16">
        <v>455</v>
      </c>
      <c r="E405" s="16">
        <v>455</v>
      </c>
      <c r="F405" s="16">
        <v>455</v>
      </c>
      <c r="G405" s="16">
        <v>455</v>
      </c>
      <c r="H405" s="16">
        <v>455</v>
      </c>
      <c r="I405" s="16">
        <v>455</v>
      </c>
      <c r="J405" s="16">
        <v>455</v>
      </c>
      <c r="K405" s="16">
        <v>455</v>
      </c>
      <c r="L405" s="16">
        <v>455</v>
      </c>
      <c r="M405" s="16">
        <v>455</v>
      </c>
      <c r="N405" s="16">
        <v>455</v>
      </c>
      <c r="O405" s="16">
        <v>455</v>
      </c>
      <c r="P405" s="16">
        <v>455</v>
      </c>
      <c r="Q405" s="16">
        <v>455</v>
      </c>
      <c r="R405" s="16">
        <v>455</v>
      </c>
      <c r="S405" s="16">
        <v>455</v>
      </c>
      <c r="T405" s="16">
        <v>455</v>
      </c>
      <c r="U405" s="16">
        <v>455</v>
      </c>
      <c r="V405" s="16">
        <v>455</v>
      </c>
    </row>
    <row r="406" spans="2:22" ht="10.5">
      <c r="B406" t="s">
        <v>111</v>
      </c>
      <c r="D406" s="16">
        <v>389</v>
      </c>
      <c r="E406" s="16">
        <v>389</v>
      </c>
      <c r="F406" s="16">
        <v>389</v>
      </c>
      <c r="G406" s="16">
        <v>389</v>
      </c>
      <c r="H406" s="16">
        <v>389</v>
      </c>
      <c r="I406" s="16">
        <v>389</v>
      </c>
      <c r="J406" s="16">
        <v>389</v>
      </c>
      <c r="K406" s="16">
        <v>389</v>
      </c>
      <c r="L406" s="16">
        <v>389</v>
      </c>
      <c r="M406" s="16">
        <v>389</v>
      </c>
      <c r="N406" s="16">
        <v>389</v>
      </c>
      <c r="O406" s="16">
        <v>389</v>
      </c>
      <c r="P406" s="16">
        <v>389</v>
      </c>
      <c r="Q406" s="16">
        <v>389</v>
      </c>
      <c r="R406" s="16">
        <v>389</v>
      </c>
      <c r="S406" s="16">
        <v>389</v>
      </c>
      <c r="T406" s="16">
        <v>389</v>
      </c>
      <c r="U406" s="16">
        <v>389</v>
      </c>
      <c r="V406" s="16">
        <v>389</v>
      </c>
    </row>
    <row r="407" spans="2:22" ht="10.5">
      <c r="B407" t="s">
        <v>112</v>
      </c>
      <c r="D407" s="16">
        <v>262</v>
      </c>
      <c r="E407" s="16">
        <v>262</v>
      </c>
      <c r="F407" s="16">
        <v>262</v>
      </c>
      <c r="G407" s="16">
        <v>262</v>
      </c>
      <c r="H407" s="16">
        <v>262</v>
      </c>
      <c r="I407" s="16">
        <v>262</v>
      </c>
      <c r="J407" s="16">
        <v>262</v>
      </c>
      <c r="K407" s="16">
        <v>262</v>
      </c>
      <c r="L407" s="16">
        <v>262</v>
      </c>
      <c r="M407" s="16">
        <v>262</v>
      </c>
      <c r="N407" s="16">
        <v>262</v>
      </c>
      <c r="O407" s="16">
        <v>262</v>
      </c>
      <c r="P407" s="16">
        <v>262</v>
      </c>
      <c r="Q407" s="16">
        <v>262</v>
      </c>
      <c r="R407" s="16">
        <v>262</v>
      </c>
      <c r="S407" s="16">
        <v>262</v>
      </c>
      <c r="T407" s="16">
        <v>262</v>
      </c>
      <c r="U407" s="16">
        <v>262</v>
      </c>
      <c r="V407" s="16">
        <v>262</v>
      </c>
    </row>
    <row r="408" spans="2:22" ht="10.5">
      <c r="B408" t="s">
        <v>113</v>
      </c>
      <c r="D408" s="16">
        <v>465</v>
      </c>
      <c r="E408" s="16">
        <v>465</v>
      </c>
      <c r="F408" s="16">
        <v>465</v>
      </c>
      <c r="G408" s="16">
        <v>465</v>
      </c>
      <c r="H408" s="16">
        <v>465</v>
      </c>
      <c r="I408" s="16">
        <v>465</v>
      </c>
      <c r="J408" s="16">
        <v>465</v>
      </c>
      <c r="K408" s="16">
        <v>465</v>
      </c>
      <c r="L408" s="16">
        <v>465</v>
      </c>
      <c r="M408" s="16">
        <v>465</v>
      </c>
      <c r="N408" s="16">
        <v>465</v>
      </c>
      <c r="O408" s="16">
        <v>465</v>
      </c>
      <c r="P408" s="16">
        <v>465</v>
      </c>
      <c r="Q408" s="16">
        <v>465</v>
      </c>
      <c r="R408" s="16">
        <v>465</v>
      </c>
      <c r="S408" s="16">
        <v>465</v>
      </c>
      <c r="T408" s="16">
        <v>465</v>
      </c>
      <c r="U408" s="16">
        <v>465</v>
      </c>
      <c r="V408" s="16">
        <v>465</v>
      </c>
    </row>
    <row r="409" spans="2:22" ht="10.5">
      <c r="B409" t="s">
        <v>114</v>
      </c>
      <c r="D409" s="16">
        <v>23</v>
      </c>
      <c r="E409" s="16">
        <v>23</v>
      </c>
      <c r="F409" s="16">
        <v>23</v>
      </c>
      <c r="G409" s="16">
        <v>23</v>
      </c>
      <c r="H409" s="16">
        <v>23</v>
      </c>
      <c r="I409" s="16">
        <v>23</v>
      </c>
      <c r="J409" s="16">
        <v>23</v>
      </c>
      <c r="K409" s="16">
        <v>23</v>
      </c>
      <c r="L409" s="16">
        <v>23</v>
      </c>
      <c r="M409" s="16">
        <v>23</v>
      </c>
      <c r="N409" s="16">
        <v>23</v>
      </c>
      <c r="O409" s="16">
        <v>23</v>
      </c>
      <c r="P409" s="16">
        <v>23</v>
      </c>
      <c r="Q409" s="16">
        <v>23</v>
      </c>
      <c r="R409" s="16">
        <v>23</v>
      </c>
      <c r="S409" s="16">
        <v>23</v>
      </c>
      <c r="T409" s="16">
        <v>23</v>
      </c>
      <c r="U409" s="16">
        <v>23</v>
      </c>
      <c r="V409" s="16">
        <v>23</v>
      </c>
    </row>
    <row r="410" spans="2:22" ht="10.5">
      <c r="B410" t="s">
        <v>115</v>
      </c>
      <c r="D410" s="16">
        <v>380</v>
      </c>
      <c r="E410" s="16">
        <v>380</v>
      </c>
      <c r="F410" s="16">
        <v>380</v>
      </c>
      <c r="G410" s="16">
        <v>380</v>
      </c>
      <c r="H410" s="16">
        <v>380</v>
      </c>
      <c r="I410" s="16">
        <v>380</v>
      </c>
      <c r="J410" s="16">
        <v>380</v>
      </c>
      <c r="K410" s="16">
        <v>380</v>
      </c>
      <c r="L410" s="16">
        <v>380</v>
      </c>
      <c r="M410" s="16">
        <v>380</v>
      </c>
      <c r="N410" s="16">
        <v>380</v>
      </c>
      <c r="O410" s="16">
        <v>380</v>
      </c>
      <c r="P410" s="16">
        <v>380</v>
      </c>
      <c r="Q410" s="16">
        <v>380</v>
      </c>
      <c r="R410" s="16">
        <v>380</v>
      </c>
      <c r="S410" s="16">
        <v>380</v>
      </c>
      <c r="T410" s="16">
        <v>380</v>
      </c>
      <c r="U410" s="16">
        <v>380</v>
      </c>
      <c r="V410" s="16">
        <v>380</v>
      </c>
    </row>
    <row r="411" spans="2:22" ht="10.5">
      <c r="B411" t="s">
        <v>116</v>
      </c>
      <c r="D411" s="16">
        <v>82.5</v>
      </c>
      <c r="E411" s="16">
        <v>82.5</v>
      </c>
      <c r="F411" s="16">
        <v>82.5</v>
      </c>
      <c r="G411" s="16">
        <v>82.5</v>
      </c>
      <c r="H411" s="16">
        <v>82.5</v>
      </c>
      <c r="I411" s="16">
        <v>82.5</v>
      </c>
      <c r="J411" s="16">
        <v>82.5</v>
      </c>
      <c r="K411" s="16">
        <v>82.5</v>
      </c>
      <c r="L411" s="16">
        <v>82.5</v>
      </c>
      <c r="M411" s="16">
        <v>82.5</v>
      </c>
      <c r="N411" s="16">
        <v>82.5</v>
      </c>
      <c r="O411" s="16">
        <v>82.5</v>
      </c>
      <c r="P411" s="16">
        <v>82.5</v>
      </c>
      <c r="Q411" s="16">
        <v>82.5</v>
      </c>
      <c r="R411" s="16">
        <v>82.5</v>
      </c>
      <c r="S411" s="16">
        <v>82.5</v>
      </c>
      <c r="T411" s="16">
        <v>82.5</v>
      </c>
      <c r="U411" s="16">
        <v>82.5</v>
      </c>
      <c r="V411" s="16">
        <v>82.5</v>
      </c>
    </row>
    <row r="412" spans="2:22" ht="10.5">
      <c r="B412" t="s">
        <v>117</v>
      </c>
      <c r="D412" s="16">
        <v>82.5</v>
      </c>
      <c r="E412" s="16">
        <v>82.5</v>
      </c>
      <c r="F412" s="16">
        <v>82.5</v>
      </c>
      <c r="G412" s="16">
        <v>82.5</v>
      </c>
      <c r="H412" s="16">
        <v>82.5</v>
      </c>
      <c r="I412" s="16">
        <v>82.5</v>
      </c>
      <c r="J412" s="16">
        <v>82.5</v>
      </c>
      <c r="K412" s="16">
        <v>82.5</v>
      </c>
      <c r="L412" s="16">
        <v>82.5</v>
      </c>
      <c r="M412" s="16">
        <v>82.5</v>
      </c>
      <c r="N412" s="16">
        <v>82.5</v>
      </c>
      <c r="O412" s="16">
        <v>82.5</v>
      </c>
      <c r="P412" s="16">
        <v>82.5</v>
      </c>
      <c r="Q412" s="16">
        <v>82.5</v>
      </c>
      <c r="R412" s="16">
        <v>82.5</v>
      </c>
      <c r="S412" s="16">
        <v>82.5</v>
      </c>
      <c r="T412" s="16">
        <v>82.5</v>
      </c>
      <c r="U412" s="16">
        <v>82.5</v>
      </c>
      <c r="V412" s="16">
        <v>82.5</v>
      </c>
    </row>
    <row r="413" spans="2:22" ht="10.5">
      <c r="B413" t="s">
        <v>118</v>
      </c>
      <c r="D413" s="16">
        <v>45</v>
      </c>
      <c r="E413" s="16">
        <v>45</v>
      </c>
      <c r="F413" s="16">
        <v>45</v>
      </c>
      <c r="G413" s="16">
        <v>45</v>
      </c>
      <c r="H413" s="16">
        <v>45</v>
      </c>
      <c r="I413" s="16">
        <v>45</v>
      </c>
      <c r="J413" s="16">
        <v>45</v>
      </c>
      <c r="K413" s="16">
        <v>45</v>
      </c>
      <c r="L413" s="16">
        <v>45</v>
      </c>
      <c r="M413" s="16">
        <v>45</v>
      </c>
      <c r="N413" s="16">
        <v>45</v>
      </c>
      <c r="O413" s="16">
        <v>45</v>
      </c>
      <c r="P413" s="16">
        <v>45</v>
      </c>
      <c r="Q413" s="16">
        <v>45</v>
      </c>
      <c r="R413" s="16">
        <v>45</v>
      </c>
      <c r="S413" s="16">
        <v>45</v>
      </c>
      <c r="T413" s="16">
        <v>45</v>
      </c>
      <c r="U413" s="16">
        <v>45</v>
      </c>
      <c r="V413" s="16">
        <v>45</v>
      </c>
    </row>
    <row r="414" spans="2:22" ht="10.5">
      <c r="B414" t="s">
        <v>119</v>
      </c>
      <c r="D414" s="16">
        <v>33</v>
      </c>
      <c r="E414" s="16">
        <v>33</v>
      </c>
      <c r="F414" s="16">
        <v>33</v>
      </c>
      <c r="G414" s="16">
        <v>33</v>
      </c>
      <c r="H414" s="16">
        <v>33</v>
      </c>
      <c r="I414" s="16">
        <v>33</v>
      </c>
      <c r="J414" s="16">
        <v>33</v>
      </c>
      <c r="K414" s="16">
        <v>33</v>
      </c>
      <c r="L414" s="16">
        <v>33</v>
      </c>
      <c r="M414" s="16">
        <v>33</v>
      </c>
      <c r="N414" s="16">
        <v>33</v>
      </c>
      <c r="O414" s="16">
        <v>33</v>
      </c>
      <c r="P414" s="16">
        <v>33</v>
      </c>
      <c r="Q414" s="16">
        <v>33</v>
      </c>
      <c r="R414" s="16">
        <v>33</v>
      </c>
      <c r="S414" s="16">
        <v>33</v>
      </c>
      <c r="T414" s="16">
        <v>33</v>
      </c>
      <c r="U414" s="16">
        <v>33</v>
      </c>
      <c r="V414" s="16">
        <v>33</v>
      </c>
    </row>
    <row r="415" spans="2:22" ht="10.5">
      <c r="B415" t="s">
        <v>120</v>
      </c>
      <c r="D415" s="16">
        <v>235</v>
      </c>
      <c r="E415" s="16">
        <v>235</v>
      </c>
      <c r="F415" s="16">
        <v>235</v>
      </c>
      <c r="G415" s="16">
        <v>235</v>
      </c>
      <c r="H415" s="16">
        <v>235</v>
      </c>
      <c r="I415" s="16">
        <v>235</v>
      </c>
      <c r="J415" s="16">
        <v>235</v>
      </c>
      <c r="K415" s="16">
        <v>235</v>
      </c>
      <c r="L415" s="16">
        <v>235</v>
      </c>
      <c r="M415" s="16">
        <v>235</v>
      </c>
      <c r="N415" s="16">
        <v>235</v>
      </c>
      <c r="O415" s="16">
        <v>235</v>
      </c>
      <c r="P415" s="16">
        <v>235</v>
      </c>
      <c r="Q415" s="16">
        <v>235</v>
      </c>
      <c r="R415" s="16">
        <v>235</v>
      </c>
      <c r="S415" s="16">
        <v>235</v>
      </c>
      <c r="T415" s="16">
        <v>235</v>
      </c>
      <c r="U415" s="16">
        <v>235</v>
      </c>
      <c r="V415" s="16">
        <v>235</v>
      </c>
    </row>
    <row r="416" spans="2:22" ht="10.5">
      <c r="B416" t="s">
        <v>121</v>
      </c>
      <c r="D416" s="16">
        <v>240</v>
      </c>
      <c r="E416" s="16">
        <v>240</v>
      </c>
      <c r="F416" s="16">
        <v>240</v>
      </c>
      <c r="G416" s="16">
        <v>240</v>
      </c>
      <c r="H416" s="16">
        <v>240</v>
      </c>
      <c r="I416" s="16">
        <v>240</v>
      </c>
      <c r="J416" s="16">
        <v>240</v>
      </c>
      <c r="K416" s="16">
        <v>240</v>
      </c>
      <c r="L416" s="16">
        <v>240</v>
      </c>
      <c r="M416" s="16">
        <v>240</v>
      </c>
      <c r="N416" s="16">
        <v>240</v>
      </c>
      <c r="O416" s="16">
        <v>240</v>
      </c>
      <c r="P416" s="16">
        <v>240</v>
      </c>
      <c r="Q416" s="16">
        <v>240</v>
      </c>
      <c r="R416" s="16">
        <v>240</v>
      </c>
      <c r="S416" s="16">
        <v>240</v>
      </c>
      <c r="T416" s="16">
        <v>240</v>
      </c>
      <c r="U416" s="16">
        <v>240</v>
      </c>
      <c r="V416" s="16">
        <v>240</v>
      </c>
    </row>
    <row r="418" ht="10.5">
      <c r="A418" t="s">
        <v>161</v>
      </c>
    </row>
    <row r="419" spans="2:22" ht="10.5">
      <c r="B419" t="s">
        <v>91</v>
      </c>
      <c r="D419" s="16">
        <f aca="true" t="array" ref="D419:V444">IF(peak.capacity=0,0,fuel.energy/annual.hours/peak.capacity*100)</f>
        <v>69.42440915944537</v>
      </c>
      <c r="E419" s="16">
        <v>69.37263402300039</v>
      </c>
      <c r="F419" s="16">
        <v>68.52464921117358</v>
      </c>
      <c r="G419" s="16">
        <v>68.78244922207968</v>
      </c>
      <c r="H419" s="16">
        <v>69.3262004856553</v>
      </c>
      <c r="I419" s="16">
        <v>68.24869629106648</v>
      </c>
      <c r="J419" s="16">
        <v>71.1081382433724</v>
      </c>
      <c r="K419" s="16">
        <v>70.94264541700032</v>
      </c>
      <c r="L419" s="16">
        <v>71.18762157124719</v>
      </c>
      <c r="M419" s="16">
        <v>71.61710133197869</v>
      </c>
      <c r="N419" s="16">
        <v>72.20398560395375</v>
      </c>
      <c r="O419" s="16">
        <v>73.34159183076035</v>
      </c>
      <c r="P419" s="16">
        <v>75.3221172945725</v>
      </c>
      <c r="Q419" s="16">
        <v>75.77304127957201</v>
      </c>
      <c r="R419" s="16">
        <v>75.77677231229319</v>
      </c>
      <c r="S419" s="16">
        <v>75.79463821897718</v>
      </c>
      <c r="T419" s="16">
        <v>75.77047835101591</v>
      </c>
      <c r="U419" s="16">
        <v>76.19385872014098</v>
      </c>
      <c r="V419" s="16">
        <v>76.28986106208151</v>
      </c>
    </row>
    <row r="420" spans="2:22" ht="10.5">
      <c r="B420" t="s">
        <v>92</v>
      </c>
      <c r="D420" s="16">
        <v>69.50143767480786</v>
      </c>
      <c r="E420" s="16">
        <v>69.70118015434996</v>
      </c>
      <c r="F420" s="16">
        <v>70.20802659939328</v>
      </c>
      <c r="G420" s="16">
        <v>70.88947820072381</v>
      </c>
      <c r="H420" s="16">
        <v>69.49116959124584</v>
      </c>
      <c r="I420" s="16">
        <v>69.67847108019137</v>
      </c>
      <c r="J420" s="16">
        <v>71.5788223712722</v>
      </c>
      <c r="K420" s="16">
        <v>71.19746777679241</v>
      </c>
      <c r="L420" s="16">
        <v>72.88568352950739</v>
      </c>
      <c r="M420" s="16">
        <v>72.8123591893901</v>
      </c>
      <c r="N420" s="16">
        <v>74.0379316876609</v>
      </c>
      <c r="O420" s="16">
        <v>74.86220291651958</v>
      </c>
      <c r="P420" s="16">
        <v>75.48719373204695</v>
      </c>
      <c r="Q420" s="16">
        <v>75.45841477029754</v>
      </c>
      <c r="R420" s="16">
        <v>75.46548220727895</v>
      </c>
      <c r="S420" s="16">
        <v>75.46261218210884</v>
      </c>
      <c r="T420" s="16">
        <v>75.4756734431725</v>
      </c>
      <c r="U420" s="16">
        <v>75.5329277987768</v>
      </c>
      <c r="V420" s="16">
        <v>75.6164455312273</v>
      </c>
    </row>
    <row r="421" spans="2:22" ht="10.5">
      <c r="B421" t="s">
        <v>93</v>
      </c>
      <c r="D421" s="16">
        <v>92.09701601539678</v>
      </c>
      <c r="E421" s="16">
        <v>92.08699491686052</v>
      </c>
      <c r="F421" s="16">
        <v>92.08699491686052</v>
      </c>
      <c r="G421" s="16">
        <v>92.08699491686052</v>
      </c>
      <c r="H421" s="16">
        <v>92.09701601539678</v>
      </c>
      <c r="I421" s="16">
        <v>92.08699491686052</v>
      </c>
      <c r="J421" s="16">
        <v>92.08699491686052</v>
      </c>
      <c r="K421" s="16">
        <v>92.08699491686052</v>
      </c>
      <c r="L421" s="16">
        <v>92.09701601539678</v>
      </c>
      <c r="M421" s="16">
        <v>92.08699491686052</v>
      </c>
      <c r="N421" s="16">
        <v>92.08699491686052</v>
      </c>
      <c r="O421" s="16">
        <v>92.08699491686052</v>
      </c>
      <c r="P421" s="16">
        <v>92.09701601539678</v>
      </c>
      <c r="Q421" s="16">
        <v>92.08699491686052</v>
      </c>
      <c r="R421" s="16">
        <v>92.08699491686052</v>
      </c>
      <c r="S421" s="16">
        <v>92.08699491686052</v>
      </c>
      <c r="T421" s="16">
        <v>92.09701601539678</v>
      </c>
      <c r="U421" s="16">
        <v>92.08699491686052</v>
      </c>
      <c r="V421" s="16">
        <v>92.08699491686052</v>
      </c>
    </row>
    <row r="422" spans="2:22" ht="10.5">
      <c r="B422" t="s">
        <v>94</v>
      </c>
      <c r="D422" s="16">
        <v>94.46205794411794</v>
      </c>
      <c r="E422" s="16">
        <v>94.45550099078143</v>
      </c>
      <c r="F422" s="16">
        <v>94.45550099078143</v>
      </c>
      <c r="G422" s="16">
        <v>94.45550099078143</v>
      </c>
      <c r="H422" s="16">
        <v>94.46205794411794</v>
      </c>
      <c r="I422" s="16">
        <v>94.45550099078143</v>
      </c>
      <c r="J422" s="16">
        <v>94.45550099078143</v>
      </c>
      <c r="K422" s="16">
        <v>94.45550099078143</v>
      </c>
      <c r="L422" s="16">
        <v>94.46205794411794</v>
      </c>
      <c r="M422" s="16">
        <v>94.45550099078143</v>
      </c>
      <c r="N422" s="16">
        <v>94.45550099078143</v>
      </c>
      <c r="O422" s="16">
        <v>94.45550099078143</v>
      </c>
      <c r="P422" s="16">
        <v>94.46205794411794</v>
      </c>
      <c r="Q422" s="16">
        <v>94.45550099078143</v>
      </c>
      <c r="R422" s="16">
        <v>94.45550099078143</v>
      </c>
      <c r="S422" s="16">
        <v>94.45550099078143</v>
      </c>
      <c r="T422" s="16">
        <v>94.46205794411794</v>
      </c>
      <c r="U422" s="16">
        <v>94.45550099078143</v>
      </c>
      <c r="V422" s="16">
        <v>94.45550099078143</v>
      </c>
    </row>
    <row r="423" spans="2:22" ht="10.5">
      <c r="B423" t="s">
        <v>95</v>
      </c>
      <c r="D423" s="16">
        <v>84.8375009899422</v>
      </c>
      <c r="E423" s="16">
        <v>84.82966051220964</v>
      </c>
      <c r="F423" s="16">
        <v>84.82966051220964</v>
      </c>
      <c r="G423" s="16">
        <v>84.82966051220964</v>
      </c>
      <c r="H423" s="16">
        <v>84.8375009899422</v>
      </c>
      <c r="I423" s="16">
        <v>84.82966051220964</v>
      </c>
      <c r="J423" s="16">
        <v>84.82966051220964</v>
      </c>
      <c r="K423" s="16">
        <v>84.82966051220964</v>
      </c>
      <c r="L423" s="16">
        <v>84.8375009899422</v>
      </c>
      <c r="M423" s="16">
        <v>84.82966051220964</v>
      </c>
      <c r="N423" s="16">
        <v>84.82966051220964</v>
      </c>
      <c r="O423" s="16">
        <v>84.82966051220964</v>
      </c>
      <c r="P423" s="16">
        <v>84.8375009899422</v>
      </c>
      <c r="Q423" s="16">
        <v>84.82966051220964</v>
      </c>
      <c r="R423" s="16">
        <v>84.82966051220964</v>
      </c>
      <c r="S423" s="16">
        <v>84.82966051220964</v>
      </c>
      <c r="T423" s="16">
        <v>84.8375009899422</v>
      </c>
      <c r="U423" s="16">
        <v>84.82966051220964</v>
      </c>
      <c r="V423" s="16">
        <v>84.82966051220964</v>
      </c>
    </row>
    <row r="424" spans="2:22" ht="10.5">
      <c r="B424" t="s">
        <v>96</v>
      </c>
      <c r="D424" s="16">
        <v>87.31892007506762</v>
      </c>
      <c r="E424" s="16">
        <v>87.30583229555833</v>
      </c>
      <c r="F424" s="16">
        <v>87.30583229555833</v>
      </c>
      <c r="G424" s="16">
        <v>87.30583229555833</v>
      </c>
      <c r="H424" s="16">
        <v>87.31892007506762</v>
      </c>
      <c r="I424" s="16">
        <v>87.30583229555833</v>
      </c>
      <c r="J424" s="16">
        <v>87.30583229555833</v>
      </c>
      <c r="K424" s="16">
        <v>87.30583229555833</v>
      </c>
      <c r="L424" s="16">
        <v>87.31892007506762</v>
      </c>
      <c r="M424" s="16">
        <v>87.30583229555833</v>
      </c>
      <c r="N424" s="16">
        <v>87.30583229555833</v>
      </c>
      <c r="O424" s="16">
        <v>87.30583229555833</v>
      </c>
      <c r="P424" s="16">
        <v>87.31892007506762</v>
      </c>
      <c r="Q424" s="16">
        <v>87.30583229555833</v>
      </c>
      <c r="R424" s="16">
        <v>87.30583229555833</v>
      </c>
      <c r="S424" s="16">
        <v>87.30583229555833</v>
      </c>
      <c r="T424" s="16">
        <v>87.31892007506762</v>
      </c>
      <c r="U424" s="16">
        <v>87.30583229555833</v>
      </c>
      <c r="V424" s="16">
        <v>87.30583229555833</v>
      </c>
    </row>
    <row r="425" spans="2:22" ht="10.5">
      <c r="B425" t="s">
        <v>97</v>
      </c>
      <c r="D425" s="16">
        <v>81.17939135833959</v>
      </c>
      <c r="E425" s="16">
        <v>78.1276924169912</v>
      </c>
      <c r="F425" s="16">
        <v>78.2037743891806</v>
      </c>
      <c r="G425" s="16">
        <v>78.20025446771682</v>
      </c>
      <c r="H425" s="16">
        <v>78.13006417737792</v>
      </c>
      <c r="I425" s="16">
        <v>77.39445079537307</v>
      </c>
      <c r="J425" s="16">
        <v>78.23761730380474</v>
      </c>
      <c r="K425" s="16">
        <v>78.15284855295705</v>
      </c>
      <c r="L425" s="16">
        <v>78.29765704907727</v>
      </c>
      <c r="M425" s="16">
        <v>78.28502321856452</v>
      </c>
      <c r="N425" s="16">
        <v>78.38790826245051</v>
      </c>
      <c r="O425" s="16">
        <v>78.39895241970382</v>
      </c>
      <c r="P425" s="16">
        <v>78.49455613008608</v>
      </c>
      <c r="Q425" s="16">
        <v>78.48707962772794</v>
      </c>
      <c r="R425" s="16">
        <v>78.55273100695588</v>
      </c>
      <c r="S425" s="16">
        <v>78.55005069978623</v>
      </c>
      <c r="T425" s="16">
        <v>78.61239285521057</v>
      </c>
      <c r="U425" s="16">
        <v>78.58156852867283</v>
      </c>
      <c r="V425" s="16">
        <v>78.62597120768827</v>
      </c>
    </row>
    <row r="426" spans="2:22" ht="10.5">
      <c r="B426" t="s">
        <v>98</v>
      </c>
      <c r="D426" s="16">
        <v>81.9463123127301</v>
      </c>
      <c r="E426" s="16">
        <v>77.62069455477838</v>
      </c>
      <c r="F426" s="16">
        <v>77.69564627695645</v>
      </c>
      <c r="G426" s="16">
        <v>77.76300917763008</v>
      </c>
      <c r="H426" s="16">
        <v>77.74570197066545</v>
      </c>
      <c r="I426" s="16">
        <v>77.58520470442349</v>
      </c>
      <c r="J426" s="16">
        <v>77.7504472560759</v>
      </c>
      <c r="K426" s="16">
        <v>77.67701329819872</v>
      </c>
      <c r="L426" s="16">
        <v>77.79468520622554</v>
      </c>
      <c r="M426" s="16">
        <v>77.78971537075431</v>
      </c>
      <c r="N426" s="16">
        <v>77.97669101548121</v>
      </c>
      <c r="O426" s="16">
        <v>78.01776753017768</v>
      </c>
      <c r="P426" s="16">
        <v>78.13640848862403</v>
      </c>
      <c r="Q426" s="16">
        <v>78.15491529583487</v>
      </c>
      <c r="R426" s="16">
        <v>78.37069616942124</v>
      </c>
      <c r="S426" s="16">
        <v>78.4298243914411</v>
      </c>
      <c r="T426" s="16">
        <v>78.51449079334162</v>
      </c>
      <c r="U426" s="16">
        <v>78.48898490631842</v>
      </c>
      <c r="V426" s="16">
        <v>78.50041657786132</v>
      </c>
    </row>
    <row r="427" spans="2:22" ht="10.5">
      <c r="B427" t="s">
        <v>99</v>
      </c>
      <c r="D427" s="16">
        <v>76.47394130513754</v>
      </c>
      <c r="E427" s="16">
        <v>71.76309313905949</v>
      </c>
      <c r="F427" s="16">
        <v>71.84140331841404</v>
      </c>
      <c r="G427" s="16">
        <v>71.86746365438891</v>
      </c>
      <c r="H427" s="16">
        <v>71.88987048587762</v>
      </c>
      <c r="I427" s="16">
        <v>71.79780796083523</v>
      </c>
      <c r="J427" s="16">
        <v>71.88490179742044</v>
      </c>
      <c r="K427" s="16">
        <v>71.85383606853837</v>
      </c>
      <c r="L427" s="16">
        <v>71.93550444037378</v>
      </c>
      <c r="M427" s="16">
        <v>71.97180187686088</v>
      </c>
      <c r="N427" s="16">
        <v>72.14757190004715</v>
      </c>
      <c r="O427" s="16">
        <v>72.21635568644928</v>
      </c>
      <c r="P427" s="16">
        <v>72.3648243044445</v>
      </c>
      <c r="Q427" s="16">
        <v>72.33206099474918</v>
      </c>
      <c r="R427" s="16">
        <v>72.4033959168911</v>
      </c>
      <c r="S427" s="16">
        <v>72.52985474672712</v>
      </c>
      <c r="T427" s="16">
        <v>72.6318650600423</v>
      </c>
      <c r="U427" s="16">
        <v>72.60122196172651</v>
      </c>
      <c r="V427" s="16">
        <v>72.63464506920359</v>
      </c>
    </row>
    <row r="428" spans="2:22" ht="10.5">
      <c r="B428" t="s">
        <v>100</v>
      </c>
      <c r="D428" s="16">
        <v>82.28205497885429</v>
      </c>
      <c r="E428" s="16">
        <v>78.08666845733727</v>
      </c>
      <c r="F428" s="16">
        <v>78.10121765601218</v>
      </c>
      <c r="G428" s="16">
        <v>78.12106644967953</v>
      </c>
      <c r="H428" s="16">
        <v>78.13284560583045</v>
      </c>
      <c r="I428" s="16">
        <v>77.85230127506281</v>
      </c>
      <c r="J428" s="16">
        <v>78.21826958019308</v>
      </c>
      <c r="K428" s="16">
        <v>78.1652077967905</v>
      </c>
      <c r="L428" s="16">
        <v>78.25555219409097</v>
      </c>
      <c r="M428" s="16">
        <v>78.26616343555955</v>
      </c>
      <c r="N428" s="16">
        <v>78.46014177897858</v>
      </c>
      <c r="O428" s="16">
        <v>78.54911572472126</v>
      </c>
      <c r="P428" s="16">
        <v>78.70321130166413</v>
      </c>
      <c r="Q428" s="16">
        <v>78.72880820337804</v>
      </c>
      <c r="R428" s="16">
        <v>78.76794620614832</v>
      </c>
      <c r="S428" s="16">
        <v>78.7917120917666</v>
      </c>
      <c r="T428" s="16">
        <v>78.88392285018583</v>
      </c>
      <c r="U428" s="16">
        <v>78.86837517709205</v>
      </c>
      <c r="V428" s="16">
        <v>78.90310233682514</v>
      </c>
    </row>
    <row r="429" spans="2:22" ht="10.5">
      <c r="B429" t="s">
        <v>101</v>
      </c>
      <c r="D429" s="16">
        <v>95.47009657994182</v>
      </c>
      <c r="E429" s="16">
        <v>95.47012369658556</v>
      </c>
      <c r="F429" s="16">
        <v>95.47012369658556</v>
      </c>
      <c r="G429" s="16">
        <v>95.47012369658556</v>
      </c>
      <c r="H429" s="16">
        <v>95.47009657994182</v>
      </c>
      <c r="I429" s="16">
        <v>95.47012369658556</v>
      </c>
      <c r="J429" s="16">
        <v>95.47012369658556</v>
      </c>
      <c r="K429" s="16">
        <v>95.47012369658556</v>
      </c>
      <c r="L429" s="16">
        <v>95.47009657994182</v>
      </c>
      <c r="M429" s="16">
        <v>95.47012369658556</v>
      </c>
      <c r="N429" s="16">
        <v>95.47012369658556</v>
      </c>
      <c r="O429" s="16">
        <v>95.47012369658556</v>
      </c>
      <c r="P429" s="16">
        <v>95.47009657994182</v>
      </c>
      <c r="Q429" s="16">
        <v>95.47012369658556</v>
      </c>
      <c r="R429" s="16">
        <v>95.47012369658556</v>
      </c>
      <c r="S429" s="16">
        <v>95.47012369658556</v>
      </c>
      <c r="T429" s="16">
        <v>95.47009657994182</v>
      </c>
      <c r="U429" s="16">
        <v>95.47012369658556</v>
      </c>
      <c r="V429" s="16">
        <v>95.47012369658556</v>
      </c>
    </row>
    <row r="430" spans="2:22" ht="10.5">
      <c r="B430" t="s">
        <v>102</v>
      </c>
      <c r="D430" s="16">
        <v>75.0416341399948</v>
      </c>
      <c r="E430" s="16">
        <v>74.96004566210046</v>
      </c>
      <c r="F430" s="16">
        <v>75.1252446183953</v>
      </c>
      <c r="G430" s="16">
        <v>75.11317677756034</v>
      </c>
      <c r="H430" s="16">
        <v>75.16751236013532</v>
      </c>
      <c r="I430" s="16">
        <v>75.52201565557729</v>
      </c>
      <c r="J430" s="16">
        <v>75.25456621004565</v>
      </c>
      <c r="K430" s="16">
        <v>75.40900195694717</v>
      </c>
      <c r="L430" s="16">
        <v>75.18263726255529</v>
      </c>
      <c r="M430" s="16">
        <v>75.13421395955642</v>
      </c>
      <c r="N430" s="16">
        <v>75.11382909328115</v>
      </c>
      <c r="O430" s="16">
        <v>75.09686888454011</v>
      </c>
      <c r="P430" s="16">
        <v>74.9074616185272</v>
      </c>
      <c r="Q430" s="16">
        <v>74.87883235485975</v>
      </c>
      <c r="R430" s="16">
        <v>74.9119373776908</v>
      </c>
      <c r="S430" s="16">
        <v>74.91585127201566</v>
      </c>
      <c r="T430" s="16">
        <v>74.93071818891491</v>
      </c>
      <c r="U430" s="16">
        <v>74.91764514024788</v>
      </c>
      <c r="V430" s="16">
        <v>75.11170906718851</v>
      </c>
    </row>
    <row r="431" spans="2:22" ht="10.5">
      <c r="B431" t="s">
        <v>103</v>
      </c>
      <c r="D431" s="16">
        <v>72.55789747593026</v>
      </c>
      <c r="E431" s="16">
        <v>72.64253098499674</v>
      </c>
      <c r="F431" s="16">
        <v>73.14546640574038</v>
      </c>
      <c r="G431" s="16">
        <v>73.1405740378343</v>
      </c>
      <c r="H431" s="16">
        <v>73.18891491022637</v>
      </c>
      <c r="I431" s="16">
        <v>72.75880626223092</v>
      </c>
      <c r="J431" s="16">
        <v>73.1983039791259</v>
      </c>
      <c r="K431" s="16">
        <v>73.33414872798436</v>
      </c>
      <c r="L431" s="16">
        <v>73.23477751756441</v>
      </c>
      <c r="M431" s="16">
        <v>73.1844422700587</v>
      </c>
      <c r="N431" s="16">
        <v>73.17530984996739</v>
      </c>
      <c r="O431" s="16">
        <v>73.16373124592303</v>
      </c>
      <c r="P431" s="16">
        <v>73.16533307311995</v>
      </c>
      <c r="Q431" s="16">
        <v>73.11448140900195</v>
      </c>
      <c r="R431" s="16">
        <v>73.10665362035226</v>
      </c>
      <c r="S431" s="16">
        <v>73.10388127853882</v>
      </c>
      <c r="T431" s="16">
        <v>73.14793130366901</v>
      </c>
      <c r="U431" s="16">
        <v>73.13502935420743</v>
      </c>
      <c r="V431" s="16">
        <v>73.1472602739726</v>
      </c>
    </row>
    <row r="432" spans="2:22" ht="10.5">
      <c r="B432" t="s">
        <v>104</v>
      </c>
      <c r="D432" s="16">
        <v>92.00185402029665</v>
      </c>
      <c r="E432" s="16">
        <v>91.9924983692107</v>
      </c>
      <c r="F432" s="16">
        <v>91.9924983692107</v>
      </c>
      <c r="G432" s="16">
        <v>91.9924983692107</v>
      </c>
      <c r="H432" s="16">
        <v>92.00185402029665</v>
      </c>
      <c r="I432" s="16">
        <v>91.9924983692107</v>
      </c>
      <c r="J432" s="16">
        <v>91.9924983692107</v>
      </c>
      <c r="K432" s="16">
        <v>91.9924983692107</v>
      </c>
      <c r="L432" s="16">
        <v>92.00185402029665</v>
      </c>
      <c r="M432" s="16">
        <v>91.9924983692107</v>
      </c>
      <c r="N432" s="16">
        <v>91.9924983692107</v>
      </c>
      <c r="O432" s="16">
        <v>91.9924983692107</v>
      </c>
      <c r="P432" s="16">
        <v>92.00185402029665</v>
      </c>
      <c r="Q432" s="16">
        <v>91.9924983692107</v>
      </c>
      <c r="R432" s="16">
        <v>91.9924983692107</v>
      </c>
      <c r="S432" s="16">
        <v>91.9924983692107</v>
      </c>
      <c r="T432" s="16">
        <v>92.00185402029665</v>
      </c>
      <c r="U432" s="16">
        <v>91.9924983692107</v>
      </c>
      <c r="V432" s="16">
        <v>91.9924983692107</v>
      </c>
    </row>
    <row r="433" spans="2:22" ht="10.5">
      <c r="B433" t="s">
        <v>105</v>
      </c>
      <c r="D433" s="16">
        <v>91.11154480006938</v>
      </c>
      <c r="E433" s="16">
        <v>91.10154381387258</v>
      </c>
      <c r="F433" s="16">
        <v>91.10154381387258</v>
      </c>
      <c r="G433" s="16">
        <v>91.10154381387258</v>
      </c>
      <c r="H433" s="16">
        <v>91.11154480006938</v>
      </c>
      <c r="I433" s="16">
        <v>91.10154381387258</v>
      </c>
      <c r="J433" s="16">
        <v>91.10154381387258</v>
      </c>
      <c r="K433" s="16">
        <v>91.10154381387258</v>
      </c>
      <c r="L433" s="16">
        <v>91.11154480006938</v>
      </c>
      <c r="M433" s="16">
        <v>91.10154381387258</v>
      </c>
      <c r="N433" s="16">
        <v>91.10154381387258</v>
      </c>
      <c r="O433" s="16">
        <v>91.10154381387258</v>
      </c>
      <c r="P433" s="16">
        <v>91.11154480006938</v>
      </c>
      <c r="Q433" s="16">
        <v>91.10154381387258</v>
      </c>
      <c r="R433" s="16">
        <v>91.10154381387258</v>
      </c>
      <c r="S433" s="16">
        <v>91.10154381387258</v>
      </c>
      <c r="T433" s="16">
        <v>91.11154480006938</v>
      </c>
      <c r="U433" s="16">
        <v>91.10154381387258</v>
      </c>
      <c r="V433" s="16">
        <v>91.10154381387258</v>
      </c>
    </row>
    <row r="434" spans="2:22" ht="10.5">
      <c r="B434" t="s">
        <v>106</v>
      </c>
      <c r="D434" s="16">
        <v>73.64063923041894</v>
      </c>
      <c r="E434" s="16">
        <v>73.23030821917808</v>
      </c>
      <c r="F434" s="16">
        <v>73.3138555936073</v>
      </c>
      <c r="G434" s="16">
        <v>73.47631278538813</v>
      </c>
      <c r="H434" s="16">
        <v>73.08928164845173</v>
      </c>
      <c r="I434" s="16">
        <v>73.0277539954338</v>
      </c>
      <c r="J434" s="16">
        <v>75.11793664383562</v>
      </c>
      <c r="K434" s="16">
        <v>73.70084189497716</v>
      </c>
      <c r="L434" s="16">
        <v>74.8566285291439</v>
      </c>
      <c r="M434" s="16">
        <v>74.06578196347031</v>
      </c>
      <c r="N434" s="16">
        <v>75.525399543379</v>
      </c>
      <c r="O434" s="16">
        <v>73.94706050228311</v>
      </c>
      <c r="P434" s="16">
        <v>74.03496413934427</v>
      </c>
      <c r="Q434" s="16">
        <v>74.06999143835617</v>
      </c>
      <c r="R434" s="16">
        <v>72.13270547945206</v>
      </c>
      <c r="S434" s="16">
        <v>72.12114726027397</v>
      </c>
      <c r="T434" s="16">
        <v>72.16836008652095</v>
      </c>
      <c r="U434" s="16">
        <v>72.12079052511416</v>
      </c>
      <c r="V434" s="16">
        <v>68.57684075342465</v>
      </c>
    </row>
    <row r="435" spans="2:22" ht="10.5">
      <c r="B435" t="s">
        <v>107</v>
      </c>
      <c r="D435" s="16">
        <v>76.7566029143898</v>
      </c>
      <c r="E435" s="16">
        <v>76.43563818221352</v>
      </c>
      <c r="F435" s="16">
        <v>75.869101978691</v>
      </c>
      <c r="G435" s="16">
        <v>75.93966079582518</v>
      </c>
      <c r="H435" s="16">
        <v>76.4782288142944</v>
      </c>
      <c r="I435" s="16">
        <v>77.21798217003698</v>
      </c>
      <c r="J435" s="16">
        <v>77.38763861709067</v>
      </c>
      <c r="K435" s="16">
        <v>76.602957164601</v>
      </c>
      <c r="L435" s="16">
        <v>77.40805794084483</v>
      </c>
      <c r="M435" s="16">
        <v>77.3831267666884</v>
      </c>
      <c r="N435" s="16">
        <v>77.08985649054142</v>
      </c>
      <c r="O435" s="16">
        <v>76.46629702109155</v>
      </c>
      <c r="P435" s="16">
        <v>74.41750151791136</v>
      </c>
      <c r="Q435" s="16">
        <v>74.40769732550554</v>
      </c>
      <c r="R435" s="16">
        <v>72.67976734072624</v>
      </c>
      <c r="S435" s="16">
        <v>71.50576212220048</v>
      </c>
      <c r="T435" s="16">
        <v>70.9256006592072</v>
      </c>
      <c r="U435" s="16">
        <v>70.6910197869102</v>
      </c>
      <c r="V435" s="16">
        <v>68.35578386605783</v>
      </c>
    </row>
    <row r="436" spans="2:22" ht="10.5">
      <c r="B436" t="s">
        <v>108</v>
      </c>
      <c r="D436" s="16">
        <v>69.76675912126731</v>
      </c>
      <c r="E436" s="16">
        <v>69.37723121627232</v>
      </c>
      <c r="F436" s="16">
        <v>69.08935242839352</v>
      </c>
      <c r="G436" s="16">
        <v>69.54161477791615</v>
      </c>
      <c r="H436" s="16">
        <v>69.30810840646907</v>
      </c>
      <c r="I436" s="16">
        <v>68.92434620174348</v>
      </c>
      <c r="J436" s="16">
        <v>69.94572436695724</v>
      </c>
      <c r="K436" s="16">
        <v>69.71658364466583</v>
      </c>
      <c r="L436" s="16">
        <v>70.40290197052492</v>
      </c>
      <c r="M436" s="16">
        <v>70.37615884876159</v>
      </c>
      <c r="N436" s="16">
        <v>70.57375121073751</v>
      </c>
      <c r="O436" s="16">
        <v>70.72156496471564</v>
      </c>
      <c r="P436" s="16">
        <v>70.81108213280343</v>
      </c>
      <c r="Q436" s="16">
        <v>70.76843780268437</v>
      </c>
      <c r="R436" s="16">
        <v>67.53867441538675</v>
      </c>
      <c r="S436" s="16">
        <v>67.53784419537844</v>
      </c>
      <c r="T436" s="16">
        <v>67.57251476513771</v>
      </c>
      <c r="U436" s="16">
        <v>67.0259097827591</v>
      </c>
      <c r="V436" s="16">
        <v>64.15507817905078</v>
      </c>
    </row>
    <row r="437" spans="2:22" ht="10.5">
      <c r="B437" t="s">
        <v>109</v>
      </c>
      <c r="D437" s="16">
        <v>86.02996060030095</v>
      </c>
      <c r="E437" s="16">
        <v>86.0156343061346</v>
      </c>
      <c r="F437" s="16">
        <v>86.0156343061346</v>
      </c>
      <c r="G437" s="16">
        <v>86.0156343061346</v>
      </c>
      <c r="H437" s="16">
        <v>86.02996060030095</v>
      </c>
      <c r="I437" s="16">
        <v>86.0156343061346</v>
      </c>
      <c r="J437" s="16">
        <v>86.0156343061346</v>
      </c>
      <c r="K437" s="16">
        <v>86.0156343061346</v>
      </c>
      <c r="L437" s="16">
        <v>86.02996060030095</v>
      </c>
      <c r="M437" s="16">
        <v>86.0156343061346</v>
      </c>
      <c r="N437" s="16">
        <v>86.0156343061346</v>
      </c>
      <c r="O437" s="16">
        <v>86.0156343061346</v>
      </c>
      <c r="P437" s="16">
        <v>86.02996060030095</v>
      </c>
      <c r="Q437" s="16">
        <v>86.0156343061346</v>
      </c>
      <c r="R437" s="16">
        <v>86.0156343061346</v>
      </c>
      <c r="S437" s="16">
        <v>86.0156343061346</v>
      </c>
      <c r="T437" s="16">
        <v>86.02996060030095</v>
      </c>
      <c r="U437" s="16">
        <v>86.0156343061346</v>
      </c>
      <c r="V437" s="16">
        <v>86.0156343061346</v>
      </c>
    </row>
    <row r="438" spans="2:22" ht="10.5">
      <c r="B438" t="s">
        <v>110</v>
      </c>
      <c r="D438" s="16">
        <v>88.37511759642908</v>
      </c>
      <c r="E438" s="16">
        <v>88.36549751618244</v>
      </c>
      <c r="F438" s="16">
        <v>88.36549751618244</v>
      </c>
      <c r="G438" s="16">
        <v>88.36549751618244</v>
      </c>
      <c r="H438" s="16">
        <v>88.37511759642908</v>
      </c>
      <c r="I438" s="16">
        <v>88.36549751618244</v>
      </c>
      <c r="J438" s="16">
        <v>88.36549751618244</v>
      </c>
      <c r="K438" s="16">
        <v>88.36549751618244</v>
      </c>
      <c r="L438" s="16">
        <v>88.37511759642908</v>
      </c>
      <c r="M438" s="16">
        <v>88.36549751618244</v>
      </c>
      <c r="N438" s="16">
        <v>88.36549751618244</v>
      </c>
      <c r="O438" s="16">
        <v>88.36549751618244</v>
      </c>
      <c r="P438" s="16">
        <v>88.37511759642908</v>
      </c>
      <c r="Q438" s="16">
        <v>88.36549751618244</v>
      </c>
      <c r="R438" s="16">
        <v>88.36549751618244</v>
      </c>
      <c r="S438" s="16">
        <v>88.36549751618244</v>
      </c>
      <c r="T438" s="16">
        <v>88.37511759642908</v>
      </c>
      <c r="U438" s="16">
        <v>88.36549751618244</v>
      </c>
      <c r="V438" s="16">
        <v>88.36549751618244</v>
      </c>
    </row>
    <row r="439" spans="2:22" ht="10.5">
      <c r="B439" t="s">
        <v>111</v>
      </c>
      <c r="D439" s="16">
        <v>88.91557915537012</v>
      </c>
      <c r="E439" s="16">
        <v>88.90660398398892</v>
      </c>
      <c r="F439" s="16">
        <v>88.90660398398892</v>
      </c>
      <c r="G439" s="16">
        <v>88.90660398398892</v>
      </c>
      <c r="H439" s="16">
        <v>88.91557915537012</v>
      </c>
      <c r="I439" s="16">
        <v>88.90660398398892</v>
      </c>
      <c r="J439" s="16">
        <v>88.90249556878075</v>
      </c>
      <c r="K439" s="16">
        <v>88.90660398398892</v>
      </c>
      <c r="L439" s="16">
        <v>88.91010648011574</v>
      </c>
      <c r="M439" s="16">
        <v>88.89113873531241</v>
      </c>
      <c r="N439" s="16">
        <v>88.51395687337865</v>
      </c>
      <c r="O439" s="16">
        <v>88.24922820485732</v>
      </c>
      <c r="P439" s="16">
        <v>88.07881588866881</v>
      </c>
      <c r="Q439" s="16">
        <v>88.07183270533272</v>
      </c>
      <c r="R439" s="16">
        <v>88.07192074280148</v>
      </c>
      <c r="S439" s="16">
        <v>88.09081945275908</v>
      </c>
      <c r="T439" s="16">
        <v>88.11077397090294</v>
      </c>
      <c r="U439" s="16">
        <v>88.09416487657147</v>
      </c>
      <c r="V439" s="16">
        <v>88.11133218297708</v>
      </c>
    </row>
    <row r="440" spans="2:22" ht="10.5">
      <c r="B440" t="s">
        <v>112</v>
      </c>
      <c r="D440" s="16">
        <v>80.79384446391079</v>
      </c>
      <c r="E440" s="16">
        <v>80.77991564711213</v>
      </c>
      <c r="F440" s="16">
        <v>80.77995921781867</v>
      </c>
      <c r="G440" s="16">
        <v>80.77995921781867</v>
      </c>
      <c r="H440" s="16">
        <v>80.79419207719796</v>
      </c>
      <c r="I440" s="16">
        <v>80.81241939419289</v>
      </c>
      <c r="J440" s="16">
        <v>80.46755725190839</v>
      </c>
      <c r="K440" s="16">
        <v>80.52899194813344</v>
      </c>
      <c r="L440" s="16">
        <v>80.477863985873</v>
      </c>
      <c r="M440" s="16">
        <v>80.18722332601345</v>
      </c>
      <c r="N440" s="16">
        <v>78.44931855414967</v>
      </c>
      <c r="O440" s="16">
        <v>78.06881557391335</v>
      </c>
      <c r="P440" s="16">
        <v>78.09093389785731</v>
      </c>
      <c r="Q440" s="16">
        <v>78.06925128097876</v>
      </c>
      <c r="R440" s="16">
        <v>78.06920771027222</v>
      </c>
      <c r="S440" s="16">
        <v>78.06916413956569</v>
      </c>
      <c r="T440" s="16">
        <v>78.09080354287462</v>
      </c>
      <c r="U440" s="16">
        <v>78.06920771027222</v>
      </c>
      <c r="V440" s="16">
        <v>78.09931506849315</v>
      </c>
    </row>
    <row r="441" spans="2:22" ht="10.5">
      <c r="B441" t="s">
        <v>113</v>
      </c>
      <c r="D441" s="16">
        <v>92.38730732318781</v>
      </c>
      <c r="E441" s="16">
        <v>92.37946187460108</v>
      </c>
      <c r="F441" s="16">
        <v>92.37946187460108</v>
      </c>
      <c r="G441" s="16">
        <v>92.37946187460108</v>
      </c>
      <c r="H441" s="16">
        <v>92.38730732318781</v>
      </c>
      <c r="I441" s="16">
        <v>92.37946187460108</v>
      </c>
      <c r="J441" s="16">
        <v>92.37946187460108</v>
      </c>
      <c r="K441" s="16">
        <v>92.37946187460108</v>
      </c>
      <c r="L441" s="16">
        <v>92.38730732318781</v>
      </c>
      <c r="M441" s="16">
        <v>92.37946187460108</v>
      </c>
      <c r="N441" s="16">
        <v>92.37946187460108</v>
      </c>
      <c r="O441" s="16">
        <v>92.37946187460108</v>
      </c>
      <c r="P441" s="16">
        <v>92.38730732318781</v>
      </c>
      <c r="Q441" s="16">
        <v>92.37946187460108</v>
      </c>
      <c r="R441" s="16">
        <v>92.37946187460108</v>
      </c>
      <c r="S441" s="16">
        <v>92.37946187460108</v>
      </c>
      <c r="T441" s="16">
        <v>92.38730732318781</v>
      </c>
      <c r="U441" s="16">
        <v>92.37946187460108</v>
      </c>
      <c r="V441" s="16">
        <v>92.37946187460108</v>
      </c>
    </row>
    <row r="442" spans="2:22" ht="10.5">
      <c r="B442" t="s">
        <v>114</v>
      </c>
      <c r="D442" s="16">
        <v>87.18915815316386</v>
      </c>
      <c r="E442" s="16">
        <v>87.18235060551916</v>
      </c>
      <c r="F442" s="16">
        <v>87.18235060551916</v>
      </c>
      <c r="G442" s="16">
        <v>87.18235060551916</v>
      </c>
      <c r="H442" s="16">
        <v>87.18915815316386</v>
      </c>
      <c r="I442" s="16">
        <v>87.18235060551916</v>
      </c>
      <c r="J442" s="16">
        <v>87.18235060551916</v>
      </c>
      <c r="K442" s="16">
        <v>87.18235060551916</v>
      </c>
      <c r="L442" s="16">
        <v>87.18915815316386</v>
      </c>
      <c r="M442" s="16">
        <v>87.18235060551916</v>
      </c>
      <c r="N442" s="16">
        <v>87.18235060551916</v>
      </c>
      <c r="O442" s="16">
        <v>87.18235060551916</v>
      </c>
      <c r="P442" s="16">
        <v>87.18915815316386</v>
      </c>
      <c r="Q442" s="16">
        <v>87.18235060551916</v>
      </c>
      <c r="R442" s="16">
        <v>87.18235060551916</v>
      </c>
      <c r="S442" s="16">
        <v>87.18235060551916</v>
      </c>
      <c r="T442" s="16">
        <v>87.18915815316386</v>
      </c>
      <c r="U442" s="16">
        <v>87.18235060551916</v>
      </c>
      <c r="V442" s="16">
        <v>87.18235060551916</v>
      </c>
    </row>
    <row r="443" spans="2:22" ht="10.5">
      <c r="B443" t="s">
        <v>115</v>
      </c>
      <c r="D443" s="16">
        <v>67.35796543955517</v>
      </c>
      <c r="E443" s="16">
        <v>66.8323720259553</v>
      </c>
      <c r="F443" s="16">
        <v>65.87806416726748</v>
      </c>
      <c r="G443" s="16">
        <v>66.45950492670032</v>
      </c>
      <c r="H443" s="16">
        <v>66.85199165947657</v>
      </c>
      <c r="I443" s="16">
        <v>67.56434751261716</v>
      </c>
      <c r="J443" s="16">
        <v>68.5752823840423</v>
      </c>
      <c r="K443" s="16">
        <v>67.59847392453737</v>
      </c>
      <c r="L443" s="16">
        <v>68.59160794746428</v>
      </c>
      <c r="M443" s="16">
        <v>68.32552271088682</v>
      </c>
      <c r="N443" s="16">
        <v>69.34411800048066</v>
      </c>
      <c r="O443" s="16">
        <v>70.15248738284066</v>
      </c>
      <c r="P443" s="16">
        <v>69.27331991180135</v>
      </c>
      <c r="Q443" s="16">
        <v>67.82116678683008</v>
      </c>
      <c r="R443" s="16">
        <v>66.70328646959865</v>
      </c>
      <c r="S443" s="16">
        <v>66.70313626532084</v>
      </c>
      <c r="T443" s="16">
        <v>66.75393658326144</v>
      </c>
      <c r="U443" s="16">
        <v>63.10156813266041</v>
      </c>
      <c r="V443" s="16">
        <v>63.14843186733958</v>
      </c>
    </row>
    <row r="444" spans="2:22" ht="10.5">
      <c r="B444" t="s">
        <v>116</v>
      </c>
      <c r="D444" s="16">
        <v>95.13550808632776</v>
      </c>
      <c r="E444" s="16">
        <v>95.13145150131452</v>
      </c>
      <c r="F444" s="16">
        <v>95.13186661131866</v>
      </c>
      <c r="G444" s="16">
        <v>95.13200498132007</v>
      </c>
      <c r="H444" s="16">
        <v>95.13992382844842</v>
      </c>
      <c r="I444" s="16">
        <v>95.50159125501591</v>
      </c>
      <c r="J444" s="16">
        <v>92.25390895253909</v>
      </c>
      <c r="K444" s="16">
        <v>92.25598450255985</v>
      </c>
      <c r="L444" s="16">
        <v>92.2698294419606</v>
      </c>
      <c r="M444" s="16">
        <v>92.25183340251833</v>
      </c>
      <c r="N444" s="16">
        <v>92.2512799225128</v>
      </c>
      <c r="O444" s="16">
        <v>92.24657534246575</v>
      </c>
      <c r="P444" s="16">
        <v>91.23902964066897</v>
      </c>
      <c r="Q444" s="16">
        <v>90.33513214335132</v>
      </c>
      <c r="R444" s="16">
        <v>90.08468244084683</v>
      </c>
      <c r="S444" s="16">
        <v>89.10004151100041</v>
      </c>
      <c r="T444" s="16">
        <v>87.8119997792129</v>
      </c>
      <c r="U444" s="16">
        <v>86.31479175314793</v>
      </c>
      <c r="V444" s="16">
        <v>85.89788293897884</v>
      </c>
    </row>
    <row r="445" spans="2:22" ht="10.5">
      <c r="B445" t="s">
        <v>117</v>
      </c>
      <c r="D445" s="16">
        <f aca="true" t="array" ref="D445:V449">IF(non.coal.peak.cap=0,0,non.coal.energy/annual.hours/non.coal.peak.cap*100)</f>
        <v>90.04319147761771</v>
      </c>
      <c r="E445" s="16">
        <v>90.02905770029058</v>
      </c>
      <c r="F445" s="16">
        <v>90.02919607029196</v>
      </c>
      <c r="G445" s="16">
        <v>90.02933444029335</v>
      </c>
      <c r="H445" s="16">
        <v>90.04457139703041</v>
      </c>
      <c r="I445" s="16">
        <v>90.13726304137263</v>
      </c>
      <c r="J445" s="16">
        <v>89.18832157188321</v>
      </c>
      <c r="K445" s="16">
        <v>89.18901342189014</v>
      </c>
      <c r="L445" s="16">
        <v>89.2059943699288</v>
      </c>
      <c r="M445" s="16">
        <v>89.19440985194409</v>
      </c>
      <c r="N445" s="16">
        <v>89.1942714819427</v>
      </c>
      <c r="O445" s="16">
        <v>89.19399474193995</v>
      </c>
      <c r="P445" s="16">
        <v>88.80636970800904</v>
      </c>
      <c r="Q445" s="16">
        <v>88.29251418292515</v>
      </c>
      <c r="R445" s="16">
        <v>88.1739310917393</v>
      </c>
      <c r="S445" s="16">
        <v>87.62321848623218</v>
      </c>
      <c r="T445" s="16">
        <v>86.8398465529613</v>
      </c>
      <c r="U445" s="16">
        <v>85.6690189566902</v>
      </c>
      <c r="V445" s="16">
        <v>84.84779299847793</v>
      </c>
    </row>
    <row r="446" spans="2:22" ht="10.5">
      <c r="B446" t="s">
        <v>118</v>
      </c>
      <c r="D446" s="16">
        <v>81.48097551103017</v>
      </c>
      <c r="E446" s="16">
        <v>81.43252156265855</v>
      </c>
      <c r="F446" s="16">
        <v>81.40055809233891</v>
      </c>
      <c r="G446" s="16">
        <v>81.43099949264332</v>
      </c>
      <c r="H446" s="16">
        <v>81.4678202792957</v>
      </c>
      <c r="I446" s="16">
        <v>81.43480466768138</v>
      </c>
      <c r="J446" s="16">
        <v>81.43328259766616</v>
      </c>
      <c r="K446" s="16">
        <v>81.43531202435312</v>
      </c>
      <c r="L446" s="16">
        <v>81.45871281117182</v>
      </c>
      <c r="M446" s="16">
        <v>81.40842212075088</v>
      </c>
      <c r="N446" s="16">
        <v>81.43074581430747</v>
      </c>
      <c r="O446" s="16">
        <v>80.96245560629123</v>
      </c>
      <c r="P446" s="16">
        <v>79.0963367739324</v>
      </c>
      <c r="Q446" s="16">
        <v>78.32014205986809</v>
      </c>
      <c r="R446" s="16">
        <v>77.92744799594115</v>
      </c>
      <c r="S446" s="16">
        <v>76.29528158295282</v>
      </c>
      <c r="T446" s="16">
        <v>75.01138433515483</v>
      </c>
      <c r="U446" s="16">
        <v>74.03018772196855</v>
      </c>
      <c r="V446" s="16">
        <v>74.13267376966007</v>
      </c>
    </row>
    <row r="447" spans="2:22" ht="10.5">
      <c r="B447" t="s">
        <v>119</v>
      </c>
      <c r="D447" s="16">
        <v>82.20041949550146</v>
      </c>
      <c r="E447" s="16">
        <v>82.1578801715788</v>
      </c>
      <c r="F447" s="16">
        <v>82.15649647156496</v>
      </c>
      <c r="G447" s="16">
        <v>82.15615054656152</v>
      </c>
      <c r="H447" s="16">
        <v>82.18731026108075</v>
      </c>
      <c r="I447" s="16">
        <v>82.52767400027675</v>
      </c>
      <c r="J447" s="16">
        <v>82.15857202158571</v>
      </c>
      <c r="K447" s="16">
        <v>82.16064757160649</v>
      </c>
      <c r="L447" s="16">
        <v>82.18765524093394</v>
      </c>
      <c r="M447" s="16">
        <v>82.15649647156496</v>
      </c>
      <c r="N447" s="16">
        <v>82.15615054656152</v>
      </c>
      <c r="O447" s="16">
        <v>81.8922097689221</v>
      </c>
      <c r="P447" s="16">
        <v>80.18780703206933</v>
      </c>
      <c r="Q447" s="16">
        <v>79.18292514182926</v>
      </c>
      <c r="R447" s="16">
        <v>78.84115123841151</v>
      </c>
      <c r="S447" s="16">
        <v>77.37719662377197</v>
      </c>
      <c r="T447" s="16">
        <v>76.06840260528786</v>
      </c>
      <c r="U447" s="16">
        <v>75.04981320049812</v>
      </c>
      <c r="V447" s="16">
        <v>74.97647709976476</v>
      </c>
    </row>
    <row r="448" spans="2:22" ht="10.5">
      <c r="B448" t="s">
        <v>120</v>
      </c>
      <c r="D448" s="16">
        <v>6.871439367515405</v>
      </c>
      <c r="E448" s="16">
        <v>6.90585835033518</v>
      </c>
      <c r="F448" s="16">
        <v>6.9024579811522395</v>
      </c>
      <c r="G448" s="16">
        <v>6.907704265034489</v>
      </c>
      <c r="H448" s="16">
        <v>6.899875983412781</v>
      </c>
      <c r="I448" s="16">
        <v>6.902700864665307</v>
      </c>
      <c r="J448" s="16">
        <v>6.905421160011659</v>
      </c>
      <c r="K448" s="16">
        <v>6.897551734188283</v>
      </c>
      <c r="L448" s="16">
        <v>6.886505445103283</v>
      </c>
      <c r="M448" s="16">
        <v>6.905081123093365</v>
      </c>
      <c r="N448" s="16">
        <v>6.94583697658603</v>
      </c>
      <c r="O448" s="16">
        <v>6.945885553288643</v>
      </c>
      <c r="P448" s="16">
        <v>6.912955857845987</v>
      </c>
      <c r="Q448" s="16">
        <v>7.019042067424462</v>
      </c>
      <c r="R448" s="16">
        <v>6.759933935684447</v>
      </c>
      <c r="S448" s="16">
        <v>6.874623530554745</v>
      </c>
      <c r="T448" s="16">
        <v>6.85254621555633</v>
      </c>
      <c r="U448" s="16">
        <v>6.8526668609734775</v>
      </c>
      <c r="V448" s="16">
        <v>6.859419022636744</v>
      </c>
    </row>
    <row r="449" spans="2:22" ht="10.5">
      <c r="B449" t="s">
        <v>121</v>
      </c>
      <c r="D449" s="16">
        <v>80.00009486945962</v>
      </c>
      <c r="E449" s="16">
        <v>79.95628805175038</v>
      </c>
      <c r="F449" s="16">
        <v>79.95628805175038</v>
      </c>
      <c r="G449" s="16">
        <v>79.95628805175038</v>
      </c>
      <c r="H449" s="16">
        <v>80.00009486945962</v>
      </c>
      <c r="I449" s="16">
        <v>79.95628805175038</v>
      </c>
      <c r="J449" s="16">
        <v>79.95628805175038</v>
      </c>
      <c r="K449" s="16">
        <v>79.95628805175038</v>
      </c>
      <c r="L449" s="16">
        <v>80.00009486945962</v>
      </c>
      <c r="M449" s="16">
        <v>79.95628805175038</v>
      </c>
      <c r="N449" s="16">
        <v>79.95628805175038</v>
      </c>
      <c r="O449" s="16">
        <v>79.95628805175038</v>
      </c>
      <c r="P449" s="16">
        <v>80.00009486945962</v>
      </c>
      <c r="Q449" s="16">
        <v>79.95628805175038</v>
      </c>
      <c r="R449" s="16">
        <v>79.95628805175038</v>
      </c>
      <c r="S449" s="16">
        <v>79.95628805175038</v>
      </c>
      <c r="T449" s="16">
        <v>80.00009486945962</v>
      </c>
      <c r="U449" s="16">
        <v>79.95628805175038</v>
      </c>
      <c r="V449" s="16">
        <v>79.95628805175038</v>
      </c>
    </row>
    <row r="450" spans="1:22" ht="10.5">
      <c r="A450" s="4" t="s">
        <v>0</v>
      </c>
      <c r="L450" s="6" t="s">
        <v>1</v>
      </c>
      <c r="U450" s="1">
        <v>34909</v>
      </c>
      <c r="V450" s="2">
        <v>0.3652777777777778</v>
      </c>
    </row>
    <row r="451" spans="1:12" ht="10.5">
      <c r="A451" s="3" t="s">
        <v>2</v>
      </c>
      <c r="L451" s="7" t="s">
        <v>155</v>
      </c>
    </row>
    <row r="452" spans="1:12" ht="10.5">
      <c r="A452" s="3"/>
      <c r="L452" s="7" t="s">
        <v>162</v>
      </c>
    </row>
    <row r="454" spans="4:22" ht="10.5">
      <c r="D454" s="8">
        <v>2000</v>
      </c>
      <c r="E454" s="8">
        <v>2001</v>
      </c>
      <c r="F454" s="8">
        <v>2002</v>
      </c>
      <c r="G454" s="8">
        <v>2003</v>
      </c>
      <c r="H454" s="8">
        <v>2004</v>
      </c>
      <c r="I454" s="8">
        <v>2005</v>
      </c>
      <c r="J454" s="8">
        <v>2006</v>
      </c>
      <c r="K454" s="8">
        <v>2007</v>
      </c>
      <c r="L454" s="8">
        <v>2008</v>
      </c>
      <c r="M454" s="8">
        <v>2009</v>
      </c>
      <c r="N454" s="8">
        <v>2010</v>
      </c>
      <c r="O454" s="8">
        <v>2011</v>
      </c>
      <c r="P454" s="8">
        <v>2012</v>
      </c>
      <c r="Q454" s="8">
        <v>2013</v>
      </c>
      <c r="R454" s="8">
        <v>2014</v>
      </c>
      <c r="S454" s="8">
        <v>2015</v>
      </c>
      <c r="T454" s="8">
        <v>2016</v>
      </c>
      <c r="U454" s="8">
        <v>2017</v>
      </c>
      <c r="V454" s="8">
        <v>2018</v>
      </c>
    </row>
    <row r="455" spans="4:22" ht="10.5">
      <c r="D455" s="8" t="s">
        <v>4</v>
      </c>
      <c r="E455" s="8" t="s">
        <v>4</v>
      </c>
      <c r="F455" s="8" t="s">
        <v>4</v>
      </c>
      <c r="G455" s="8" t="s">
        <v>4</v>
      </c>
      <c r="H455" s="8" t="s">
        <v>4</v>
      </c>
      <c r="I455" s="8" t="s">
        <v>4</v>
      </c>
      <c r="J455" s="8" t="s">
        <v>4</v>
      </c>
      <c r="K455" s="8" t="s">
        <v>4</v>
      </c>
      <c r="L455" s="8" t="s">
        <v>4</v>
      </c>
      <c r="M455" s="8" t="s">
        <v>4</v>
      </c>
      <c r="N455" s="8" t="s">
        <v>4</v>
      </c>
      <c r="O455" s="8" t="s">
        <v>4</v>
      </c>
      <c r="P455" s="8" t="s">
        <v>4</v>
      </c>
      <c r="Q455" s="8" t="s">
        <v>4</v>
      </c>
      <c r="R455" s="8" t="s">
        <v>4</v>
      </c>
      <c r="S455" s="8" t="s">
        <v>4</v>
      </c>
      <c r="T455" s="8" t="s">
        <v>4</v>
      </c>
      <c r="U455" s="8" t="s">
        <v>4</v>
      </c>
      <c r="V455" s="8" t="s">
        <v>4</v>
      </c>
    </row>
    <row r="456" ht="10.5">
      <c r="A456" t="s">
        <v>163</v>
      </c>
    </row>
    <row r="457" spans="2:22" ht="10.5">
      <c r="B457" t="str">
        <f aca="true" t="shared" si="15" ref="B457:B497">B149</f>
        <v>Black Hills</v>
      </c>
      <c r="D457" s="12">
        <f aca="true" t="shared" si="16" ref="D457:M457">IF(D149&gt;0,D8/D149,0)</f>
        <v>75.64122674342961</v>
      </c>
      <c r="E457" s="12">
        <f t="shared" si="16"/>
        <v>76.16826923076923</v>
      </c>
      <c r="F457" s="12">
        <f t="shared" si="16"/>
        <v>76.51849790715373</v>
      </c>
      <c r="G457" s="12">
        <f t="shared" si="16"/>
        <v>76.76885637193857</v>
      </c>
      <c r="H457" s="12">
        <f t="shared" si="16"/>
        <v>76.77111224954463</v>
      </c>
      <c r="I457" s="12">
        <f t="shared" si="16"/>
        <v>77.73368721461188</v>
      </c>
      <c r="J457" s="12">
        <f t="shared" si="16"/>
        <v>78.51361872146119</v>
      </c>
      <c r="K457" s="12">
        <f t="shared" si="16"/>
        <v>79.33956621004566</v>
      </c>
      <c r="L457" s="12">
        <f t="shared" si="16"/>
        <v>80.01409380692168</v>
      </c>
      <c r="M457" s="12">
        <f t="shared" si="16"/>
        <v>80.99380707762558</v>
      </c>
      <c r="N457" s="12">
        <f aca="true" t="shared" si="17" ref="N457:V457">IF(N149&gt;0,N8/N149,0)</f>
        <v>81.85695776255707</v>
      </c>
      <c r="O457" s="12">
        <f t="shared" si="17"/>
        <v>82.73310502283105</v>
      </c>
      <c r="P457" s="12">
        <f t="shared" si="17"/>
        <v>83.45931807832423</v>
      </c>
      <c r="Q457" s="12">
        <f t="shared" si="17"/>
        <v>84.53555365296803</v>
      </c>
      <c r="R457" s="12">
        <f t="shared" si="17"/>
        <v>85.46061643835617</v>
      </c>
      <c r="S457" s="12">
        <f t="shared" si="17"/>
        <v>86.40200913242009</v>
      </c>
      <c r="T457" s="12">
        <f t="shared" si="17"/>
        <v>87.18910519125683</v>
      </c>
      <c r="U457" s="12">
        <f t="shared" si="17"/>
        <v>88.33540525114155</v>
      </c>
      <c r="V457" s="12">
        <f t="shared" si="17"/>
        <v>89.32816210045662</v>
      </c>
    </row>
    <row r="458" spans="2:22" ht="10.5">
      <c r="B458" t="str">
        <f t="shared" si="15"/>
        <v>California DWR</v>
      </c>
      <c r="D458" s="12">
        <f aca="true" t="shared" si="18" ref="D458:M458">IF(D150&gt;0,D9/D150,0)</f>
        <v>60.2294308545336</v>
      </c>
      <c r="E458" s="12">
        <f t="shared" si="18"/>
        <v>61.40426451402479</v>
      </c>
      <c r="F458" s="12">
        <f t="shared" si="18"/>
        <v>62.73867090671885</v>
      </c>
      <c r="G458" s="12">
        <f t="shared" si="18"/>
        <v>64.05350130463144</v>
      </c>
      <c r="H458" s="12">
        <f t="shared" si="18"/>
        <v>65.5279076973255</v>
      </c>
      <c r="I458" s="12">
        <f t="shared" si="18"/>
        <v>0</v>
      </c>
      <c r="J458" s="12">
        <f t="shared" si="18"/>
        <v>0</v>
      </c>
      <c r="K458" s="12">
        <f t="shared" si="18"/>
        <v>0</v>
      </c>
      <c r="L458" s="12">
        <f t="shared" si="18"/>
        <v>0</v>
      </c>
      <c r="M458" s="12">
        <f t="shared" si="18"/>
        <v>0</v>
      </c>
      <c r="N458" s="12">
        <f aca="true" t="shared" si="19" ref="N458:V458">IF(N150&gt;0,N9/N150,0)</f>
        <v>0</v>
      </c>
      <c r="O458" s="12">
        <f t="shared" si="19"/>
        <v>0</v>
      </c>
      <c r="P458" s="12">
        <f t="shared" si="19"/>
        <v>0</v>
      </c>
      <c r="Q458" s="12">
        <f t="shared" si="19"/>
        <v>0</v>
      </c>
      <c r="R458" s="12">
        <f t="shared" si="19"/>
        <v>0</v>
      </c>
      <c r="S458" s="12">
        <f t="shared" si="19"/>
        <v>0</v>
      </c>
      <c r="T458" s="12">
        <f t="shared" si="19"/>
        <v>0</v>
      </c>
      <c r="U458" s="12">
        <f t="shared" si="19"/>
        <v>0</v>
      </c>
      <c r="V458" s="12">
        <f t="shared" si="19"/>
        <v>0</v>
      </c>
    </row>
    <row r="459" spans="2:22" ht="10.5">
      <c r="B459" t="str">
        <f t="shared" si="15"/>
        <v>Cheyenne Staff</v>
      </c>
      <c r="D459" s="12">
        <f aca="true" t="shared" si="20" ref="D459:M459">IF(D151&gt;0,D10/D151,0)</f>
        <v>27.72949048948838</v>
      </c>
      <c r="E459" s="12">
        <f t="shared" si="20"/>
        <v>0</v>
      </c>
      <c r="F459" s="12">
        <f t="shared" si="20"/>
        <v>0</v>
      </c>
      <c r="G459" s="12">
        <f t="shared" si="20"/>
        <v>0</v>
      </c>
      <c r="H459" s="12">
        <f t="shared" si="20"/>
        <v>0</v>
      </c>
      <c r="I459" s="12">
        <f t="shared" si="20"/>
        <v>0</v>
      </c>
      <c r="J459" s="12">
        <f t="shared" si="20"/>
        <v>0</v>
      </c>
      <c r="K459" s="12">
        <f t="shared" si="20"/>
        <v>0</v>
      </c>
      <c r="L459" s="12">
        <f t="shared" si="20"/>
        <v>0</v>
      </c>
      <c r="M459" s="12">
        <f t="shared" si="20"/>
        <v>0</v>
      </c>
      <c r="N459" s="12">
        <f aca="true" t="shared" si="21" ref="N459:V459">IF(N151&gt;0,N10/N151,0)</f>
        <v>0</v>
      </c>
      <c r="O459" s="12">
        <f t="shared" si="21"/>
        <v>0</v>
      </c>
      <c r="P459" s="12">
        <f t="shared" si="21"/>
        <v>0</v>
      </c>
      <c r="Q459" s="12">
        <f t="shared" si="21"/>
        <v>0</v>
      </c>
      <c r="R459" s="12">
        <f t="shared" si="21"/>
        <v>0</v>
      </c>
      <c r="S459" s="12">
        <f t="shared" si="21"/>
        <v>0</v>
      </c>
      <c r="T459" s="12">
        <f t="shared" si="21"/>
        <v>0</v>
      </c>
      <c r="U459" s="12">
        <f t="shared" si="21"/>
        <v>0</v>
      </c>
      <c r="V459" s="12">
        <f t="shared" si="21"/>
        <v>0</v>
      </c>
    </row>
    <row r="460" spans="2:22" ht="10.5">
      <c r="B460" t="str">
        <f t="shared" si="15"/>
        <v>Clark Sale</v>
      </c>
      <c r="D460" s="12">
        <f aca="true" t="shared" si="22" ref="D460:M460">IF(D152&gt;0,D11/D152,0)</f>
        <v>24.022920455559834</v>
      </c>
      <c r="E460" s="12">
        <f t="shared" si="22"/>
        <v>23.326783041945735</v>
      </c>
      <c r="F460" s="12">
        <f t="shared" si="22"/>
        <v>0</v>
      </c>
      <c r="G460" s="12">
        <f t="shared" si="22"/>
        <v>0</v>
      </c>
      <c r="H460" s="12">
        <f t="shared" si="22"/>
        <v>0</v>
      </c>
      <c r="I460" s="12">
        <f t="shared" si="22"/>
        <v>0</v>
      </c>
      <c r="J460" s="12">
        <f t="shared" si="22"/>
        <v>0</v>
      </c>
      <c r="K460" s="12">
        <f t="shared" si="22"/>
        <v>0</v>
      </c>
      <c r="L460" s="12">
        <f t="shared" si="22"/>
        <v>0</v>
      </c>
      <c r="M460" s="12">
        <f t="shared" si="22"/>
        <v>0</v>
      </c>
      <c r="N460" s="12">
        <f aca="true" t="shared" si="23" ref="N460:V460">IF(N152&gt;0,N11/N152,0)</f>
        <v>0</v>
      </c>
      <c r="O460" s="12">
        <f t="shared" si="23"/>
        <v>0</v>
      </c>
      <c r="P460" s="12">
        <f t="shared" si="23"/>
        <v>0</v>
      </c>
      <c r="Q460" s="12">
        <f t="shared" si="23"/>
        <v>0</v>
      </c>
      <c r="R460" s="12">
        <f t="shared" si="23"/>
        <v>0</v>
      </c>
      <c r="S460" s="12">
        <f t="shared" si="23"/>
        <v>0</v>
      </c>
      <c r="T460" s="12">
        <f t="shared" si="23"/>
        <v>0</v>
      </c>
      <c r="U460" s="12">
        <f t="shared" si="23"/>
        <v>0</v>
      </c>
      <c r="V460" s="12">
        <f t="shared" si="23"/>
        <v>0</v>
      </c>
    </row>
    <row r="461" spans="2:22" ht="10.5">
      <c r="B461" t="str">
        <f t="shared" si="15"/>
        <v>IPP Layoff to LA</v>
      </c>
      <c r="D461" s="12">
        <f aca="true" t="shared" si="24" ref="D461:M461">IF(D153&gt;0,D12/D153,0)</f>
        <v>73.66152256325934</v>
      </c>
      <c r="E461" s="12">
        <f t="shared" si="24"/>
        <v>76.09729030189197</v>
      </c>
      <c r="F461" s="12">
        <f t="shared" si="24"/>
        <v>78.53240242338174</v>
      </c>
      <c r="G461" s="12">
        <f t="shared" si="24"/>
        <v>81.12398071372944</v>
      </c>
      <c r="H461" s="12">
        <f t="shared" si="24"/>
        <v>83.71403980542614</v>
      </c>
      <c r="I461" s="12">
        <f t="shared" si="24"/>
        <v>87.06995567822621</v>
      </c>
      <c r="J461" s="12">
        <f t="shared" si="24"/>
        <v>90.29154450501626</v>
      </c>
      <c r="K461" s="12">
        <f t="shared" si="24"/>
        <v>93.4517556919694</v>
      </c>
      <c r="L461" s="12">
        <f t="shared" si="24"/>
        <v>96.4354018224171</v>
      </c>
      <c r="M461" s="12">
        <f t="shared" si="24"/>
        <v>100.10785251271244</v>
      </c>
      <c r="N461" s="12">
        <f aca="true" t="shared" si="25" ref="N461:V461">IF(N153&gt;0,N12/N153,0)</f>
        <v>103.61162329928078</v>
      </c>
      <c r="O461" s="12">
        <f t="shared" si="25"/>
        <v>107.34164414311238</v>
      </c>
      <c r="P461" s="12">
        <f t="shared" si="25"/>
        <v>110.87579359641911</v>
      </c>
      <c r="Q461" s="12">
        <f t="shared" si="25"/>
        <v>115.20935739154336</v>
      </c>
      <c r="R461" s="12">
        <f t="shared" si="25"/>
        <v>119.35689048971551</v>
      </c>
      <c r="S461" s="12">
        <f t="shared" si="25"/>
        <v>123.6537404370333</v>
      </c>
      <c r="T461" s="12">
        <f t="shared" si="25"/>
        <v>127.72495032885722</v>
      </c>
      <c r="U461" s="12">
        <f t="shared" si="25"/>
        <v>132.71706502817352</v>
      </c>
      <c r="V461" s="12">
        <f t="shared" si="25"/>
        <v>137.49487780017407</v>
      </c>
    </row>
    <row r="462" spans="2:22" ht="10.5">
      <c r="B462" t="str">
        <f t="shared" si="15"/>
        <v>PNGC</v>
      </c>
      <c r="D462" s="12">
        <f aca="true" t="shared" si="26" ref="D462:M462">IF(D154&gt;0,D13/D154,0)</f>
        <v>18.230547259754328</v>
      </c>
      <c r="E462" s="12">
        <f t="shared" si="26"/>
        <v>18.274526262977115</v>
      </c>
      <c r="F462" s="12">
        <f t="shared" si="26"/>
        <v>0</v>
      </c>
      <c r="G462" s="12">
        <f t="shared" si="26"/>
        <v>0</v>
      </c>
      <c r="H462" s="12">
        <f t="shared" si="26"/>
        <v>0</v>
      </c>
      <c r="I462" s="12">
        <f t="shared" si="26"/>
        <v>0</v>
      </c>
      <c r="J462" s="12">
        <f t="shared" si="26"/>
        <v>0</v>
      </c>
      <c r="K462" s="12">
        <f t="shared" si="26"/>
        <v>0</v>
      </c>
      <c r="L462" s="12">
        <f t="shared" si="26"/>
        <v>0</v>
      </c>
      <c r="M462" s="12">
        <f t="shared" si="26"/>
        <v>0</v>
      </c>
      <c r="N462" s="12">
        <f aca="true" t="shared" si="27" ref="N462:V462">IF(N154&gt;0,N13/N154,0)</f>
        <v>0</v>
      </c>
      <c r="O462" s="12">
        <f t="shared" si="27"/>
        <v>0</v>
      </c>
      <c r="P462" s="12">
        <f t="shared" si="27"/>
        <v>0</v>
      </c>
      <c r="Q462" s="12">
        <f t="shared" si="27"/>
        <v>0</v>
      </c>
      <c r="R462" s="12">
        <f t="shared" si="27"/>
        <v>0</v>
      </c>
      <c r="S462" s="12">
        <f t="shared" si="27"/>
        <v>0</v>
      </c>
      <c r="T462" s="12">
        <f t="shared" si="27"/>
        <v>0</v>
      </c>
      <c r="U462" s="12">
        <f t="shared" si="27"/>
        <v>0</v>
      </c>
      <c r="V462" s="12">
        <f t="shared" si="27"/>
        <v>0</v>
      </c>
    </row>
    <row r="463" spans="2:22" ht="10.5">
      <c r="B463" t="str">
        <f t="shared" si="15"/>
        <v>PSCO</v>
      </c>
      <c r="D463" s="12">
        <f aca="true" t="shared" si="28" ref="D463:M463">IF(D155&gt;0,D14/D155,0)</f>
        <v>40.93098505547276</v>
      </c>
      <c r="E463" s="12">
        <f t="shared" si="28"/>
        <v>40.93759599418846</v>
      </c>
      <c r="F463" s="12">
        <f t="shared" si="28"/>
        <v>40.8832702020202</v>
      </c>
      <c r="G463" s="12">
        <f t="shared" si="28"/>
        <v>40.83860177113602</v>
      </c>
      <c r="H463" s="12">
        <f t="shared" si="28"/>
        <v>40.72981350389137</v>
      </c>
      <c r="I463" s="12">
        <f t="shared" si="28"/>
        <v>40.77776567040266</v>
      </c>
      <c r="J463" s="12">
        <f t="shared" si="28"/>
        <v>40.761364501176146</v>
      </c>
      <c r="K463" s="12">
        <f t="shared" si="28"/>
        <v>40.75415455929154</v>
      </c>
      <c r="L463" s="12">
        <f t="shared" si="28"/>
        <v>40.67931966523155</v>
      </c>
      <c r="M463" s="12">
        <f t="shared" si="28"/>
        <v>40.76688200498132</v>
      </c>
      <c r="N463" s="12">
        <f aca="true" t="shared" si="29" ref="N463:V463">IF(N155&gt;0,N14/N155,0)</f>
        <v>40.78660405424104</v>
      </c>
      <c r="O463" s="12">
        <f t="shared" si="29"/>
        <v>40.815102220838526</v>
      </c>
      <c r="P463" s="12">
        <f t="shared" si="29"/>
        <v>0</v>
      </c>
      <c r="Q463" s="12">
        <f t="shared" si="29"/>
        <v>0</v>
      </c>
      <c r="R463" s="12">
        <f t="shared" si="29"/>
        <v>0</v>
      </c>
      <c r="S463" s="12">
        <f t="shared" si="29"/>
        <v>0</v>
      </c>
      <c r="T463" s="12">
        <f t="shared" si="29"/>
        <v>0</v>
      </c>
      <c r="U463" s="12">
        <f t="shared" si="29"/>
        <v>0</v>
      </c>
      <c r="V463" s="12">
        <f t="shared" si="29"/>
        <v>0</v>
      </c>
    </row>
    <row r="464" spans="2:22" ht="10.5">
      <c r="B464" t="str">
        <f t="shared" si="15"/>
        <v>Puget Power II</v>
      </c>
      <c r="D464" s="12">
        <f aca="true" t="shared" si="30" ref="D464:M464">IF(D156&gt;0,D15/D156,0)</f>
        <v>47.106780757412885</v>
      </c>
      <c r="E464" s="12">
        <f t="shared" si="30"/>
        <v>49.94764033827684</v>
      </c>
      <c r="F464" s="12">
        <f t="shared" si="30"/>
        <v>54.419599318880145</v>
      </c>
      <c r="G464" s="12">
        <f t="shared" si="30"/>
        <v>57.16393576702876</v>
      </c>
      <c r="H464" s="12">
        <f t="shared" si="30"/>
        <v>0</v>
      </c>
      <c r="I464" s="12">
        <f t="shared" si="30"/>
        <v>0</v>
      </c>
      <c r="J464" s="12">
        <f t="shared" si="30"/>
        <v>0</v>
      </c>
      <c r="K464" s="12">
        <f t="shared" si="30"/>
        <v>0</v>
      </c>
      <c r="L464" s="12">
        <f t="shared" si="30"/>
        <v>0</v>
      </c>
      <c r="M464" s="12">
        <f t="shared" si="30"/>
        <v>0</v>
      </c>
      <c r="N464" s="12">
        <f aca="true" t="shared" si="31" ref="N464:V464">IF(N156&gt;0,N15/N156,0)</f>
        <v>0</v>
      </c>
      <c r="O464" s="12">
        <f t="shared" si="31"/>
        <v>0</v>
      </c>
      <c r="P464" s="12">
        <f t="shared" si="31"/>
        <v>0</v>
      </c>
      <c r="Q464" s="12">
        <f t="shared" si="31"/>
        <v>0</v>
      </c>
      <c r="R464" s="12">
        <f t="shared" si="31"/>
        <v>0</v>
      </c>
      <c r="S464" s="12">
        <f t="shared" si="31"/>
        <v>0</v>
      </c>
      <c r="T464" s="12">
        <f t="shared" si="31"/>
        <v>0</v>
      </c>
      <c r="U464" s="12">
        <f t="shared" si="31"/>
        <v>0</v>
      </c>
      <c r="V464" s="12">
        <f t="shared" si="31"/>
        <v>0</v>
      </c>
    </row>
    <row r="465" spans="2:22" ht="10.5">
      <c r="B465" t="str">
        <f t="shared" si="15"/>
        <v>So Cal Edison (from Pacific)</v>
      </c>
      <c r="D465" s="12">
        <f aca="true" t="shared" si="32" ref="D465:M465">IF(D157&gt;0,D16/D157,0)</f>
        <v>55.77441307427646</v>
      </c>
      <c r="E465" s="12">
        <f t="shared" si="32"/>
        <v>56.452758751902586</v>
      </c>
      <c r="F465" s="12">
        <f t="shared" si="32"/>
        <v>57.08695459157788</v>
      </c>
      <c r="G465" s="12">
        <f t="shared" si="32"/>
        <v>57.72115043125317</v>
      </c>
      <c r="H465" s="12">
        <f t="shared" si="32"/>
        <v>58.30426533090468</v>
      </c>
      <c r="I465" s="12">
        <f t="shared" si="32"/>
        <v>59.040277777777774</v>
      </c>
      <c r="J465" s="12">
        <f t="shared" si="32"/>
        <v>59.810260802704704</v>
      </c>
      <c r="K465" s="12">
        <f t="shared" si="32"/>
        <v>0</v>
      </c>
      <c r="L465" s="12">
        <f t="shared" si="32"/>
        <v>0</v>
      </c>
      <c r="M465" s="12">
        <f t="shared" si="32"/>
        <v>0</v>
      </c>
      <c r="N465" s="12">
        <f aca="true" t="shared" si="33" ref="N465:V465">IF(N157&gt;0,N16/N157,0)</f>
        <v>0</v>
      </c>
      <c r="O465" s="12">
        <f t="shared" si="33"/>
        <v>0</v>
      </c>
      <c r="P465" s="12">
        <f t="shared" si="33"/>
        <v>0</v>
      </c>
      <c r="Q465" s="12">
        <f t="shared" si="33"/>
        <v>0</v>
      </c>
      <c r="R465" s="12">
        <f t="shared" si="33"/>
        <v>0</v>
      </c>
      <c r="S465" s="12">
        <f t="shared" si="33"/>
        <v>0</v>
      </c>
      <c r="T465" s="12">
        <f t="shared" si="33"/>
        <v>0</v>
      </c>
      <c r="U465" s="12">
        <f t="shared" si="33"/>
        <v>0</v>
      </c>
      <c r="V465" s="12">
        <f t="shared" si="33"/>
        <v>0</v>
      </c>
    </row>
    <row r="466" spans="2:22" ht="10.5">
      <c r="B466" t="str">
        <f t="shared" si="15"/>
        <v>So Cal Edison (from Utah)</v>
      </c>
      <c r="D466" s="12">
        <f aca="true" t="shared" si="34" ref="D466:M466">IF(D158&gt;0,D17/D158,0)</f>
        <v>55.77441307427646</v>
      </c>
      <c r="E466" s="12">
        <f t="shared" si="34"/>
        <v>56.452758751902586</v>
      </c>
      <c r="F466" s="12">
        <f t="shared" si="34"/>
        <v>57.08695459157788</v>
      </c>
      <c r="G466" s="12">
        <f t="shared" si="34"/>
        <v>57.72115043125317</v>
      </c>
      <c r="H466" s="12">
        <f t="shared" si="34"/>
        <v>58.30426533090468</v>
      </c>
      <c r="I466" s="12">
        <f t="shared" si="34"/>
        <v>59.040277777777774</v>
      </c>
      <c r="J466" s="12">
        <f t="shared" si="34"/>
        <v>69.61368352018634</v>
      </c>
      <c r="K466" s="12">
        <f t="shared" si="34"/>
        <v>0</v>
      </c>
      <c r="L466" s="12">
        <f t="shared" si="34"/>
        <v>0</v>
      </c>
      <c r="M466" s="12">
        <f t="shared" si="34"/>
        <v>0</v>
      </c>
      <c r="N466" s="12">
        <f aca="true" t="shared" si="35" ref="N466:V466">IF(N158&gt;0,N17/N158,0)</f>
        <v>0</v>
      </c>
      <c r="O466" s="12">
        <f t="shared" si="35"/>
        <v>0</v>
      </c>
      <c r="P466" s="12">
        <f t="shared" si="35"/>
        <v>0</v>
      </c>
      <c r="Q466" s="12">
        <f t="shared" si="35"/>
        <v>0</v>
      </c>
      <c r="R466" s="12">
        <f t="shared" si="35"/>
        <v>0</v>
      </c>
      <c r="S466" s="12">
        <f t="shared" si="35"/>
        <v>0</v>
      </c>
      <c r="T466" s="12">
        <f t="shared" si="35"/>
        <v>0</v>
      </c>
      <c r="U466" s="12">
        <f t="shared" si="35"/>
        <v>0</v>
      </c>
      <c r="V466" s="12">
        <f t="shared" si="35"/>
        <v>0</v>
      </c>
    </row>
    <row r="467" spans="2:22" ht="10.5">
      <c r="B467" t="str">
        <f t="shared" si="15"/>
        <v>Sierra Pacific I</v>
      </c>
      <c r="D467" s="12">
        <f aca="true" t="shared" si="36" ref="D467:M467">IF(D159&gt;0,D18/D159,0)</f>
        <v>36.4625858321395</v>
      </c>
      <c r="E467" s="12">
        <f t="shared" si="36"/>
        <v>0</v>
      </c>
      <c r="F467" s="12">
        <f t="shared" si="36"/>
        <v>0</v>
      </c>
      <c r="G467" s="12">
        <f t="shared" si="36"/>
        <v>0</v>
      </c>
      <c r="H467" s="12">
        <f t="shared" si="36"/>
        <v>0</v>
      </c>
      <c r="I467" s="12">
        <f t="shared" si="36"/>
        <v>0</v>
      </c>
      <c r="J467" s="12">
        <f t="shared" si="36"/>
        <v>0</v>
      </c>
      <c r="K467" s="12">
        <f t="shared" si="36"/>
        <v>0</v>
      </c>
      <c r="L467" s="12">
        <f t="shared" si="36"/>
        <v>0</v>
      </c>
      <c r="M467" s="12">
        <f t="shared" si="36"/>
        <v>0</v>
      </c>
      <c r="N467" s="12">
        <f aca="true" t="shared" si="37" ref="N467:V467">IF(N159&gt;0,N18/N159,0)</f>
        <v>0</v>
      </c>
      <c r="O467" s="12">
        <f t="shared" si="37"/>
        <v>0</v>
      </c>
      <c r="P467" s="12">
        <f t="shared" si="37"/>
        <v>0</v>
      </c>
      <c r="Q467" s="12">
        <f t="shared" si="37"/>
        <v>0</v>
      </c>
      <c r="R467" s="12">
        <f t="shared" si="37"/>
        <v>0</v>
      </c>
      <c r="S467" s="12">
        <f t="shared" si="37"/>
        <v>0</v>
      </c>
      <c r="T467" s="12">
        <f t="shared" si="37"/>
        <v>0</v>
      </c>
      <c r="U467" s="12">
        <f t="shared" si="37"/>
        <v>0</v>
      </c>
      <c r="V467" s="12">
        <f t="shared" si="37"/>
        <v>0</v>
      </c>
    </row>
    <row r="468" spans="2:22" ht="10.5">
      <c r="B468" t="str">
        <f t="shared" si="15"/>
        <v>Sierra Pacific II</v>
      </c>
      <c r="D468" s="12">
        <f aca="true" t="shared" si="38" ref="D468:M468">IF(D160&gt;0,D19/D160,0)</f>
        <v>59.91901960486685</v>
      </c>
      <c r="E468" s="12">
        <f t="shared" si="38"/>
        <v>62.62875705858435</v>
      </c>
      <c r="F468" s="12">
        <f t="shared" si="38"/>
        <v>65.35901422262617</v>
      </c>
      <c r="G468" s="12">
        <f t="shared" si="38"/>
        <v>68.23109756230146</v>
      </c>
      <c r="H468" s="12">
        <f t="shared" si="38"/>
        <v>71.11108918577243</v>
      </c>
      <c r="I468" s="12">
        <f t="shared" si="38"/>
        <v>74.43228651383667</v>
      </c>
      <c r="J468" s="12">
        <f t="shared" si="38"/>
        <v>77.77829358927248</v>
      </c>
      <c r="K468" s="12">
        <f t="shared" si="38"/>
        <v>81.29995586006554</v>
      </c>
      <c r="L468" s="12">
        <f t="shared" si="38"/>
        <v>84.83077059855452</v>
      </c>
      <c r="M468" s="12">
        <f t="shared" si="38"/>
        <v>91.0255716976056</v>
      </c>
      <c r="N468" s="12">
        <f aca="true" t="shared" si="39" ref="N468:V468">IF(N160&gt;0,N19/N160,0)</f>
        <v>0</v>
      </c>
      <c r="O468" s="12">
        <f t="shared" si="39"/>
        <v>0</v>
      </c>
      <c r="P468" s="12">
        <f t="shared" si="39"/>
        <v>0</v>
      </c>
      <c r="Q468" s="12">
        <f t="shared" si="39"/>
        <v>0</v>
      </c>
      <c r="R468" s="12">
        <f t="shared" si="39"/>
        <v>0</v>
      </c>
      <c r="S468" s="12">
        <f t="shared" si="39"/>
        <v>0</v>
      </c>
      <c r="T468" s="12">
        <f t="shared" si="39"/>
        <v>0</v>
      </c>
      <c r="U468" s="12">
        <f t="shared" si="39"/>
        <v>0</v>
      </c>
      <c r="V468" s="12">
        <f t="shared" si="39"/>
        <v>0</v>
      </c>
    </row>
    <row r="469" spans="2:22" ht="10.5">
      <c r="B469" t="str">
        <f t="shared" si="15"/>
        <v>SMUD</v>
      </c>
      <c r="D469" s="12">
        <f aca="true" t="shared" si="40" ref="D469:M469">IF(D161&gt;0,D20/D161,0)</f>
        <v>15.026505578324226</v>
      </c>
      <c r="E469" s="12">
        <f t="shared" si="40"/>
        <v>15.402151826484019</v>
      </c>
      <c r="F469" s="12">
        <f t="shared" si="40"/>
        <v>15.787223173515981</v>
      </c>
      <c r="G469" s="12">
        <f t="shared" si="40"/>
        <v>16.181894977168948</v>
      </c>
      <c r="H469" s="12">
        <f t="shared" si="40"/>
        <v>16.586455487249545</v>
      </c>
      <c r="I469" s="12">
        <f t="shared" si="40"/>
        <v>17.00111015981735</v>
      </c>
      <c r="J469" s="12">
        <f t="shared" si="40"/>
        <v>17.426141552511414</v>
      </c>
      <c r="K469" s="12">
        <f t="shared" si="40"/>
        <v>17.861786529680366</v>
      </c>
      <c r="L469" s="12">
        <f t="shared" si="40"/>
        <v>18.308333333333334</v>
      </c>
      <c r="M469" s="12">
        <f t="shared" si="40"/>
        <v>18.76603310502283</v>
      </c>
      <c r="N469" s="12">
        <f aca="true" t="shared" si="41" ref="N469:V469">IF(N161&gt;0,N20/N161,0)</f>
        <v>19.23518264840183</v>
      </c>
      <c r="O469" s="12">
        <f t="shared" si="41"/>
        <v>19.716067351598173</v>
      </c>
      <c r="P469" s="12">
        <f t="shared" si="41"/>
        <v>20.208968010018214</v>
      </c>
      <c r="Q469" s="12">
        <f t="shared" si="41"/>
        <v>20.714189497716895</v>
      </c>
      <c r="R469" s="12">
        <f t="shared" si="41"/>
        <v>0</v>
      </c>
      <c r="S469" s="12">
        <f t="shared" si="41"/>
        <v>0</v>
      </c>
      <c r="T469" s="12">
        <f t="shared" si="41"/>
        <v>0</v>
      </c>
      <c r="U469" s="12">
        <f t="shared" si="41"/>
        <v>0</v>
      </c>
      <c r="V469" s="12">
        <f t="shared" si="41"/>
        <v>0</v>
      </c>
    </row>
    <row r="470" spans="2:22" ht="10.5">
      <c r="B470" t="str">
        <f t="shared" si="15"/>
        <v>UMPA</v>
      </c>
      <c r="D470" s="12">
        <f aca="true" t="shared" si="42" ref="D470:M470">IF(D162&gt;0,D21/D162,0)</f>
        <v>68.87174657534247</v>
      </c>
      <c r="E470" s="12">
        <f t="shared" si="42"/>
        <v>73.2933012848027</v>
      </c>
      <c r="F470" s="12">
        <f t="shared" si="42"/>
        <v>77.69582510658998</v>
      </c>
      <c r="G470" s="12">
        <f t="shared" si="42"/>
        <v>82.1972129224254</v>
      </c>
      <c r="H470" s="12">
        <f t="shared" si="42"/>
        <v>86.66581050228311</v>
      </c>
      <c r="I470" s="12">
        <f t="shared" si="42"/>
        <v>89.1656345853348</v>
      </c>
      <c r="J470" s="12">
        <f t="shared" si="42"/>
        <v>0</v>
      </c>
      <c r="K470" s="12">
        <f t="shared" si="42"/>
        <v>0</v>
      </c>
      <c r="L470" s="12">
        <f t="shared" si="42"/>
        <v>0</v>
      </c>
      <c r="M470" s="12">
        <f t="shared" si="42"/>
        <v>0</v>
      </c>
      <c r="N470" s="12">
        <f aca="true" t="shared" si="43" ref="N470:V470">IF(N162&gt;0,N21/N162,0)</f>
        <v>0</v>
      </c>
      <c r="O470" s="12">
        <f t="shared" si="43"/>
        <v>0</v>
      </c>
      <c r="P470" s="12">
        <f t="shared" si="43"/>
        <v>0</v>
      </c>
      <c r="Q470" s="12">
        <f t="shared" si="43"/>
        <v>0</v>
      </c>
      <c r="R470" s="12">
        <f t="shared" si="43"/>
        <v>0</v>
      </c>
      <c r="S470" s="12">
        <f t="shared" si="43"/>
        <v>0</v>
      </c>
      <c r="T470" s="12">
        <f t="shared" si="43"/>
        <v>0</v>
      </c>
      <c r="U470" s="12">
        <f t="shared" si="43"/>
        <v>0</v>
      </c>
      <c r="V470" s="12">
        <f t="shared" si="43"/>
        <v>0</v>
      </c>
    </row>
    <row r="471" spans="2:22" ht="10.5">
      <c r="B471" t="str">
        <f t="shared" si="15"/>
        <v>UMPA II Sale</v>
      </c>
      <c r="D471" s="12">
        <f aca="true" t="shared" si="44" ref="D471:M471">IF(D163&gt;0,D22/D163,0)</f>
        <v>25.206851279216405</v>
      </c>
      <c r="E471" s="12">
        <f t="shared" si="44"/>
        <v>28.251950534168223</v>
      </c>
      <c r="F471" s="12">
        <f t="shared" si="44"/>
        <v>30.394301044265315</v>
      </c>
      <c r="G471" s="12">
        <f t="shared" si="44"/>
        <v>31.219634931913752</v>
      </c>
      <c r="H471" s="12">
        <f t="shared" si="44"/>
        <v>32.156231434994815</v>
      </c>
      <c r="I471" s="12">
        <f t="shared" si="44"/>
        <v>33.12090113807122</v>
      </c>
      <c r="J471" s="12">
        <f t="shared" si="44"/>
        <v>34.114529337076426</v>
      </c>
      <c r="K471" s="12">
        <f t="shared" si="44"/>
        <v>35.13796638205179</v>
      </c>
      <c r="L471" s="12">
        <f t="shared" si="44"/>
        <v>36.192085920300066</v>
      </c>
      <c r="M471" s="12">
        <f t="shared" si="44"/>
        <v>37.27786643680035</v>
      </c>
      <c r="N471" s="12">
        <f aca="true" t="shared" si="45" ref="N471:V471">IF(N163&gt;0,N22/N163,0)</f>
        <v>38.39622817337822</v>
      </c>
      <c r="O471" s="12">
        <f t="shared" si="45"/>
        <v>39.54807972322853</v>
      </c>
      <c r="P471" s="12">
        <f t="shared" si="45"/>
        <v>40.73455100352953</v>
      </c>
      <c r="Q471" s="12">
        <f t="shared" si="45"/>
        <v>41.956573904737496</v>
      </c>
      <c r="R471" s="12">
        <f t="shared" si="45"/>
        <v>43.215266695399954</v>
      </c>
      <c r="S471" s="12">
        <f t="shared" si="45"/>
        <v>44.51171269817233</v>
      </c>
      <c r="T471" s="12">
        <f t="shared" si="45"/>
        <v>45.84708842475567</v>
      </c>
      <c r="U471" s="12">
        <f t="shared" si="45"/>
        <v>45.4891802354268</v>
      </c>
      <c r="V471" s="12">
        <f t="shared" si="45"/>
        <v>0</v>
      </c>
    </row>
    <row r="472" spans="2:22" ht="10.5">
      <c r="B472" t="str">
        <f t="shared" si="15"/>
        <v>WAPA</v>
      </c>
      <c r="D472" s="12">
        <f aca="true" t="shared" si="46" ref="D472:M472">IF(D164&gt;0,D23/D164,0)</f>
        <v>17.500243463533398</v>
      </c>
      <c r="E472" s="12">
        <f t="shared" si="46"/>
        <v>31.991101520417743</v>
      </c>
      <c r="F472" s="12">
        <f t="shared" si="46"/>
        <v>32.37185827005123</v>
      </c>
      <c r="G472" s="12">
        <f t="shared" si="46"/>
        <v>32.79068970629417</v>
      </c>
      <c r="H472" s="12">
        <f t="shared" si="46"/>
        <v>33.17050468677616</v>
      </c>
      <c r="I472" s="12">
        <f t="shared" si="46"/>
        <v>0</v>
      </c>
      <c r="J472" s="12">
        <f t="shared" si="46"/>
        <v>0</v>
      </c>
      <c r="K472" s="12">
        <f t="shared" si="46"/>
        <v>0</v>
      </c>
      <c r="L472" s="12">
        <f t="shared" si="46"/>
        <v>0</v>
      </c>
      <c r="M472" s="12">
        <f t="shared" si="46"/>
        <v>0</v>
      </c>
      <c r="N472" s="12">
        <f aca="true" t="shared" si="47" ref="N472:V472">IF(N164&gt;0,N23/N164,0)</f>
        <v>0</v>
      </c>
      <c r="O472" s="12">
        <f t="shared" si="47"/>
        <v>0</v>
      </c>
      <c r="P472" s="12">
        <f t="shared" si="47"/>
        <v>0</v>
      </c>
      <c r="Q472" s="12">
        <f t="shared" si="47"/>
        <v>0</v>
      </c>
      <c r="R472" s="12">
        <f t="shared" si="47"/>
        <v>0</v>
      </c>
      <c r="S472" s="12">
        <f t="shared" si="47"/>
        <v>0</v>
      </c>
      <c r="T472" s="12">
        <f t="shared" si="47"/>
        <v>0</v>
      </c>
      <c r="U472" s="12">
        <f t="shared" si="47"/>
        <v>0</v>
      </c>
      <c r="V472" s="12">
        <f t="shared" si="47"/>
        <v>0</v>
      </c>
    </row>
    <row r="473" spans="2:22" ht="10.5">
      <c r="B473" t="str">
        <f t="shared" si="15"/>
        <v>WAPA II Sale</v>
      </c>
      <c r="D473" s="12">
        <f aca="true" t="shared" si="48" ref="D473:M473">IF(D165&gt;0,D24/D165,0)</f>
        <v>42.30690661652789</v>
      </c>
      <c r="E473" s="12">
        <f t="shared" si="48"/>
        <v>30.206453576864536</v>
      </c>
      <c r="F473" s="12">
        <f t="shared" si="48"/>
        <v>30.586736502820305</v>
      </c>
      <c r="G473" s="12">
        <f t="shared" si="48"/>
        <v>31.00505327245053</v>
      </c>
      <c r="H473" s="12">
        <f t="shared" si="48"/>
        <v>31.451884680812963</v>
      </c>
      <c r="I473" s="12">
        <f t="shared" si="48"/>
        <v>0</v>
      </c>
      <c r="J473" s="12">
        <f t="shared" si="48"/>
        <v>0</v>
      </c>
      <c r="K473" s="12">
        <f t="shared" si="48"/>
        <v>0</v>
      </c>
      <c r="L473" s="12">
        <f t="shared" si="48"/>
        <v>0</v>
      </c>
      <c r="M473" s="12">
        <f t="shared" si="48"/>
        <v>0</v>
      </c>
      <c r="N473" s="12">
        <f aca="true" t="shared" si="49" ref="N473:V473">IF(N165&gt;0,N24/N165,0)</f>
        <v>0</v>
      </c>
      <c r="O473" s="12">
        <f t="shared" si="49"/>
        <v>0</v>
      </c>
      <c r="P473" s="12">
        <f t="shared" si="49"/>
        <v>0</v>
      </c>
      <c r="Q473" s="12">
        <f t="shared" si="49"/>
        <v>0</v>
      </c>
      <c r="R473" s="12">
        <f t="shared" si="49"/>
        <v>0</v>
      </c>
      <c r="S473" s="12">
        <f t="shared" si="49"/>
        <v>0</v>
      </c>
      <c r="T473" s="12">
        <f t="shared" si="49"/>
        <v>0</v>
      </c>
      <c r="U473" s="12">
        <f t="shared" si="49"/>
        <v>0</v>
      </c>
      <c r="V473" s="12">
        <f t="shared" si="49"/>
        <v>0</v>
      </c>
    </row>
    <row r="474" spans="2:22" ht="10.5">
      <c r="B474" t="str">
        <f t="shared" si="15"/>
        <v>Black Hills Storage</v>
      </c>
      <c r="D474" s="12">
        <f aca="true" t="shared" si="50" ref="D474:M474">IF(D166&gt;0,D26/D166,0)</f>
        <v>4</v>
      </c>
      <c r="E474" s="12">
        <f t="shared" si="50"/>
        <v>0</v>
      </c>
      <c r="F474" s="12">
        <f t="shared" si="50"/>
        <v>0</v>
      </c>
      <c r="G474" s="12">
        <f t="shared" si="50"/>
        <v>0</v>
      </c>
      <c r="H474" s="12">
        <f t="shared" si="50"/>
        <v>0</v>
      </c>
      <c r="I474" s="12">
        <f t="shared" si="50"/>
        <v>0</v>
      </c>
      <c r="J474" s="12">
        <f t="shared" si="50"/>
        <v>0</v>
      </c>
      <c r="K474" s="12">
        <f t="shared" si="50"/>
        <v>0</v>
      </c>
      <c r="L474" s="12">
        <f t="shared" si="50"/>
        <v>0</v>
      </c>
      <c r="M474" s="12">
        <f t="shared" si="50"/>
        <v>0</v>
      </c>
      <c r="N474" s="12">
        <f aca="true" t="shared" si="51" ref="N474:V474">IF(N166&gt;0,N26/N166,0)</f>
        <v>0</v>
      </c>
      <c r="O474" s="12">
        <f t="shared" si="51"/>
        <v>0</v>
      </c>
      <c r="P474" s="12">
        <f t="shared" si="51"/>
        <v>0</v>
      </c>
      <c r="Q474" s="12">
        <f t="shared" si="51"/>
        <v>0</v>
      </c>
      <c r="R474" s="12">
        <f t="shared" si="51"/>
        <v>0</v>
      </c>
      <c r="S474" s="12">
        <f t="shared" si="51"/>
        <v>0</v>
      </c>
      <c r="T474" s="12">
        <f t="shared" si="51"/>
        <v>0</v>
      </c>
      <c r="U474" s="12">
        <f t="shared" si="51"/>
        <v>0</v>
      </c>
      <c r="V474" s="12">
        <f t="shared" si="51"/>
        <v>0</v>
      </c>
    </row>
    <row r="475" spans="2:22" ht="10.5">
      <c r="B475" t="str">
        <f t="shared" si="15"/>
        <v>EWEB Sale</v>
      </c>
      <c r="D475" s="12">
        <f aca="true" t="shared" si="52" ref="D475:M475">IF(D167&gt;0,D27/D167,0)</f>
        <v>27.288376837620007</v>
      </c>
      <c r="E475" s="12">
        <f t="shared" si="52"/>
        <v>0</v>
      </c>
      <c r="F475" s="12">
        <f t="shared" si="52"/>
        <v>0</v>
      </c>
      <c r="G475" s="12">
        <f t="shared" si="52"/>
        <v>0</v>
      </c>
      <c r="H475" s="12">
        <f t="shared" si="52"/>
        <v>0</v>
      </c>
      <c r="I475" s="12">
        <f t="shared" si="52"/>
        <v>0</v>
      </c>
      <c r="J475" s="12">
        <f t="shared" si="52"/>
        <v>0</v>
      </c>
      <c r="K475" s="12">
        <f t="shared" si="52"/>
        <v>0</v>
      </c>
      <c r="L475" s="12">
        <f t="shared" si="52"/>
        <v>0</v>
      </c>
      <c r="M475" s="12">
        <f t="shared" si="52"/>
        <v>0</v>
      </c>
      <c r="N475" s="12">
        <f aca="true" t="shared" si="53" ref="N475:V475">IF(N167&gt;0,N27/N167,0)</f>
        <v>0</v>
      </c>
      <c r="O475" s="12">
        <f t="shared" si="53"/>
        <v>0</v>
      </c>
      <c r="P475" s="12">
        <f t="shared" si="53"/>
        <v>0</v>
      </c>
      <c r="Q475" s="12">
        <f t="shared" si="53"/>
        <v>0</v>
      </c>
      <c r="R475" s="12">
        <f t="shared" si="53"/>
        <v>0</v>
      </c>
      <c r="S475" s="12">
        <f t="shared" si="53"/>
        <v>0</v>
      </c>
      <c r="T475" s="12">
        <f t="shared" si="53"/>
        <v>0</v>
      </c>
      <c r="U475" s="12">
        <f t="shared" si="53"/>
        <v>0</v>
      </c>
      <c r="V475" s="12">
        <f t="shared" si="53"/>
        <v>0</v>
      </c>
    </row>
    <row r="476" spans="2:22" ht="10.5">
      <c r="B476" t="str">
        <f t="shared" si="15"/>
        <v>Okanogan</v>
      </c>
      <c r="D476" s="12">
        <f aca="true" t="shared" si="54" ref="D476:M476">IF(D168&gt;0,D28/D168,0)</f>
        <v>15.10000427186125</v>
      </c>
      <c r="E476" s="12">
        <f t="shared" si="54"/>
        <v>15.100084645336041</v>
      </c>
      <c r="F476" s="12">
        <f t="shared" si="54"/>
        <v>0</v>
      </c>
      <c r="G476" s="12">
        <f t="shared" si="54"/>
        <v>0</v>
      </c>
      <c r="H476" s="12">
        <f t="shared" si="54"/>
        <v>0</v>
      </c>
      <c r="I476" s="12">
        <f t="shared" si="54"/>
        <v>0</v>
      </c>
      <c r="J476" s="12">
        <f t="shared" si="54"/>
        <v>0</v>
      </c>
      <c r="K476" s="12">
        <f t="shared" si="54"/>
        <v>0</v>
      </c>
      <c r="L476" s="12">
        <f t="shared" si="54"/>
        <v>0</v>
      </c>
      <c r="M476" s="12">
        <f t="shared" si="54"/>
        <v>0</v>
      </c>
      <c r="N476" s="12">
        <f aca="true" t="shared" si="55" ref="N476:V476">IF(N168&gt;0,N28/N168,0)</f>
        <v>0</v>
      </c>
      <c r="O476" s="12">
        <f t="shared" si="55"/>
        <v>0</v>
      </c>
      <c r="P476" s="12">
        <f t="shared" si="55"/>
        <v>0</v>
      </c>
      <c r="Q476" s="12">
        <f t="shared" si="55"/>
        <v>0</v>
      </c>
      <c r="R476" s="12">
        <f t="shared" si="55"/>
        <v>0</v>
      </c>
      <c r="S476" s="12">
        <f t="shared" si="55"/>
        <v>0</v>
      </c>
      <c r="T476" s="12">
        <f t="shared" si="55"/>
        <v>0</v>
      </c>
      <c r="U476" s="12">
        <f t="shared" si="55"/>
        <v>0</v>
      </c>
      <c r="V476" s="12">
        <f t="shared" si="55"/>
        <v>0</v>
      </c>
    </row>
    <row r="477" spans="2:22" ht="10.5">
      <c r="B477" t="str">
        <f t="shared" si="15"/>
        <v>Springfield</v>
      </c>
      <c r="D477" s="12">
        <f aca="true" t="shared" si="56" ref="D477:M477">IF(D169&gt;0,D29/D169,0)</f>
        <v>24.177073820395737</v>
      </c>
      <c r="E477" s="12">
        <f t="shared" si="56"/>
        <v>28.755403348554033</v>
      </c>
      <c r="F477" s="12">
        <f t="shared" si="56"/>
        <v>29.7669948630137</v>
      </c>
      <c r="G477" s="12">
        <f t="shared" si="56"/>
        <v>30.81416476407915</v>
      </c>
      <c r="H477" s="12">
        <f t="shared" si="56"/>
        <v>31.898173515981735</v>
      </c>
      <c r="I477" s="12">
        <f t="shared" si="56"/>
        <v>33.0203148782344</v>
      </c>
      <c r="J477" s="12">
        <f t="shared" si="56"/>
        <v>34.18193968797565</v>
      </c>
      <c r="K477" s="12">
        <f t="shared" si="56"/>
        <v>35.38442256468797</v>
      </c>
      <c r="L477" s="12">
        <f t="shared" si="56"/>
        <v>36.62921898782344</v>
      </c>
      <c r="M477" s="12">
        <f t="shared" si="56"/>
        <v>37.91779870624049</v>
      </c>
      <c r="N477" s="12">
        <f aca="true" t="shared" si="57" ref="N477:V477">IF(N169&gt;0,N29/N169,0)</f>
        <v>39.25171232876713</v>
      </c>
      <c r="O477" s="12">
        <f t="shared" si="57"/>
        <v>40.63256754185692</v>
      </c>
      <c r="P477" s="12">
        <f t="shared" si="57"/>
        <v>0</v>
      </c>
      <c r="Q477" s="12">
        <f t="shared" si="57"/>
        <v>0</v>
      </c>
      <c r="R477" s="12">
        <f t="shared" si="57"/>
        <v>0</v>
      </c>
      <c r="S477" s="12">
        <f t="shared" si="57"/>
        <v>0</v>
      </c>
      <c r="T477" s="12">
        <f t="shared" si="57"/>
        <v>0</v>
      </c>
      <c r="U477" s="12">
        <f t="shared" si="57"/>
        <v>0</v>
      </c>
      <c r="V477" s="12">
        <f t="shared" si="57"/>
        <v>0</v>
      </c>
    </row>
    <row r="478" spans="2:22" ht="10.5">
      <c r="B478" t="str">
        <f t="shared" si="15"/>
        <v>Springfield II</v>
      </c>
      <c r="D478" s="12">
        <f aca="true" t="shared" si="58" ref="D478:M478">IF(D170&gt;0,D30/D170,0)</f>
        <v>18.753294099976788</v>
      </c>
      <c r="E478" s="12">
        <f t="shared" si="58"/>
        <v>19.936619863225115</v>
      </c>
      <c r="F478" s="12">
        <f t="shared" si="58"/>
        <v>20.08957539655053</v>
      </c>
      <c r="G478" s="12">
        <f t="shared" si="58"/>
        <v>0</v>
      </c>
      <c r="H478" s="12">
        <f t="shared" si="58"/>
        <v>0</v>
      </c>
      <c r="I478" s="12">
        <f t="shared" si="58"/>
        <v>0</v>
      </c>
      <c r="J478" s="12">
        <f t="shared" si="58"/>
        <v>0</v>
      </c>
      <c r="K478" s="12">
        <f t="shared" si="58"/>
        <v>0</v>
      </c>
      <c r="L478" s="12">
        <f t="shared" si="58"/>
        <v>0</v>
      </c>
      <c r="M478" s="12">
        <f t="shared" si="58"/>
        <v>0</v>
      </c>
      <c r="N478" s="12">
        <f aca="true" t="shared" si="59" ref="N478:V478">IF(N170&gt;0,N30/N170,0)</f>
        <v>0</v>
      </c>
      <c r="O478" s="12">
        <f t="shared" si="59"/>
        <v>0</v>
      </c>
      <c r="P478" s="12">
        <f t="shared" si="59"/>
        <v>0</v>
      </c>
      <c r="Q478" s="12">
        <f t="shared" si="59"/>
        <v>0</v>
      </c>
      <c r="R478" s="12">
        <f t="shared" si="59"/>
        <v>0</v>
      </c>
      <c r="S478" s="12">
        <f t="shared" si="59"/>
        <v>0</v>
      </c>
      <c r="T478" s="12">
        <f t="shared" si="59"/>
        <v>0</v>
      </c>
      <c r="U478" s="12">
        <f t="shared" si="59"/>
        <v>0</v>
      </c>
      <c r="V478" s="12">
        <f t="shared" si="59"/>
        <v>0</v>
      </c>
    </row>
    <row r="479" spans="2:22" ht="10.5">
      <c r="B479" t="str">
        <f t="shared" si="15"/>
        <v>Hinson</v>
      </c>
      <c r="D479" s="12">
        <f aca="true" t="shared" si="60" ref="D479:M479">IF(D171&gt;0,D31/D171,0)</f>
        <v>23</v>
      </c>
      <c r="E479" s="12">
        <f t="shared" si="60"/>
        <v>23</v>
      </c>
      <c r="F479" s="12">
        <f t="shared" si="60"/>
        <v>0</v>
      </c>
      <c r="G479" s="12">
        <f t="shared" si="60"/>
        <v>0</v>
      </c>
      <c r="H479" s="12">
        <f t="shared" si="60"/>
        <v>0</v>
      </c>
      <c r="I479" s="12">
        <f t="shared" si="60"/>
        <v>0</v>
      </c>
      <c r="J479" s="12">
        <f t="shared" si="60"/>
        <v>0</v>
      </c>
      <c r="K479" s="12">
        <f t="shared" si="60"/>
        <v>0</v>
      </c>
      <c r="L479" s="12">
        <f t="shared" si="60"/>
        <v>0</v>
      </c>
      <c r="M479" s="12">
        <f t="shared" si="60"/>
        <v>0</v>
      </c>
      <c r="N479" s="12">
        <f aca="true" t="shared" si="61" ref="N479:V479">IF(N171&gt;0,N31/N171,0)</f>
        <v>0</v>
      </c>
      <c r="O479" s="12">
        <f t="shared" si="61"/>
        <v>0</v>
      </c>
      <c r="P479" s="12">
        <f t="shared" si="61"/>
        <v>0</v>
      </c>
      <c r="Q479" s="12">
        <f t="shared" si="61"/>
        <v>0</v>
      </c>
      <c r="R479" s="12">
        <f t="shared" si="61"/>
        <v>0</v>
      </c>
      <c r="S479" s="12">
        <f t="shared" si="61"/>
        <v>0</v>
      </c>
      <c r="T479" s="12">
        <f t="shared" si="61"/>
        <v>0</v>
      </c>
      <c r="U479" s="12">
        <f t="shared" si="61"/>
        <v>0</v>
      </c>
      <c r="V479" s="12">
        <f t="shared" si="61"/>
        <v>0</v>
      </c>
    </row>
    <row r="480" spans="2:22" ht="10.5">
      <c r="B480" t="str">
        <f t="shared" si="15"/>
        <v>Redding</v>
      </c>
      <c r="D480" s="12">
        <f aca="true" t="shared" si="62" ref="D480:M480">IF(D172&gt;0,D32/D172,0)</f>
        <v>17.599564449897006</v>
      </c>
      <c r="E480" s="12">
        <f t="shared" si="62"/>
        <v>17.923803589031454</v>
      </c>
      <c r="F480" s="12">
        <f t="shared" si="62"/>
        <v>18.250044990478134</v>
      </c>
      <c r="G480" s="12">
        <f t="shared" si="62"/>
        <v>18.582816054751397</v>
      </c>
      <c r="H480" s="12">
        <f t="shared" si="62"/>
        <v>18.917840142933294</v>
      </c>
      <c r="I480" s="12">
        <f t="shared" si="62"/>
        <v>19.268449453533567</v>
      </c>
      <c r="J480" s="12">
        <f t="shared" si="62"/>
        <v>19.621599189902792</v>
      </c>
      <c r="K480" s="12">
        <f t="shared" si="62"/>
        <v>19.981796986846664</v>
      </c>
      <c r="L480" s="12">
        <f t="shared" si="62"/>
        <v>20.34480514088412</v>
      </c>
      <c r="M480" s="12">
        <f t="shared" si="62"/>
        <v>20.723949170160704</v>
      </c>
      <c r="N480" s="12">
        <f aca="true" t="shared" si="63" ref="N480:V480">IF(N172&gt;0,N32/N172,0)</f>
        <v>21.106196330388585</v>
      </c>
      <c r="O480" s="12">
        <f t="shared" si="63"/>
        <v>21.496085156902613</v>
      </c>
      <c r="P480" s="12">
        <f t="shared" si="63"/>
        <v>21.889368666643453</v>
      </c>
      <c r="Q480" s="12">
        <f t="shared" si="63"/>
        <v>22.29942707647844</v>
      </c>
      <c r="R480" s="12">
        <f t="shared" si="63"/>
        <v>18.620969302829714</v>
      </c>
      <c r="S480" s="12">
        <f t="shared" si="63"/>
        <v>23.13520243029162</v>
      </c>
      <c r="T480" s="12">
        <f t="shared" si="63"/>
        <v>23.561283720980068</v>
      </c>
      <c r="U480" s="12">
        <f t="shared" si="63"/>
        <v>24.00477301968031</v>
      </c>
      <c r="V480" s="12">
        <f t="shared" si="63"/>
        <v>24.452623012025217</v>
      </c>
    </row>
    <row r="481" spans="2:22" ht="10.5">
      <c r="B481" t="str">
        <f t="shared" si="15"/>
        <v>Plains Electric G&amp;T</v>
      </c>
      <c r="D481" s="12">
        <f aca="true" t="shared" si="64" ref="D481:M481">IF(D173&gt;0,D33/D173,0)</f>
        <v>19.227889517844957</v>
      </c>
      <c r="E481" s="12">
        <f t="shared" si="64"/>
        <v>0</v>
      </c>
      <c r="F481" s="12">
        <f t="shared" si="64"/>
        <v>0</v>
      </c>
      <c r="G481" s="12">
        <f t="shared" si="64"/>
        <v>0</v>
      </c>
      <c r="H481" s="12">
        <f t="shared" si="64"/>
        <v>0</v>
      </c>
      <c r="I481" s="12">
        <f t="shared" si="64"/>
        <v>0</v>
      </c>
      <c r="J481" s="12">
        <f t="shared" si="64"/>
        <v>0</v>
      </c>
      <c r="K481" s="12">
        <f t="shared" si="64"/>
        <v>0</v>
      </c>
      <c r="L481" s="12">
        <f t="shared" si="64"/>
        <v>0</v>
      </c>
      <c r="M481" s="12">
        <f t="shared" si="64"/>
        <v>0</v>
      </c>
      <c r="N481" s="12">
        <f aca="true" t="shared" si="65" ref="N481:V481">IF(N173&gt;0,N33/N173,0)</f>
        <v>0</v>
      </c>
      <c r="O481" s="12">
        <f t="shared" si="65"/>
        <v>0</v>
      </c>
      <c r="P481" s="12">
        <f t="shared" si="65"/>
        <v>0</v>
      </c>
      <c r="Q481" s="12">
        <f t="shared" si="65"/>
        <v>0</v>
      </c>
      <c r="R481" s="12">
        <f t="shared" si="65"/>
        <v>0</v>
      </c>
      <c r="S481" s="12">
        <f t="shared" si="65"/>
        <v>0</v>
      </c>
      <c r="T481" s="12">
        <f t="shared" si="65"/>
        <v>0</v>
      </c>
      <c r="U481" s="12">
        <f t="shared" si="65"/>
        <v>0</v>
      </c>
      <c r="V481" s="12">
        <f t="shared" si="65"/>
        <v>0</v>
      </c>
    </row>
    <row r="482" spans="2:22" ht="10.5">
      <c r="B482" t="str">
        <f t="shared" si="15"/>
        <v>Cowlitz-BHP</v>
      </c>
      <c r="D482" s="12">
        <f aca="true" t="shared" si="66" ref="D482:M482">IF(D174&gt;0,D34/D174,0)</f>
        <v>17.13395063983149</v>
      </c>
      <c r="E482" s="12">
        <f t="shared" si="66"/>
        <v>17.180913602705523</v>
      </c>
      <c r="F482" s="12">
        <f t="shared" si="66"/>
        <v>52.277374296487544</v>
      </c>
      <c r="G482" s="12">
        <f t="shared" si="66"/>
        <v>0</v>
      </c>
      <c r="H482" s="12">
        <f t="shared" si="66"/>
        <v>0</v>
      </c>
      <c r="I482" s="12">
        <f t="shared" si="66"/>
        <v>0</v>
      </c>
      <c r="J482" s="12">
        <f t="shared" si="66"/>
        <v>0</v>
      </c>
      <c r="K482" s="12">
        <f t="shared" si="66"/>
        <v>0</v>
      </c>
      <c r="L482" s="12">
        <f t="shared" si="66"/>
        <v>0</v>
      </c>
      <c r="M482" s="12">
        <f t="shared" si="66"/>
        <v>0</v>
      </c>
      <c r="N482" s="12">
        <f aca="true" t="shared" si="67" ref="N482:V482">IF(N174&gt;0,N34/N174,0)</f>
        <v>0</v>
      </c>
      <c r="O482" s="12">
        <f t="shared" si="67"/>
        <v>0</v>
      </c>
      <c r="P482" s="12">
        <f t="shared" si="67"/>
        <v>0</v>
      </c>
      <c r="Q482" s="12">
        <f t="shared" si="67"/>
        <v>0</v>
      </c>
      <c r="R482" s="12">
        <f t="shared" si="67"/>
        <v>0</v>
      </c>
      <c r="S482" s="12">
        <f t="shared" si="67"/>
        <v>0</v>
      </c>
      <c r="T482" s="12">
        <f t="shared" si="67"/>
        <v>0</v>
      </c>
      <c r="U482" s="12">
        <f t="shared" si="67"/>
        <v>0</v>
      </c>
      <c r="V482" s="12">
        <f t="shared" si="67"/>
        <v>0</v>
      </c>
    </row>
    <row r="483" spans="2:22" ht="10.5">
      <c r="B483" t="str">
        <f t="shared" si="15"/>
        <v>Clark-FW</v>
      </c>
      <c r="D483" s="12">
        <f aca="true" t="shared" si="68" ref="D483:M483">IF(D175&gt;0,D35/D175,0)</f>
        <v>16.341368821292775</v>
      </c>
      <c r="E483" s="12">
        <f t="shared" si="68"/>
        <v>0</v>
      </c>
      <c r="F483" s="12">
        <f t="shared" si="68"/>
        <v>0</v>
      </c>
      <c r="G483" s="12">
        <f t="shared" si="68"/>
        <v>0</v>
      </c>
      <c r="H483" s="12">
        <f t="shared" si="68"/>
        <v>0</v>
      </c>
      <c r="I483" s="12">
        <f t="shared" si="68"/>
        <v>0</v>
      </c>
      <c r="J483" s="12">
        <f t="shared" si="68"/>
        <v>0</v>
      </c>
      <c r="K483" s="12">
        <f t="shared" si="68"/>
        <v>0</v>
      </c>
      <c r="L483" s="12">
        <f t="shared" si="68"/>
        <v>0</v>
      </c>
      <c r="M483" s="12">
        <f t="shared" si="68"/>
        <v>0</v>
      </c>
      <c r="N483" s="12">
        <f aca="true" t="shared" si="69" ref="N483:V483">IF(N175&gt;0,N35/N175,0)</f>
        <v>0</v>
      </c>
      <c r="O483" s="12">
        <f t="shared" si="69"/>
        <v>0</v>
      </c>
      <c r="P483" s="12">
        <f t="shared" si="69"/>
        <v>0</v>
      </c>
      <c r="Q483" s="12">
        <f t="shared" si="69"/>
        <v>0</v>
      </c>
      <c r="R483" s="12">
        <f t="shared" si="69"/>
        <v>0</v>
      </c>
      <c r="S483" s="12">
        <f t="shared" si="69"/>
        <v>0</v>
      </c>
      <c r="T483" s="12">
        <f t="shared" si="69"/>
        <v>0</v>
      </c>
      <c r="U483" s="12">
        <f t="shared" si="69"/>
        <v>0</v>
      </c>
      <c r="V483" s="12">
        <f t="shared" si="69"/>
        <v>0</v>
      </c>
    </row>
    <row r="484" spans="2:22" ht="10.5">
      <c r="B484" t="str">
        <f t="shared" si="15"/>
        <v>Clark-WT</v>
      </c>
      <c r="D484" s="12">
        <f aca="true" t="shared" si="70" ref="D484:M484">IF(D176&gt;0,D36/D176,0)</f>
        <v>16.381598341501995</v>
      </c>
      <c r="E484" s="12">
        <f t="shared" si="70"/>
        <v>16.385924225856453</v>
      </c>
      <c r="F484" s="12">
        <f t="shared" si="70"/>
        <v>16.385924225856453</v>
      </c>
      <c r="G484" s="12">
        <f t="shared" si="70"/>
        <v>0</v>
      </c>
      <c r="H484" s="12">
        <f t="shared" si="70"/>
        <v>0</v>
      </c>
      <c r="I484" s="12">
        <f t="shared" si="70"/>
        <v>0</v>
      </c>
      <c r="J484" s="12">
        <f t="shared" si="70"/>
        <v>0</v>
      </c>
      <c r="K484" s="12">
        <f t="shared" si="70"/>
        <v>0</v>
      </c>
      <c r="L484" s="12">
        <f t="shared" si="70"/>
        <v>0</v>
      </c>
      <c r="M484" s="12">
        <f t="shared" si="70"/>
        <v>0</v>
      </c>
      <c r="N484" s="12">
        <f aca="true" t="shared" si="71" ref="N484:V484">IF(N176&gt;0,N36/N176,0)</f>
        <v>0</v>
      </c>
      <c r="O484" s="12">
        <f t="shared" si="71"/>
        <v>0</v>
      </c>
      <c r="P484" s="12">
        <f t="shared" si="71"/>
        <v>0</v>
      </c>
      <c r="Q484" s="12">
        <f t="shared" si="71"/>
        <v>0</v>
      </c>
      <c r="R484" s="12">
        <f t="shared" si="71"/>
        <v>0</v>
      </c>
      <c r="S484" s="12">
        <f t="shared" si="71"/>
        <v>0</v>
      </c>
      <c r="T484" s="12">
        <f t="shared" si="71"/>
        <v>0</v>
      </c>
      <c r="U484" s="12">
        <f t="shared" si="71"/>
        <v>0</v>
      </c>
      <c r="V484" s="12">
        <f t="shared" si="71"/>
        <v>0</v>
      </c>
    </row>
    <row r="485" spans="2:22" ht="10.5">
      <c r="B485" t="str">
        <f t="shared" si="15"/>
        <v>Hurricane Sales</v>
      </c>
      <c r="D485" s="12">
        <f aca="true" t="shared" si="72" ref="D485:M485">IF(D177&gt;0,D37/D177,0)</f>
        <v>28.001387831848504</v>
      </c>
      <c r="E485" s="12">
        <f t="shared" si="72"/>
        <v>28.075545381093455</v>
      </c>
      <c r="F485" s="12">
        <f t="shared" si="72"/>
        <v>28.075545381093455</v>
      </c>
      <c r="G485" s="12">
        <f t="shared" si="72"/>
        <v>28.075545381093455</v>
      </c>
      <c r="H485" s="12">
        <f t="shared" si="72"/>
        <v>28.001387831848504</v>
      </c>
      <c r="I485" s="12">
        <f t="shared" si="72"/>
        <v>28.075545381093455</v>
      </c>
      <c r="J485" s="12">
        <f t="shared" si="72"/>
        <v>28.075545381093455</v>
      </c>
      <c r="K485" s="12">
        <f t="shared" si="72"/>
        <v>28.001387831848504</v>
      </c>
      <c r="L485" s="12">
        <f t="shared" si="72"/>
        <v>28.001387831848504</v>
      </c>
      <c r="M485" s="12">
        <f t="shared" si="72"/>
        <v>28.075545381093455</v>
      </c>
      <c r="N485" s="12">
        <f aca="true" t="shared" si="73" ref="N485:V485">IF(N177&gt;0,N37/N177,0)</f>
        <v>28.075545381093455</v>
      </c>
      <c r="O485" s="12">
        <f t="shared" si="73"/>
        <v>28.075545381093455</v>
      </c>
      <c r="P485" s="12">
        <f t="shared" si="73"/>
        <v>28.001387831848504</v>
      </c>
      <c r="Q485" s="12">
        <f t="shared" si="73"/>
        <v>28.075545381093455</v>
      </c>
      <c r="R485" s="12">
        <f t="shared" si="73"/>
        <v>28.075545381093455</v>
      </c>
      <c r="S485" s="12">
        <f t="shared" si="73"/>
        <v>28.075545381093455</v>
      </c>
      <c r="T485" s="12">
        <f t="shared" si="73"/>
        <v>28.001387831848504</v>
      </c>
      <c r="U485" s="12">
        <f t="shared" si="73"/>
        <v>28.075545381093455</v>
      </c>
      <c r="V485" s="12">
        <f t="shared" si="73"/>
        <v>28.075545381093455</v>
      </c>
    </row>
    <row r="486" spans="2:22" ht="10.5">
      <c r="B486" t="str">
        <f t="shared" si="15"/>
        <v>APPA-AEPCO</v>
      </c>
      <c r="D486" s="12">
        <f aca="true" t="shared" si="74" ref="D486:M486">IF(D178&gt;0,D38/D178,0)</f>
        <v>16.2534579570241</v>
      </c>
      <c r="E486" s="12">
        <f t="shared" si="74"/>
        <v>16.513392857142858</v>
      </c>
      <c r="F486" s="12">
        <f t="shared" si="74"/>
        <v>16.783538146441373</v>
      </c>
      <c r="G486" s="12">
        <f t="shared" si="74"/>
        <v>17.063671274961596</v>
      </c>
      <c r="H486" s="12">
        <f t="shared" si="74"/>
        <v>0</v>
      </c>
      <c r="I486" s="12">
        <f t="shared" si="74"/>
        <v>0</v>
      </c>
      <c r="J486" s="12">
        <f t="shared" si="74"/>
        <v>0</v>
      </c>
      <c r="K486" s="12">
        <f t="shared" si="74"/>
        <v>0</v>
      </c>
      <c r="L486" s="12">
        <f t="shared" si="74"/>
        <v>0</v>
      </c>
      <c r="M486" s="12">
        <f t="shared" si="74"/>
        <v>0</v>
      </c>
      <c r="N486" s="12">
        <f aca="true" t="shared" si="75" ref="N486:V486">IF(N178&gt;0,N38/N178,0)</f>
        <v>0</v>
      </c>
      <c r="O486" s="12">
        <f t="shared" si="75"/>
        <v>0</v>
      </c>
      <c r="P486" s="12">
        <f t="shared" si="75"/>
        <v>0</v>
      </c>
      <c r="Q486" s="12">
        <f t="shared" si="75"/>
        <v>0</v>
      </c>
      <c r="R486" s="12">
        <f t="shared" si="75"/>
        <v>0</v>
      </c>
      <c r="S486" s="12">
        <f t="shared" si="75"/>
        <v>0</v>
      </c>
      <c r="T486" s="12">
        <f t="shared" si="75"/>
        <v>0</v>
      </c>
      <c r="U486" s="12">
        <f t="shared" si="75"/>
        <v>0</v>
      </c>
      <c r="V486" s="12">
        <f t="shared" si="75"/>
        <v>0</v>
      </c>
    </row>
    <row r="487" spans="2:22" ht="10.5">
      <c r="B487" t="str">
        <f t="shared" si="15"/>
        <v>APPA-ED#2</v>
      </c>
      <c r="D487" s="12">
        <f aca="true" t="shared" si="76" ref="D487:M487">IF(D179&gt;0,D39/D179,0)</f>
        <v>16.075764908318547</v>
      </c>
      <c r="E487" s="12">
        <f t="shared" si="76"/>
        <v>0</v>
      </c>
      <c r="F487" s="12">
        <f t="shared" si="76"/>
        <v>0</v>
      </c>
      <c r="G487" s="12">
        <f t="shared" si="76"/>
        <v>0</v>
      </c>
      <c r="H487" s="12">
        <f t="shared" si="76"/>
        <v>0</v>
      </c>
      <c r="I487" s="12">
        <f t="shared" si="76"/>
        <v>0</v>
      </c>
      <c r="J487" s="12">
        <f t="shared" si="76"/>
        <v>0</v>
      </c>
      <c r="K487" s="12">
        <f t="shared" si="76"/>
        <v>0</v>
      </c>
      <c r="L487" s="12">
        <f t="shared" si="76"/>
        <v>0</v>
      </c>
      <c r="M487" s="12">
        <f t="shared" si="76"/>
        <v>0</v>
      </c>
      <c r="N487" s="12">
        <f aca="true" t="shared" si="77" ref="N487:V487">IF(N179&gt;0,N39/N179,0)</f>
        <v>0</v>
      </c>
      <c r="O487" s="12">
        <f t="shared" si="77"/>
        <v>0</v>
      </c>
      <c r="P487" s="12">
        <f t="shared" si="77"/>
        <v>0</v>
      </c>
      <c r="Q487" s="12">
        <f t="shared" si="77"/>
        <v>0</v>
      </c>
      <c r="R487" s="12">
        <f t="shared" si="77"/>
        <v>0</v>
      </c>
      <c r="S487" s="12">
        <f t="shared" si="77"/>
        <v>0</v>
      </c>
      <c r="T487" s="12">
        <f t="shared" si="77"/>
        <v>0</v>
      </c>
      <c r="U487" s="12">
        <f t="shared" si="77"/>
        <v>0</v>
      </c>
      <c r="V487" s="12">
        <f t="shared" si="77"/>
        <v>0</v>
      </c>
    </row>
    <row r="488" spans="2:22" ht="10.5">
      <c r="B488" t="str">
        <f t="shared" si="15"/>
        <v>APPA-Mesa</v>
      </c>
      <c r="D488" s="12">
        <f aca="true" t="shared" si="78" ref="D488:M488">IF(D180&gt;0,D40/D180,0)</f>
        <v>16.07545518207283</v>
      </c>
      <c r="E488" s="12">
        <f t="shared" si="78"/>
        <v>0</v>
      </c>
      <c r="F488" s="12">
        <f t="shared" si="78"/>
        <v>0</v>
      </c>
      <c r="G488" s="12">
        <f t="shared" si="78"/>
        <v>0</v>
      </c>
      <c r="H488" s="12">
        <f t="shared" si="78"/>
        <v>0</v>
      </c>
      <c r="I488" s="12">
        <f t="shared" si="78"/>
        <v>0</v>
      </c>
      <c r="J488" s="12">
        <f t="shared" si="78"/>
        <v>0</v>
      </c>
      <c r="K488" s="12">
        <f t="shared" si="78"/>
        <v>0</v>
      </c>
      <c r="L488" s="12">
        <f t="shared" si="78"/>
        <v>0</v>
      </c>
      <c r="M488" s="12">
        <f t="shared" si="78"/>
        <v>0</v>
      </c>
      <c r="N488" s="12">
        <f aca="true" t="shared" si="79" ref="N488:V488">IF(N180&gt;0,N40/N180,0)</f>
        <v>0</v>
      </c>
      <c r="O488" s="12">
        <f t="shared" si="79"/>
        <v>0</v>
      </c>
      <c r="P488" s="12">
        <f t="shared" si="79"/>
        <v>0</v>
      </c>
      <c r="Q488" s="12">
        <f t="shared" si="79"/>
        <v>0</v>
      </c>
      <c r="R488" s="12">
        <f t="shared" si="79"/>
        <v>0</v>
      </c>
      <c r="S488" s="12">
        <f t="shared" si="79"/>
        <v>0</v>
      </c>
      <c r="T488" s="12">
        <f t="shared" si="79"/>
        <v>0</v>
      </c>
      <c r="U488" s="12">
        <f t="shared" si="79"/>
        <v>0</v>
      </c>
      <c r="V488" s="12">
        <f t="shared" si="79"/>
        <v>0</v>
      </c>
    </row>
    <row r="489" spans="2:22" ht="10.5">
      <c r="B489" t="str">
        <f t="shared" si="15"/>
        <v>Citizens Power</v>
      </c>
      <c r="D489" s="12">
        <f aca="true" t="shared" si="80" ref="D489:M489">IF(D181&gt;0,D41/D181,0)</f>
        <v>26.590601325757575</v>
      </c>
      <c r="E489" s="12">
        <f t="shared" si="80"/>
        <v>31.860002367424244</v>
      </c>
      <c r="F489" s="12">
        <f t="shared" si="80"/>
        <v>32.07996135152544</v>
      </c>
      <c r="G489" s="12">
        <f t="shared" si="80"/>
        <v>0</v>
      </c>
      <c r="H489" s="12">
        <f t="shared" si="80"/>
        <v>0</v>
      </c>
      <c r="I489" s="12">
        <f t="shared" si="80"/>
        <v>0</v>
      </c>
      <c r="J489" s="12">
        <f t="shared" si="80"/>
        <v>0</v>
      </c>
      <c r="K489" s="12">
        <f t="shared" si="80"/>
        <v>0</v>
      </c>
      <c r="L489" s="12">
        <f t="shared" si="80"/>
        <v>0</v>
      </c>
      <c r="M489" s="12">
        <f t="shared" si="80"/>
        <v>0</v>
      </c>
      <c r="N489" s="12">
        <f aca="true" t="shared" si="81" ref="N489:V489">IF(N181&gt;0,N41/N181,0)</f>
        <v>0</v>
      </c>
      <c r="O489" s="12">
        <f t="shared" si="81"/>
        <v>0</v>
      </c>
      <c r="P489" s="12">
        <f t="shared" si="81"/>
        <v>0</v>
      </c>
      <c r="Q489" s="12">
        <f t="shared" si="81"/>
        <v>0</v>
      </c>
      <c r="R489" s="12">
        <f t="shared" si="81"/>
        <v>0</v>
      </c>
      <c r="S489" s="12">
        <f t="shared" si="81"/>
        <v>0</v>
      </c>
      <c r="T489" s="12">
        <f t="shared" si="81"/>
        <v>0</v>
      </c>
      <c r="U489" s="12">
        <f t="shared" si="81"/>
        <v>0</v>
      </c>
      <c r="V489" s="12">
        <f t="shared" si="81"/>
        <v>0</v>
      </c>
    </row>
    <row r="490" spans="2:22" ht="10.5">
      <c r="B490" t="str">
        <f t="shared" si="15"/>
        <v>Green Mountain</v>
      </c>
      <c r="D490" s="12">
        <f aca="true" t="shared" si="82" ref="D490:M490">IF(D182&gt;0,D42/D182,0)</f>
        <v>21.238639017327543</v>
      </c>
      <c r="E490" s="12">
        <f t="shared" si="82"/>
        <v>20.05147241591334</v>
      </c>
      <c r="F490" s="12">
        <f t="shared" si="82"/>
        <v>21.222179441107517</v>
      </c>
      <c r="G490" s="12">
        <f t="shared" si="82"/>
        <v>21.222179441107517</v>
      </c>
      <c r="H490" s="12">
        <f t="shared" si="82"/>
        <v>16.250992933408984</v>
      </c>
      <c r="I490" s="12">
        <f t="shared" si="82"/>
        <v>0</v>
      </c>
      <c r="J490" s="12">
        <f t="shared" si="82"/>
        <v>0</v>
      </c>
      <c r="K490" s="12">
        <f t="shared" si="82"/>
        <v>0</v>
      </c>
      <c r="L490" s="12">
        <f t="shared" si="82"/>
        <v>0</v>
      </c>
      <c r="M490" s="12">
        <f t="shared" si="82"/>
        <v>0</v>
      </c>
      <c r="N490" s="12">
        <f aca="true" t="shared" si="83" ref="N490:V490">IF(N182&gt;0,N42/N182,0)</f>
        <v>0</v>
      </c>
      <c r="O490" s="12">
        <f t="shared" si="83"/>
        <v>0</v>
      </c>
      <c r="P490" s="12">
        <f t="shared" si="83"/>
        <v>0</v>
      </c>
      <c r="Q490" s="12">
        <f t="shared" si="83"/>
        <v>0</v>
      </c>
      <c r="R490" s="12">
        <f t="shared" si="83"/>
        <v>0</v>
      </c>
      <c r="S490" s="12">
        <f t="shared" si="83"/>
        <v>0</v>
      </c>
      <c r="T490" s="12">
        <f t="shared" si="83"/>
        <v>0</v>
      </c>
      <c r="U490" s="12">
        <f t="shared" si="83"/>
        <v>0</v>
      </c>
      <c r="V490" s="12">
        <f t="shared" si="83"/>
        <v>0</v>
      </c>
    </row>
    <row r="491" spans="2:22" ht="10.5">
      <c r="B491" t="str">
        <f t="shared" si="15"/>
        <v>Flathead Sale</v>
      </c>
      <c r="D491" s="12">
        <f aca="true" t="shared" si="84" ref="D491:M491">IF(D183&gt;0,D43/D183,0)</f>
        <v>23.850001626333594</v>
      </c>
      <c r="E491" s="12">
        <f t="shared" si="84"/>
        <v>23.8500016307893</v>
      </c>
      <c r="F491" s="12">
        <f t="shared" si="84"/>
        <v>23.8500016307893</v>
      </c>
      <c r="G491" s="12">
        <f t="shared" si="84"/>
        <v>23.8500016307893</v>
      </c>
      <c r="H491" s="12">
        <f t="shared" si="84"/>
        <v>23.850001626333594</v>
      </c>
      <c r="I491" s="12">
        <f t="shared" si="84"/>
        <v>23.8500016307893</v>
      </c>
      <c r="J491" s="12">
        <f t="shared" si="84"/>
        <v>23.8500016307893</v>
      </c>
      <c r="K491" s="12">
        <f t="shared" si="84"/>
        <v>0</v>
      </c>
      <c r="L491" s="12">
        <f t="shared" si="84"/>
        <v>0</v>
      </c>
      <c r="M491" s="12">
        <f t="shared" si="84"/>
        <v>0</v>
      </c>
      <c r="N491" s="12">
        <f aca="true" t="shared" si="85" ref="N491:V491">IF(N183&gt;0,N43/N183,0)</f>
        <v>0</v>
      </c>
      <c r="O491" s="12">
        <f t="shared" si="85"/>
        <v>0</v>
      </c>
      <c r="P491" s="12">
        <f t="shared" si="85"/>
        <v>0</v>
      </c>
      <c r="Q491" s="12">
        <f t="shared" si="85"/>
        <v>0</v>
      </c>
      <c r="R491" s="12">
        <f t="shared" si="85"/>
        <v>0</v>
      </c>
      <c r="S491" s="12">
        <f t="shared" si="85"/>
        <v>0</v>
      </c>
      <c r="T491" s="12">
        <f t="shared" si="85"/>
        <v>0</v>
      </c>
      <c r="U491" s="12">
        <f t="shared" si="85"/>
        <v>0</v>
      </c>
      <c r="V491" s="12">
        <f t="shared" si="85"/>
        <v>0</v>
      </c>
    </row>
    <row r="492" spans="2:22" ht="10.5">
      <c r="B492" t="str">
        <f t="shared" si="15"/>
        <v>BPA Wind Sale</v>
      </c>
      <c r="D492" s="12">
        <f aca="true" t="shared" si="86" ref="D492:M492">IF(D184&gt;0,D44/D184,0)</f>
        <v>68.30798776992165</v>
      </c>
      <c r="E492" s="12">
        <f t="shared" si="86"/>
        <v>69.9038881858967</v>
      </c>
      <c r="F492" s="12">
        <f t="shared" si="86"/>
        <v>71.3019670999655</v>
      </c>
      <c r="G492" s="12">
        <f t="shared" si="86"/>
        <v>72.72801871237394</v>
      </c>
      <c r="H492" s="12">
        <f t="shared" si="86"/>
        <v>73.93871584177336</v>
      </c>
      <c r="I492" s="12">
        <f t="shared" si="86"/>
        <v>75.66622569883815</v>
      </c>
      <c r="J492" s="12">
        <f t="shared" si="86"/>
        <v>77.17953142375092</v>
      </c>
      <c r="K492" s="12">
        <f t="shared" si="86"/>
        <v>78.72316806626021</v>
      </c>
      <c r="L492" s="12">
        <f t="shared" si="86"/>
        <v>80.03369004395185</v>
      </c>
      <c r="M492" s="12">
        <f t="shared" si="86"/>
        <v>81.90350473561102</v>
      </c>
      <c r="N492" s="12">
        <f aca="true" t="shared" si="87" ref="N492:V492">IF(N184&gt;0,N44/N184,0)</f>
        <v>83.54162352850953</v>
      </c>
      <c r="O492" s="12">
        <f t="shared" si="87"/>
        <v>85.21243145826143</v>
      </c>
      <c r="P492" s="12">
        <f t="shared" si="87"/>
        <v>86.63101471431301</v>
      </c>
      <c r="Q492" s="12">
        <f t="shared" si="87"/>
        <v>88.65502895049657</v>
      </c>
      <c r="R492" s="12">
        <f t="shared" si="87"/>
        <v>90.42812224395107</v>
      </c>
      <c r="S492" s="12">
        <f t="shared" si="87"/>
        <v>92.23670386134438</v>
      </c>
      <c r="T492" s="12">
        <f t="shared" si="87"/>
        <v>93.77219568125358</v>
      </c>
      <c r="U492" s="12">
        <f t="shared" si="87"/>
        <v>95.96305456497565</v>
      </c>
      <c r="V492" s="12">
        <f t="shared" si="87"/>
        <v>97.88233827984202</v>
      </c>
    </row>
    <row r="493" spans="2:22" ht="10.5">
      <c r="B493" t="str">
        <f t="shared" si="15"/>
        <v>System Market SaleR</v>
      </c>
      <c r="D493" s="12">
        <f aca="true" t="shared" si="88" ref="D493:M493">IF(D185&gt;0,D45/D185,0)</f>
        <v>20.708161655124048</v>
      </c>
      <c r="E493" s="12">
        <f t="shared" si="88"/>
        <v>18.999452701223518</v>
      </c>
      <c r="F493" s="12">
        <f t="shared" si="88"/>
        <v>0</v>
      </c>
      <c r="G493" s="12">
        <f t="shared" si="88"/>
        <v>0</v>
      </c>
      <c r="H493" s="12">
        <f t="shared" si="88"/>
        <v>0</v>
      </c>
      <c r="I493" s="12">
        <f t="shared" si="88"/>
        <v>21.01816136290582</v>
      </c>
      <c r="J493" s="12">
        <f t="shared" si="88"/>
        <v>0</v>
      </c>
      <c r="K493" s="12">
        <f t="shared" si="88"/>
        <v>0</v>
      </c>
      <c r="L493" s="12">
        <f t="shared" si="88"/>
        <v>0</v>
      </c>
      <c r="M493" s="12">
        <f t="shared" si="88"/>
        <v>0</v>
      </c>
      <c r="N493" s="12">
        <f aca="true" t="shared" si="89" ref="N493:V493">IF(N185&gt;0,N45/N185,0)</f>
        <v>0</v>
      </c>
      <c r="O493" s="12">
        <f t="shared" si="89"/>
        <v>0</v>
      </c>
      <c r="P493" s="12">
        <f t="shared" si="89"/>
        <v>0</v>
      </c>
      <c r="Q493" s="12">
        <f t="shared" si="89"/>
        <v>0</v>
      </c>
      <c r="R493" s="12">
        <f t="shared" si="89"/>
        <v>0</v>
      </c>
      <c r="S493" s="12">
        <f t="shared" si="89"/>
        <v>0</v>
      </c>
      <c r="T493" s="12">
        <f t="shared" si="89"/>
        <v>0</v>
      </c>
      <c r="U493" s="12">
        <f t="shared" si="89"/>
        <v>0</v>
      </c>
      <c r="V493" s="12">
        <f t="shared" si="89"/>
        <v>0</v>
      </c>
    </row>
    <row r="494" spans="2:22" ht="10.5">
      <c r="B494" t="str">
        <f t="shared" si="15"/>
        <v>Short Term Firm Intertie</v>
      </c>
      <c r="D494" s="12">
        <f aca="true" t="shared" si="90" ref="D494:M494">IF(D186&gt;0,D46/D186,0)</f>
        <v>24.59426892033052</v>
      </c>
      <c r="E494" s="12">
        <f t="shared" si="90"/>
        <v>24.80656831006778</v>
      </c>
      <c r="F494" s="12">
        <f t="shared" si="90"/>
        <v>25.299880787090743</v>
      </c>
      <c r="G494" s="12">
        <f t="shared" si="90"/>
        <v>25.7931932641137</v>
      </c>
      <c r="H494" s="12">
        <f t="shared" si="90"/>
        <v>26.566640655912625</v>
      </c>
      <c r="I494" s="12">
        <f t="shared" si="90"/>
        <v>27.051643817525726</v>
      </c>
      <c r="J494" s="12">
        <f t="shared" si="90"/>
        <v>27.514753311370555</v>
      </c>
      <c r="K494" s="12">
        <f t="shared" si="90"/>
        <v>27.977862983677824</v>
      </c>
      <c r="L494" s="12">
        <f t="shared" si="90"/>
        <v>28.418254883783217</v>
      </c>
      <c r="M494" s="12">
        <f t="shared" si="90"/>
        <v>28.9369752758137</v>
      </c>
      <c r="N494" s="12">
        <f aca="true" t="shared" si="91" ref="N494:V494">IF(N186&gt;0,N46/N186,0)</f>
        <v>29.452053388823256</v>
      </c>
      <c r="O494" s="12">
        <f t="shared" si="91"/>
        <v>29.976299474249654</v>
      </c>
      <c r="P494" s="12">
        <f t="shared" si="91"/>
        <v>30.496302816462492</v>
      </c>
      <c r="Q494" s="12">
        <f t="shared" si="91"/>
        <v>31.052953374903183</v>
      </c>
      <c r="R494" s="12">
        <f t="shared" si="91"/>
        <v>31.605696164128336</v>
      </c>
      <c r="S494" s="12">
        <f t="shared" si="91"/>
        <v>32.168277766078575</v>
      </c>
      <c r="T494" s="12">
        <f t="shared" si="91"/>
        <v>32.726305491142035</v>
      </c>
      <c r="U494" s="12">
        <f t="shared" si="91"/>
        <v>33.32366037170157</v>
      </c>
      <c r="V494" s="12">
        <f t="shared" si="91"/>
        <v>33.91682186950113</v>
      </c>
    </row>
    <row r="495" spans="2:22" ht="10.5">
      <c r="B495" t="str">
        <f t="shared" si="15"/>
        <v>Short Term Firm P</v>
      </c>
      <c r="D495" s="12">
        <f aca="true" t="shared" si="92" ref="D495:M495">IF(D187&gt;0,D47/D187,0)</f>
        <v>24.66153397767952</v>
      </c>
      <c r="E495" s="12">
        <f t="shared" si="92"/>
        <v>25.289102953223885</v>
      </c>
      <c r="F495" s="12">
        <f t="shared" si="92"/>
        <v>25.876570868203412</v>
      </c>
      <c r="G495" s="12">
        <f t="shared" si="92"/>
        <v>26.442280914348245</v>
      </c>
      <c r="H495" s="12">
        <f t="shared" si="92"/>
        <v>26.966466223675514</v>
      </c>
      <c r="I495" s="12">
        <f t="shared" si="92"/>
        <v>27.506354558138018</v>
      </c>
      <c r="J495" s="12">
        <f t="shared" si="92"/>
        <v>27.99746517917973</v>
      </c>
      <c r="K495" s="12">
        <f t="shared" si="92"/>
        <v>28.466818082954603</v>
      </c>
      <c r="L495" s="12">
        <f t="shared" si="92"/>
        <v>28.893456127655465</v>
      </c>
      <c r="M495" s="12">
        <f t="shared" si="92"/>
        <v>29.48953067771293</v>
      </c>
      <c r="N495" s="12">
        <f aca="true" t="shared" si="93" ref="N495:V495">IF(N187&gt;0,N47/N187,0)</f>
        <v>30.079321521650332</v>
      </c>
      <c r="O495" s="12">
        <f t="shared" si="93"/>
        <v>30.68090798239691</v>
      </c>
      <c r="P495" s="12">
        <f t="shared" si="93"/>
        <v>31.275206226405597</v>
      </c>
      <c r="Q495" s="12">
        <f t="shared" si="93"/>
        <v>31.92041687223057</v>
      </c>
      <c r="R495" s="12">
        <f t="shared" si="93"/>
        <v>32.55882492472762</v>
      </c>
      <c r="S495" s="12">
        <f t="shared" si="93"/>
        <v>33.21000150810016</v>
      </c>
      <c r="T495" s="12">
        <f t="shared" si="93"/>
        <v>33.85328927507803</v>
      </c>
      <c r="U495" s="12">
        <f t="shared" si="93"/>
        <v>34.55168562401623</v>
      </c>
      <c r="V495" s="12">
        <f t="shared" si="93"/>
        <v>35.242718945451486</v>
      </c>
    </row>
    <row r="496" spans="2:22" ht="10.5">
      <c r="B496" t="str">
        <f t="shared" si="15"/>
        <v>Short Term Firm U</v>
      </c>
      <c r="D496" s="12">
        <f aca="true" t="shared" si="94" ref="D496:M496">IF(D188&gt;0,D48/D188,0)</f>
        <v>25.948159729002203</v>
      </c>
      <c r="E496" s="12">
        <f t="shared" si="94"/>
        <v>26.967588447382095</v>
      </c>
      <c r="F496" s="12">
        <f t="shared" si="94"/>
        <v>27.875544527717658</v>
      </c>
      <c r="G496" s="12">
        <f t="shared" si="94"/>
        <v>28.681581777368184</v>
      </c>
      <c r="H496" s="12">
        <f t="shared" si="94"/>
        <v>29.37761622534799</v>
      </c>
      <c r="I496" s="12">
        <f t="shared" si="94"/>
        <v>30.008594678234317</v>
      </c>
      <c r="J496" s="12">
        <f t="shared" si="94"/>
        <v>30.532674175676036</v>
      </c>
      <c r="K496" s="12">
        <f t="shared" si="94"/>
        <v>30.9517305592298</v>
      </c>
      <c r="L496" s="12">
        <f t="shared" si="94"/>
        <v>31.266325420513823</v>
      </c>
      <c r="M496" s="12">
        <f t="shared" si="94"/>
        <v>32.09937584418456</v>
      </c>
      <c r="N496" s="12">
        <f aca="true" t="shared" si="95" ref="N496:V496">IF(N188&gt;0,N48/N188,0)</f>
        <v>32.93395947739322</v>
      </c>
      <c r="O496" s="12">
        <f t="shared" si="95"/>
        <v>33.790242613890356</v>
      </c>
      <c r="P496" s="12">
        <f t="shared" si="95"/>
        <v>34.6470514780747</v>
      </c>
      <c r="Q496" s="12">
        <f t="shared" si="95"/>
        <v>35.57017716350492</v>
      </c>
      <c r="R496" s="12">
        <f t="shared" si="95"/>
        <v>36.49500185933629</v>
      </c>
      <c r="S496" s="12">
        <f t="shared" si="95"/>
        <v>37.443871859174614</v>
      </c>
      <c r="T496" s="12">
        <f t="shared" si="95"/>
        <v>38.393325127618624</v>
      </c>
      <c r="U496" s="12">
        <f t="shared" si="95"/>
        <v>39.416265303473836</v>
      </c>
      <c r="V496" s="12">
        <f t="shared" si="95"/>
        <v>40.441088316944516</v>
      </c>
    </row>
    <row r="497" spans="2:22" ht="10.5">
      <c r="B497" t="str">
        <f t="shared" si="15"/>
        <v>Secondary Sales</v>
      </c>
      <c r="D497" s="12">
        <f aca="true" t="shared" si="96" ref="D497:M497">IF(D189&gt;0,D49/D189,0)</f>
        <v>24.80409106879763</v>
      </c>
      <c r="E497" s="12">
        <f t="shared" si="96"/>
        <v>25.13548407407598</v>
      </c>
      <c r="F497" s="12">
        <f t="shared" si="96"/>
        <v>26.033036786779917</v>
      </c>
      <c r="G497" s="12">
        <f t="shared" si="96"/>
        <v>26.82656827277093</v>
      </c>
      <c r="H497" s="12">
        <f t="shared" si="96"/>
        <v>27.28329361444332</v>
      </c>
      <c r="I497" s="12">
        <f t="shared" si="96"/>
        <v>28.18661185473161</v>
      </c>
      <c r="J497" s="12">
        <f t="shared" si="96"/>
        <v>28.58932937142744</v>
      </c>
      <c r="K497" s="12">
        <f t="shared" si="96"/>
        <v>28.74806427825232</v>
      </c>
      <c r="L497" s="12">
        <f t="shared" si="96"/>
        <v>29.097244851723488</v>
      </c>
      <c r="M497" s="12">
        <f t="shared" si="96"/>
        <v>29.80488943133571</v>
      </c>
      <c r="N497" s="12">
        <f aca="true" t="shared" si="97" ref="N497:V497">IF(N189&gt;0,N49/N189,0)</f>
        <v>29.914371937706868</v>
      </c>
      <c r="O497" s="12">
        <f t="shared" si="97"/>
        <v>31.06031392733267</v>
      </c>
      <c r="P497" s="12">
        <f t="shared" si="97"/>
        <v>33.02301716875345</v>
      </c>
      <c r="Q497" s="12">
        <f t="shared" si="97"/>
        <v>34.28330289249182</v>
      </c>
      <c r="R497" s="12">
        <f t="shared" si="97"/>
        <v>35.278444528917184</v>
      </c>
      <c r="S497" s="12">
        <f t="shared" si="97"/>
        <v>34.95639601835988</v>
      </c>
      <c r="T497" s="12">
        <f t="shared" si="97"/>
        <v>35.37753611403356</v>
      </c>
      <c r="U497" s="12">
        <f t="shared" si="97"/>
        <v>36.097179864174194</v>
      </c>
      <c r="V497" s="12">
        <f t="shared" si="97"/>
        <v>35.88813850487682</v>
      </c>
    </row>
    <row r="499" spans="3:22" ht="10.5">
      <c r="C499" t="str">
        <f>C191</f>
        <v>Nevada</v>
      </c>
      <c r="D499" s="12">
        <f aca="true" t="shared" si="98" ref="D499:M499">IF(D191&gt;0,D51/D191,0)</f>
        <v>21.170636856278023</v>
      </c>
      <c r="E499" s="12">
        <f t="shared" si="98"/>
        <v>21.962228419525857</v>
      </c>
      <c r="F499" s="12">
        <f t="shared" si="98"/>
        <v>22.720268918692888</v>
      </c>
      <c r="G499" s="12">
        <f t="shared" si="98"/>
        <v>23.294777033935098</v>
      </c>
      <c r="H499" s="12">
        <f t="shared" si="98"/>
        <v>23.934903033047853</v>
      </c>
      <c r="I499" s="12">
        <f t="shared" si="98"/>
        <v>24.350713655508795</v>
      </c>
      <c r="J499" s="12">
        <f t="shared" si="98"/>
        <v>24.809945221361268</v>
      </c>
      <c r="K499" s="12">
        <f t="shared" si="98"/>
        <v>25.100693447338955</v>
      </c>
      <c r="L499" s="12">
        <f t="shared" si="98"/>
        <v>25.458755086371703</v>
      </c>
      <c r="M499" s="12">
        <f t="shared" si="98"/>
        <v>26.14071221566399</v>
      </c>
      <c r="N499" s="12">
        <f aca="true" t="shared" si="99" ref="N499:V499">IF(N191&gt;0,N51/N191,0)</f>
        <v>27.01978543809599</v>
      </c>
      <c r="O499" s="12">
        <f t="shared" si="99"/>
        <v>27.821347075753557</v>
      </c>
      <c r="P499" s="12">
        <f t="shared" si="99"/>
        <v>30.01711784266261</v>
      </c>
      <c r="Q499" s="12">
        <f t="shared" si="99"/>
        <v>31.365884750447155</v>
      </c>
      <c r="R499" s="12">
        <f t="shared" si="99"/>
        <v>31.595316846821976</v>
      </c>
      <c r="S499" s="12">
        <f t="shared" si="99"/>
        <v>33.0301484141003</v>
      </c>
      <c r="T499" s="12">
        <f t="shared" si="99"/>
        <v>34.27910673265517</v>
      </c>
      <c r="U499" s="12">
        <f t="shared" si="99"/>
        <v>35.60328249880028</v>
      </c>
      <c r="V499" s="12">
        <f t="shared" si="99"/>
        <v>35.8120703342736</v>
      </c>
    </row>
    <row r="500" spans="3:22" ht="10.5">
      <c r="C500" t="str">
        <f>C192</f>
        <v>Four Corners</v>
      </c>
      <c r="D500" s="12">
        <f aca="true" t="shared" si="100" ref="D500:M500">IF(D192&gt;0,D52/D192,0)</f>
        <v>26.219630398405283</v>
      </c>
      <c r="E500" s="12">
        <f t="shared" si="100"/>
        <v>27.146745343581266</v>
      </c>
      <c r="F500" s="12">
        <f t="shared" si="100"/>
        <v>28.135815905410347</v>
      </c>
      <c r="G500" s="12">
        <f t="shared" si="100"/>
        <v>28.974326798843684</v>
      </c>
      <c r="H500" s="12">
        <f t="shared" si="100"/>
        <v>29.64109327091095</v>
      </c>
      <c r="I500" s="12">
        <f t="shared" si="100"/>
        <v>30.227238841773506</v>
      </c>
      <c r="J500" s="12">
        <f t="shared" si="100"/>
        <v>30.774662626515056</v>
      </c>
      <c r="K500" s="12">
        <f t="shared" si="100"/>
        <v>31.157283226227065</v>
      </c>
      <c r="L500" s="12">
        <f t="shared" si="100"/>
        <v>31.627669532658437</v>
      </c>
      <c r="M500" s="12">
        <f t="shared" si="100"/>
        <v>32.61192718754575</v>
      </c>
      <c r="N500" s="12">
        <f aca="true" t="shared" si="101" ref="N500:V500">IF(N192&gt;0,N52/N192,0)</f>
        <v>33.59345571748879</v>
      </c>
      <c r="O500" s="12">
        <f t="shared" si="101"/>
        <v>37.77714799070138</v>
      </c>
      <c r="P500" s="12">
        <f t="shared" si="101"/>
        <v>40.61849085200823</v>
      </c>
      <c r="Q500" s="12">
        <f t="shared" si="101"/>
        <v>42.11775592828224</v>
      </c>
      <c r="R500" s="12">
        <f t="shared" si="101"/>
        <v>43.540896793078296</v>
      </c>
      <c r="S500" s="12">
        <f t="shared" si="101"/>
        <v>43.21182532509088</v>
      </c>
      <c r="T500" s="12">
        <f t="shared" si="101"/>
        <v>43.55807872388019</v>
      </c>
      <c r="U500" s="12">
        <f t="shared" si="101"/>
        <v>44.25839469029224</v>
      </c>
      <c r="V500" s="12">
        <f t="shared" si="101"/>
        <v>44.0909985991066</v>
      </c>
    </row>
    <row r="501" spans="3:22" ht="10.5">
      <c r="C501" t="str">
        <f>C193</f>
        <v>Northwest</v>
      </c>
      <c r="D501" s="12">
        <f aca="true" t="shared" si="102" ref="D501:M501">IF(D193&gt;0,D53/D193,0)</f>
        <v>28.836482096404897</v>
      </c>
      <c r="E501" s="12">
        <f t="shared" si="102"/>
        <v>29.671883224270662</v>
      </c>
      <c r="F501" s="12">
        <f t="shared" si="102"/>
        <v>30.302126719294847</v>
      </c>
      <c r="G501" s="12">
        <f t="shared" si="102"/>
        <v>31.397896615341626</v>
      </c>
      <c r="H501" s="12">
        <f t="shared" si="102"/>
        <v>31.454662504936127</v>
      </c>
      <c r="I501" s="12">
        <f t="shared" si="102"/>
        <v>31.939562079042613</v>
      </c>
      <c r="J501" s="12">
        <f t="shared" si="102"/>
        <v>33.12464707613139</v>
      </c>
      <c r="K501" s="12">
        <f t="shared" si="102"/>
        <v>33.19250005219067</v>
      </c>
      <c r="L501" s="12">
        <f t="shared" si="102"/>
        <v>34.17308173797361</v>
      </c>
      <c r="M501" s="12">
        <f t="shared" si="102"/>
        <v>34.919435615039276</v>
      </c>
      <c r="N501" s="12">
        <f aca="true" t="shared" si="103" ref="N501:V501">IF(N193&gt;0,N53/N193,0)</f>
        <v>35.552044711387175</v>
      </c>
      <c r="O501" s="12">
        <f t="shared" si="103"/>
        <v>36.7391723560291</v>
      </c>
      <c r="P501" s="12">
        <f t="shared" si="103"/>
        <v>37.54354201321116</v>
      </c>
      <c r="Q501" s="12">
        <f t="shared" si="103"/>
        <v>38.52712774274248</v>
      </c>
      <c r="R501" s="12">
        <f t="shared" si="103"/>
        <v>38.53797662334044</v>
      </c>
      <c r="S501" s="12">
        <f t="shared" si="103"/>
        <v>40.61029424092548</v>
      </c>
      <c r="T501" s="12">
        <f t="shared" si="103"/>
        <v>41.09043226623259</v>
      </c>
      <c r="U501" s="12">
        <f t="shared" si="103"/>
        <v>40.52496261359715</v>
      </c>
      <c r="V501" s="12">
        <f t="shared" si="103"/>
        <v>41.88765211612743</v>
      </c>
    </row>
    <row r="502" spans="3:22" ht="10.5">
      <c r="C502" t="str">
        <f>C194</f>
        <v>SW Intertie</v>
      </c>
      <c r="D502" s="12">
        <f aca="true" t="shared" si="104" ref="D502:M502">IF(D194&gt;0,D54/D194,0)</f>
        <v>26.76698996729918</v>
      </c>
      <c r="E502" s="12">
        <f t="shared" si="104"/>
        <v>25.676301807593404</v>
      </c>
      <c r="F502" s="12">
        <f t="shared" si="104"/>
        <v>26.38180506787252</v>
      </c>
      <c r="G502" s="12">
        <f t="shared" si="104"/>
        <v>27.192751935394572</v>
      </c>
      <c r="H502" s="12">
        <f t="shared" si="104"/>
        <v>27.988610791785213</v>
      </c>
      <c r="I502" s="12">
        <f t="shared" si="104"/>
        <v>28.300242686606325</v>
      </c>
      <c r="J502" s="12">
        <f t="shared" si="104"/>
        <v>29.867215297437554</v>
      </c>
      <c r="K502" s="12">
        <f t="shared" si="104"/>
        <v>29.463729496291418</v>
      </c>
      <c r="L502" s="12">
        <f t="shared" si="104"/>
        <v>30.75959958978827</v>
      </c>
      <c r="M502" s="12">
        <f t="shared" si="104"/>
        <v>32.046455692519565</v>
      </c>
      <c r="N502" s="12">
        <f aca="true" t="shared" si="105" ref="N502:V502">IF(N194&gt;0,N54/N194,0)</f>
        <v>34.11669365397876</v>
      </c>
      <c r="O502" s="12">
        <f t="shared" si="105"/>
        <v>36.044367749826655</v>
      </c>
      <c r="P502" s="12">
        <f t="shared" si="105"/>
        <v>37.86775729229741</v>
      </c>
      <c r="Q502" s="12">
        <f t="shared" si="105"/>
        <v>39.23237366964362</v>
      </c>
      <c r="R502" s="12">
        <f t="shared" si="105"/>
        <v>39.880448613618206</v>
      </c>
      <c r="S502" s="12">
        <f t="shared" si="105"/>
        <v>41.69752109704641</v>
      </c>
      <c r="T502" s="12">
        <f t="shared" si="105"/>
        <v>42.578468281170984</v>
      </c>
      <c r="U502" s="12">
        <f t="shared" si="105"/>
        <v>42.07637474541752</v>
      </c>
      <c r="V502" s="12">
        <f t="shared" si="105"/>
        <v>41.729838709677416</v>
      </c>
    </row>
    <row r="504" spans="2:22" ht="10.5">
      <c r="B504" t="str">
        <f>B204</f>
        <v>APS Surplus Energy</v>
      </c>
      <c r="D504" s="12">
        <f aca="true" t="shared" si="106" ref="D504:M504">IF(D204&gt;0,D60/D204,0)</f>
        <v>17.642605633802816</v>
      </c>
      <c r="E504" s="12">
        <f t="shared" si="106"/>
        <v>18.170774647887324</v>
      </c>
      <c r="F504" s="12">
        <f t="shared" si="106"/>
        <v>18.753521126760564</v>
      </c>
      <c r="G504" s="12">
        <f t="shared" si="106"/>
        <v>19.371478873239436</v>
      </c>
      <c r="H504" s="12">
        <f t="shared" si="106"/>
        <v>20.051936619718308</v>
      </c>
      <c r="I504" s="12">
        <f t="shared" si="106"/>
        <v>20.79225352112676</v>
      </c>
      <c r="J504" s="12">
        <f t="shared" si="106"/>
        <v>21.56161971830986</v>
      </c>
      <c r="K504" s="12">
        <f t="shared" si="106"/>
        <v>22.316901408450704</v>
      </c>
      <c r="L504" s="12">
        <f t="shared" si="106"/>
        <v>23.097711267605632</v>
      </c>
      <c r="M504" s="12">
        <f t="shared" si="106"/>
        <v>23.906690140845072</v>
      </c>
      <c r="N504" s="12">
        <f aca="true" t="shared" si="107" ref="N504:V504">IF(N204&gt;0,N60/N204,0)</f>
        <v>24.742077464788732</v>
      </c>
      <c r="O504" s="12">
        <f t="shared" si="107"/>
        <v>25.634683098591548</v>
      </c>
      <c r="P504" s="12">
        <f t="shared" si="107"/>
        <v>25.634683098591548</v>
      </c>
      <c r="Q504" s="12">
        <f t="shared" si="107"/>
        <v>25.634683098591548</v>
      </c>
      <c r="R504" s="12">
        <f t="shared" si="107"/>
        <v>25.634683098591548</v>
      </c>
      <c r="S504" s="12">
        <f t="shared" si="107"/>
        <v>25.634683098591548</v>
      </c>
      <c r="T504" s="12">
        <f t="shared" si="107"/>
        <v>25.634683098591548</v>
      </c>
      <c r="U504" s="12">
        <f t="shared" si="107"/>
        <v>25.634683098591548</v>
      </c>
      <c r="V504" s="12">
        <f t="shared" si="107"/>
        <v>25.634683098591548</v>
      </c>
    </row>
    <row r="505" spans="2:22" ht="10.5">
      <c r="B505" t="str">
        <f aca="true" t="shared" si="108" ref="B505:B512">B209</f>
        <v>Deseret Annual</v>
      </c>
      <c r="D505" s="12">
        <f aca="true" t="shared" si="109" ref="D505:M505">IF(D209&gt;0,D65/D209,0)</f>
        <v>19.289518976585452</v>
      </c>
      <c r="E505" s="12">
        <f t="shared" si="109"/>
        <v>18.283864801044817</v>
      </c>
      <c r="F505" s="12">
        <f t="shared" si="109"/>
        <v>0</v>
      </c>
      <c r="G505" s="12">
        <f t="shared" si="109"/>
        <v>0</v>
      </c>
      <c r="H505" s="12">
        <f t="shared" si="109"/>
        <v>0</v>
      </c>
      <c r="I505" s="12">
        <f t="shared" si="109"/>
        <v>0</v>
      </c>
      <c r="J505" s="12">
        <f t="shared" si="109"/>
        <v>0</v>
      </c>
      <c r="K505" s="12">
        <f t="shared" si="109"/>
        <v>0</v>
      </c>
      <c r="L505" s="12">
        <f t="shared" si="109"/>
        <v>0</v>
      </c>
      <c r="M505" s="12">
        <f t="shared" si="109"/>
        <v>0</v>
      </c>
      <c r="N505" s="12">
        <f aca="true" t="shared" si="110" ref="N505:V505">IF(N209&gt;0,N65/N209,0)</f>
        <v>0</v>
      </c>
      <c r="O505" s="12">
        <f t="shared" si="110"/>
        <v>0</v>
      </c>
      <c r="P505" s="12">
        <f t="shared" si="110"/>
        <v>0</v>
      </c>
      <c r="Q505" s="12">
        <f t="shared" si="110"/>
        <v>0</v>
      </c>
      <c r="R505" s="12">
        <f t="shared" si="110"/>
        <v>0</v>
      </c>
      <c r="S505" s="12">
        <f t="shared" si="110"/>
        <v>0</v>
      </c>
      <c r="T505" s="12">
        <f t="shared" si="110"/>
        <v>0</v>
      </c>
      <c r="U505" s="12">
        <f t="shared" si="110"/>
        <v>0</v>
      </c>
      <c r="V505" s="12">
        <f t="shared" si="110"/>
        <v>0</v>
      </c>
    </row>
    <row r="506" spans="2:22" ht="10.5">
      <c r="B506" t="str">
        <f t="shared" si="108"/>
        <v>Deseret Expansion</v>
      </c>
      <c r="D506" s="12">
        <f aca="true" t="shared" si="111" ref="D506:M506">IF(D210&gt;0,D66/D210,0)</f>
        <v>12.648980092205443</v>
      </c>
      <c r="E506" s="12">
        <f t="shared" si="111"/>
        <v>13.821008885067355</v>
      </c>
      <c r="F506" s="12">
        <f t="shared" si="111"/>
        <v>0</v>
      </c>
      <c r="G506" s="12">
        <f t="shared" si="111"/>
        <v>0</v>
      </c>
      <c r="H506" s="12">
        <f t="shared" si="111"/>
        <v>0</v>
      </c>
      <c r="I506" s="12">
        <f t="shared" si="111"/>
        <v>0</v>
      </c>
      <c r="J506" s="12">
        <f t="shared" si="111"/>
        <v>0</v>
      </c>
      <c r="K506" s="12">
        <f t="shared" si="111"/>
        <v>0</v>
      </c>
      <c r="L506" s="12">
        <f t="shared" si="111"/>
        <v>0</v>
      </c>
      <c r="M506" s="12">
        <f t="shared" si="111"/>
        <v>0</v>
      </c>
      <c r="N506" s="12">
        <f aca="true" t="shared" si="112" ref="N506:V506">IF(N210&gt;0,N66/N210,0)</f>
        <v>0</v>
      </c>
      <c r="O506" s="12">
        <f t="shared" si="112"/>
        <v>0</v>
      </c>
      <c r="P506" s="12">
        <f t="shared" si="112"/>
        <v>0</v>
      </c>
      <c r="Q506" s="12">
        <f t="shared" si="112"/>
        <v>0</v>
      </c>
      <c r="R506" s="12">
        <f t="shared" si="112"/>
        <v>0</v>
      </c>
      <c r="S506" s="12">
        <f t="shared" si="112"/>
        <v>0</v>
      </c>
      <c r="T506" s="12">
        <f t="shared" si="112"/>
        <v>0</v>
      </c>
      <c r="U506" s="12">
        <f t="shared" si="112"/>
        <v>0</v>
      </c>
      <c r="V506" s="12">
        <f t="shared" si="112"/>
        <v>0</v>
      </c>
    </row>
    <row r="507" spans="2:22" ht="10.5">
      <c r="B507" t="str">
        <f t="shared" si="108"/>
        <v>Deseret NF Purchase</v>
      </c>
      <c r="D507" s="12">
        <f aca="true" t="shared" si="113" ref="D507:M507">IF(D211&gt;0,D67/D211,0)</f>
        <v>16.806910564342445</v>
      </c>
      <c r="E507" s="12">
        <f t="shared" si="113"/>
        <v>19.370821192950466</v>
      </c>
      <c r="F507" s="12">
        <f t="shared" si="113"/>
        <v>0</v>
      </c>
      <c r="G507" s="12">
        <f t="shared" si="113"/>
        <v>0</v>
      </c>
      <c r="H507" s="12">
        <f t="shared" si="113"/>
        <v>0</v>
      </c>
      <c r="I507" s="12">
        <f t="shared" si="113"/>
        <v>0</v>
      </c>
      <c r="J507" s="12">
        <f t="shared" si="113"/>
        <v>0</v>
      </c>
      <c r="K507" s="12">
        <f t="shared" si="113"/>
        <v>0</v>
      </c>
      <c r="L507" s="12">
        <f t="shared" si="113"/>
        <v>0</v>
      </c>
      <c r="M507" s="12">
        <f t="shared" si="113"/>
        <v>0</v>
      </c>
      <c r="N507" s="12">
        <f aca="true" t="shared" si="114" ref="N507:V507">IF(N211&gt;0,N67/N211,0)</f>
        <v>0</v>
      </c>
      <c r="O507" s="12">
        <f t="shared" si="114"/>
        <v>0</v>
      </c>
      <c r="P507" s="12">
        <f t="shared" si="114"/>
        <v>0</v>
      </c>
      <c r="Q507" s="12">
        <f t="shared" si="114"/>
        <v>0</v>
      </c>
      <c r="R507" s="12">
        <f t="shared" si="114"/>
        <v>0</v>
      </c>
      <c r="S507" s="12">
        <f t="shared" si="114"/>
        <v>0</v>
      </c>
      <c r="T507" s="12">
        <f t="shared" si="114"/>
        <v>0</v>
      </c>
      <c r="U507" s="12">
        <f t="shared" si="114"/>
        <v>0</v>
      </c>
      <c r="V507" s="12">
        <f t="shared" si="114"/>
        <v>0</v>
      </c>
    </row>
    <row r="508" spans="2:22" ht="10.5">
      <c r="B508" t="str">
        <f t="shared" si="108"/>
        <v>Gem State</v>
      </c>
      <c r="D508" s="12">
        <f aca="true" t="shared" si="115" ref="D508:M508">IF(D212&gt;0,D68/D212,0)</f>
        <v>40.27455495527411</v>
      </c>
      <c r="E508" s="12">
        <f t="shared" si="115"/>
        <v>40.878682136214685</v>
      </c>
      <c r="F508" s="12">
        <f t="shared" si="115"/>
        <v>41.49186077406784</v>
      </c>
      <c r="G508" s="12">
        <f t="shared" si="115"/>
        <v>42.11423257461695</v>
      </c>
      <c r="H508" s="12">
        <f t="shared" si="115"/>
        <v>42.74592153042246</v>
      </c>
      <c r="I508" s="12">
        <f t="shared" si="115"/>
        <v>43.38714020015942</v>
      </c>
      <c r="J508" s="12">
        <f t="shared" si="115"/>
        <v>44.03795943671951</v>
      </c>
      <c r="K508" s="12">
        <f t="shared" si="115"/>
        <v>44.6985209458861</v>
      </c>
      <c r="L508" s="12">
        <f t="shared" si="115"/>
        <v>45.36901957311133</v>
      </c>
      <c r="M508" s="12">
        <f t="shared" si="115"/>
        <v>46.04950845806395</v>
      </c>
      <c r="N508" s="12">
        <f aca="true" t="shared" si="116" ref="N508:V508">IF(N212&gt;0,N68/N212,0)</f>
        <v>46.740306438756534</v>
      </c>
      <c r="O508" s="12">
        <f t="shared" si="116"/>
        <v>47.441395801966166</v>
      </c>
      <c r="P508" s="12">
        <f t="shared" si="116"/>
        <v>48.15297139314498</v>
      </c>
      <c r="Q508" s="12">
        <f t="shared" si="116"/>
        <v>48.87528119741387</v>
      </c>
      <c r="R508" s="12">
        <f t="shared" si="116"/>
        <v>49.60841378088743</v>
      </c>
      <c r="S508" s="12">
        <f t="shared" si="116"/>
        <v>50.35249313612612</v>
      </c>
      <c r="T508" s="12">
        <f t="shared" si="116"/>
        <v>51.10782038791958</v>
      </c>
      <c r="U508" s="12">
        <f t="shared" si="116"/>
        <v>51.874448675936584</v>
      </c>
      <c r="V508" s="12">
        <f t="shared" si="116"/>
        <v>52.65255513240634</v>
      </c>
    </row>
    <row r="509" spans="2:22" ht="10.5">
      <c r="B509" t="str">
        <f t="shared" si="108"/>
        <v>Grant County</v>
      </c>
      <c r="D509" s="12">
        <f aca="true" t="shared" si="117" ref="D509:M509">IF(D213&gt;0,D69/D213,0)</f>
        <v>34.674041331540934</v>
      </c>
      <c r="E509" s="12">
        <f t="shared" si="117"/>
        <v>34.744497716894976</v>
      </c>
      <c r="F509" s="12">
        <f t="shared" si="117"/>
        <v>34.744497716894976</v>
      </c>
      <c r="G509" s="12">
        <f t="shared" si="117"/>
        <v>34.744497716894976</v>
      </c>
      <c r="H509" s="12">
        <f t="shared" si="117"/>
        <v>34.674041331540934</v>
      </c>
      <c r="I509" s="12">
        <f t="shared" si="117"/>
        <v>34.744497716894976</v>
      </c>
      <c r="J509" s="12">
        <f t="shared" si="117"/>
        <v>34.744497716894976</v>
      </c>
      <c r="K509" s="12">
        <f t="shared" si="117"/>
        <v>34.744497716894976</v>
      </c>
      <c r="L509" s="12">
        <f t="shared" si="117"/>
        <v>34.674041331540934</v>
      </c>
      <c r="M509" s="12">
        <f t="shared" si="117"/>
        <v>34.744497716894976</v>
      </c>
      <c r="N509" s="12">
        <f aca="true" t="shared" si="118" ref="N509:V509">IF(N213&gt;0,N69/N213,0)</f>
        <v>34.744497716894976</v>
      </c>
      <c r="O509" s="12">
        <f t="shared" si="118"/>
        <v>34.744497716894976</v>
      </c>
      <c r="P509" s="12">
        <f t="shared" si="118"/>
        <v>34.674041331540934</v>
      </c>
      <c r="Q509" s="12">
        <f t="shared" si="118"/>
        <v>34.744497716894976</v>
      </c>
      <c r="R509" s="12">
        <f t="shared" si="118"/>
        <v>34.744497716894976</v>
      </c>
      <c r="S509" s="12">
        <f t="shared" si="118"/>
        <v>34.744497716894976</v>
      </c>
      <c r="T509" s="12">
        <f t="shared" si="118"/>
        <v>34.674041331540934</v>
      </c>
      <c r="U509" s="12">
        <f t="shared" si="118"/>
        <v>34.744497716894976</v>
      </c>
      <c r="V509" s="12">
        <f t="shared" si="118"/>
        <v>34.744497716894976</v>
      </c>
    </row>
    <row r="510" spans="2:22" ht="10.5">
      <c r="B510" t="str">
        <f t="shared" si="108"/>
        <v>IPP</v>
      </c>
      <c r="D510" s="12">
        <f aca="true" t="shared" si="119" ref="D510:M510">IF(D214&gt;0,D70/D214,0)</f>
        <v>73.66152256325934</v>
      </c>
      <c r="E510" s="12">
        <f t="shared" si="119"/>
        <v>76.09729030189197</v>
      </c>
      <c r="F510" s="12">
        <f t="shared" si="119"/>
        <v>78.53240242338174</v>
      </c>
      <c r="G510" s="12">
        <f t="shared" si="119"/>
        <v>81.12398071372944</v>
      </c>
      <c r="H510" s="12">
        <f t="shared" si="119"/>
        <v>83.71403980542614</v>
      </c>
      <c r="I510" s="12">
        <f t="shared" si="119"/>
        <v>87.06995567822621</v>
      </c>
      <c r="J510" s="12">
        <f t="shared" si="119"/>
        <v>90.29154450501626</v>
      </c>
      <c r="K510" s="12">
        <f t="shared" si="119"/>
        <v>93.4517556919694</v>
      </c>
      <c r="L510" s="12">
        <f t="shared" si="119"/>
        <v>96.4354018224171</v>
      </c>
      <c r="M510" s="12">
        <f t="shared" si="119"/>
        <v>100.10785251271244</v>
      </c>
      <c r="N510" s="12">
        <f aca="true" t="shared" si="120" ref="N510:V510">IF(N214&gt;0,N70/N214,0)</f>
        <v>103.61162329928078</v>
      </c>
      <c r="O510" s="12">
        <f t="shared" si="120"/>
        <v>107.34164414311238</v>
      </c>
      <c r="P510" s="12">
        <f t="shared" si="120"/>
        <v>110.87579359641911</v>
      </c>
      <c r="Q510" s="12">
        <f t="shared" si="120"/>
        <v>115.20935739154336</v>
      </c>
      <c r="R510" s="12">
        <f t="shared" si="120"/>
        <v>119.35689048971551</v>
      </c>
      <c r="S510" s="12">
        <f t="shared" si="120"/>
        <v>123.6537404370333</v>
      </c>
      <c r="T510" s="12">
        <f t="shared" si="120"/>
        <v>127.72495032885722</v>
      </c>
      <c r="U510" s="12">
        <f t="shared" si="120"/>
        <v>132.71706502817352</v>
      </c>
      <c r="V510" s="12">
        <f t="shared" si="120"/>
        <v>137.49487780017407</v>
      </c>
    </row>
    <row r="511" spans="2:22" ht="10.5">
      <c r="B511" t="str">
        <f t="shared" si="108"/>
        <v>Mid Columbia</v>
      </c>
      <c r="D511" s="12">
        <f aca="true" t="shared" si="121" ref="D511:M511">IF(D215&gt;0,D71/D215,0)</f>
        <v>7.296000697903828</v>
      </c>
      <c r="E511" s="12">
        <f t="shared" si="121"/>
        <v>7.532549006242988</v>
      </c>
      <c r="F511" s="12">
        <f t="shared" si="121"/>
        <v>7.772709195054421</v>
      </c>
      <c r="G511" s="12">
        <f t="shared" si="121"/>
        <v>8.028913756855966</v>
      </c>
      <c r="H511" s="12">
        <f t="shared" si="121"/>
        <v>8.286910962459608</v>
      </c>
      <c r="I511" s="12">
        <f t="shared" si="121"/>
        <v>8.619089132425497</v>
      </c>
      <c r="J511" s="12">
        <f t="shared" si="121"/>
        <v>6.897118131020309</v>
      </c>
      <c r="K511" s="12">
        <f t="shared" si="121"/>
        <v>7.139281602987115</v>
      </c>
      <c r="L511" s="12">
        <f t="shared" si="121"/>
        <v>7.367280155565595</v>
      </c>
      <c r="M511" s="12">
        <f t="shared" si="121"/>
        <v>7.645853999925157</v>
      </c>
      <c r="N511" s="12">
        <f aca="true" t="shared" si="122" ref="N511:V511">IF(N215&gt;0,N71/N215,0)</f>
        <v>10.252919216212208</v>
      </c>
      <c r="O511" s="12">
        <f t="shared" si="122"/>
        <v>10.620931087170957</v>
      </c>
      <c r="P511" s="12">
        <f t="shared" si="122"/>
        <v>25.439737796096736</v>
      </c>
      <c r="Q511" s="12">
        <f t="shared" si="122"/>
        <v>26.42879450232449</v>
      </c>
      <c r="R511" s="12">
        <f t="shared" si="122"/>
        <v>27.378658595142145</v>
      </c>
      <c r="S511" s="12">
        <f t="shared" si="122"/>
        <v>28.36450163790988</v>
      </c>
      <c r="T511" s="12">
        <f t="shared" si="122"/>
        <v>29.302032608271592</v>
      </c>
      <c r="U511" s="12">
        <f t="shared" si="122"/>
        <v>30.443201946264324</v>
      </c>
      <c r="V511" s="12">
        <f t="shared" si="122"/>
        <v>31.53329587562143</v>
      </c>
    </row>
    <row r="512" spans="2:22" ht="10.5">
      <c r="B512" t="str">
        <f t="shared" si="108"/>
        <v>PGE Cove</v>
      </c>
      <c r="D512" s="12">
        <f aca="true" t="shared" si="123" ref="D512:M512">IF(D216&gt;0,D72/D216,0)</f>
        <v>8.025886068059998</v>
      </c>
      <c r="E512" s="12">
        <f t="shared" si="123"/>
        <v>16.096583333333335</v>
      </c>
      <c r="F512" s="12">
        <f t="shared" si="123"/>
        <v>8.048583333333333</v>
      </c>
      <c r="G512" s="12">
        <f t="shared" si="123"/>
        <v>8.1285</v>
      </c>
      <c r="H512" s="12">
        <f t="shared" si="123"/>
        <v>8.186970250955627</v>
      </c>
      <c r="I512" s="12">
        <f t="shared" si="123"/>
        <v>8.291916666666667</v>
      </c>
      <c r="J512" s="12">
        <f t="shared" si="123"/>
        <v>8.375333333333334</v>
      </c>
      <c r="K512" s="12">
        <f t="shared" si="123"/>
        <v>8.459</v>
      </c>
      <c r="L512" s="12">
        <f t="shared" si="123"/>
        <v>8.519029416652817</v>
      </c>
      <c r="M512" s="12">
        <f t="shared" si="123"/>
        <v>8.62875</v>
      </c>
      <c r="N512" s="12">
        <f aca="true" t="shared" si="124" ref="N512:V512">IF(N216&gt;0,N72/N216,0)</f>
        <v>8.715333333333334</v>
      </c>
      <c r="O512" s="12">
        <f t="shared" si="124"/>
        <v>8.80225</v>
      </c>
      <c r="P512" s="12">
        <f t="shared" si="124"/>
        <v>8.864882831976068</v>
      </c>
      <c r="Q512" s="12">
        <f t="shared" si="124"/>
        <v>8.979416666666667</v>
      </c>
      <c r="R512" s="12">
        <f t="shared" si="124"/>
        <v>9.06925</v>
      </c>
      <c r="S512" s="12">
        <f t="shared" si="124"/>
        <v>9.16</v>
      </c>
      <c r="T512" s="12">
        <f t="shared" si="124"/>
        <v>9.224945986371946</v>
      </c>
      <c r="U512" s="12">
        <f t="shared" si="124"/>
        <v>9.34375</v>
      </c>
      <c r="V512" s="12">
        <f t="shared" si="124"/>
        <v>9.437416666666667</v>
      </c>
    </row>
    <row r="513" spans="2:22" ht="10.5">
      <c r="B513" t="str">
        <f>B218</f>
        <v>Q.F. Contracts - PP&amp;L</v>
      </c>
      <c r="D513" s="12">
        <f aca="true" t="shared" si="125" ref="D513:M513">IF(D218&gt;0,D73/D218,0)</f>
        <v>102.2826992951377</v>
      </c>
      <c r="E513" s="12">
        <f t="shared" si="125"/>
        <v>105.74695747112044</v>
      </c>
      <c r="F513" s="12">
        <f t="shared" si="125"/>
        <v>109.13085613436434</v>
      </c>
      <c r="G513" s="12">
        <f t="shared" si="125"/>
        <v>112.73217332435901</v>
      </c>
      <c r="H513" s="12">
        <f t="shared" si="125"/>
        <v>116.24111709758913</v>
      </c>
      <c r="I513" s="12">
        <f t="shared" si="125"/>
        <v>120.99487759446514</v>
      </c>
      <c r="J513" s="12">
        <f t="shared" si="125"/>
        <v>125.47169176345365</v>
      </c>
      <c r="K513" s="12">
        <f t="shared" si="125"/>
        <v>129.86319968381179</v>
      </c>
      <c r="L513" s="12">
        <f t="shared" si="125"/>
        <v>133.90536989676573</v>
      </c>
      <c r="M513" s="12">
        <f t="shared" si="125"/>
        <v>139.11270661803837</v>
      </c>
      <c r="N513" s="12">
        <f aca="true" t="shared" si="126" ref="N513:V513">IF(N218&gt;0,N73/N218,0)</f>
        <v>143.9816489528222</v>
      </c>
      <c r="O513" s="12">
        <f t="shared" si="126"/>
        <v>149.16499115612183</v>
      </c>
      <c r="P513" s="12">
        <f t="shared" si="126"/>
        <v>153.9565620809032</v>
      </c>
      <c r="Q513" s="12">
        <f t="shared" si="126"/>
        <v>160.09818661365557</v>
      </c>
      <c r="R513" s="12">
        <f t="shared" si="126"/>
        <v>165.86172244310177</v>
      </c>
      <c r="S513" s="12">
        <f t="shared" si="126"/>
        <v>171.83274504586294</v>
      </c>
      <c r="T513" s="12">
        <f t="shared" si="126"/>
        <v>177.35246428905592</v>
      </c>
      <c r="U513" s="12">
        <f t="shared" si="126"/>
        <v>184.42739802147577</v>
      </c>
      <c r="V513" s="12">
        <f t="shared" si="126"/>
        <v>191.06678497636415</v>
      </c>
    </row>
    <row r="514" spans="2:22" ht="10.5">
      <c r="B514" t="str">
        <f>B219</f>
        <v>Q.F. Contracts - UP&amp;L</v>
      </c>
      <c r="D514" s="12">
        <f aca="true" t="shared" si="127" ref="D514:M514">IF(D219&gt;0,D74/D219,0)</f>
        <v>51.94074231148079</v>
      </c>
      <c r="E514" s="12">
        <f t="shared" si="127"/>
        <v>52.607207042414544</v>
      </c>
      <c r="F514" s="12">
        <f t="shared" si="127"/>
        <v>53.133279981708014</v>
      </c>
      <c r="G514" s="12">
        <f t="shared" si="127"/>
        <v>53.6646118669258</v>
      </c>
      <c r="H514" s="12">
        <f t="shared" si="127"/>
        <v>54.049740523877276</v>
      </c>
      <c r="I514" s="12">
        <f t="shared" si="127"/>
        <v>54.74326969246599</v>
      </c>
      <c r="J514" s="12">
        <f t="shared" si="127"/>
        <v>55.29070081170687</v>
      </c>
      <c r="K514" s="12">
        <f t="shared" si="127"/>
        <v>55.84361038070195</v>
      </c>
      <c r="L514" s="12">
        <f t="shared" si="127"/>
        <v>56.24437725730546</v>
      </c>
      <c r="M514" s="12">
        <f t="shared" si="127"/>
        <v>56.96606379330056</v>
      </c>
      <c r="N514" s="12">
        <f aca="true" t="shared" si="128" ref="N514:V514">IF(N219&gt;0,N74/N219,0)</f>
        <v>57.53571967531725</v>
      </c>
      <c r="O514" s="12">
        <f t="shared" si="128"/>
        <v>58.11108265691094</v>
      </c>
      <c r="P514" s="12">
        <f t="shared" si="128"/>
        <v>58.528127394111856</v>
      </c>
      <c r="Q514" s="12">
        <f t="shared" si="128"/>
        <v>59.279117411684005</v>
      </c>
      <c r="R514" s="12">
        <f t="shared" si="128"/>
        <v>59.871908082771235</v>
      </c>
      <c r="S514" s="12">
        <f t="shared" si="128"/>
        <v>60.47062535726535</v>
      </c>
      <c r="T514" s="12">
        <f t="shared" si="128"/>
        <v>60.90460262303455</v>
      </c>
      <c r="U514" s="12">
        <f t="shared" si="128"/>
        <v>61.68608894478107</v>
      </c>
      <c r="V514" s="12">
        <f t="shared" si="128"/>
        <v>62.30294958271407</v>
      </c>
    </row>
    <row r="515" spans="2:22" ht="10.5">
      <c r="B515" t="str">
        <f>B221</f>
        <v>South Idaho / Storage</v>
      </c>
      <c r="D515" s="12">
        <f aca="true" t="shared" si="129" ref="D515:M515">IF(D221&gt;0,D76/D221,0)</f>
        <v>-7.999859609715008</v>
      </c>
      <c r="E515" s="12">
        <f t="shared" si="129"/>
        <v>-8.00002005615724</v>
      </c>
      <c r="F515" s="12">
        <f t="shared" si="129"/>
        <v>-8.00002005615724</v>
      </c>
      <c r="G515" s="12">
        <f t="shared" si="129"/>
        <v>-8.00002005615724</v>
      </c>
      <c r="H515" s="12">
        <f t="shared" si="129"/>
        <v>-7.999859609715008</v>
      </c>
      <c r="I515" s="12">
        <f t="shared" si="129"/>
        <v>-8.00002005615724</v>
      </c>
      <c r="J515" s="12">
        <f t="shared" si="129"/>
        <v>-8.00002005615724</v>
      </c>
      <c r="K515" s="12">
        <f t="shared" si="129"/>
        <v>-8.00002005615724</v>
      </c>
      <c r="L515" s="12">
        <f t="shared" si="129"/>
        <v>-7.999859609715008</v>
      </c>
      <c r="M515" s="12">
        <f t="shared" si="129"/>
        <v>-8.00002005615724</v>
      </c>
      <c r="N515" s="12">
        <f aca="true" t="shared" si="130" ref="N515:V515">IF(N221&gt;0,N76/N221,0)</f>
        <v>-8.00002005615724</v>
      </c>
      <c r="O515" s="12">
        <f t="shared" si="130"/>
        <v>-8.00002005615724</v>
      </c>
      <c r="P515" s="12">
        <f t="shared" si="130"/>
        <v>0</v>
      </c>
      <c r="Q515" s="12">
        <f t="shared" si="130"/>
        <v>0</v>
      </c>
      <c r="R515" s="12">
        <f t="shared" si="130"/>
        <v>0</v>
      </c>
      <c r="S515" s="12">
        <f t="shared" si="130"/>
        <v>0</v>
      </c>
      <c r="T515" s="12">
        <f t="shared" si="130"/>
        <v>0</v>
      </c>
      <c r="U515" s="12">
        <f t="shared" si="130"/>
        <v>0</v>
      </c>
      <c r="V515" s="12">
        <f t="shared" si="130"/>
        <v>0</v>
      </c>
    </row>
    <row r="516" spans="2:22" ht="10.5">
      <c r="B516" t="str">
        <f>B225</f>
        <v>TriState Staff</v>
      </c>
      <c r="D516" s="12">
        <f aca="true" t="shared" si="131" ref="D516:M516">IF(D225&gt;0,D77/D225,0)</f>
        <v>38.93442996206402</v>
      </c>
      <c r="E516" s="12">
        <f t="shared" si="131"/>
        <v>39.74340097154558</v>
      </c>
      <c r="F516" s="12">
        <f t="shared" si="131"/>
        <v>40.51206353332092</v>
      </c>
      <c r="G516" s="12">
        <f t="shared" si="131"/>
        <v>41.30232419274959</v>
      </c>
      <c r="H516" s="12">
        <f t="shared" si="131"/>
        <v>42.05008389349904</v>
      </c>
      <c r="I516" s="12">
        <f t="shared" si="131"/>
        <v>42.94085022532411</v>
      </c>
      <c r="J516" s="12">
        <f t="shared" si="131"/>
        <v>43.789435232050465</v>
      </c>
      <c r="K516" s="12">
        <f t="shared" si="131"/>
        <v>44.66028219078964</v>
      </c>
      <c r="L516" s="12">
        <f t="shared" si="131"/>
        <v>45.48673291742708</v>
      </c>
      <c r="M516" s="12">
        <f t="shared" si="131"/>
        <v>46.46960495396925</v>
      </c>
      <c r="N516" s="12">
        <f aca="true" t="shared" si="132" ref="N516:V516">IF(N225&gt;0,N77/N225,0)</f>
        <v>47.41594163701568</v>
      </c>
      <c r="O516" s="12">
        <f t="shared" si="132"/>
        <v>48.385330574883824</v>
      </c>
      <c r="P516" s="12">
        <f t="shared" si="132"/>
        <v>0</v>
      </c>
      <c r="Q516" s="12">
        <f t="shared" si="132"/>
        <v>0</v>
      </c>
      <c r="R516" s="12">
        <f t="shared" si="132"/>
        <v>0</v>
      </c>
      <c r="S516" s="12">
        <f t="shared" si="132"/>
        <v>0</v>
      </c>
      <c r="T516" s="12">
        <f t="shared" si="132"/>
        <v>0</v>
      </c>
      <c r="U516" s="12">
        <f t="shared" si="132"/>
        <v>0</v>
      </c>
      <c r="V516" s="12">
        <f t="shared" si="132"/>
        <v>0</v>
      </c>
    </row>
    <row r="517" spans="2:22" ht="10.5">
      <c r="B517" t="str">
        <f>B226</f>
        <v>USBR Greensprings</v>
      </c>
      <c r="D517" s="12">
        <f aca="true" t="shared" si="133" ref="D517:M517">IF(D226&gt;0,D78/D226,0)</f>
        <v>12.58974139113733</v>
      </c>
      <c r="E517" s="12">
        <f t="shared" si="133"/>
        <v>0</v>
      </c>
      <c r="F517" s="12">
        <f t="shared" si="133"/>
        <v>0</v>
      </c>
      <c r="G517" s="12">
        <f t="shared" si="133"/>
        <v>0</v>
      </c>
      <c r="H517" s="12">
        <f t="shared" si="133"/>
        <v>0</v>
      </c>
      <c r="I517" s="12">
        <f t="shared" si="133"/>
        <v>0</v>
      </c>
      <c r="J517" s="12">
        <f t="shared" si="133"/>
        <v>0</v>
      </c>
      <c r="K517" s="12">
        <f t="shared" si="133"/>
        <v>0</v>
      </c>
      <c r="L517" s="12">
        <f t="shared" si="133"/>
        <v>0</v>
      </c>
      <c r="M517" s="12">
        <f t="shared" si="133"/>
        <v>0</v>
      </c>
      <c r="N517" s="12">
        <f aca="true" t="shared" si="134" ref="N517:V517">IF(N226&gt;0,N78/N226,0)</f>
        <v>0</v>
      </c>
      <c r="O517" s="12">
        <f t="shared" si="134"/>
        <v>0</v>
      </c>
      <c r="P517" s="12">
        <f t="shared" si="134"/>
        <v>0</v>
      </c>
      <c r="Q517" s="12">
        <f t="shared" si="134"/>
        <v>0</v>
      </c>
      <c r="R517" s="12">
        <f t="shared" si="134"/>
        <v>0</v>
      </c>
      <c r="S517" s="12">
        <f t="shared" si="134"/>
        <v>0</v>
      </c>
      <c r="T517" s="12">
        <f t="shared" si="134"/>
        <v>0</v>
      </c>
      <c r="U517" s="12">
        <f t="shared" si="134"/>
        <v>0</v>
      </c>
      <c r="V517" s="12">
        <f t="shared" si="134"/>
        <v>0</v>
      </c>
    </row>
    <row r="518" spans="2:22" ht="10.5">
      <c r="B518" t="str">
        <f>B227</f>
        <v>GSLM</v>
      </c>
      <c r="D518" s="12">
        <f aca="true" t="shared" si="135" ref="D518:M518">IF(D227&gt;0,D79/D227,0)</f>
        <v>19.952896564327485</v>
      </c>
      <c r="E518" s="12">
        <f t="shared" si="135"/>
        <v>20.018747708104144</v>
      </c>
      <c r="F518" s="12">
        <f t="shared" si="135"/>
        <v>20.018747708104144</v>
      </c>
      <c r="G518" s="12">
        <f t="shared" si="135"/>
        <v>20.018747708104144</v>
      </c>
      <c r="H518" s="12">
        <f t="shared" si="135"/>
        <v>19.952896564327485</v>
      </c>
      <c r="I518" s="12">
        <f t="shared" si="135"/>
        <v>20.018747708104144</v>
      </c>
      <c r="J518" s="12">
        <f t="shared" si="135"/>
        <v>20.018747708104144</v>
      </c>
      <c r="K518" s="12">
        <f t="shared" si="135"/>
        <v>20.018747708104144</v>
      </c>
      <c r="L518" s="12">
        <f t="shared" si="135"/>
        <v>19.952896564327485</v>
      </c>
      <c r="M518" s="12">
        <f t="shared" si="135"/>
        <v>20.018747708104144</v>
      </c>
      <c r="N518" s="12">
        <f aca="true" t="shared" si="136" ref="N518:V518">IF(N227&gt;0,N79/N227,0)</f>
        <v>20.018747708104144</v>
      </c>
      <c r="O518" s="12">
        <f t="shared" si="136"/>
        <v>20.018747708104144</v>
      </c>
      <c r="P518" s="12">
        <f t="shared" si="136"/>
        <v>19.952896564327485</v>
      </c>
      <c r="Q518" s="12">
        <f t="shared" si="136"/>
        <v>20.018747708104144</v>
      </c>
      <c r="R518" s="12">
        <f t="shared" si="136"/>
        <v>20.018747708104144</v>
      </c>
      <c r="S518" s="12">
        <f t="shared" si="136"/>
        <v>20.018747708104144</v>
      </c>
      <c r="T518" s="12">
        <f t="shared" si="136"/>
        <v>19.952896564327485</v>
      </c>
      <c r="U518" s="12">
        <f t="shared" si="136"/>
        <v>20.018747708104144</v>
      </c>
      <c r="V518" s="12">
        <f t="shared" si="136"/>
        <v>20.018747708104144</v>
      </c>
    </row>
    <row r="519" spans="2:22" ht="10.5">
      <c r="B519" t="str">
        <f>B228</f>
        <v>WWP Purchase 1994</v>
      </c>
      <c r="D519" s="12">
        <f aca="true" t="shared" si="137" ref="D519:M519">IF(D228&gt;0,D80/D228,0)</f>
        <v>59.947391304347825</v>
      </c>
      <c r="E519" s="12">
        <f t="shared" si="137"/>
        <v>62.97565217391304</v>
      </c>
      <c r="F519" s="12">
        <f t="shared" si="137"/>
        <v>66.11391304347826</v>
      </c>
      <c r="G519" s="12">
        <f t="shared" si="137"/>
        <v>69.42652173913044</v>
      </c>
      <c r="H519" s="12">
        <f t="shared" si="137"/>
        <v>0</v>
      </c>
      <c r="I519" s="12">
        <f t="shared" si="137"/>
        <v>0</v>
      </c>
      <c r="J519" s="12">
        <f t="shared" si="137"/>
        <v>0</v>
      </c>
      <c r="K519" s="12">
        <f t="shared" si="137"/>
        <v>0</v>
      </c>
      <c r="L519" s="12">
        <f t="shared" si="137"/>
        <v>0</v>
      </c>
      <c r="M519" s="12">
        <f t="shared" si="137"/>
        <v>0</v>
      </c>
      <c r="N519" s="12">
        <f aca="true" t="shared" si="138" ref="N519:V519">IF(N228&gt;0,N80/N228,0)</f>
        <v>0</v>
      </c>
      <c r="O519" s="12">
        <f t="shared" si="138"/>
        <v>0</v>
      </c>
      <c r="P519" s="12">
        <f t="shared" si="138"/>
        <v>0</v>
      </c>
      <c r="Q519" s="12">
        <f t="shared" si="138"/>
        <v>0</v>
      </c>
      <c r="R519" s="12">
        <f t="shared" si="138"/>
        <v>0</v>
      </c>
      <c r="S519" s="12">
        <f t="shared" si="138"/>
        <v>0</v>
      </c>
      <c r="T519" s="12">
        <f t="shared" si="138"/>
        <v>0</v>
      </c>
      <c r="U519" s="12">
        <f t="shared" si="138"/>
        <v>0</v>
      </c>
      <c r="V519" s="12">
        <f t="shared" si="138"/>
        <v>0</v>
      </c>
    </row>
    <row r="520" spans="2:22" ht="10.5">
      <c r="B520" t="str">
        <f>B233</f>
        <v>CoGen/James River</v>
      </c>
      <c r="D520" s="12">
        <f aca="true" t="shared" si="139" ref="D520:M520">IF(D233&gt;0,D81/D233,0)</f>
        <v>45.150130141818096</v>
      </c>
      <c r="E520" s="12">
        <f t="shared" si="139"/>
        <v>45.28010547190384</v>
      </c>
      <c r="F520" s="12">
        <f t="shared" si="139"/>
        <v>47.100112935919235</v>
      </c>
      <c r="G520" s="12">
        <f t="shared" si="139"/>
        <v>48.64011737530094</v>
      </c>
      <c r="H520" s="12">
        <f t="shared" si="139"/>
        <v>52.33016127855214</v>
      </c>
      <c r="I520" s="12">
        <f t="shared" si="139"/>
        <v>56.48013132764344</v>
      </c>
      <c r="J520" s="12">
        <f t="shared" si="139"/>
        <v>56.820141621154875</v>
      </c>
      <c r="K520" s="12">
        <f t="shared" si="139"/>
        <v>59.950147206970314</v>
      </c>
      <c r="L520" s="12">
        <f t="shared" si="139"/>
        <v>63.47019144226325</v>
      </c>
      <c r="M520" s="12">
        <f t="shared" si="139"/>
        <v>73.32018430751744</v>
      </c>
      <c r="N520" s="12">
        <f aca="true" t="shared" si="140" ref="N520:V520">IF(N233&gt;0,N81/N233,0)</f>
        <v>74.49017847777992</v>
      </c>
      <c r="O520" s="12">
        <f t="shared" si="140"/>
        <v>78.76018801513293</v>
      </c>
      <c r="P520" s="12">
        <f t="shared" si="140"/>
        <v>82.76024228271181</v>
      </c>
      <c r="Q520" s="12">
        <f t="shared" si="140"/>
        <v>87.41020862654798</v>
      </c>
      <c r="R520" s="12">
        <f t="shared" si="140"/>
        <v>96.760239238768</v>
      </c>
      <c r="S520" s="12">
        <f t="shared" si="140"/>
        <v>97.760239238768</v>
      </c>
      <c r="T520" s="12">
        <f t="shared" si="140"/>
        <v>98.77061957235642</v>
      </c>
      <c r="U520" s="12">
        <f t="shared" si="140"/>
        <v>99.79135881668525</v>
      </c>
      <c r="V520" s="12">
        <f t="shared" si="140"/>
        <v>0</v>
      </c>
    </row>
    <row r="521" spans="2:22" ht="10.5">
      <c r="B521" t="str">
        <f>B234</f>
        <v>CoGen/Hermiston</v>
      </c>
      <c r="D521" s="12">
        <f aca="true" t="shared" si="141" ref="D521:M521">IF(D234&gt;0,D82/D234,0)</f>
        <v>39.59511152538177</v>
      </c>
      <c r="E521" s="12">
        <f t="shared" si="141"/>
        <v>40.71472453301837</v>
      </c>
      <c r="F521" s="12">
        <f t="shared" si="141"/>
        <v>41.89341677148158</v>
      </c>
      <c r="G521" s="12">
        <f t="shared" si="141"/>
        <v>43.13387100798175</v>
      </c>
      <c r="H521" s="12">
        <f t="shared" si="141"/>
        <v>44.44029829914387</v>
      </c>
      <c r="I521" s="12">
        <f t="shared" si="141"/>
        <v>45.81489838277737</v>
      </c>
      <c r="J521" s="12">
        <f t="shared" si="141"/>
        <v>47.262900753511225</v>
      </c>
      <c r="K521" s="12">
        <f t="shared" si="141"/>
        <v>48.78698810312692</v>
      </c>
      <c r="L521" s="12">
        <f t="shared" si="141"/>
        <v>50.39138685192332</v>
      </c>
      <c r="M521" s="12">
        <f t="shared" si="141"/>
        <v>52.08091528825166</v>
      </c>
      <c r="N521" s="12">
        <f aca="true" t="shared" si="142" ref="N521:V521">IF(N234&gt;0,N82/N234,0)</f>
        <v>53.85975977456122</v>
      </c>
      <c r="O521" s="12">
        <f t="shared" si="142"/>
        <v>56.82931446482326</v>
      </c>
      <c r="P521" s="12">
        <f t="shared" si="142"/>
        <v>0</v>
      </c>
      <c r="Q521" s="12">
        <f t="shared" si="142"/>
        <v>0</v>
      </c>
      <c r="R521" s="12">
        <f t="shared" si="142"/>
        <v>0</v>
      </c>
      <c r="S521" s="12">
        <f t="shared" si="142"/>
        <v>0</v>
      </c>
      <c r="T521" s="12">
        <f t="shared" si="142"/>
        <v>0</v>
      </c>
      <c r="U521" s="12">
        <f t="shared" si="142"/>
        <v>0</v>
      </c>
      <c r="V521" s="12">
        <f t="shared" si="142"/>
        <v>0</v>
      </c>
    </row>
    <row r="522" spans="2:22" ht="10.5">
      <c r="B522" t="str">
        <f>B235</f>
        <v>Black Hills Purchase</v>
      </c>
      <c r="D522" s="12">
        <f aca="true" t="shared" si="143" ref="D522:M522">IF(D235&gt;0,D83/D235,0)</f>
        <v>11.764705882352942</v>
      </c>
      <c r="E522" s="12">
        <f t="shared" si="143"/>
        <v>0</v>
      </c>
      <c r="F522" s="12">
        <f t="shared" si="143"/>
        <v>0</v>
      </c>
      <c r="G522" s="12">
        <f t="shared" si="143"/>
        <v>0</v>
      </c>
      <c r="H522" s="12">
        <f t="shared" si="143"/>
        <v>0</v>
      </c>
      <c r="I522" s="12">
        <f t="shared" si="143"/>
        <v>0</v>
      </c>
      <c r="J522" s="12">
        <f t="shared" si="143"/>
        <v>0</v>
      </c>
      <c r="K522" s="12">
        <f t="shared" si="143"/>
        <v>0</v>
      </c>
      <c r="L522" s="12">
        <f t="shared" si="143"/>
        <v>0</v>
      </c>
      <c r="M522" s="12">
        <f t="shared" si="143"/>
        <v>0</v>
      </c>
      <c r="N522" s="12">
        <f aca="true" t="shared" si="144" ref="N522:V522">IF(N235&gt;0,N83/N235,0)</f>
        <v>0</v>
      </c>
      <c r="O522" s="12">
        <f t="shared" si="144"/>
        <v>0</v>
      </c>
      <c r="P522" s="12">
        <f t="shared" si="144"/>
        <v>0</v>
      </c>
      <c r="Q522" s="12">
        <f t="shared" si="144"/>
        <v>0</v>
      </c>
      <c r="R522" s="12">
        <f t="shared" si="144"/>
        <v>0</v>
      </c>
      <c r="S522" s="12">
        <f t="shared" si="144"/>
        <v>0</v>
      </c>
      <c r="T522" s="12">
        <f t="shared" si="144"/>
        <v>0</v>
      </c>
      <c r="U522" s="12">
        <f t="shared" si="144"/>
        <v>0</v>
      </c>
      <c r="V522" s="12">
        <f t="shared" si="144"/>
        <v>0</v>
      </c>
    </row>
    <row r="523" spans="2:22" ht="10.5">
      <c r="B523" t="str">
        <f>B236</f>
        <v>Redding</v>
      </c>
      <c r="D523" s="12">
        <f aca="true" t="shared" si="145" ref="D523:M523">IF(D236&gt;0,D84/D236,0)</f>
        <v>23.840056362518926</v>
      </c>
      <c r="E523" s="12">
        <f t="shared" si="145"/>
        <v>23.8400189406751</v>
      </c>
      <c r="F523" s="12">
        <f t="shared" si="145"/>
        <v>23.8400189406751</v>
      </c>
      <c r="G523" s="12">
        <f t="shared" si="145"/>
        <v>23.8400189406751</v>
      </c>
      <c r="H523" s="12">
        <f t="shared" si="145"/>
        <v>23.840056362518926</v>
      </c>
      <c r="I523" s="12">
        <f t="shared" si="145"/>
        <v>23.8400189406751</v>
      </c>
      <c r="J523" s="12">
        <f t="shared" si="145"/>
        <v>23.8400189406751</v>
      </c>
      <c r="K523" s="12">
        <f t="shared" si="145"/>
        <v>23.8400189406751</v>
      </c>
      <c r="L523" s="12">
        <f t="shared" si="145"/>
        <v>23.840056362518926</v>
      </c>
      <c r="M523" s="12">
        <f t="shared" si="145"/>
        <v>23.8400189406751</v>
      </c>
      <c r="N523" s="12">
        <f aca="true" t="shared" si="146" ref="N523:V523">IF(N236&gt;0,N84/N236,0)</f>
        <v>23.8400189406751</v>
      </c>
      <c r="O523" s="12">
        <f t="shared" si="146"/>
        <v>23.8400189406751</v>
      </c>
      <c r="P523" s="12">
        <f t="shared" si="146"/>
        <v>23.840056362518926</v>
      </c>
      <c r="Q523" s="12">
        <f t="shared" si="146"/>
        <v>23.8400189406751</v>
      </c>
      <c r="R523" s="12">
        <f t="shared" si="146"/>
        <v>23.839898393617403</v>
      </c>
      <c r="S523" s="12">
        <f t="shared" si="146"/>
        <v>0</v>
      </c>
      <c r="T523" s="12">
        <f t="shared" si="146"/>
        <v>0</v>
      </c>
      <c r="U523" s="12">
        <f t="shared" si="146"/>
        <v>0</v>
      </c>
      <c r="V523" s="12">
        <f t="shared" si="146"/>
        <v>0</v>
      </c>
    </row>
    <row r="524" spans="2:22" ht="10.5">
      <c r="B524" t="str">
        <f>B237</f>
        <v>Hurricane Purchase</v>
      </c>
      <c r="D524" s="12">
        <f aca="true" t="shared" si="147" ref="D524:M524">IF(D237&gt;0,D85/D237,0)</f>
        <v>32.00335795836131</v>
      </c>
      <c r="E524" s="12">
        <f t="shared" si="147"/>
        <v>32.08956228956229</v>
      </c>
      <c r="F524" s="12">
        <f t="shared" si="147"/>
        <v>32.08956228956229</v>
      </c>
      <c r="G524" s="12">
        <f t="shared" si="147"/>
        <v>32.08956228956229</v>
      </c>
      <c r="H524" s="12">
        <f t="shared" si="147"/>
        <v>32.00335795836131</v>
      </c>
      <c r="I524" s="12">
        <f t="shared" si="147"/>
        <v>32.08956228956229</v>
      </c>
      <c r="J524" s="12">
        <f t="shared" si="147"/>
        <v>32.08956228956229</v>
      </c>
      <c r="K524" s="12">
        <f t="shared" si="147"/>
        <v>32.08956228956229</v>
      </c>
      <c r="L524" s="12">
        <f t="shared" si="147"/>
        <v>32.00335795836131</v>
      </c>
      <c r="M524" s="12">
        <f t="shared" si="147"/>
        <v>32.08956228956229</v>
      </c>
      <c r="N524" s="12">
        <f aca="true" t="shared" si="148" ref="N524:V524">IF(N237&gt;0,N85/N237,0)</f>
        <v>32.08956228956229</v>
      </c>
      <c r="O524" s="12">
        <f t="shared" si="148"/>
        <v>32.08956228956229</v>
      </c>
      <c r="P524" s="12">
        <f t="shared" si="148"/>
        <v>32.00335795836131</v>
      </c>
      <c r="Q524" s="12">
        <f t="shared" si="148"/>
        <v>32.08956228956229</v>
      </c>
      <c r="R524" s="12">
        <f t="shared" si="148"/>
        <v>32.08956228956229</v>
      </c>
      <c r="S524" s="12">
        <f t="shared" si="148"/>
        <v>32.08956228956229</v>
      </c>
      <c r="T524" s="12">
        <f t="shared" si="148"/>
        <v>32.00335795836131</v>
      </c>
      <c r="U524" s="12">
        <f t="shared" si="148"/>
        <v>32.08956228956229</v>
      </c>
      <c r="V524" s="12">
        <f t="shared" si="148"/>
        <v>32.08956228956229</v>
      </c>
    </row>
    <row r="525" spans="2:22" ht="10.5">
      <c r="B525" t="str">
        <f>B239</f>
        <v>System Purchase</v>
      </c>
      <c r="D525" s="12">
        <f aca="true" t="shared" si="149" ref="D525:M525">IF(D239&gt;0,D86/D239,0)</f>
        <v>19.643734119782213</v>
      </c>
      <c r="E525" s="12">
        <f t="shared" si="149"/>
        <v>21.069679583646852</v>
      </c>
      <c r="F525" s="12">
        <f t="shared" si="149"/>
        <v>21.148270279481935</v>
      </c>
      <c r="G525" s="12">
        <f t="shared" si="149"/>
        <v>22.020261293179804</v>
      </c>
      <c r="H525" s="12">
        <f t="shared" si="149"/>
        <v>22.566596180956044</v>
      </c>
      <c r="I525" s="12">
        <f t="shared" si="149"/>
        <v>22.863476215832446</v>
      </c>
      <c r="J525" s="12">
        <f t="shared" si="149"/>
        <v>24.994544540674298</v>
      </c>
      <c r="K525" s="12">
        <f t="shared" si="149"/>
        <v>24.353874487648167</v>
      </c>
      <c r="L525" s="12">
        <f t="shared" si="149"/>
        <v>26.49969499586435</v>
      </c>
      <c r="M525" s="12">
        <f t="shared" si="149"/>
        <v>28.234169928777252</v>
      </c>
      <c r="N525" s="12">
        <f aca="true" t="shared" si="150" ref="N525:V525">IF(N239&gt;0,N86/N239,0)</f>
        <v>30.67348497965544</v>
      </c>
      <c r="O525" s="12">
        <f t="shared" si="150"/>
        <v>31.634824524163307</v>
      </c>
      <c r="P525" s="12">
        <f t="shared" si="150"/>
        <v>32.427129885195406</v>
      </c>
      <c r="Q525" s="12">
        <f t="shared" si="150"/>
        <v>33.42897464668323</v>
      </c>
      <c r="R525" s="12">
        <f t="shared" si="150"/>
        <v>34.11081062355658</v>
      </c>
      <c r="S525" s="12">
        <f t="shared" si="150"/>
        <v>35.22189609261344</v>
      </c>
      <c r="T525" s="12">
        <f t="shared" si="150"/>
        <v>36.170850663497724</v>
      </c>
      <c r="U525" s="12">
        <f t="shared" si="150"/>
        <v>37.19617170472297</v>
      </c>
      <c r="V525" s="12">
        <f t="shared" si="150"/>
        <v>38.27509968477167</v>
      </c>
    </row>
    <row r="526" spans="2:22" ht="10.5">
      <c r="B526" t="str">
        <f>B240</f>
        <v>STF Purchases PPL</v>
      </c>
      <c r="D526" s="12">
        <f aca="true" t="shared" si="151" ref="D526:M526">IF(D240&gt;0,D88/D240,0)</f>
        <v>23.320034351655476</v>
      </c>
      <c r="E526" s="12">
        <f t="shared" si="151"/>
        <v>23.802246254370804</v>
      </c>
      <c r="F526" s="12">
        <f t="shared" si="151"/>
        <v>24.34441384153638</v>
      </c>
      <c r="G526" s="12">
        <f t="shared" si="151"/>
        <v>24.871941299745288</v>
      </c>
      <c r="H526" s="12">
        <f t="shared" si="151"/>
        <v>25.458507277552233</v>
      </c>
      <c r="I526" s="12">
        <f t="shared" si="151"/>
        <v>25.962624464420397</v>
      </c>
      <c r="J526" s="12">
        <f t="shared" si="151"/>
        <v>26.430965269098646</v>
      </c>
      <c r="K526" s="12">
        <f t="shared" si="151"/>
        <v>26.88466608262978</v>
      </c>
      <c r="L526" s="12">
        <f t="shared" si="151"/>
        <v>27.30667825473513</v>
      </c>
      <c r="M526" s="12">
        <f t="shared" si="151"/>
        <v>27.858385800875393</v>
      </c>
      <c r="N526" s="12">
        <f aca="true" t="shared" si="152" ref="N526:V526">IF(N240&gt;0,N88/N240,0)</f>
        <v>28.408596987124866</v>
      </c>
      <c r="O526" s="12">
        <f t="shared" si="152"/>
        <v>28.96947518401365</v>
      </c>
      <c r="P526" s="12">
        <f t="shared" si="152"/>
        <v>29.528314915844977</v>
      </c>
      <c r="Q526" s="12">
        <f t="shared" si="152"/>
        <v>30.124064979409187</v>
      </c>
      <c r="R526" s="12">
        <f t="shared" si="152"/>
        <v>30.718203511911085</v>
      </c>
      <c r="S526" s="12">
        <f t="shared" si="152"/>
        <v>31.323862991947376</v>
      </c>
      <c r="T526" s="12">
        <f t="shared" si="152"/>
        <v>31.92732603372114</v>
      </c>
      <c r="U526" s="12">
        <f t="shared" si="152"/>
        <v>32.57064393305157</v>
      </c>
      <c r="V526" s="12">
        <f t="shared" si="152"/>
        <v>33.21222664269332</v>
      </c>
    </row>
    <row r="527" spans="2:22" ht="10.5">
      <c r="B527" t="str">
        <f>B241</f>
        <v>STF Purchases UPL</v>
      </c>
      <c r="D527" s="12">
        <f aca="true" t="shared" si="153" ref="D527:M527">IF(D241&gt;0,D89/D241,0)</f>
        <v>26.62234803008349</v>
      </c>
      <c r="E527" s="12">
        <f t="shared" si="153"/>
        <v>27.683331580440758</v>
      </c>
      <c r="F527" s="12">
        <f t="shared" si="153"/>
        <v>28.635586413372828</v>
      </c>
      <c r="G527" s="12">
        <f t="shared" si="153"/>
        <v>29.48095020248068</v>
      </c>
      <c r="H527" s="12">
        <f t="shared" si="153"/>
        <v>30.220208721451737</v>
      </c>
      <c r="I527" s="12">
        <f t="shared" si="153"/>
        <v>30.87270770438598</v>
      </c>
      <c r="J527" s="12">
        <f t="shared" si="153"/>
        <v>31.422357134505923</v>
      </c>
      <c r="K527" s="12">
        <f t="shared" si="153"/>
        <v>31.861859285382828</v>
      </c>
      <c r="L527" s="12">
        <f t="shared" si="153"/>
        <v>32.201663216725315</v>
      </c>
      <c r="M527" s="12">
        <f t="shared" si="153"/>
        <v>33.06549791043116</v>
      </c>
      <c r="N527" s="12">
        <f aca="true" t="shared" si="154" ref="N527:V527">IF(N241&gt;0,N89/N241,0)</f>
        <v>33.940800586623205</v>
      </c>
      <c r="O527" s="12">
        <f t="shared" si="154"/>
        <v>34.83886168019675</v>
      </c>
      <c r="P527" s="12">
        <f t="shared" si="154"/>
        <v>35.74840112468088</v>
      </c>
      <c r="Q527" s="12">
        <f t="shared" si="154"/>
        <v>36.70563873592095</v>
      </c>
      <c r="R527" s="12">
        <f t="shared" si="154"/>
        <v>37.67558534954836</v>
      </c>
      <c r="S527" s="12">
        <f t="shared" si="154"/>
        <v>38.67075082001696</v>
      </c>
      <c r="T527" s="12">
        <f t="shared" si="154"/>
        <v>39.67863554819568</v>
      </c>
      <c r="U527" s="12">
        <f t="shared" si="154"/>
        <v>40.73937716877281</v>
      </c>
      <c r="V527" s="12">
        <f t="shared" si="154"/>
        <v>41.814200985799154</v>
      </c>
    </row>
    <row r="528" spans="2:22" ht="10.5">
      <c r="B528" t="str">
        <f>B242</f>
        <v>Secondary Purchases</v>
      </c>
      <c r="D528" s="12">
        <f aca="true" t="shared" si="155" ref="D528:M528">IF(D242&gt;0,D90/D242,0)</f>
        <v>16.18536917367569</v>
      </c>
      <c r="E528" s="12">
        <f t="shared" si="155"/>
        <v>15.618772390356892</v>
      </c>
      <c r="F528" s="12">
        <f t="shared" si="155"/>
        <v>15.244856749397181</v>
      </c>
      <c r="G528" s="12">
        <f t="shared" si="155"/>
        <v>15.597004697597129</v>
      </c>
      <c r="H528" s="12">
        <f t="shared" si="155"/>
        <v>16.208721176952107</v>
      </c>
      <c r="I528" s="12">
        <f t="shared" si="155"/>
        <v>17.215106875739817</v>
      </c>
      <c r="J528" s="12">
        <f t="shared" si="155"/>
        <v>16.523481563218755</v>
      </c>
      <c r="K528" s="12">
        <f t="shared" si="155"/>
        <v>17.14040656542315</v>
      </c>
      <c r="L528" s="12">
        <f t="shared" si="155"/>
        <v>17.266932454594652</v>
      </c>
      <c r="M528" s="12">
        <f t="shared" si="155"/>
        <v>17.280887931000475</v>
      </c>
      <c r="N528" s="12">
        <f aca="true" t="shared" si="156" ref="N528:V528">IF(N242&gt;0,N90/N242,0)</f>
        <v>15.022051464020459</v>
      </c>
      <c r="O528" s="12">
        <f t="shared" si="156"/>
        <v>14.641634529372682</v>
      </c>
      <c r="P528" s="12">
        <f t="shared" si="156"/>
        <v>14.339166986704367</v>
      </c>
      <c r="Q528" s="12">
        <f t="shared" si="156"/>
        <v>14.675029095807874</v>
      </c>
      <c r="R528" s="12">
        <f t="shared" si="156"/>
        <v>13.30950746730658</v>
      </c>
      <c r="S528" s="12">
        <f t="shared" si="156"/>
        <v>13.225737683827287</v>
      </c>
      <c r="T528" s="12">
        <f t="shared" si="156"/>
        <v>14.084270411912733</v>
      </c>
      <c r="U528" s="12">
        <f t="shared" si="156"/>
        <v>16.15345678622429</v>
      </c>
      <c r="V528" s="12">
        <f t="shared" si="156"/>
        <v>19.97772386159208</v>
      </c>
    </row>
    <row r="530" spans="2:22" ht="10.5">
      <c r="B530" t="str">
        <f aca="true" t="shared" si="157" ref="B530:B555">B247</f>
        <v>Centralia 1</v>
      </c>
      <c r="D530" s="12">
        <f aca="true" t="shared" si="158" ref="D530:M530">IF(D247&gt;0,D101/D247,0)</f>
        <v>17.064937179843955</v>
      </c>
      <c r="E530" s="12">
        <f t="shared" si="158"/>
        <v>17.40207683138415</v>
      </c>
      <c r="F530" s="12">
        <f t="shared" si="158"/>
        <v>17.786330715290163</v>
      </c>
      <c r="G530" s="12">
        <f t="shared" si="158"/>
        <v>18.116361127106128</v>
      </c>
      <c r="H530" s="12">
        <f t="shared" si="158"/>
        <v>18.203449939748623</v>
      </c>
      <c r="I530" s="12">
        <f t="shared" si="158"/>
        <v>18.954872460163184</v>
      </c>
      <c r="J530" s="12">
        <f t="shared" si="158"/>
        <v>19.33433984615237</v>
      </c>
      <c r="K530" s="12">
        <f t="shared" si="158"/>
        <v>19.77974217665127</v>
      </c>
      <c r="L530" s="12">
        <f t="shared" si="158"/>
        <v>20.243962159937237</v>
      </c>
      <c r="M530" s="12">
        <f t="shared" si="158"/>
        <v>20.728440628008723</v>
      </c>
      <c r="N530" s="12">
        <f aca="true" t="shared" si="159" ref="N530:V530">IF(N247&gt;0,N101/N247,0)</f>
        <v>21.208141855684854</v>
      </c>
      <c r="O530" s="12">
        <f t="shared" si="159"/>
        <v>21.705211982114584</v>
      </c>
      <c r="P530" s="12">
        <f t="shared" si="159"/>
        <v>22.17298253697208</v>
      </c>
      <c r="Q530" s="12">
        <f t="shared" si="159"/>
        <v>22.725452412313302</v>
      </c>
      <c r="R530" s="12">
        <f t="shared" si="159"/>
        <v>23.307831643015472</v>
      </c>
      <c r="S530" s="12">
        <f t="shared" si="159"/>
        <v>23.943865833871342</v>
      </c>
      <c r="T530" s="12">
        <f t="shared" si="159"/>
        <v>24.66696398259167</v>
      </c>
      <c r="U530" s="12">
        <f t="shared" si="159"/>
        <v>25.38513182651145</v>
      </c>
      <c r="V530" s="12">
        <f t="shared" si="159"/>
        <v>26.202511323622357</v>
      </c>
    </row>
    <row r="531" spans="2:22" ht="10.5">
      <c r="B531" t="str">
        <f t="shared" si="157"/>
        <v>Centralia 2</v>
      </c>
      <c r="D531" s="12">
        <f aca="true" t="shared" si="160" ref="D531:M531">IF(D248&gt;0,D102/D248,0)</f>
        <v>16.955870778173523</v>
      </c>
      <c r="E531" s="12">
        <f t="shared" si="160"/>
        <v>17.296024495682424</v>
      </c>
      <c r="F531" s="12">
        <f t="shared" si="160"/>
        <v>17.662229605401325</v>
      </c>
      <c r="G531" s="12">
        <f t="shared" si="160"/>
        <v>17.990559697489267</v>
      </c>
      <c r="H531" s="12">
        <f t="shared" si="160"/>
        <v>18.093044113089153</v>
      </c>
      <c r="I531" s="12">
        <f t="shared" si="160"/>
        <v>18.81917322267073</v>
      </c>
      <c r="J531" s="12">
        <f t="shared" si="160"/>
        <v>19.2116081958249</v>
      </c>
      <c r="K531" s="12">
        <f t="shared" si="160"/>
        <v>19.656366255647917</v>
      </c>
      <c r="L531" s="12">
        <f t="shared" si="160"/>
        <v>20.111344710031638</v>
      </c>
      <c r="M531" s="12">
        <f t="shared" si="160"/>
        <v>20.597714322315536</v>
      </c>
      <c r="N531" s="12">
        <f aca="true" t="shared" si="161" ref="N531:V531">IF(N248&gt;0,N102/N248,0)</f>
        <v>21.079274352552165</v>
      </c>
      <c r="O531" s="12">
        <f t="shared" si="161"/>
        <v>21.581070505905643</v>
      </c>
      <c r="P531" s="12">
        <f t="shared" si="161"/>
        <v>22.060291414030587</v>
      </c>
      <c r="Q531" s="12">
        <f t="shared" si="161"/>
        <v>22.612470475697837</v>
      </c>
      <c r="R531" s="12">
        <f t="shared" si="161"/>
        <v>23.191904253240594</v>
      </c>
      <c r="S531" s="12">
        <f t="shared" si="161"/>
        <v>23.82473998903716</v>
      </c>
      <c r="T531" s="12">
        <f t="shared" si="161"/>
        <v>24.544896963732885</v>
      </c>
      <c r="U531" s="12">
        <f t="shared" si="161"/>
        <v>25.260397287203702</v>
      </c>
      <c r="V531" s="12">
        <f t="shared" si="161"/>
        <v>26.07427421661985</v>
      </c>
    </row>
    <row r="532" spans="2:22" ht="10.5">
      <c r="B532" t="str">
        <f t="shared" si="157"/>
        <v>Dave Johnston 1</v>
      </c>
      <c r="D532" s="12">
        <f aca="true" t="shared" si="162" ref="D532:M532">IF(D249&gt;0,D103/D249,0)</f>
        <v>5.133419784284663</v>
      </c>
      <c r="E532" s="12">
        <f t="shared" si="162"/>
        <v>5.346719558218325</v>
      </c>
      <c r="F532" s="12">
        <f t="shared" si="162"/>
        <v>5.460476936157074</v>
      </c>
      <c r="G532" s="12">
        <f t="shared" si="162"/>
        <v>5.595567915629243</v>
      </c>
      <c r="H532" s="12">
        <f t="shared" si="162"/>
        <v>5.737767909515708</v>
      </c>
      <c r="I532" s="12">
        <f t="shared" si="162"/>
        <v>5.887078798198537</v>
      </c>
      <c r="J532" s="12">
        <f t="shared" si="162"/>
        <v>6.036390619390165</v>
      </c>
      <c r="K532" s="12">
        <f t="shared" si="162"/>
        <v>6.192809353010175</v>
      </c>
      <c r="L532" s="12">
        <f t="shared" si="162"/>
        <v>6.342119533211509</v>
      </c>
      <c r="M532" s="12">
        <f t="shared" si="162"/>
        <v>6.505651498158659</v>
      </c>
      <c r="N532" s="12">
        <f aca="true" t="shared" si="163" ref="N532:V532">IF(N249&gt;0,N103/N249,0)</f>
        <v>6.676287565066783</v>
      </c>
      <c r="O532" s="12">
        <f t="shared" si="163"/>
        <v>6.854039900220212</v>
      </c>
      <c r="P532" s="12">
        <f t="shared" si="163"/>
        <v>7.031790549247305</v>
      </c>
      <c r="Q532" s="12">
        <f t="shared" si="163"/>
        <v>7.223757225906724</v>
      </c>
      <c r="R532" s="12">
        <f t="shared" si="163"/>
        <v>7.422840823639342</v>
      </c>
      <c r="S532" s="12">
        <f t="shared" si="163"/>
        <v>7.636138246228729</v>
      </c>
      <c r="T532" s="12">
        <f t="shared" si="163"/>
        <v>7.877876758415849</v>
      </c>
      <c r="U532" s="12">
        <f t="shared" si="163"/>
        <v>8.12673272653064</v>
      </c>
      <c r="V532" s="12">
        <f t="shared" si="163"/>
        <v>8.40402159790336</v>
      </c>
    </row>
    <row r="533" spans="2:22" ht="10.5">
      <c r="B533" t="str">
        <f t="shared" si="157"/>
        <v>Dave Johnston 2</v>
      </c>
      <c r="D533" s="12">
        <f aca="true" t="shared" si="164" ref="D533:M533">IF(D250&gt;0,D104/D250,0)</f>
        <v>5.133423153011802</v>
      </c>
      <c r="E533" s="12">
        <f t="shared" si="164"/>
        <v>5.346720238611021</v>
      </c>
      <c r="F533" s="12">
        <f t="shared" si="164"/>
        <v>5.4604800496194175</v>
      </c>
      <c r="G533" s="12">
        <f t="shared" si="164"/>
        <v>5.5955698251918875</v>
      </c>
      <c r="H533" s="12">
        <f t="shared" si="164"/>
        <v>5.737769743274893</v>
      </c>
      <c r="I533" s="12">
        <f t="shared" si="164"/>
        <v>5.887078200748852</v>
      </c>
      <c r="J533" s="12">
        <f t="shared" si="164"/>
        <v>6.036390233001473</v>
      </c>
      <c r="K533" s="12">
        <f t="shared" si="164"/>
        <v>6.192806552681866</v>
      </c>
      <c r="L533" s="12">
        <f t="shared" si="164"/>
        <v>6.3421163335379855</v>
      </c>
      <c r="M533" s="12">
        <f t="shared" si="164"/>
        <v>6.50565515417136</v>
      </c>
      <c r="N533" s="12">
        <f aca="true" t="shared" si="165" ref="N533:V533">IF(N250&gt;0,N104/N250,0)</f>
        <v>6.676291450227803</v>
      </c>
      <c r="O533" s="12">
        <f t="shared" si="165"/>
        <v>6.854041154928422</v>
      </c>
      <c r="P533" s="12">
        <f t="shared" si="165"/>
        <v>7.031791618345953</v>
      </c>
      <c r="Q533" s="12">
        <f t="shared" si="165"/>
        <v>7.223760540705708</v>
      </c>
      <c r="R533" s="12">
        <f t="shared" si="165"/>
        <v>7.422839069818351</v>
      </c>
      <c r="S533" s="12">
        <f t="shared" si="165"/>
        <v>7.636139855611145</v>
      </c>
      <c r="T533" s="12">
        <f t="shared" si="165"/>
        <v>7.877875935147919</v>
      </c>
      <c r="U533" s="12">
        <f t="shared" si="165"/>
        <v>8.126731320888954</v>
      </c>
      <c r="V533" s="12">
        <f t="shared" si="165"/>
        <v>8.404019720069869</v>
      </c>
    </row>
    <row r="534" spans="2:22" ht="10.5">
      <c r="B534" t="str">
        <f t="shared" si="157"/>
        <v>Dave Johnston 3</v>
      </c>
      <c r="D534" s="12">
        <f aca="true" t="shared" si="166" ref="D534:M534">IF(D251&gt;0,D105/D251,0)</f>
        <v>5.133420342837673</v>
      </c>
      <c r="E534" s="12">
        <f t="shared" si="166"/>
        <v>5.34672012020024</v>
      </c>
      <c r="F534" s="12">
        <f t="shared" si="166"/>
        <v>5.460480309487534</v>
      </c>
      <c r="G534" s="12">
        <f t="shared" si="166"/>
        <v>5.595571009649253</v>
      </c>
      <c r="H534" s="12">
        <f t="shared" si="166"/>
        <v>5.737769612290394</v>
      </c>
      <c r="I534" s="12">
        <f t="shared" si="166"/>
        <v>5.887080580499758</v>
      </c>
      <c r="J534" s="12">
        <f t="shared" si="166"/>
        <v>6.036391231186533</v>
      </c>
      <c r="K534" s="12">
        <f t="shared" si="166"/>
        <v>6.192810686962159</v>
      </c>
      <c r="L534" s="12">
        <f t="shared" si="166"/>
        <v>6.342118881743115</v>
      </c>
      <c r="M534" s="12">
        <f t="shared" si="166"/>
        <v>6.505651938860765</v>
      </c>
      <c r="N534" s="12">
        <f aca="true" t="shared" si="167" ref="N534:V534">IF(N251&gt;0,N105/N251,0)</f>
        <v>6.67629076007461</v>
      </c>
      <c r="O534" s="12">
        <f t="shared" si="167"/>
        <v>6.85404072672466</v>
      </c>
      <c r="P534" s="12">
        <f t="shared" si="167"/>
        <v>7.031789002146454</v>
      </c>
      <c r="Q534" s="12">
        <f t="shared" si="167"/>
        <v>7.223760610549818</v>
      </c>
      <c r="R534" s="12">
        <f t="shared" si="167"/>
        <v>7.422841088074292</v>
      </c>
      <c r="S534" s="12">
        <f t="shared" si="167"/>
        <v>7.6361409310369845</v>
      </c>
      <c r="T534" s="12">
        <f t="shared" si="167"/>
        <v>7.877879029562034</v>
      </c>
      <c r="U534" s="12">
        <f t="shared" si="167"/>
        <v>8.126729809238288</v>
      </c>
      <c r="V534" s="12">
        <f t="shared" si="167"/>
        <v>8.404020599737413</v>
      </c>
    </row>
    <row r="535" spans="2:22" ht="10.5">
      <c r="B535" t="str">
        <f t="shared" si="157"/>
        <v>Dave Johnston 4</v>
      </c>
      <c r="D535" s="12">
        <f aca="true" t="shared" si="168" ref="D535:M535">IF(D252&gt;0,D106/D252,0)</f>
        <v>5.133418618001202</v>
      </c>
      <c r="E535" s="12">
        <f t="shared" si="168"/>
        <v>5.346720489476935</v>
      </c>
      <c r="F535" s="12">
        <f t="shared" si="168"/>
        <v>5.460481401928888</v>
      </c>
      <c r="G535" s="12">
        <f t="shared" si="168"/>
        <v>5.595571346327041</v>
      </c>
      <c r="H535" s="12">
        <f t="shared" si="168"/>
        <v>5.73777098064067</v>
      </c>
      <c r="I535" s="12">
        <f t="shared" si="168"/>
        <v>5.887079870847444</v>
      </c>
      <c r="J535" s="12">
        <f t="shared" si="168"/>
        <v>6.036390226468667</v>
      </c>
      <c r="K535" s="12">
        <f t="shared" si="168"/>
        <v>6.192810787701425</v>
      </c>
      <c r="L535" s="12">
        <f t="shared" si="168"/>
        <v>6.342120972798326</v>
      </c>
      <c r="M535" s="12">
        <f t="shared" si="168"/>
        <v>6.505650325278534</v>
      </c>
      <c r="N535" s="12">
        <f aca="true" t="shared" si="169" ref="N535:V535">IF(N252&gt;0,N106/N252,0)</f>
        <v>6.676289712845956</v>
      </c>
      <c r="O535" s="12">
        <f t="shared" si="169"/>
        <v>6.854040494691218</v>
      </c>
      <c r="P535" s="12">
        <f t="shared" si="169"/>
        <v>7.031789346343591</v>
      </c>
      <c r="Q535" s="12">
        <f t="shared" si="169"/>
        <v>7.223760884716406</v>
      </c>
      <c r="R535" s="12">
        <f t="shared" si="169"/>
        <v>7.4228395098415625</v>
      </c>
      <c r="S535" s="12">
        <f t="shared" si="169"/>
        <v>7.6361413197445005</v>
      </c>
      <c r="T535" s="12">
        <f t="shared" si="169"/>
        <v>7.877880283557034</v>
      </c>
      <c r="U535" s="12">
        <f t="shared" si="169"/>
        <v>8.126730450500567</v>
      </c>
      <c r="V535" s="12">
        <f t="shared" si="169"/>
        <v>8.404020544908407</v>
      </c>
    </row>
    <row r="536" spans="2:22" ht="10.5">
      <c r="B536" t="str">
        <f t="shared" si="157"/>
        <v>Jim Bridger 1</v>
      </c>
      <c r="D536" s="12">
        <f aca="true" t="shared" si="170" ref="D536:M536">IF(D253&gt;0,D107/D253,0)</f>
        <v>8.922317560300817</v>
      </c>
      <c r="E536" s="12">
        <f t="shared" si="170"/>
        <v>9.160713067854203</v>
      </c>
      <c r="F536" s="12">
        <f t="shared" si="170"/>
        <v>9.352889802845516</v>
      </c>
      <c r="G536" s="12">
        <f t="shared" si="170"/>
        <v>9.586304651973327</v>
      </c>
      <c r="H536" s="12">
        <f t="shared" si="170"/>
        <v>9.837101940561018</v>
      </c>
      <c r="I536" s="12">
        <f t="shared" si="170"/>
        <v>10.097424188750681</v>
      </c>
      <c r="J536" s="12">
        <f t="shared" si="170"/>
        <v>10.34668990194213</v>
      </c>
      <c r="K536" s="12">
        <f t="shared" si="170"/>
        <v>10.602147902920837</v>
      </c>
      <c r="L536" s="12">
        <f t="shared" si="170"/>
        <v>10.868299293986027</v>
      </c>
      <c r="M536" s="12">
        <f t="shared" si="170"/>
        <v>11.146499432188731</v>
      </c>
      <c r="N536" s="12">
        <f aca="true" t="shared" si="171" ref="N536:V536">IF(N253&gt;0,N107/N253,0)</f>
        <v>11.435199783143082</v>
      </c>
      <c r="O536" s="12">
        <f t="shared" si="171"/>
        <v>11.735587987061265</v>
      </c>
      <c r="P536" s="12">
        <f t="shared" si="171"/>
        <v>12.039373192979808</v>
      </c>
      <c r="Q536" s="12">
        <f t="shared" si="171"/>
        <v>12.367445004645177</v>
      </c>
      <c r="R536" s="12">
        <f t="shared" si="171"/>
        <v>12.711862351290497</v>
      </c>
      <c r="S536" s="12">
        <f t="shared" si="171"/>
        <v>13.080367435336216</v>
      </c>
      <c r="T536" s="12">
        <f t="shared" si="171"/>
        <v>13.48190352589155</v>
      </c>
      <c r="U536" s="12">
        <f t="shared" si="171"/>
        <v>13.917661021351162</v>
      </c>
      <c r="V536" s="12">
        <f t="shared" si="171"/>
        <v>14.3933116722298</v>
      </c>
    </row>
    <row r="537" spans="2:22" ht="10.5">
      <c r="B537" t="str">
        <f t="shared" si="157"/>
        <v>Jim Bridger 2</v>
      </c>
      <c r="D537" s="12">
        <f aca="true" t="shared" si="172" ref="D537:M537">IF(D254&gt;0,D108/D254,0)</f>
        <v>8.934341264922574</v>
      </c>
      <c r="E537" s="12">
        <f t="shared" si="172"/>
        <v>9.203242653149442</v>
      </c>
      <c r="F537" s="12">
        <f t="shared" si="172"/>
        <v>9.394455458713118</v>
      </c>
      <c r="G537" s="12">
        <f t="shared" si="172"/>
        <v>9.625973399289718</v>
      </c>
      <c r="H537" s="12">
        <f t="shared" si="172"/>
        <v>9.878200136198924</v>
      </c>
      <c r="I537" s="12">
        <f t="shared" si="172"/>
        <v>10.13675095211338</v>
      </c>
      <c r="J537" s="12">
        <f t="shared" si="172"/>
        <v>10.38866379777602</v>
      </c>
      <c r="K537" s="12">
        <f t="shared" si="172"/>
        <v>10.647448878416126</v>
      </c>
      <c r="L537" s="12">
        <f t="shared" si="172"/>
        <v>10.913102423915515</v>
      </c>
      <c r="M537" s="12">
        <f t="shared" si="172"/>
        <v>11.191908448853681</v>
      </c>
      <c r="N537" s="12">
        <f aca="true" t="shared" si="173" ref="N537:V537">IF(N254&gt;0,N108/N254,0)</f>
        <v>11.477089444409243</v>
      </c>
      <c r="O537" s="12">
        <f t="shared" si="173"/>
        <v>11.778060344916792</v>
      </c>
      <c r="P537" s="12">
        <f t="shared" si="173"/>
        <v>12.083100326100217</v>
      </c>
      <c r="Q537" s="12">
        <f t="shared" si="173"/>
        <v>12.411220266821806</v>
      </c>
      <c r="R537" s="12">
        <f t="shared" si="173"/>
        <v>12.748918979724534</v>
      </c>
      <c r="S537" s="12">
        <f t="shared" si="173"/>
        <v>13.117572121768596</v>
      </c>
      <c r="T537" s="12">
        <f t="shared" si="173"/>
        <v>13.519555469510104</v>
      </c>
      <c r="U537" s="12">
        <f t="shared" si="173"/>
        <v>13.956120807870853</v>
      </c>
      <c r="V537" s="12">
        <f t="shared" si="173"/>
        <v>14.43220695621482</v>
      </c>
    </row>
    <row r="538" spans="2:22" ht="10.5">
      <c r="B538" t="str">
        <f t="shared" si="157"/>
        <v>Jim Bridger 3</v>
      </c>
      <c r="D538" s="12">
        <f aca="true" t="shared" si="174" ref="D538:M538">IF(D255&gt;0,D109/D255,0)</f>
        <v>8.948982281841435</v>
      </c>
      <c r="E538" s="12">
        <f t="shared" si="174"/>
        <v>9.225296871336779</v>
      </c>
      <c r="F538" s="12">
        <f t="shared" si="174"/>
        <v>9.416966184860412</v>
      </c>
      <c r="G538" s="12">
        <f t="shared" si="174"/>
        <v>9.650336936882692</v>
      </c>
      <c r="H538" s="12">
        <f t="shared" si="174"/>
        <v>9.902250788878117</v>
      </c>
      <c r="I538" s="12">
        <f t="shared" si="174"/>
        <v>10.158702651063672</v>
      </c>
      <c r="J538" s="12">
        <f t="shared" si="174"/>
        <v>10.41400276995244</v>
      </c>
      <c r="K538" s="12">
        <f t="shared" si="174"/>
        <v>10.672824977562493</v>
      </c>
      <c r="L538" s="12">
        <f t="shared" si="174"/>
        <v>10.940335344793239</v>
      </c>
      <c r="M538" s="12">
        <f t="shared" si="174"/>
        <v>11.217861626528567</v>
      </c>
      <c r="N538" s="12">
        <f aca="true" t="shared" si="175" ref="N538:V538">IF(N255&gt;0,N109/N255,0)</f>
        <v>11.504558078745303</v>
      </c>
      <c r="O538" s="12">
        <f t="shared" si="175"/>
        <v>11.804405053894946</v>
      </c>
      <c r="P538" s="12">
        <f t="shared" si="175"/>
        <v>12.108532054728192</v>
      </c>
      <c r="Q538" s="12">
        <f t="shared" si="175"/>
        <v>12.439398038643176</v>
      </c>
      <c r="R538" s="12">
        <f t="shared" si="175"/>
        <v>12.784447258291047</v>
      </c>
      <c r="S538" s="12">
        <f t="shared" si="175"/>
        <v>13.151114669036506</v>
      </c>
      <c r="T538" s="12">
        <f t="shared" si="175"/>
        <v>13.553649941205787</v>
      </c>
      <c r="U538" s="12">
        <f t="shared" si="175"/>
        <v>13.99194560301893</v>
      </c>
      <c r="V538" s="12">
        <f t="shared" si="175"/>
        <v>14.468651300345716</v>
      </c>
    </row>
    <row r="539" spans="2:22" ht="10.5">
      <c r="B539" t="str">
        <f t="shared" si="157"/>
        <v>Jim Bridger 4</v>
      </c>
      <c r="D539" s="12">
        <f aca="true" t="shared" si="176" ref="D539:M539">IF(D256&gt;0,D110/D256,0)</f>
        <v>8.908362526834683</v>
      </c>
      <c r="E539" s="12">
        <f t="shared" si="176"/>
        <v>9.165259703032735</v>
      </c>
      <c r="F539" s="12">
        <f t="shared" si="176"/>
        <v>9.357785888590588</v>
      </c>
      <c r="G539" s="12">
        <f t="shared" si="176"/>
        <v>9.590515372522482</v>
      </c>
      <c r="H539" s="12">
        <f t="shared" si="176"/>
        <v>9.840722911206585</v>
      </c>
      <c r="I539" s="12">
        <f t="shared" si="176"/>
        <v>10.097034494538985</v>
      </c>
      <c r="J539" s="12">
        <f t="shared" si="176"/>
        <v>10.349573655252865</v>
      </c>
      <c r="K539" s="12">
        <f t="shared" si="176"/>
        <v>10.60598812280124</v>
      </c>
      <c r="L539" s="12">
        <f t="shared" si="176"/>
        <v>10.872109139172412</v>
      </c>
      <c r="M539" s="12">
        <f t="shared" si="176"/>
        <v>11.150210224077796</v>
      </c>
      <c r="N539" s="12">
        <f aca="true" t="shared" si="177" ref="N539:V539">IF(N256&gt;0,N110/N256,0)</f>
        <v>11.434268168152798</v>
      </c>
      <c r="O539" s="12">
        <f t="shared" si="177"/>
        <v>11.73215320641144</v>
      </c>
      <c r="P539" s="12">
        <f t="shared" si="177"/>
        <v>12.033551627529844</v>
      </c>
      <c r="Q539" s="12">
        <f t="shared" si="177"/>
        <v>12.360290096481414</v>
      </c>
      <c r="R539" s="12">
        <f t="shared" si="177"/>
        <v>12.705394816847024</v>
      </c>
      <c r="S539" s="12">
        <f t="shared" si="177"/>
        <v>13.07290028228655</v>
      </c>
      <c r="T539" s="12">
        <f t="shared" si="177"/>
        <v>13.473017859922082</v>
      </c>
      <c r="U539" s="12">
        <f t="shared" si="177"/>
        <v>13.908541583541876</v>
      </c>
      <c r="V539" s="12">
        <f t="shared" si="177"/>
        <v>14.383487460216742</v>
      </c>
    </row>
    <row r="540" spans="2:22" ht="10.5">
      <c r="B540" t="str">
        <f t="shared" si="157"/>
        <v>Wyodak</v>
      </c>
      <c r="D540" s="12">
        <f aca="true" t="shared" si="178" ref="D540:M540">IF(D257&gt;0,D111/D257,0)</f>
        <v>8.913100624568125</v>
      </c>
      <c r="E540" s="12">
        <f t="shared" si="178"/>
        <v>9.130310846268715</v>
      </c>
      <c r="F540" s="12">
        <f t="shared" si="178"/>
        <v>9.317561469000813</v>
      </c>
      <c r="G540" s="12">
        <f t="shared" si="178"/>
        <v>9.549748743270188</v>
      </c>
      <c r="H540" s="12">
        <f t="shared" si="178"/>
        <v>9.804409663653356</v>
      </c>
      <c r="I540" s="12">
        <f t="shared" si="178"/>
        <v>10.059071543585892</v>
      </c>
      <c r="J540" s="12">
        <f t="shared" si="178"/>
        <v>10.313731159091487</v>
      </c>
      <c r="K540" s="12">
        <f t="shared" si="178"/>
        <v>10.56839077459708</v>
      </c>
      <c r="L540" s="12">
        <f t="shared" si="178"/>
        <v>10.83054078958902</v>
      </c>
      <c r="M540" s="12">
        <f t="shared" si="178"/>
        <v>11.107670301557153</v>
      </c>
      <c r="N540" s="12">
        <f aca="true" t="shared" si="179" ref="N540:V540">IF(N257&gt;0,N111/N257,0)</f>
        <v>11.39977950621349</v>
      </c>
      <c r="O540" s="12">
        <f t="shared" si="179"/>
        <v>11.699379788723942</v>
      </c>
      <c r="P540" s="12">
        <f t="shared" si="179"/>
        <v>12.006470823008774</v>
      </c>
      <c r="Q540" s="12">
        <f t="shared" si="179"/>
        <v>12.336030389058655</v>
      </c>
      <c r="R540" s="12">
        <f t="shared" si="179"/>
        <v>12.673081153045977</v>
      </c>
      <c r="S540" s="12">
        <f t="shared" si="179"/>
        <v>13.047578829205655</v>
      </c>
      <c r="T540" s="12">
        <f t="shared" si="179"/>
        <v>13.444552170370901</v>
      </c>
      <c r="U540" s="12">
        <f t="shared" si="179"/>
        <v>13.878970683963516</v>
      </c>
      <c r="V540" s="12">
        <f t="shared" si="179"/>
        <v>14.35833051135195</v>
      </c>
    </row>
    <row r="541" spans="2:22" ht="10.5">
      <c r="B541" t="str">
        <f t="shared" si="157"/>
        <v>Colstrip 3</v>
      </c>
      <c r="D541" s="12">
        <f aca="true" t="shared" si="180" ref="D541:M541">IF(D258&gt;0,D112/D258,0)</f>
        <v>7.98839008616953</v>
      </c>
      <c r="E541" s="12">
        <f t="shared" si="180"/>
        <v>8.183707345726686</v>
      </c>
      <c r="F541" s="12">
        <f t="shared" si="180"/>
        <v>8.353790582371687</v>
      </c>
      <c r="G541" s="12">
        <f t="shared" si="180"/>
        <v>8.561689904775138</v>
      </c>
      <c r="H541" s="12">
        <f t="shared" si="180"/>
        <v>8.788500400268289</v>
      </c>
      <c r="I541" s="12">
        <f t="shared" si="180"/>
        <v>9.015270966808536</v>
      </c>
      <c r="J541" s="12">
        <f t="shared" si="180"/>
        <v>9.242104966616898</v>
      </c>
      <c r="K541" s="12">
        <f t="shared" si="180"/>
        <v>9.475227504714452</v>
      </c>
      <c r="L541" s="12">
        <f t="shared" si="180"/>
        <v>9.708304220574842</v>
      </c>
      <c r="M541" s="12">
        <f t="shared" si="180"/>
        <v>9.954000559989408</v>
      </c>
      <c r="N541" s="12">
        <f aca="true" t="shared" si="181" ref="N541:V541">IF(N258&gt;0,N112/N258,0)</f>
        <v>10.218583233101317</v>
      </c>
      <c r="O541" s="12">
        <f t="shared" si="181"/>
        <v>10.489509092409456</v>
      </c>
      <c r="P541" s="12">
        <f t="shared" si="181"/>
        <v>10.760386112624866</v>
      </c>
      <c r="Q541" s="12">
        <f t="shared" si="181"/>
        <v>11.05650790470362</v>
      </c>
      <c r="R541" s="12">
        <f t="shared" si="181"/>
        <v>11.358888453500523</v>
      </c>
      <c r="S541" s="12">
        <f t="shared" si="181"/>
        <v>11.692814725806732</v>
      </c>
      <c r="T541" s="12">
        <f t="shared" si="181"/>
        <v>12.051882431077368</v>
      </c>
      <c r="U541" s="12">
        <f t="shared" si="181"/>
        <v>12.442479783193113</v>
      </c>
      <c r="V541" s="12">
        <f t="shared" si="181"/>
        <v>12.864598282618843</v>
      </c>
    </row>
    <row r="542" spans="2:22" ht="10.5">
      <c r="B542" t="str">
        <f t="shared" si="157"/>
        <v>Colstrip 4</v>
      </c>
      <c r="D542" s="12">
        <f aca="true" t="shared" si="182" ref="D542:M542">IF(D259&gt;0,D113/D259,0)</f>
        <v>7.988398364653564</v>
      </c>
      <c r="E542" s="12">
        <f t="shared" si="182"/>
        <v>8.183681899408231</v>
      </c>
      <c r="F542" s="12">
        <f t="shared" si="182"/>
        <v>8.35379953982806</v>
      </c>
      <c r="G542" s="12">
        <f t="shared" si="182"/>
        <v>8.561681434476855</v>
      </c>
      <c r="H542" s="12">
        <f t="shared" si="182"/>
        <v>8.788500168879882</v>
      </c>
      <c r="I542" s="12">
        <f t="shared" si="182"/>
        <v>9.015292822930045</v>
      </c>
      <c r="J542" s="12">
        <f t="shared" si="182"/>
        <v>9.242099845828914</v>
      </c>
      <c r="K542" s="12">
        <f t="shared" si="182"/>
        <v>9.475190411065524</v>
      </c>
      <c r="L542" s="12">
        <f t="shared" si="182"/>
        <v>9.708289474268609</v>
      </c>
      <c r="M542" s="12">
        <f t="shared" si="182"/>
        <v>9.95399617173277</v>
      </c>
      <c r="N542" s="12">
        <f aca="true" t="shared" si="183" ref="N542:V542">IF(N259&gt;0,N113/N259,0)</f>
        <v>10.218581670607584</v>
      </c>
      <c r="O542" s="12">
        <f t="shared" si="183"/>
        <v>10.489492689015691</v>
      </c>
      <c r="P542" s="12">
        <f t="shared" si="183"/>
        <v>10.760408909951343</v>
      </c>
      <c r="Q542" s="12">
        <f t="shared" si="183"/>
        <v>11.056495322725265</v>
      </c>
      <c r="R542" s="12">
        <f t="shared" si="183"/>
        <v>11.358888219679226</v>
      </c>
      <c r="S542" s="12">
        <f t="shared" si="183"/>
        <v>11.692801038652785</v>
      </c>
      <c r="T542" s="12">
        <f t="shared" si="183"/>
        <v>12.051899629145433</v>
      </c>
      <c r="U542" s="12">
        <f t="shared" si="183"/>
        <v>12.442505975953477</v>
      </c>
      <c r="V542" s="12">
        <f t="shared" si="183"/>
        <v>12.864609320482723</v>
      </c>
    </row>
    <row r="543" spans="2:22" ht="10.5">
      <c r="B543" t="str">
        <f t="shared" si="157"/>
        <v>Carbon 1</v>
      </c>
      <c r="D543" s="12">
        <f aca="true" t="shared" si="184" ref="D543:M543">IF(D260&gt;0,D114/D260,0)</f>
        <v>6.64950388986408</v>
      </c>
      <c r="E543" s="12">
        <f t="shared" si="184"/>
        <v>6.812252480951892</v>
      </c>
      <c r="F543" s="12">
        <f t="shared" si="184"/>
        <v>6.951749518700652</v>
      </c>
      <c r="G543" s="12">
        <f t="shared" si="184"/>
        <v>7.128447539257363</v>
      </c>
      <c r="H543" s="12">
        <f t="shared" si="184"/>
        <v>7.314455869796943</v>
      </c>
      <c r="I543" s="12">
        <f t="shared" si="184"/>
        <v>7.505101950370325</v>
      </c>
      <c r="J543" s="12">
        <f t="shared" si="184"/>
        <v>7.695749674701913</v>
      </c>
      <c r="K543" s="12">
        <f t="shared" si="184"/>
        <v>7.886395626291885</v>
      </c>
      <c r="L543" s="12">
        <f t="shared" si="184"/>
        <v>8.081700403570084</v>
      </c>
      <c r="M543" s="12">
        <f t="shared" si="184"/>
        <v>8.286297770954691</v>
      </c>
      <c r="N543" s="12">
        <f aca="true" t="shared" si="185" ref="N543:V543">IF(N260&gt;0,N114/N260,0)</f>
        <v>8.504846675577648</v>
      </c>
      <c r="O543" s="12">
        <f t="shared" si="185"/>
        <v>8.728050799683743</v>
      </c>
      <c r="P543" s="12">
        <f t="shared" si="185"/>
        <v>8.955898964293858</v>
      </c>
      <c r="Q543" s="12">
        <f t="shared" si="185"/>
        <v>9.202353137220838</v>
      </c>
      <c r="R543" s="12">
        <f t="shared" si="185"/>
        <v>9.458099479168514</v>
      </c>
      <c r="S543" s="12">
        <f t="shared" si="185"/>
        <v>9.732445426149358</v>
      </c>
      <c r="T543" s="12">
        <f t="shared" si="185"/>
        <v>10.034700309881014</v>
      </c>
      <c r="U543" s="12">
        <f t="shared" si="185"/>
        <v>10.355546376693411</v>
      </c>
      <c r="V543" s="12">
        <f t="shared" si="185"/>
        <v>10.708949508773298</v>
      </c>
    </row>
    <row r="544" spans="2:22" ht="10.5">
      <c r="B544" t="str">
        <f t="shared" si="157"/>
        <v>Carbon 2</v>
      </c>
      <c r="D544" s="12">
        <f aca="true" t="shared" si="186" ref="D544:M544">IF(D261&gt;0,D115/D261,0)</f>
        <v>6.649501392293596</v>
      </c>
      <c r="E544" s="12">
        <f t="shared" si="186"/>
        <v>6.81225058237226</v>
      </c>
      <c r="F544" s="12">
        <f t="shared" si="186"/>
        <v>6.9517502195829834</v>
      </c>
      <c r="G544" s="12">
        <f t="shared" si="186"/>
        <v>7.128452465057665</v>
      </c>
      <c r="H544" s="12">
        <f t="shared" si="186"/>
        <v>7.3144501035295235</v>
      </c>
      <c r="I544" s="12">
        <f t="shared" si="186"/>
        <v>7.505099337432216</v>
      </c>
      <c r="J544" s="12">
        <f t="shared" si="186"/>
        <v>7.695753456045215</v>
      </c>
      <c r="K544" s="12">
        <f t="shared" si="186"/>
        <v>7.886396834186207</v>
      </c>
      <c r="L544" s="12">
        <f t="shared" si="186"/>
        <v>8.08169907418426</v>
      </c>
      <c r="M544" s="12">
        <f t="shared" si="186"/>
        <v>8.28630160200107</v>
      </c>
      <c r="N544" s="12">
        <f aca="true" t="shared" si="187" ref="N544:V544">IF(N261&gt;0,N115/N261,0)</f>
        <v>8.50484633964714</v>
      </c>
      <c r="O544" s="12">
        <f t="shared" si="187"/>
        <v>8.728051248758879</v>
      </c>
      <c r="P544" s="12">
        <f t="shared" si="187"/>
        <v>8.95589761287098</v>
      </c>
      <c r="Q544" s="12">
        <f t="shared" si="187"/>
        <v>9.202351686015428</v>
      </c>
      <c r="R544" s="12">
        <f t="shared" si="187"/>
        <v>9.458101418697014</v>
      </c>
      <c r="S544" s="12">
        <f t="shared" si="187"/>
        <v>9.732446488581685</v>
      </c>
      <c r="T544" s="12">
        <f t="shared" si="187"/>
        <v>10.034700240378895</v>
      </c>
      <c r="U544" s="12">
        <f t="shared" si="187"/>
        <v>10.355550198579394</v>
      </c>
      <c r="V544" s="12">
        <f t="shared" si="187"/>
        <v>10.708946335828305</v>
      </c>
    </row>
    <row r="545" spans="2:22" ht="10.5">
      <c r="B545" t="str">
        <f t="shared" si="157"/>
        <v>Naughton 1</v>
      </c>
      <c r="D545" s="12">
        <f aca="true" t="shared" si="188" ref="D545:M545">IF(D262&gt;0,D116/D262,0)</f>
        <v>12.761725645546994</v>
      </c>
      <c r="E545" s="12">
        <f t="shared" si="188"/>
        <v>13.074108823495026</v>
      </c>
      <c r="F545" s="12">
        <f t="shared" si="188"/>
        <v>13.345825624995742</v>
      </c>
      <c r="G545" s="12">
        <f t="shared" si="188"/>
        <v>13.675685832028929</v>
      </c>
      <c r="H545" s="12">
        <f t="shared" si="188"/>
        <v>14.041301524688823</v>
      </c>
      <c r="I545" s="12">
        <f t="shared" si="188"/>
        <v>14.402221859652174</v>
      </c>
      <c r="J545" s="12">
        <f t="shared" si="188"/>
        <v>14.740800472620585</v>
      </c>
      <c r="K545" s="12">
        <f t="shared" si="188"/>
        <v>15.131087298921289</v>
      </c>
      <c r="L545" s="12">
        <f t="shared" si="188"/>
        <v>15.495111043519174</v>
      </c>
      <c r="M545" s="12">
        <f t="shared" si="188"/>
        <v>15.901406985413821</v>
      </c>
      <c r="N545" s="12">
        <f aca="true" t="shared" si="189" ref="N545:V545">IF(N262&gt;0,N116/N262,0)</f>
        <v>16.289981522137538</v>
      </c>
      <c r="O545" s="12">
        <f t="shared" si="189"/>
        <v>16.745764837781564</v>
      </c>
      <c r="P545" s="12">
        <f t="shared" si="189"/>
        <v>17.18247467364781</v>
      </c>
      <c r="Q545" s="12">
        <f t="shared" si="189"/>
        <v>17.651592954877113</v>
      </c>
      <c r="R545" s="12">
        <f t="shared" si="189"/>
        <v>18.172422285788894</v>
      </c>
      <c r="S545" s="12">
        <f t="shared" si="189"/>
        <v>18.701740119701242</v>
      </c>
      <c r="T545" s="12">
        <f t="shared" si="189"/>
        <v>19.27841440702447</v>
      </c>
      <c r="U545" s="12">
        <f t="shared" si="189"/>
        <v>19.89898352368563</v>
      </c>
      <c r="V545" s="12">
        <f t="shared" si="189"/>
        <v>20.644250306656556</v>
      </c>
    </row>
    <row r="546" spans="2:22" ht="10.5">
      <c r="B546" t="str">
        <f t="shared" si="157"/>
        <v>Naughton 2</v>
      </c>
      <c r="D546" s="12">
        <f aca="true" t="shared" si="190" ref="D546:M546">IF(D263&gt;0,D117/D263,0)</f>
        <v>12.748652254458879</v>
      </c>
      <c r="E546" s="12">
        <f t="shared" si="190"/>
        <v>13.0606744849265</v>
      </c>
      <c r="F546" s="12">
        <f t="shared" si="190"/>
        <v>13.336369589765047</v>
      </c>
      <c r="G546" s="12">
        <f t="shared" si="190"/>
        <v>13.666531375403904</v>
      </c>
      <c r="H546" s="12">
        <f t="shared" si="190"/>
        <v>14.025662981623933</v>
      </c>
      <c r="I546" s="12">
        <f t="shared" si="190"/>
        <v>14.381658033568415</v>
      </c>
      <c r="J546" s="12">
        <f t="shared" si="190"/>
        <v>14.743180603291743</v>
      </c>
      <c r="K546" s="12">
        <f t="shared" si="190"/>
        <v>15.117566996028918</v>
      </c>
      <c r="L546" s="12">
        <f t="shared" si="190"/>
        <v>15.489392114293718</v>
      </c>
      <c r="M546" s="12">
        <f t="shared" si="190"/>
        <v>15.884095283588799</v>
      </c>
      <c r="N546" s="12">
        <f aca="true" t="shared" si="191" ref="N546:V546">IF(N263&gt;0,N117/N263,0)</f>
        <v>16.30000951947791</v>
      </c>
      <c r="O546" s="12">
        <f t="shared" si="191"/>
        <v>16.73241419120564</v>
      </c>
      <c r="P546" s="12">
        <f t="shared" si="191"/>
        <v>17.234771459895757</v>
      </c>
      <c r="Q546" s="12">
        <f t="shared" si="191"/>
        <v>17.704742972697332</v>
      </c>
      <c r="R546" s="12">
        <f t="shared" si="191"/>
        <v>18.219239545944443</v>
      </c>
      <c r="S546" s="12">
        <f t="shared" si="191"/>
        <v>18.80594714995971</v>
      </c>
      <c r="T546" s="12">
        <f t="shared" si="191"/>
        <v>19.433671527345716</v>
      </c>
      <c r="U546" s="12">
        <f t="shared" si="191"/>
        <v>20.071120981335433</v>
      </c>
      <c r="V546" s="12">
        <f t="shared" si="191"/>
        <v>20.790305636781067</v>
      </c>
    </row>
    <row r="547" spans="2:22" ht="10.5">
      <c r="B547" t="str">
        <f t="shared" si="157"/>
        <v>Naughton 3</v>
      </c>
      <c r="D547" s="12">
        <f aca="true" t="shared" si="192" ref="D547:M547">IF(D264&gt;0,D118/D264,0)</f>
        <v>12.766246873057636</v>
      </c>
      <c r="E547" s="12">
        <f t="shared" si="192"/>
        <v>13.080037615485374</v>
      </c>
      <c r="F547" s="12">
        <f t="shared" si="192"/>
        <v>13.357193820456782</v>
      </c>
      <c r="G547" s="12">
        <f t="shared" si="192"/>
        <v>13.681790212350439</v>
      </c>
      <c r="H547" s="12">
        <f t="shared" si="192"/>
        <v>14.047524499165775</v>
      </c>
      <c r="I547" s="12">
        <f t="shared" si="192"/>
        <v>14.415561126544256</v>
      </c>
      <c r="J547" s="12">
        <f t="shared" si="192"/>
        <v>14.76595741524072</v>
      </c>
      <c r="K547" s="12">
        <f t="shared" si="192"/>
        <v>15.137450896040274</v>
      </c>
      <c r="L547" s="12">
        <f t="shared" si="192"/>
        <v>15.506361528883767</v>
      </c>
      <c r="M547" s="12">
        <f t="shared" si="192"/>
        <v>15.901476282838372</v>
      </c>
      <c r="N547" s="12">
        <f aca="true" t="shared" si="193" ref="N547:V547">IF(N264&gt;0,N118/N264,0)</f>
        <v>16.314181926195477</v>
      </c>
      <c r="O547" s="12">
        <f t="shared" si="193"/>
        <v>16.738124132088384</v>
      </c>
      <c r="P547" s="12">
        <f t="shared" si="193"/>
        <v>17.173538145243995</v>
      </c>
      <c r="Q547" s="12">
        <f t="shared" si="193"/>
        <v>17.64286035505388</v>
      </c>
      <c r="R547" s="12">
        <f t="shared" si="193"/>
        <v>18.208632109681993</v>
      </c>
      <c r="S547" s="12">
        <f t="shared" si="193"/>
        <v>18.738855675932605</v>
      </c>
      <c r="T547" s="12">
        <f t="shared" si="193"/>
        <v>19.316691155223413</v>
      </c>
      <c r="U547" s="12">
        <f t="shared" si="193"/>
        <v>19.950917766188322</v>
      </c>
      <c r="V547" s="12">
        <f t="shared" si="193"/>
        <v>20.717030402864236</v>
      </c>
    </row>
    <row r="548" spans="2:22" ht="10.5">
      <c r="B548" t="str">
        <f t="shared" si="157"/>
        <v>Huntington 1</v>
      </c>
      <c r="D548" s="12">
        <f aca="true" t="shared" si="194" ref="D548:M548">IF(D265&gt;0,D119/D265,0)</f>
        <v>7.1193621354131755</v>
      </c>
      <c r="E548" s="12">
        <f t="shared" si="194"/>
        <v>7.293211420605259</v>
      </c>
      <c r="F548" s="12">
        <f t="shared" si="194"/>
        <v>7.445861412555834</v>
      </c>
      <c r="G548" s="12">
        <f t="shared" si="194"/>
        <v>7.6324312206910045</v>
      </c>
      <c r="H548" s="12">
        <f t="shared" si="194"/>
        <v>7.831722408714671</v>
      </c>
      <c r="I548" s="12">
        <f t="shared" si="194"/>
        <v>8.035254462814828</v>
      </c>
      <c r="J548" s="12">
        <f t="shared" si="194"/>
        <v>8.23878518882682</v>
      </c>
      <c r="K548" s="12">
        <f t="shared" si="194"/>
        <v>8.442317357388132</v>
      </c>
      <c r="L548" s="12">
        <f t="shared" si="194"/>
        <v>8.654328726431256</v>
      </c>
      <c r="M548" s="12">
        <f t="shared" si="194"/>
        <v>8.874821051756939</v>
      </c>
      <c r="N548" s="12">
        <f aca="true" t="shared" si="195" ref="N548:V548">IF(N265&gt;0,N119/N265,0)</f>
        <v>9.103794597133481</v>
      </c>
      <c r="O548" s="12">
        <f t="shared" si="195"/>
        <v>9.34548883091764</v>
      </c>
      <c r="P548" s="12">
        <f t="shared" si="195"/>
        <v>9.591422261512053</v>
      </c>
      <c r="Q548" s="12">
        <f t="shared" si="195"/>
        <v>9.8500767147728</v>
      </c>
      <c r="R548" s="12">
        <f t="shared" si="195"/>
        <v>10.125691918781012</v>
      </c>
      <c r="S548" s="12">
        <f t="shared" si="195"/>
        <v>10.418268906195634</v>
      </c>
      <c r="T548" s="12">
        <f t="shared" si="195"/>
        <v>10.740526114872125</v>
      </c>
      <c r="U548" s="12">
        <f t="shared" si="195"/>
        <v>11.088227470408986</v>
      </c>
      <c r="V548" s="12">
        <f t="shared" si="195"/>
        <v>11.465606739128804</v>
      </c>
    </row>
    <row r="549" spans="2:22" ht="10.5">
      <c r="B549" t="str">
        <f t="shared" si="157"/>
        <v>Huntington 2</v>
      </c>
      <c r="D549" s="12">
        <f aca="true" t="shared" si="196" ref="D549:M549">IF(D266&gt;0,D120/D266,0)</f>
        <v>7.086788165474083</v>
      </c>
      <c r="E549" s="12">
        <f t="shared" si="196"/>
        <v>7.259842217876296</v>
      </c>
      <c r="F549" s="12">
        <f t="shared" si="196"/>
        <v>7.411791695342969</v>
      </c>
      <c r="G549" s="12">
        <f t="shared" si="196"/>
        <v>7.597508795958743</v>
      </c>
      <c r="H549" s="12">
        <f t="shared" si="196"/>
        <v>7.7958886284839695</v>
      </c>
      <c r="I549" s="12">
        <f t="shared" si="196"/>
        <v>7.99848867371252</v>
      </c>
      <c r="J549" s="12">
        <f t="shared" si="196"/>
        <v>8.201088734131499</v>
      </c>
      <c r="K549" s="12">
        <f t="shared" si="196"/>
        <v>8.403689078474262</v>
      </c>
      <c r="L549" s="12">
        <f t="shared" si="196"/>
        <v>8.614731551091616</v>
      </c>
      <c r="M549" s="12">
        <f t="shared" si="196"/>
        <v>8.834214348826487</v>
      </c>
      <c r="N549" s="12">
        <f aca="true" t="shared" si="197" ref="N549:V549">IF(N266&gt;0,N120/N266,0)</f>
        <v>9.062140126607293</v>
      </c>
      <c r="O549" s="12">
        <f t="shared" si="197"/>
        <v>9.302727485411996</v>
      </c>
      <c r="P549" s="12">
        <f t="shared" si="197"/>
        <v>9.547536229093918</v>
      </c>
      <c r="Q549" s="12">
        <f t="shared" si="197"/>
        <v>9.80500654160392</v>
      </c>
      <c r="R549" s="12">
        <f t="shared" si="197"/>
        <v>10.079361807481504</v>
      </c>
      <c r="S549" s="12">
        <f t="shared" si="197"/>
        <v>10.370599465314735</v>
      </c>
      <c r="T549" s="12">
        <f t="shared" si="197"/>
        <v>10.691382987939773</v>
      </c>
      <c r="U549" s="12">
        <f t="shared" si="197"/>
        <v>11.037491283539916</v>
      </c>
      <c r="V549" s="12">
        <f t="shared" si="197"/>
        <v>11.413146863550773</v>
      </c>
    </row>
    <row r="550" spans="2:22" ht="10.5">
      <c r="B550" t="str">
        <f t="shared" si="157"/>
        <v>Hunter 1</v>
      </c>
      <c r="D550" s="12">
        <f aca="true" t="shared" si="198" ref="D550:M550">IF(D267&gt;0,D121/D267,0)</f>
        <v>9.519649308280101</v>
      </c>
      <c r="E550" s="12">
        <f t="shared" si="198"/>
        <v>9.750150266518837</v>
      </c>
      <c r="F550" s="12">
        <f t="shared" si="198"/>
        <v>9.952990097428156</v>
      </c>
      <c r="G550" s="12">
        <f t="shared" si="198"/>
        <v>10.20193146526442</v>
      </c>
      <c r="H550" s="12">
        <f t="shared" si="198"/>
        <v>10.469310360263101</v>
      </c>
      <c r="I550" s="12">
        <f t="shared" si="198"/>
        <v>10.741298982676689</v>
      </c>
      <c r="J550" s="12">
        <f t="shared" si="198"/>
        <v>11.013325402371432</v>
      </c>
      <c r="K550" s="12">
        <f t="shared" si="198"/>
        <v>11.28527962445418</v>
      </c>
      <c r="L550" s="12">
        <f t="shared" si="198"/>
        <v>11.566539183031674</v>
      </c>
      <c r="M550" s="12">
        <f t="shared" si="198"/>
        <v>11.861669676371452</v>
      </c>
      <c r="N550" s="12">
        <f aca="true" t="shared" si="199" ref="N550:V550">IF(N267&gt;0,N121/N267,0)</f>
        <v>12.17854067833529</v>
      </c>
      <c r="O550" s="12">
        <f t="shared" si="199"/>
        <v>12.498960167809695</v>
      </c>
      <c r="P550" s="12">
        <f t="shared" si="199"/>
        <v>12.827877295297233</v>
      </c>
      <c r="Q550" s="12">
        <f t="shared" si="199"/>
        <v>13.178431352295487</v>
      </c>
      <c r="R550" s="12">
        <f t="shared" si="199"/>
        <v>13.542831571911526</v>
      </c>
      <c r="S550" s="12">
        <f t="shared" si="199"/>
        <v>13.939359414861261</v>
      </c>
      <c r="T550" s="12">
        <f t="shared" si="199"/>
        <v>14.368232690874354</v>
      </c>
      <c r="U550" s="12">
        <f t="shared" si="199"/>
        <v>14.834178455741169</v>
      </c>
      <c r="V550" s="12">
        <f t="shared" si="199"/>
        <v>15.336787768395649</v>
      </c>
    </row>
    <row r="551" spans="2:22" ht="10.5">
      <c r="B551" t="str">
        <f t="shared" si="157"/>
        <v>Hunter 2</v>
      </c>
      <c r="D551" s="12">
        <f aca="true" t="shared" si="200" ref="D551:M551">IF(D268&gt;0,D122/D268,0)</f>
        <v>9.520028009095427</v>
      </c>
      <c r="E551" s="12">
        <f t="shared" si="200"/>
        <v>9.750535599861056</v>
      </c>
      <c r="F551" s="12">
        <f t="shared" si="200"/>
        <v>9.953383419714271</v>
      </c>
      <c r="G551" s="12">
        <f t="shared" si="200"/>
        <v>10.202333660734078</v>
      </c>
      <c r="H551" s="12">
        <f t="shared" si="200"/>
        <v>10.469725783100392</v>
      </c>
      <c r="I551" s="12">
        <f t="shared" si="200"/>
        <v>10.741300946438912</v>
      </c>
      <c r="J551" s="12">
        <f t="shared" si="200"/>
        <v>11.017725536826134</v>
      </c>
      <c r="K551" s="12">
        <f t="shared" si="200"/>
        <v>11.289046264088427</v>
      </c>
      <c r="L551" s="12">
        <f t="shared" si="200"/>
        <v>11.571193937338968</v>
      </c>
      <c r="M551" s="12">
        <f t="shared" si="200"/>
        <v>11.869854427831447</v>
      </c>
      <c r="N551" s="12">
        <f aca="true" t="shared" si="201" ref="N551:V551">IF(N268&gt;0,N122/N268,0)</f>
        <v>12.246732307473566</v>
      </c>
      <c r="O551" s="12">
        <f t="shared" si="201"/>
        <v>12.574927181065904</v>
      </c>
      <c r="P551" s="12">
        <f t="shared" si="201"/>
        <v>12.90412037451779</v>
      </c>
      <c r="Q551" s="12">
        <f t="shared" si="201"/>
        <v>13.257023311416617</v>
      </c>
      <c r="R551" s="12">
        <f t="shared" si="201"/>
        <v>13.623599857571959</v>
      </c>
      <c r="S551" s="12">
        <f t="shared" si="201"/>
        <v>14.022659577258604</v>
      </c>
      <c r="T551" s="12">
        <f t="shared" si="201"/>
        <v>14.453919122540324</v>
      </c>
      <c r="U551" s="12">
        <f t="shared" si="201"/>
        <v>14.922853896288723</v>
      </c>
      <c r="V551" s="12">
        <f t="shared" si="201"/>
        <v>15.42794452134007</v>
      </c>
    </row>
    <row r="552" spans="2:22" ht="10.5">
      <c r="B552" t="str">
        <f t="shared" si="157"/>
        <v>Hunter 3</v>
      </c>
      <c r="D552" s="12">
        <f aca="true" t="shared" si="202" ref="D552:M552">IF(D269&gt;0,D123/D269,0)</f>
        <v>9.519650785784984</v>
      </c>
      <c r="E552" s="12">
        <f t="shared" si="202"/>
        <v>9.750150478941585</v>
      </c>
      <c r="F552" s="12">
        <f t="shared" si="202"/>
        <v>9.952989980029152</v>
      </c>
      <c r="G552" s="12">
        <f t="shared" si="202"/>
        <v>10.20192931940999</v>
      </c>
      <c r="H552" s="12">
        <f t="shared" si="202"/>
        <v>10.46930993225329</v>
      </c>
      <c r="I552" s="12">
        <f t="shared" si="202"/>
        <v>10.741299261091926</v>
      </c>
      <c r="J552" s="12">
        <f t="shared" si="202"/>
        <v>11.013289183985586</v>
      </c>
      <c r="K552" s="12">
        <f t="shared" si="202"/>
        <v>11.285279372625721</v>
      </c>
      <c r="L552" s="12">
        <f t="shared" si="202"/>
        <v>11.566490487238365</v>
      </c>
      <c r="M552" s="12">
        <f t="shared" si="202"/>
        <v>11.861529078643683</v>
      </c>
      <c r="N552" s="12">
        <f aca="true" t="shared" si="203" ref="N552:V552">IF(N269&gt;0,N123/N269,0)</f>
        <v>12.17501053020408</v>
      </c>
      <c r="O552" s="12">
        <f t="shared" si="203"/>
        <v>12.49310029139101</v>
      </c>
      <c r="P552" s="12">
        <f t="shared" si="203"/>
        <v>12.820409607233382</v>
      </c>
      <c r="Q552" s="12">
        <f t="shared" si="203"/>
        <v>13.170769216459805</v>
      </c>
      <c r="R552" s="12">
        <f t="shared" si="203"/>
        <v>13.534960410418856</v>
      </c>
      <c r="S552" s="12">
        <f t="shared" si="203"/>
        <v>13.931419870129698</v>
      </c>
      <c r="T552" s="12">
        <f t="shared" si="203"/>
        <v>14.360149882804684</v>
      </c>
      <c r="U552" s="12">
        <f t="shared" si="203"/>
        <v>14.825759603081064</v>
      </c>
      <c r="V552" s="12">
        <f t="shared" si="203"/>
        <v>15.328249780426974</v>
      </c>
    </row>
    <row r="553" spans="2:22" ht="10.5">
      <c r="B553" t="str">
        <f t="shared" si="157"/>
        <v>Blundell</v>
      </c>
      <c r="D553" s="12">
        <f aca="true" t="shared" si="204" ref="D553:M553">IF(D270&gt;0,D124/D270,0)</f>
        <v>21.480011353959693</v>
      </c>
      <c r="E553" s="12">
        <f t="shared" si="204"/>
        <v>20.150009962710996</v>
      </c>
      <c r="F553" s="12">
        <f t="shared" si="204"/>
        <v>20.56999231448009</v>
      </c>
      <c r="G553" s="12">
        <f t="shared" si="204"/>
        <v>21.079997722808915</v>
      </c>
      <c r="H553" s="12">
        <f t="shared" si="204"/>
        <v>21.639994323020154</v>
      </c>
      <c r="I553" s="12">
        <f t="shared" si="204"/>
        <v>22.200011385955424</v>
      </c>
      <c r="J553" s="12">
        <f t="shared" si="204"/>
        <v>22.760006831573254</v>
      </c>
      <c r="K553" s="12">
        <f t="shared" si="204"/>
        <v>23.330004839031055</v>
      </c>
      <c r="L553" s="12">
        <f t="shared" si="204"/>
        <v>23.909985807550385</v>
      </c>
      <c r="M553" s="12">
        <f t="shared" si="204"/>
        <v>24.51999089123566</v>
      </c>
      <c r="N553" s="12">
        <f aca="true" t="shared" si="205" ref="N553:V553">IF(N270&gt;0,N124/N270,0)</f>
        <v>25.15999544561783</v>
      </c>
      <c r="O553" s="12">
        <f t="shared" si="205"/>
        <v>25.82000512367994</v>
      </c>
      <c r="P553" s="12">
        <f t="shared" si="205"/>
        <v>26.50001703093954</v>
      </c>
      <c r="Q553" s="12">
        <f t="shared" si="205"/>
        <v>27.220016509635364</v>
      </c>
      <c r="R553" s="12">
        <f t="shared" si="205"/>
        <v>27.970009393413225</v>
      </c>
      <c r="S553" s="12">
        <f t="shared" si="205"/>
        <v>28.79000313113774</v>
      </c>
      <c r="T553" s="12">
        <f t="shared" si="205"/>
        <v>29.680011353959692</v>
      </c>
      <c r="U553" s="12">
        <f t="shared" si="205"/>
        <v>30.36265406620933</v>
      </c>
      <c r="V553" s="12">
        <f t="shared" si="205"/>
        <v>31.060966098317724</v>
      </c>
    </row>
    <row r="554" spans="2:22" ht="10.5">
      <c r="B554" t="str">
        <f t="shared" si="157"/>
        <v>Cholla</v>
      </c>
      <c r="D554" s="12">
        <f aca="true" t="shared" si="206" ref="D554:M554">IF(D271&gt;0,D125/D271,0)</f>
        <v>15.565164309017037</v>
      </c>
      <c r="E554" s="12">
        <f t="shared" si="206"/>
        <v>15.959641140711893</v>
      </c>
      <c r="F554" s="12">
        <f t="shared" si="206"/>
        <v>16.31390971700664</v>
      </c>
      <c r="G554" s="12">
        <f t="shared" si="206"/>
        <v>16.708946419660226</v>
      </c>
      <c r="H554" s="12">
        <f t="shared" si="206"/>
        <v>17.137419974133596</v>
      </c>
      <c r="I554" s="12">
        <f t="shared" si="206"/>
        <v>17.56352191694211</v>
      </c>
      <c r="J554" s="12">
        <f t="shared" si="206"/>
        <v>17.999361730276064</v>
      </c>
      <c r="K554" s="12">
        <f t="shared" si="206"/>
        <v>18.459911884093007</v>
      </c>
      <c r="L554" s="12">
        <f t="shared" si="206"/>
        <v>18.90396993622717</v>
      </c>
      <c r="M554" s="12">
        <f t="shared" si="206"/>
        <v>19.38584826021579</v>
      </c>
      <c r="N554" s="12">
        <f aca="true" t="shared" si="207" ref="N554:V554">IF(N271&gt;0,N125/N271,0)</f>
        <v>19.886806765246</v>
      </c>
      <c r="O554" s="12">
        <f t="shared" si="207"/>
        <v>20.3987254393132</v>
      </c>
      <c r="P554" s="12">
        <f t="shared" si="207"/>
        <v>20.944426472826915</v>
      </c>
      <c r="Q554" s="12">
        <f t="shared" si="207"/>
        <v>21.53892509449064</v>
      </c>
      <c r="R554" s="12">
        <f t="shared" si="207"/>
        <v>22.169360377478306</v>
      </c>
      <c r="S554" s="12">
        <f t="shared" si="207"/>
        <v>22.81384552610459</v>
      </c>
      <c r="T554" s="12">
        <f t="shared" si="207"/>
        <v>23.523218141336947</v>
      </c>
      <c r="U554" s="12">
        <f t="shared" si="207"/>
        <v>24.374578260196856</v>
      </c>
      <c r="V554" s="12">
        <f t="shared" si="207"/>
        <v>25.200451456530065</v>
      </c>
    </row>
    <row r="555" spans="2:22" ht="10.5">
      <c r="B555" t="str">
        <f t="shared" si="157"/>
        <v>Craig 1</v>
      </c>
      <c r="D555" s="12">
        <f aca="true" t="shared" si="208" ref="D555:M555">IF(D272&gt;0,D126/D272,0)</f>
        <v>9.61811820813776</v>
      </c>
      <c r="E555" s="12">
        <f t="shared" si="208"/>
        <v>9.853731191319461</v>
      </c>
      <c r="F555" s="12">
        <f t="shared" si="208"/>
        <v>10.059323537711013</v>
      </c>
      <c r="G555" s="12">
        <f t="shared" si="208"/>
        <v>10.310048158669069</v>
      </c>
      <c r="H555" s="12">
        <f t="shared" si="208"/>
        <v>10.580811069532677</v>
      </c>
      <c r="I555" s="12">
        <f t="shared" si="208"/>
        <v>10.846653819962619</v>
      </c>
      <c r="J555" s="12">
        <f t="shared" si="208"/>
        <v>11.175244743287651</v>
      </c>
      <c r="K555" s="12">
        <f t="shared" si="208"/>
        <v>11.457252817465436</v>
      </c>
      <c r="L555" s="12">
        <f t="shared" si="208"/>
        <v>11.739117430207534</v>
      </c>
      <c r="M555" s="12">
        <f t="shared" si="208"/>
        <v>12.041471177614053</v>
      </c>
      <c r="N555" s="12">
        <f aca="true" t="shared" si="209" ref="N555:V555">IF(N272&gt;0,N126/N272,0)</f>
        <v>12.353727313634318</v>
      </c>
      <c r="O555" s="12">
        <f t="shared" si="209"/>
        <v>12.68121068121068</v>
      </c>
      <c r="P555" s="12">
        <f t="shared" si="209"/>
        <v>13.043646994590066</v>
      </c>
      <c r="Q555" s="12">
        <f t="shared" si="209"/>
        <v>13.413761465079375</v>
      </c>
      <c r="R555" s="12">
        <f t="shared" si="209"/>
        <v>13.79243581827286</v>
      </c>
      <c r="S555" s="12">
        <f t="shared" si="209"/>
        <v>14.223521025707923</v>
      </c>
      <c r="T555" s="12">
        <f t="shared" si="209"/>
        <v>14.69629421267341</v>
      </c>
      <c r="U555" s="12">
        <f t="shared" si="209"/>
        <v>15.198524519996088</v>
      </c>
      <c r="V555" s="12">
        <f t="shared" si="209"/>
        <v>15.714241990772958</v>
      </c>
    </row>
    <row r="557" spans="2:22" ht="10.5">
      <c r="B557" t="str">
        <f>B283</f>
        <v>Craig 2</v>
      </c>
      <c r="D557" s="12">
        <f aca="true" t="shared" si="210" ref="D557:M557">IF(D283&gt;0,D127/D283,0)</f>
        <v>9.611971955097506</v>
      </c>
      <c r="E557" s="12">
        <f t="shared" si="210"/>
        <v>9.847490163531292</v>
      </c>
      <c r="F557" s="12">
        <f t="shared" si="210"/>
        <v>10.052953933121337</v>
      </c>
      <c r="G557" s="12">
        <f t="shared" si="210"/>
        <v>10.303518678474491</v>
      </c>
      <c r="H557" s="12">
        <f t="shared" si="210"/>
        <v>10.57412705831871</v>
      </c>
      <c r="I557" s="12">
        <f t="shared" si="210"/>
        <v>10.846655470647292</v>
      </c>
      <c r="J557" s="12">
        <f t="shared" si="210"/>
        <v>11.134940828218765</v>
      </c>
      <c r="K557" s="12">
        <f t="shared" si="210"/>
        <v>11.4159368508259</v>
      </c>
      <c r="L557" s="12">
        <f t="shared" si="210"/>
        <v>11.696886727366666</v>
      </c>
      <c r="M557" s="12">
        <f t="shared" si="210"/>
        <v>11.997986373113582</v>
      </c>
      <c r="N557" s="12">
        <f aca="true" t="shared" si="211" ref="N557:V557">IF(N283&gt;0,N127/N283,0)</f>
        <v>12.309104617231895</v>
      </c>
      <c r="O557" s="12">
        <f t="shared" si="211"/>
        <v>12.635266558590144</v>
      </c>
      <c r="P557" s="12">
        <f t="shared" si="211"/>
        <v>12.980603267439657</v>
      </c>
      <c r="Q557" s="12">
        <f t="shared" si="211"/>
        <v>13.348284724725353</v>
      </c>
      <c r="R557" s="12">
        <f t="shared" si="211"/>
        <v>13.724303355287626</v>
      </c>
      <c r="S557" s="12">
        <f t="shared" si="211"/>
        <v>14.14219593116811</v>
      </c>
      <c r="T557" s="12">
        <f t="shared" si="211"/>
        <v>14.607615312619675</v>
      </c>
      <c r="U557" s="12">
        <f t="shared" si="211"/>
        <v>15.113187860384734</v>
      </c>
      <c r="V557" s="12">
        <f t="shared" si="211"/>
        <v>15.637921052846158</v>
      </c>
    </row>
    <row r="558" spans="2:22" ht="10.5">
      <c r="B558" t="str">
        <f>B284</f>
        <v>Hayden 1</v>
      </c>
      <c r="D558" s="12">
        <f aca="true" t="shared" si="212" ref="D558:M558">IF(D284&gt;0,D128/D284,0)</f>
        <v>11.894320630406298</v>
      </c>
      <c r="E558" s="12">
        <f t="shared" si="212"/>
        <v>12.185506858105898</v>
      </c>
      <c r="F558" s="12">
        <f t="shared" si="212"/>
        <v>12.438128153427595</v>
      </c>
      <c r="G558" s="12">
        <f t="shared" si="212"/>
        <v>12.747436923872511</v>
      </c>
      <c r="H558" s="12">
        <f t="shared" si="212"/>
        <v>13.082384652170942</v>
      </c>
      <c r="I558" s="12">
        <f t="shared" si="212"/>
        <v>13.422735938395594</v>
      </c>
      <c r="J558" s="12">
        <f t="shared" si="212"/>
        <v>13.762879661069748</v>
      </c>
      <c r="K558" s="12">
        <f t="shared" si="212"/>
        <v>14.107916067011818</v>
      </c>
      <c r="L558" s="12">
        <f t="shared" si="212"/>
        <v>14.457765769123265</v>
      </c>
      <c r="M558" s="12">
        <f t="shared" si="212"/>
        <v>14.827884279802563</v>
      </c>
      <c r="N558" s="12">
        <f aca="true" t="shared" si="213" ref="N558:V558">IF(N284&gt;0,N128/N284,0)</f>
        <v>15.212171339563863</v>
      </c>
      <c r="O558" s="12">
        <f t="shared" si="213"/>
        <v>15.63902066087218</v>
      </c>
      <c r="P558" s="12">
        <f t="shared" si="213"/>
        <v>16.116090733467242</v>
      </c>
      <c r="Q558" s="12">
        <f t="shared" si="213"/>
        <v>16.56743581936788</v>
      </c>
      <c r="R558" s="12">
        <f t="shared" si="213"/>
        <v>17.049845372570722</v>
      </c>
      <c r="S558" s="12">
        <f t="shared" si="213"/>
        <v>17.608390190054397</v>
      </c>
      <c r="T558" s="12">
        <f t="shared" si="213"/>
        <v>18.19184836680663</v>
      </c>
      <c r="U558" s="12">
        <f t="shared" si="213"/>
        <v>18.778536598738295</v>
      </c>
      <c r="V558" s="12">
        <f t="shared" si="213"/>
        <v>19.41568143010153</v>
      </c>
    </row>
    <row r="559" spans="2:22" ht="10.5">
      <c r="B559" t="str">
        <f>B285</f>
        <v>Hayden 2</v>
      </c>
      <c r="D559" s="12">
        <f aca="true" t="shared" si="214" ref="D559:M559">IF(D285&gt;0,D129/D285,0)</f>
        <v>11.881322499958031</v>
      </c>
      <c r="E559" s="12">
        <f t="shared" si="214"/>
        <v>12.17215012926207</v>
      </c>
      <c r="F559" s="12">
        <f t="shared" si="214"/>
        <v>12.42330461730204</v>
      </c>
      <c r="G559" s="12">
        <f t="shared" si="214"/>
        <v>12.73351242331482</v>
      </c>
      <c r="H559" s="12">
        <f t="shared" si="214"/>
        <v>13.06809996725963</v>
      </c>
      <c r="I559" s="12">
        <f t="shared" si="214"/>
        <v>13.40460491845195</v>
      </c>
      <c r="J559" s="12">
        <f t="shared" si="214"/>
        <v>13.747806352735111</v>
      </c>
      <c r="K559" s="12">
        <f t="shared" si="214"/>
        <v>14.092467685571133</v>
      </c>
      <c r="L559" s="12">
        <f t="shared" si="214"/>
        <v>14.44189658284328</v>
      </c>
      <c r="M559" s="12">
        <f t="shared" si="214"/>
        <v>14.811429990989398</v>
      </c>
      <c r="N559" s="12">
        <f aca="true" t="shared" si="215" ref="N559:V559">IF(N285&gt;0,N129/N285,0)</f>
        <v>15.195492995700999</v>
      </c>
      <c r="O559" s="12">
        <f t="shared" si="215"/>
        <v>15.610047563932515</v>
      </c>
      <c r="P559" s="12">
        <f t="shared" si="215"/>
        <v>16.074650880649795</v>
      </c>
      <c r="Q559" s="12">
        <f t="shared" si="215"/>
        <v>16.528291583297655</v>
      </c>
      <c r="R559" s="12">
        <f t="shared" si="215"/>
        <v>17.000930175417043</v>
      </c>
      <c r="S559" s="12">
        <f t="shared" si="215"/>
        <v>17.54379431514382</v>
      </c>
      <c r="T559" s="12">
        <f t="shared" si="215"/>
        <v>18.1233100983669</v>
      </c>
      <c r="U559" s="12">
        <f t="shared" si="215"/>
        <v>18.720249453801266</v>
      </c>
      <c r="V559" s="12">
        <f t="shared" si="215"/>
        <v>19.357346522593684</v>
      </c>
    </row>
    <row r="560" spans="2:22" ht="10.5">
      <c r="B560" t="str">
        <f>B286</f>
        <v>Gadsby</v>
      </c>
      <c r="D560" s="12">
        <f aca="true" t="shared" si="216" ref="D560:M560">IF(D286&gt;0,D130/D286,0)</f>
        <v>25.599973209816486</v>
      </c>
      <c r="E560" s="12">
        <f t="shared" si="216"/>
        <v>26.230093413241047</v>
      </c>
      <c r="F560" s="12">
        <f t="shared" si="216"/>
        <v>26.770088814446776</v>
      </c>
      <c r="G560" s="12">
        <f t="shared" si="216"/>
        <v>27.44006413411907</v>
      </c>
      <c r="H560" s="12">
        <f t="shared" si="216"/>
        <v>28.159910131292566</v>
      </c>
      <c r="I560" s="12">
        <f t="shared" si="216"/>
        <v>28.889985151197404</v>
      </c>
      <c r="J560" s="12">
        <f t="shared" si="216"/>
        <v>29.630037634975906</v>
      </c>
      <c r="K560" s="12">
        <f t="shared" si="216"/>
        <v>30.369947814328874</v>
      </c>
      <c r="L560" s="12">
        <f t="shared" si="216"/>
        <v>31.120031796502385</v>
      </c>
      <c r="M560" s="12">
        <f t="shared" si="216"/>
        <v>31.909945971804035</v>
      </c>
      <c r="N560" s="12">
        <f aca="true" t="shared" si="217" ref="N560:V560">IF(N286&gt;0,N130/N286,0)</f>
        <v>32.75002622616042</v>
      </c>
      <c r="O560" s="12">
        <f t="shared" si="217"/>
        <v>33.60990432763589</v>
      </c>
      <c r="P560" s="12">
        <f t="shared" si="217"/>
        <v>34.49002803083392</v>
      </c>
      <c r="Q560" s="12">
        <f t="shared" si="217"/>
        <v>35.43009398314117</v>
      </c>
      <c r="R560" s="12">
        <f t="shared" si="217"/>
        <v>36.410275941362464</v>
      </c>
      <c r="S560" s="12">
        <f t="shared" si="217"/>
        <v>37.47011397601769</v>
      </c>
      <c r="T560" s="12">
        <f t="shared" si="217"/>
        <v>38.629976034442535</v>
      </c>
      <c r="U560" s="12">
        <f t="shared" si="217"/>
        <v>39.880186291814645</v>
      </c>
      <c r="V560" s="12">
        <f t="shared" si="217"/>
        <v>41.240028893547105</v>
      </c>
    </row>
    <row r="561" spans="2:22" ht="10.5">
      <c r="B561" t="str">
        <f>B287</f>
        <v>Hermiston</v>
      </c>
      <c r="D561" s="12">
        <f aca="true" t="shared" si="218" ref="D561:M561">IF(D287&gt;0,D131/D287,0)</f>
        <v>21.839977349943375</v>
      </c>
      <c r="E561" s="12">
        <f t="shared" si="218"/>
        <v>22.879973896505714</v>
      </c>
      <c r="F561" s="12">
        <f t="shared" si="218"/>
        <v>23.919971493175794</v>
      </c>
      <c r="G561" s="12">
        <f t="shared" si="218"/>
        <v>25.069970214175957</v>
      </c>
      <c r="H561" s="12">
        <f t="shared" si="218"/>
        <v>26.21997296223607</v>
      </c>
      <c r="I561" s="12">
        <f t="shared" si="218"/>
        <v>27.422721937702594</v>
      </c>
      <c r="J561" s="12">
        <f t="shared" si="218"/>
        <v>28.68064444934893</v>
      </c>
      <c r="K561" s="12">
        <f t="shared" si="218"/>
        <v>29.99626829490286</v>
      </c>
      <c r="L561" s="12">
        <f t="shared" si="218"/>
        <v>31.37224478663291</v>
      </c>
      <c r="M561" s="12">
        <f t="shared" si="218"/>
        <v>32.81133503192443</v>
      </c>
      <c r="N561" s="12">
        <f aca="true" t="shared" si="219" ref="N561:V561">IF(N287&gt;0,N131/N287,0)</f>
        <v>34.31643764637856</v>
      </c>
      <c r="O561" s="12">
        <f t="shared" si="219"/>
        <v>35.89058721559356</v>
      </c>
      <c r="P561" s="12">
        <f t="shared" si="219"/>
        <v>37.53694923896995</v>
      </c>
      <c r="Q561" s="12">
        <f t="shared" si="219"/>
        <v>39.25882673478481</v>
      </c>
      <c r="R561" s="12">
        <f t="shared" si="219"/>
        <v>41.05969657364868</v>
      </c>
      <c r="S561" s="12">
        <f t="shared" si="219"/>
        <v>42.94317076551412</v>
      </c>
      <c r="T561" s="12">
        <f t="shared" si="219"/>
        <v>44.913050464563334</v>
      </c>
      <c r="U561" s="12">
        <f t="shared" si="219"/>
        <v>46.97328734486178</v>
      </c>
      <c r="V561" s="12">
        <f t="shared" si="219"/>
        <v>49.128030262920724</v>
      </c>
    </row>
    <row r="563" ht="10.5">
      <c r="A563" t="s">
        <v>164</v>
      </c>
    </row>
    <row r="564" spans="2:22" ht="10.5">
      <c r="B564" t="s">
        <v>165</v>
      </c>
      <c r="D564">
        <v>8784</v>
      </c>
      <c r="E564">
        <v>8760</v>
      </c>
      <c r="F564">
        <v>8760</v>
      </c>
      <c r="G564">
        <v>8760</v>
      </c>
      <c r="H564">
        <v>8784</v>
      </c>
      <c r="I564">
        <v>8760</v>
      </c>
      <c r="J564">
        <v>8760</v>
      </c>
      <c r="K564">
        <v>8760</v>
      </c>
      <c r="L564">
        <v>8784</v>
      </c>
      <c r="M564">
        <v>8760</v>
      </c>
      <c r="N564">
        <v>8760</v>
      </c>
      <c r="O564">
        <v>8760</v>
      </c>
      <c r="P564">
        <v>8784</v>
      </c>
      <c r="Q564">
        <v>8760</v>
      </c>
      <c r="R564">
        <v>8760</v>
      </c>
      <c r="S564">
        <v>8760</v>
      </c>
      <c r="T564">
        <v>8784</v>
      </c>
      <c r="U564">
        <v>8760</v>
      </c>
      <c r="V564">
        <v>8760</v>
      </c>
    </row>
  </sheetData>
  <printOptions/>
  <pageMargins left="1" right="0" top="0.5" bottom="0.75" header="0.5" footer="0.5"/>
  <pageSetup orientation="landscape" paperSize="9" scale="45"/>
  <headerFooter alignWithMargins="0">
    <oddFooter>&amp;lPower Planning  &amp;d  &amp;t&amp;c- &amp;p -&amp;r&amp;f</oddFooter>
  </headerFooter>
  <rowBreaks count="3" manualBreakCount="3">
    <brk id="138" max="65535" man="1"/>
    <brk id="294" max="65535" man="1"/>
    <brk id="44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Thomas Widmer</dc:creator>
  <cp:keywords/>
  <dc:description/>
  <cp:lastModifiedBy>PacifiCorp</cp:lastModifiedBy>
  <dcterms:created xsi:type="dcterms:W3CDTF">1999-10-06T17:55:32Z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Response</vt:lpwstr>
  </property>
  <property fmtid="{D5CDD505-2E9C-101B-9397-08002B2CF9AE}" pid="3" name="IsHighlyConfidential">
    <vt:lpwstr>0</vt:lpwstr>
  </property>
  <property fmtid="{D5CDD505-2E9C-101B-9397-08002B2CF9AE}" pid="4" name="DocketNumber">
    <vt:lpwstr>991255</vt:lpwstr>
  </property>
  <property fmtid="{D5CDD505-2E9C-101B-9397-08002B2CF9AE}" pid="5" name="IsConfidential">
    <vt:lpwstr>0</vt:lpwstr>
  </property>
  <property fmtid="{D5CDD505-2E9C-101B-9397-08002B2CF9AE}" pid="6" name="Date1">
    <vt:lpwstr>1999-12-30T00:00:00Z</vt:lpwstr>
  </property>
  <property fmtid="{D5CDD505-2E9C-101B-9397-08002B2CF9AE}" pid="7" name="CaseType">
    <vt:lpwstr>Transfer of Property</vt:lpwstr>
  </property>
  <property fmtid="{D5CDD505-2E9C-101B-9397-08002B2CF9AE}" pid="8" name="OpenedDate">
    <vt:lpwstr>1999-08-10T00:00:00Z</vt:lpwstr>
  </property>
  <property fmtid="{D5CDD505-2E9C-101B-9397-08002B2CF9AE}" pid="9" name="Prefix">
    <vt:lpwstr>UE</vt:lpwstr>
  </property>
  <property fmtid="{D5CDD505-2E9C-101B-9397-08002B2CF9AE}" pid="10" name="CaseCompanyNames">
    <vt:lpwstr>Avista Corporation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