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20\2020 WA Elec and Gas GRC\Adjustments\2.12 Misc Restating\"/>
    </mc:Choice>
  </mc:AlternateContent>
  <xr:revisionPtr revIDLastSave="0" documentId="13_ncr:1_{0963C98B-3097-4BAE-BD50-0164725A4798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MR-1" sheetId="1" r:id="rId1"/>
    <sheet name="Acerno_Cache_XXXXX" sheetId="7" state="veryHidden" r:id="rId2"/>
    <sheet name="E-MR-1" sheetId="5" r:id="rId3"/>
    <sheet name="G-MR-1" sheetId="6" r:id="rId4"/>
  </sheets>
  <definedNames>
    <definedName name="_xlnm.Auto_Open">#REF!</definedName>
    <definedName name="Macro1">#REF!</definedName>
    <definedName name="Macro10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acro8">#REF!</definedName>
    <definedName name="Macro9">#REF!</definedName>
    <definedName name="_xlnm.Print_Area" localSheetId="2">'E-MR-1'!$A$1:$L$43</definedName>
    <definedName name="_xlnm.Print_Area" localSheetId="3">'G-MR-1'!$A$1:$L$32</definedName>
    <definedName name="_xlnm.Print_Area" localSheetId="0">'MR-1'!$A$1:$F$32</definedName>
    <definedName name="Recover">#REF!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" i="5" l="1"/>
  <c r="E29" i="1" l="1"/>
  <c r="C29" i="1"/>
  <c r="E11" i="1" l="1"/>
  <c r="C11" i="1"/>
  <c r="I6" i="6" l="1"/>
  <c r="J6" i="6"/>
  <c r="I15" i="5"/>
  <c r="J6" i="5"/>
  <c r="I6" i="5"/>
  <c r="I25" i="5" l="1"/>
  <c r="I26" i="5"/>
  <c r="I27" i="5"/>
  <c r="I19" i="5"/>
  <c r="I20" i="5"/>
  <c r="I21" i="5"/>
  <c r="I24" i="6"/>
  <c r="I18" i="6"/>
  <c r="I20" i="6"/>
  <c r="I21" i="6"/>
  <c r="I22" i="6"/>
  <c r="J21" i="6"/>
  <c r="J22" i="6"/>
  <c r="E42" i="5"/>
  <c r="J21" i="5"/>
  <c r="J20" i="5"/>
  <c r="J19" i="5"/>
  <c r="J12" i="6"/>
  <c r="I12" i="6"/>
  <c r="I32" i="5"/>
  <c r="J32" i="5"/>
  <c r="I14" i="5"/>
  <c r="I13" i="5"/>
  <c r="J14" i="5"/>
  <c r="J20" i="6" l="1"/>
  <c r="J24" i="6"/>
  <c r="J18" i="6"/>
  <c r="I23" i="6"/>
  <c r="J23" i="6"/>
  <c r="J27" i="5" l="1"/>
  <c r="I22" i="5"/>
  <c r="J22" i="5"/>
  <c r="J25" i="5"/>
  <c r="I28" i="5"/>
  <c r="J28" i="5"/>
  <c r="I24" i="5" l="1"/>
  <c r="I41" i="5"/>
  <c r="I38" i="5"/>
  <c r="I37" i="5"/>
  <c r="I36" i="5"/>
  <c r="I35" i="5"/>
  <c r="I5" i="5"/>
  <c r="I7" i="5"/>
  <c r="I8" i="5"/>
  <c r="I9" i="5"/>
  <c r="I10" i="5"/>
  <c r="I12" i="5"/>
  <c r="I16" i="5"/>
  <c r="I17" i="5"/>
  <c r="I18" i="5"/>
  <c r="I23" i="5"/>
  <c r="K23" i="5" s="1"/>
  <c r="I29" i="5"/>
  <c r="I30" i="5"/>
  <c r="I31" i="5"/>
  <c r="I33" i="5"/>
  <c r="I34" i="5"/>
  <c r="I39" i="5"/>
  <c r="I40" i="5"/>
  <c r="I4" i="5"/>
  <c r="I3" i="5"/>
  <c r="K30" i="5" l="1"/>
  <c r="K3" i="5"/>
  <c r="K17" i="5"/>
  <c r="K14" i="5"/>
  <c r="J19" i="6" l="1"/>
  <c r="I19" i="6"/>
  <c r="J36" i="5"/>
  <c r="J35" i="5"/>
  <c r="J37" i="5"/>
  <c r="J33" i="5"/>
  <c r="B31" i="6" l="1"/>
  <c r="E13" i="1" s="1"/>
  <c r="I4" i="6"/>
  <c r="B42" i="5"/>
  <c r="C42" i="5"/>
  <c r="D42" i="5"/>
  <c r="C15" i="1" s="1"/>
  <c r="C13" i="1" l="1"/>
  <c r="I5" i="6"/>
  <c r="I7" i="6"/>
  <c r="I8" i="6"/>
  <c r="I9" i="6"/>
  <c r="I10" i="6"/>
  <c r="I11" i="6"/>
  <c r="I13" i="6"/>
  <c r="K12" i="6" s="1"/>
  <c r="I14" i="6"/>
  <c r="I15" i="6"/>
  <c r="I16" i="6"/>
  <c r="I17" i="6"/>
  <c r="I25" i="6"/>
  <c r="I26" i="6"/>
  <c r="K26" i="6" s="1"/>
  <c r="I27" i="6"/>
  <c r="I28" i="6"/>
  <c r="I29" i="6"/>
  <c r="I30" i="6"/>
  <c r="I3" i="6"/>
  <c r="J29" i="6"/>
  <c r="J7" i="6"/>
  <c r="J31" i="5"/>
  <c r="J8" i="5"/>
  <c r="J7" i="5"/>
  <c r="K15" i="6" l="1"/>
  <c r="K3" i="6"/>
  <c r="I31" i="6"/>
  <c r="K17" i="6"/>
  <c r="K41" i="5"/>
  <c r="K42" i="5" s="1"/>
  <c r="J3" i="5"/>
  <c r="J4" i="5"/>
  <c r="J5" i="5"/>
  <c r="J9" i="5"/>
  <c r="J10" i="5"/>
  <c r="K31" i="6" l="1"/>
  <c r="H31" i="6"/>
  <c r="E23" i="1" s="1"/>
  <c r="H2" i="6"/>
  <c r="H42" i="5"/>
  <c r="C23" i="1" l="1"/>
  <c r="F32" i="6"/>
  <c r="J23" i="5"/>
  <c r="J39" i="5"/>
  <c r="J30" i="6" l="1"/>
  <c r="D31" i="6"/>
  <c r="E31" i="6"/>
  <c r="J25" i="6"/>
  <c r="J17" i="6"/>
  <c r="J16" i="6"/>
  <c r="J13" i="6"/>
  <c r="J15" i="5"/>
  <c r="J18" i="5"/>
  <c r="J29" i="5"/>
  <c r="J34" i="5"/>
  <c r="J41" i="5"/>
  <c r="F42" i="5" l="1"/>
  <c r="C19" i="1" s="1"/>
  <c r="F31" i="6"/>
  <c r="E19" i="1" s="1"/>
  <c r="J11" i="6"/>
  <c r="J13" i="5"/>
  <c r="J40" i="5"/>
  <c r="J8" i="6" l="1"/>
  <c r="J5" i="6"/>
  <c r="J4" i="6"/>
  <c r="J9" i="6"/>
  <c r="J10" i="6"/>
  <c r="G42" i="5"/>
  <c r="I42" i="5" s="1"/>
  <c r="G31" i="6"/>
  <c r="J38" i="5" l="1"/>
  <c r="J24" i="5" l="1"/>
  <c r="J26" i="5"/>
  <c r="J30" i="5"/>
  <c r="J28" i="6" l="1"/>
  <c r="J27" i="6"/>
  <c r="J26" i="6"/>
  <c r="J15" i="6"/>
  <c r="J14" i="6"/>
  <c r="J3" i="6"/>
  <c r="C31" i="6"/>
  <c r="J17" i="5" l="1"/>
  <c r="J16" i="5"/>
  <c r="J12" i="5"/>
  <c r="J11" i="5"/>
  <c r="E17" i="1" l="1"/>
  <c r="E15" i="1"/>
  <c r="C17" i="1"/>
  <c r="C25" i="1" l="1"/>
  <c r="C31" i="1" s="1"/>
  <c r="E25" i="1"/>
  <c r="E31" i="1" s="1"/>
</calcChain>
</file>

<file path=xl/sharedStrings.xml><?xml version="1.0" encoding="utf-8"?>
<sst xmlns="http://schemas.openxmlformats.org/spreadsheetml/2006/main" count="81" uniqueCount="46">
  <si>
    <t xml:space="preserve">Avista Utilities </t>
  </si>
  <si>
    <t>Miscellaneous Restating Adjustments</t>
  </si>
  <si>
    <t>Electric</t>
  </si>
  <si>
    <t xml:space="preserve">Gas </t>
  </si>
  <si>
    <t xml:space="preserve">Total Misc. Restating Adjustments </t>
  </si>
  <si>
    <t>Reclassifications</t>
  </si>
  <si>
    <t>Account</t>
  </si>
  <si>
    <t>Misc. Restating Adjustments:</t>
  </si>
  <si>
    <t>Plane Reclassifications</t>
  </si>
  <si>
    <t>WA - ELECTRIC</t>
  </si>
  <si>
    <t>Total</t>
  </si>
  <si>
    <t>Amount</t>
  </si>
  <si>
    <t>Category</t>
  </si>
  <si>
    <t>A&amp;G</t>
  </si>
  <si>
    <t>Cust Ser &amp; Info</t>
  </si>
  <si>
    <t>Cus Accts</t>
  </si>
  <si>
    <t>WA - GAS</t>
  </si>
  <si>
    <t>BOD Meeting Expenses @50%</t>
  </si>
  <si>
    <t>E-MR-1</t>
  </si>
  <si>
    <t>MR-BOD-1</t>
  </si>
  <si>
    <t>Non-Utility Removals</t>
  </si>
  <si>
    <t>MR-RC-1</t>
  </si>
  <si>
    <t>Board of Director Meeting Costs</t>
  </si>
  <si>
    <t>MR-NU-1</t>
  </si>
  <si>
    <t>G-MR-1</t>
  </si>
  <si>
    <t>MR-PR-1</t>
  </si>
  <si>
    <t>Plane Reclassification</t>
  </si>
  <si>
    <t>WA</t>
  </si>
  <si>
    <t>Cust Ser &amp;Info</t>
  </si>
  <si>
    <t>Dist O&amp;M</t>
  </si>
  <si>
    <t>Cust Accts</t>
  </si>
  <si>
    <t xml:space="preserve">Production </t>
  </si>
  <si>
    <t>LTIP</t>
  </si>
  <si>
    <t>MR-LTIP</t>
  </si>
  <si>
    <t>D&amp;O Insurance</t>
  </si>
  <si>
    <t>MR-DO-1</t>
  </si>
  <si>
    <t>Dist Op Exp</t>
  </si>
  <si>
    <t>Revenues:</t>
  </si>
  <si>
    <t>Total Misc. Restating Adjustments -Revenues</t>
  </si>
  <si>
    <t>Net Operating Income Before FIT</t>
  </si>
  <si>
    <t>Board of Director Fees</t>
  </si>
  <si>
    <t>BOD Fees</t>
  </si>
  <si>
    <t>Other Revenue (eliminate debit increases other revenue)</t>
  </si>
  <si>
    <t>Prod &amp; Trans</t>
  </si>
  <si>
    <t>For the Twelve Months Ended December 31, 2019</t>
  </si>
  <si>
    <t>Eliminate true-up to the 2019 provision for rate refund.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</si>
</sst>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4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1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7">
    <xf numFmtId="0" fontId="0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6" fillId="0" borderId="0"/>
    <xf numFmtId="43" fontId="17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6" fillId="0" borderId="0"/>
    <xf numFmtId="0" fontId="10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0" fillId="0" borderId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43" fontId="13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6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13" fillId="0" borderId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6" fillId="0" borderId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</cellStyleXfs>
  <cellXfs count="94">
    <xf numFmtId="0" fontId="0" fillId="0" borderId="0" xfId="0"/>
    <xf numFmtId="0" fontId="15" fillId="0" borderId="4" xfId="2" applyFont="1" applyBorder="1" applyAlignment="1">
      <alignment horizontal="left"/>
    </xf>
    <xf numFmtId="0" fontId="14" fillId="0" borderId="7" xfId="2" applyFont="1" applyBorder="1" applyAlignment="1">
      <alignment horizontal="center" wrapText="1"/>
    </xf>
    <xf numFmtId="0" fontId="14" fillId="0" borderId="8" xfId="2" applyFont="1" applyBorder="1" applyAlignment="1">
      <alignment horizontal="center" wrapText="1"/>
    </xf>
    <xf numFmtId="0" fontId="14" fillId="0" borderId="0" xfId="2" applyFont="1" applyAlignment="1">
      <alignment horizontal="center" wrapText="1"/>
    </xf>
    <xf numFmtId="0" fontId="14" fillId="0" borderId="0" xfId="2" applyFont="1" applyBorder="1" applyAlignment="1">
      <alignment horizontal="center"/>
    </xf>
    <xf numFmtId="0" fontId="14" fillId="0" borderId="0" xfId="2" applyFont="1" applyBorder="1" applyAlignment="1">
      <alignment horizontal="center" wrapText="1"/>
    </xf>
    <xf numFmtId="0" fontId="15" fillId="0" borderId="0" xfId="0" applyFont="1"/>
    <xf numFmtId="0" fontId="11" fillId="0" borderId="0" xfId="2" applyFont="1"/>
    <xf numFmtId="0" fontId="11" fillId="0" borderId="0" xfId="2" applyFont="1" applyAlignment="1">
      <alignment horizontal="center"/>
    </xf>
    <xf numFmtId="0" fontId="11" fillId="0" borderId="6" xfId="2" applyFont="1" applyBorder="1"/>
    <xf numFmtId="0" fontId="11" fillId="0" borderId="11" xfId="2" applyFont="1" applyBorder="1"/>
    <xf numFmtId="0" fontId="11" fillId="0" borderId="9" xfId="2" applyFont="1" applyBorder="1"/>
    <xf numFmtId="0" fontId="11" fillId="0" borderId="12" xfId="2" applyFont="1" applyBorder="1"/>
    <xf numFmtId="0" fontId="11" fillId="0" borderId="5" xfId="2" applyFont="1" applyBorder="1"/>
    <xf numFmtId="0" fontId="11" fillId="0" borderId="5" xfId="2" applyFont="1" applyBorder="1" applyAlignment="1">
      <alignment horizontal="left"/>
    </xf>
    <xf numFmtId="0" fontId="11" fillId="0" borderId="0" xfId="2" applyFont="1" applyBorder="1" applyAlignment="1">
      <alignment horizontal="left"/>
    </xf>
    <xf numFmtId="0" fontId="11" fillId="0" borderId="8" xfId="2" applyFont="1" applyBorder="1" applyAlignment="1">
      <alignment horizontal="left"/>
    </xf>
    <xf numFmtId="0" fontId="11" fillId="0" borderId="0" xfId="2" applyFont="1" applyAlignment="1">
      <alignment horizontal="left"/>
    </xf>
    <xf numFmtId="0" fontId="14" fillId="0" borderId="0" xfId="0" applyFont="1"/>
    <xf numFmtId="0" fontId="11" fillId="0" borderId="0" xfId="0" applyFont="1"/>
    <xf numFmtId="0" fontId="11" fillId="0" borderId="0" xfId="0" applyFont="1" applyBorder="1"/>
    <xf numFmtId="14" fontId="14" fillId="0" borderId="0" xfId="0" applyNumberFormat="1" applyFont="1" applyAlignment="1">
      <alignment horizontal="left"/>
    </xf>
    <xf numFmtId="0" fontId="14" fillId="0" borderId="0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64" fontId="11" fillId="0" borderId="0" xfId="1" applyNumberFormat="1" applyFont="1"/>
    <xf numFmtId="164" fontId="11" fillId="0" borderId="0" xfId="1" applyNumberFormat="1" applyFont="1" applyBorder="1"/>
    <xf numFmtId="164" fontId="11" fillId="0" borderId="0" xfId="1" applyNumberFormat="1" applyFont="1" applyFill="1"/>
    <xf numFmtId="164" fontId="14" fillId="0" borderId="3" xfId="0" applyNumberFormat="1" applyFont="1" applyBorder="1"/>
    <xf numFmtId="164" fontId="14" fillId="0" borderId="0" xfId="0" applyNumberFormat="1" applyFont="1" applyBorder="1"/>
    <xf numFmtId="43" fontId="11" fillId="0" borderId="0" xfId="3" applyFont="1" applyBorder="1"/>
    <xf numFmtId="43" fontId="11" fillId="0" borderId="8" xfId="3" applyFont="1" applyBorder="1"/>
    <xf numFmtId="43" fontId="11" fillId="0" borderId="9" xfId="3" applyFont="1" applyBorder="1" applyAlignment="1">
      <alignment horizontal="center"/>
    </xf>
    <xf numFmtId="43" fontId="18" fillId="0" borderId="0" xfId="3" applyFont="1" applyAlignment="1">
      <alignment horizontal="center"/>
    </xf>
    <xf numFmtId="43" fontId="11" fillId="0" borderId="0" xfId="3" applyFont="1"/>
    <xf numFmtId="43" fontId="11" fillId="0" borderId="0" xfId="3" applyFont="1" applyAlignment="1">
      <alignment horizontal="center"/>
    </xf>
    <xf numFmtId="0" fontId="19" fillId="0" borderId="0" xfId="0" applyFont="1" applyAlignment="1">
      <alignment horizontal="right"/>
    </xf>
    <xf numFmtId="0" fontId="20" fillId="0" borderId="0" xfId="0" applyFont="1"/>
    <xf numFmtId="0" fontId="19" fillId="0" borderId="0" xfId="0" applyFont="1" applyBorder="1" applyAlignment="1">
      <alignment horizontal="right"/>
    </xf>
    <xf numFmtId="0" fontId="20" fillId="0" borderId="0" xfId="0" applyFont="1" applyBorder="1"/>
    <xf numFmtId="0" fontId="19" fillId="0" borderId="0" xfId="0" applyFont="1" applyFill="1" applyBorder="1" applyAlignment="1">
      <alignment horizontal="right"/>
    </xf>
    <xf numFmtId="0" fontId="14" fillId="0" borderId="8" xfId="2" applyFont="1" applyFill="1" applyBorder="1" applyAlignment="1">
      <alignment horizontal="center" wrapText="1"/>
    </xf>
    <xf numFmtId="43" fontId="14" fillId="0" borderId="8" xfId="3" applyFont="1" applyFill="1" applyBorder="1" applyAlignment="1">
      <alignment horizontal="center" wrapText="1"/>
    </xf>
    <xf numFmtId="0" fontId="11" fillId="0" borderId="0" xfId="0" applyFont="1" applyFill="1"/>
    <xf numFmtId="0" fontId="21" fillId="0" borderId="0" xfId="8" applyFont="1" applyBorder="1" applyAlignment="1">
      <alignment horizontal="left"/>
    </xf>
    <xf numFmtId="0" fontId="22" fillId="0" borderId="0" xfId="8" applyFont="1" applyBorder="1" applyAlignment="1">
      <alignment horizontal="left"/>
    </xf>
    <xf numFmtId="0" fontId="7" fillId="0" borderId="0" xfId="8" applyFont="1" applyBorder="1" applyAlignment="1">
      <alignment horizontal="center"/>
    </xf>
    <xf numFmtId="0" fontId="21" fillId="0" borderId="0" xfId="8" applyFont="1" applyBorder="1" applyAlignment="1">
      <alignment horizontal="left"/>
    </xf>
    <xf numFmtId="0" fontId="22" fillId="0" borderId="0" xfId="8" applyFont="1" applyBorder="1" applyAlignment="1">
      <alignment horizontal="left"/>
    </xf>
    <xf numFmtId="0" fontId="21" fillId="0" borderId="0" xfId="8" applyFont="1" applyBorder="1" applyAlignment="1">
      <alignment horizontal="left"/>
    </xf>
    <xf numFmtId="0" fontId="22" fillId="0" borderId="0" xfId="8" applyFont="1" applyBorder="1" applyAlignment="1">
      <alignment horizontal="left"/>
    </xf>
    <xf numFmtId="0" fontId="21" fillId="0" borderId="0" xfId="8" applyFont="1" applyBorder="1" applyAlignment="1">
      <alignment horizontal="left"/>
    </xf>
    <xf numFmtId="0" fontId="22" fillId="0" borderId="0" xfId="8" applyFont="1" applyBorder="1" applyAlignment="1">
      <alignment horizontal="left"/>
    </xf>
    <xf numFmtId="0" fontId="21" fillId="0" borderId="0" xfId="8" applyFont="1" applyBorder="1" applyAlignment="1">
      <alignment horizontal="left"/>
    </xf>
    <xf numFmtId="0" fontId="22" fillId="0" borderId="0" xfId="8" applyFont="1" applyBorder="1" applyAlignment="1">
      <alignment horizontal="left"/>
    </xf>
    <xf numFmtId="0" fontId="21" fillId="0" borderId="0" xfId="8" applyFont="1"/>
    <xf numFmtId="0" fontId="23" fillId="0" borderId="0" xfId="8" applyFont="1" applyBorder="1" applyAlignment="1">
      <alignment horizontal="center"/>
    </xf>
    <xf numFmtId="0" fontId="7" fillId="0" borderId="0" xfId="8" applyNumberFormat="1" applyFont="1" applyBorder="1" applyAlignment="1">
      <alignment horizontal="center"/>
    </xf>
    <xf numFmtId="0" fontId="14" fillId="0" borderId="11" xfId="2" applyFont="1" applyBorder="1" applyAlignment="1">
      <alignment horizontal="center" wrapText="1"/>
    </xf>
    <xf numFmtId="0" fontId="23" fillId="0" borderId="0" xfId="8" applyNumberFormat="1" applyFont="1" applyAlignment="1">
      <alignment horizontal="center"/>
    </xf>
    <xf numFmtId="0" fontId="11" fillId="0" borderId="8" xfId="3" applyNumberFormat="1" applyFont="1" applyBorder="1" applyAlignment="1">
      <alignment horizontal="left"/>
    </xf>
    <xf numFmtId="0" fontId="7" fillId="0" borderId="0" xfId="8" applyFont="1" applyFill="1" applyBorder="1" applyAlignment="1">
      <alignment horizontal="center"/>
    </xf>
    <xf numFmtId="0" fontId="23" fillId="0" borderId="0" xfId="8" applyNumberFormat="1" applyFont="1" applyFill="1" applyAlignment="1">
      <alignment horizontal="center"/>
    </xf>
    <xf numFmtId="0" fontId="23" fillId="0" borderId="0" xfId="8" applyFont="1" applyFill="1" applyAlignment="1">
      <alignment horizontal="center"/>
    </xf>
    <xf numFmtId="0" fontId="11" fillId="0" borderId="0" xfId="3" applyNumberFormat="1" applyFont="1" applyBorder="1" applyAlignment="1">
      <alignment horizontal="left"/>
    </xf>
    <xf numFmtId="164" fontId="11" fillId="0" borderId="5" xfId="1" applyNumberFormat="1" applyFont="1" applyBorder="1"/>
    <xf numFmtId="164" fontId="14" fillId="0" borderId="0" xfId="1" applyNumberFormat="1" applyFont="1" applyBorder="1" applyAlignment="1">
      <alignment horizontal="center" wrapText="1"/>
    </xf>
    <xf numFmtId="164" fontId="11" fillId="0" borderId="4" xfId="1" applyNumberFormat="1" applyFont="1" applyBorder="1"/>
    <xf numFmtId="164" fontId="11" fillId="0" borderId="10" xfId="1" applyNumberFormat="1" applyFont="1" applyBorder="1"/>
    <xf numFmtId="164" fontId="11" fillId="0" borderId="7" xfId="1" applyNumberFormat="1" applyFont="1" applyBorder="1"/>
    <xf numFmtId="164" fontId="6" fillId="0" borderId="0" xfId="1" applyNumberFormat="1" applyFont="1" applyFill="1" applyBorder="1"/>
    <xf numFmtId="164" fontId="6" fillId="0" borderId="0" xfId="1" applyNumberFormat="1" applyFont="1" applyFill="1"/>
    <xf numFmtId="164" fontId="11" fillId="0" borderId="2" xfId="1" applyNumberFormat="1" applyFont="1" applyBorder="1"/>
    <xf numFmtId="164" fontId="11" fillId="0" borderId="8" xfId="1" applyNumberFormat="1" applyFont="1" applyBorder="1"/>
    <xf numFmtId="164" fontId="6" fillId="0" borderId="0" xfId="3" applyNumberFormat="1" applyFont="1" applyFill="1" applyBorder="1"/>
    <xf numFmtId="164" fontId="11" fillId="0" borderId="0" xfId="3" applyNumberFormat="1" applyFont="1" applyFill="1" applyBorder="1"/>
    <xf numFmtId="164" fontId="11" fillId="0" borderId="2" xfId="3" applyNumberFormat="1" applyFont="1" applyBorder="1"/>
    <xf numFmtId="0" fontId="0" fillId="0" borderId="0" xfId="0" applyAlignment="1">
      <alignment shrinkToFit="1"/>
    </xf>
    <xf numFmtId="0" fontId="5" fillId="0" borderId="0" xfId="0" applyFont="1"/>
    <xf numFmtId="0" fontId="5" fillId="0" borderId="0" xfId="0" applyFont="1" applyBorder="1"/>
    <xf numFmtId="164" fontId="5" fillId="0" borderId="0" xfId="1" applyNumberFormat="1" applyFont="1" applyFill="1"/>
    <xf numFmtId="0" fontId="15" fillId="0" borderId="5" xfId="2" applyFont="1" applyBorder="1" applyAlignment="1">
      <alignment horizontal="left"/>
    </xf>
    <xf numFmtId="0" fontId="4" fillId="0" borderId="0" xfId="0" applyFont="1"/>
    <xf numFmtId="164" fontId="11" fillId="0" borderId="2" xfId="2" applyNumberFormat="1" applyFont="1" applyBorder="1"/>
    <xf numFmtId="164" fontId="11" fillId="0" borderId="0" xfId="1" applyNumberFormat="1" applyFont="1" applyFill="1" applyBorder="1"/>
    <xf numFmtId="164" fontId="6" fillId="0" borderId="0" xfId="2" applyNumberFormat="1" applyFont="1" applyFill="1"/>
    <xf numFmtId="0" fontId="3" fillId="0" borderId="0" xfId="0" applyFont="1" applyAlignment="1">
      <alignment wrapText="1"/>
    </xf>
    <xf numFmtId="0" fontId="2" fillId="0" borderId="6" xfId="2" applyFont="1" applyBorder="1"/>
    <xf numFmtId="0" fontId="2" fillId="0" borderId="11" xfId="2" applyFont="1" applyBorder="1"/>
    <xf numFmtId="0" fontId="11" fillId="0" borderId="5" xfId="3" applyNumberFormat="1" applyFont="1" applyBorder="1" applyAlignment="1">
      <alignment horizontal="left"/>
    </xf>
    <xf numFmtId="0" fontId="1" fillId="0" borderId="0" xfId="0" applyFont="1" applyAlignment="1">
      <alignment wrapText="1"/>
    </xf>
    <xf numFmtId="164" fontId="5" fillId="2" borderId="13" xfId="0" applyNumberFormat="1" applyFont="1" applyFill="1" applyBorder="1"/>
    <xf numFmtId="164" fontId="11" fillId="2" borderId="8" xfId="1" applyNumberFormat="1" applyFont="1" applyFill="1" applyBorder="1"/>
    <xf numFmtId="164" fontId="11" fillId="2" borderId="7" xfId="1" applyNumberFormat="1" applyFont="1" applyFill="1" applyBorder="1"/>
  </cellXfs>
  <cellStyles count="77">
    <cellStyle name="Comma" xfId="1" builtinId="3"/>
    <cellStyle name="Comma 2" xfId="3" xr:uid="{00000000-0005-0000-0000-000001000000}"/>
    <cellStyle name="Comma 2 2" xfId="10" xr:uid="{00000000-0005-0000-0000-000002000000}"/>
    <cellStyle name="Comma 2 3" xfId="28" xr:uid="{00000000-0005-0000-0000-000003000000}"/>
    <cellStyle name="Comma 2 3 2" xfId="69" xr:uid="{00000000-0005-0000-0000-000004000000}"/>
    <cellStyle name="Comma 2 4" xfId="58" xr:uid="{00000000-0005-0000-0000-000005000000}"/>
    <cellStyle name="Comma 3" xfId="5" xr:uid="{00000000-0005-0000-0000-000006000000}"/>
    <cellStyle name="Comma 3 2" xfId="42" xr:uid="{00000000-0005-0000-0000-000007000000}"/>
    <cellStyle name="Comma 3 3" xfId="60" xr:uid="{00000000-0005-0000-0000-000008000000}"/>
    <cellStyle name="Comma 4" xfId="7" xr:uid="{00000000-0005-0000-0000-000009000000}"/>
    <cellStyle name="Comma 4 2" xfId="31" xr:uid="{00000000-0005-0000-0000-00000A000000}"/>
    <cellStyle name="Comma 4 2 2" xfId="70" xr:uid="{00000000-0005-0000-0000-00000B000000}"/>
    <cellStyle name="Comma 4 3" xfId="43" xr:uid="{00000000-0005-0000-0000-00000C000000}"/>
    <cellStyle name="Comma 4 4" xfId="61" xr:uid="{00000000-0005-0000-0000-00000D000000}"/>
    <cellStyle name="Comma 5" xfId="15" xr:uid="{00000000-0005-0000-0000-00000E000000}"/>
    <cellStyle name="Comma 5 2" xfId="33" xr:uid="{00000000-0005-0000-0000-00000F000000}"/>
    <cellStyle name="Comma 5 2 2" xfId="72" xr:uid="{00000000-0005-0000-0000-000010000000}"/>
    <cellStyle name="Comma 5 3" xfId="63" xr:uid="{00000000-0005-0000-0000-000011000000}"/>
    <cellStyle name="Comma 6" xfId="21" xr:uid="{00000000-0005-0000-0000-000012000000}"/>
    <cellStyle name="Comma 6 2" xfId="27" xr:uid="{00000000-0005-0000-0000-000013000000}"/>
    <cellStyle name="Comma 6 3" xfId="64" xr:uid="{00000000-0005-0000-0000-000014000000}"/>
    <cellStyle name="Comma 7" xfId="57" xr:uid="{00000000-0005-0000-0000-000015000000}"/>
    <cellStyle name="Comma 7 2" xfId="54" xr:uid="{00000000-0005-0000-0000-000016000000}"/>
    <cellStyle name="Normal" xfId="0" builtinId="0"/>
    <cellStyle name="Normal 10" xfId="56" xr:uid="{00000000-0005-0000-0000-000018000000}"/>
    <cellStyle name="Normal 2" xfId="2" xr:uid="{00000000-0005-0000-0000-000019000000}"/>
    <cellStyle name="Normal 2 2" xfId="9" xr:uid="{00000000-0005-0000-0000-00001A000000}"/>
    <cellStyle name="Normal 2 2 2" xfId="16" xr:uid="{00000000-0005-0000-0000-00001B000000}"/>
    <cellStyle name="Normal 2 2 2 2" xfId="34" xr:uid="{00000000-0005-0000-0000-00001C000000}"/>
    <cellStyle name="Normal 2 2 2 2 2" xfId="73" xr:uid="{00000000-0005-0000-0000-00001D000000}"/>
    <cellStyle name="Normal 2 2 2 3" xfId="40" xr:uid="{00000000-0005-0000-0000-00001E000000}"/>
    <cellStyle name="Normal 2 2 3" xfId="22" xr:uid="{00000000-0005-0000-0000-00001F000000}"/>
    <cellStyle name="Normal 2 2 3 2" xfId="65" xr:uid="{00000000-0005-0000-0000-000020000000}"/>
    <cellStyle name="Normal 2 2 4" xfId="39" xr:uid="{00000000-0005-0000-0000-000021000000}"/>
    <cellStyle name="Normal 2 3" xfId="8" xr:uid="{00000000-0005-0000-0000-000022000000}"/>
    <cellStyle name="Normal 3" xfId="4" xr:uid="{00000000-0005-0000-0000-000023000000}"/>
    <cellStyle name="Normal 3 2" xfId="12" xr:uid="{00000000-0005-0000-0000-000024000000}"/>
    <cellStyle name="Normal 3 2 2" xfId="19" xr:uid="{00000000-0005-0000-0000-000025000000}"/>
    <cellStyle name="Normal 3 2 2 2" xfId="37" xr:uid="{00000000-0005-0000-0000-000026000000}"/>
    <cellStyle name="Normal 3 2 2 2 2" xfId="76" xr:uid="{00000000-0005-0000-0000-000027000000}"/>
    <cellStyle name="Normal 3 2 2 3" xfId="46" xr:uid="{00000000-0005-0000-0000-000028000000}"/>
    <cellStyle name="Normal 3 2 3" xfId="25" xr:uid="{00000000-0005-0000-0000-000029000000}"/>
    <cellStyle name="Normal 3 2 3 2" xfId="68" xr:uid="{00000000-0005-0000-0000-00002A000000}"/>
    <cellStyle name="Normal 3 2 4" xfId="45" xr:uid="{00000000-0005-0000-0000-00002B000000}"/>
    <cellStyle name="Normal 3 3" xfId="17" xr:uid="{00000000-0005-0000-0000-00002C000000}"/>
    <cellStyle name="Normal 3 3 2" xfId="35" xr:uid="{00000000-0005-0000-0000-00002D000000}"/>
    <cellStyle name="Normal 3 3 2 2" xfId="74" xr:uid="{00000000-0005-0000-0000-00002E000000}"/>
    <cellStyle name="Normal 3 3 3" xfId="47" xr:uid="{00000000-0005-0000-0000-00002F000000}"/>
    <cellStyle name="Normal 3 4" xfId="23" xr:uid="{00000000-0005-0000-0000-000030000000}"/>
    <cellStyle name="Normal 3 4 2" xfId="29" xr:uid="{00000000-0005-0000-0000-000031000000}"/>
    <cellStyle name="Normal 3 4 3" xfId="66" xr:uid="{00000000-0005-0000-0000-000032000000}"/>
    <cellStyle name="Normal 3 5" xfId="44" xr:uid="{00000000-0005-0000-0000-000033000000}"/>
    <cellStyle name="Normal 3 6" xfId="59" xr:uid="{00000000-0005-0000-0000-000034000000}"/>
    <cellStyle name="Normal 4" xfId="13" xr:uid="{00000000-0005-0000-0000-000035000000}"/>
    <cellStyle name="Normal 4 2" xfId="18" xr:uid="{00000000-0005-0000-0000-000036000000}"/>
    <cellStyle name="Normal 4 2 2" xfId="36" xr:uid="{00000000-0005-0000-0000-000037000000}"/>
    <cellStyle name="Normal 4 2 2 2" xfId="75" xr:uid="{00000000-0005-0000-0000-000038000000}"/>
    <cellStyle name="Normal 4 2 3" xfId="49" xr:uid="{00000000-0005-0000-0000-000039000000}"/>
    <cellStyle name="Normal 4 3" xfId="24" xr:uid="{00000000-0005-0000-0000-00003A000000}"/>
    <cellStyle name="Normal 4 3 2" xfId="67" xr:uid="{00000000-0005-0000-0000-00003B000000}"/>
    <cellStyle name="Normal 4 4" xfId="48" xr:uid="{00000000-0005-0000-0000-00003C000000}"/>
    <cellStyle name="Normal 5" xfId="6" xr:uid="{00000000-0005-0000-0000-00003D000000}"/>
    <cellStyle name="Normal 5 2" xfId="30" xr:uid="{00000000-0005-0000-0000-00003E000000}"/>
    <cellStyle name="Normal 5 2 2" xfId="51" xr:uid="{00000000-0005-0000-0000-00003F000000}"/>
    <cellStyle name="Normal 5 3" xfId="50" xr:uid="{00000000-0005-0000-0000-000040000000}"/>
    <cellStyle name="Normal 6" xfId="14" xr:uid="{00000000-0005-0000-0000-000041000000}"/>
    <cellStyle name="Normal 6 2" xfId="32" xr:uid="{00000000-0005-0000-0000-000042000000}"/>
    <cellStyle name="Normal 6 2 2" xfId="71" xr:uid="{00000000-0005-0000-0000-000043000000}"/>
    <cellStyle name="Normal 6 3" xfId="52" xr:uid="{00000000-0005-0000-0000-000044000000}"/>
    <cellStyle name="Normal 6 4" xfId="62" xr:uid="{00000000-0005-0000-0000-000045000000}"/>
    <cellStyle name="Normal 7" xfId="20" xr:uid="{00000000-0005-0000-0000-000046000000}"/>
    <cellStyle name="Normal 7 2" xfId="26" xr:uid="{00000000-0005-0000-0000-000047000000}"/>
    <cellStyle name="Normal 7 3" xfId="53" xr:uid="{00000000-0005-0000-0000-000048000000}"/>
    <cellStyle name="Normal 8" xfId="41" xr:uid="{00000000-0005-0000-0000-000049000000}"/>
    <cellStyle name="Normal 8 2" xfId="55" xr:uid="{00000000-0005-0000-0000-00004A000000}"/>
    <cellStyle name="Normal 9" xfId="38" xr:uid="{00000000-0005-0000-0000-00004B000000}"/>
    <cellStyle name="Percent 2" xfId="11" xr:uid="{00000000-0005-0000-0000-00004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topLeftCell="A7" workbookViewId="0">
      <selection activeCell="C15" sqref="C15"/>
    </sheetView>
  </sheetViews>
  <sheetFormatPr defaultColWidth="9.1796875" defaultRowHeight="14.5" x14ac:dyDescent="0.35"/>
  <cols>
    <col min="1" max="1" width="42.81640625" style="20" customWidth="1"/>
    <col min="2" max="2" width="7.26953125" style="20" bestFit="1" customWidth="1"/>
    <col min="3" max="3" width="16.81640625" style="20" customWidth="1"/>
    <col min="4" max="4" width="7.54296875" style="20" bestFit="1" customWidth="1"/>
    <col min="5" max="5" width="14.1796875" style="20" customWidth="1"/>
    <col min="6" max="6" width="26.7265625" style="21" customWidth="1"/>
    <col min="7" max="16384" width="9.1796875" style="20"/>
  </cols>
  <sheetData>
    <row r="1" spans="1:6" x14ac:dyDescent="0.35">
      <c r="A1" s="19" t="s">
        <v>0</v>
      </c>
    </row>
    <row r="2" spans="1:6" x14ac:dyDescent="0.35">
      <c r="A2" s="19" t="s">
        <v>1</v>
      </c>
    </row>
    <row r="3" spans="1:6" x14ac:dyDescent="0.35">
      <c r="A3" s="22" t="s">
        <v>44</v>
      </c>
    </row>
    <row r="6" spans="1:6" x14ac:dyDescent="0.35">
      <c r="D6" s="21"/>
    </row>
    <row r="7" spans="1:6" x14ac:dyDescent="0.35">
      <c r="C7" s="23" t="s">
        <v>27</v>
      </c>
      <c r="D7" s="23"/>
      <c r="E7" s="23" t="s">
        <v>27</v>
      </c>
      <c r="F7" s="23"/>
    </row>
    <row r="8" spans="1:6" x14ac:dyDescent="0.35">
      <c r="C8" s="24" t="s">
        <v>2</v>
      </c>
      <c r="D8" s="23"/>
      <c r="E8" s="24" t="s">
        <v>3</v>
      </c>
      <c r="F8" s="23"/>
    </row>
    <row r="9" spans="1:6" x14ac:dyDescent="0.35">
      <c r="D9" s="21"/>
    </row>
    <row r="10" spans="1:6" x14ac:dyDescent="0.35">
      <c r="A10" s="7" t="s">
        <v>7</v>
      </c>
      <c r="C10" s="23"/>
      <c r="D10" s="23"/>
      <c r="E10" s="23"/>
      <c r="F10" s="23"/>
    </row>
    <row r="11" spans="1:6" x14ac:dyDescent="0.35">
      <c r="A11" s="20" t="s">
        <v>17</v>
      </c>
      <c r="B11" s="36" t="s">
        <v>18</v>
      </c>
      <c r="C11" s="25">
        <f>'E-MR-1'!C4</f>
        <v>-8721</v>
      </c>
      <c r="D11" s="38" t="s">
        <v>24</v>
      </c>
      <c r="E11" s="25">
        <f>'G-MR-1'!C4</f>
        <v>-2659</v>
      </c>
      <c r="F11" s="26"/>
    </row>
    <row r="12" spans="1:6" x14ac:dyDescent="0.35">
      <c r="B12" s="36"/>
      <c r="C12" s="25"/>
      <c r="D12" s="38"/>
      <c r="E12" s="25"/>
      <c r="F12" s="26"/>
    </row>
    <row r="13" spans="1:6" x14ac:dyDescent="0.35">
      <c r="A13" s="82" t="s">
        <v>41</v>
      </c>
      <c r="B13" s="36" t="s">
        <v>18</v>
      </c>
      <c r="C13" s="25">
        <f>'E-MR-1'!B42</f>
        <v>-382698</v>
      </c>
      <c r="D13" s="38" t="s">
        <v>24</v>
      </c>
      <c r="E13" s="25">
        <f>'G-MR-1'!B31</f>
        <v>-116700</v>
      </c>
      <c r="F13" s="26"/>
    </row>
    <row r="14" spans="1:6" x14ac:dyDescent="0.35">
      <c r="B14" s="37"/>
      <c r="D14" s="39"/>
    </row>
    <row r="15" spans="1:6" x14ac:dyDescent="0.35">
      <c r="A15" s="20" t="s">
        <v>20</v>
      </c>
      <c r="B15" s="36" t="s">
        <v>18</v>
      </c>
      <c r="C15" s="27">
        <f>'E-MR-1'!D42</f>
        <v>-10814.53</v>
      </c>
      <c r="D15" s="40" t="s">
        <v>24</v>
      </c>
      <c r="E15" s="27">
        <f>'G-MR-1'!D31</f>
        <v>-819.6099999999999</v>
      </c>
    </row>
    <row r="16" spans="1:6" x14ac:dyDescent="0.35">
      <c r="B16" s="37"/>
      <c r="C16" s="25"/>
      <c r="D16" s="39"/>
      <c r="E16" s="25"/>
    </row>
    <row r="17" spans="1:6" x14ac:dyDescent="0.35">
      <c r="A17" s="43" t="s">
        <v>5</v>
      </c>
      <c r="B17" s="36" t="s">
        <v>18</v>
      </c>
      <c r="C17" s="27">
        <f>'E-MR-1'!E42</f>
        <v>-552.43000000000029</v>
      </c>
      <c r="D17" s="40" t="s">
        <v>24</v>
      </c>
      <c r="E17" s="27">
        <f>'G-MR-1'!E31</f>
        <v>-4087.5900000000006</v>
      </c>
    </row>
    <row r="18" spans="1:6" x14ac:dyDescent="0.35">
      <c r="A18" s="43"/>
      <c r="B18" s="37"/>
      <c r="C18" s="25"/>
      <c r="D18" s="39"/>
      <c r="E18" s="25"/>
    </row>
    <row r="19" spans="1:6" x14ac:dyDescent="0.35">
      <c r="A19" s="43" t="s">
        <v>32</v>
      </c>
      <c r="B19" s="36" t="s">
        <v>18</v>
      </c>
      <c r="C19" s="27">
        <f>'E-MR-1'!F42</f>
        <v>-771795</v>
      </c>
      <c r="D19" s="40" t="s">
        <v>24</v>
      </c>
      <c r="E19" s="27">
        <f>'G-MR-1'!F31</f>
        <v>-235353</v>
      </c>
    </row>
    <row r="20" spans="1:6" x14ac:dyDescent="0.35">
      <c r="A20" s="43"/>
      <c r="B20" s="36"/>
      <c r="C20" s="27"/>
      <c r="D20" s="40"/>
      <c r="E20" s="27"/>
    </row>
    <row r="21" spans="1:6" x14ac:dyDescent="0.35">
      <c r="A21" s="43" t="s">
        <v>8</v>
      </c>
      <c r="B21" s="36" t="s">
        <v>18</v>
      </c>
      <c r="C21" s="27">
        <v>-20887</v>
      </c>
      <c r="D21" s="40" t="s">
        <v>24</v>
      </c>
      <c r="E21" s="27">
        <v>-31563</v>
      </c>
    </row>
    <row r="22" spans="1:6" x14ac:dyDescent="0.35">
      <c r="A22" s="43"/>
      <c r="B22" s="36"/>
      <c r="C22" s="27"/>
      <c r="D22" s="40"/>
      <c r="E22" s="27"/>
    </row>
    <row r="23" spans="1:6" x14ac:dyDescent="0.35">
      <c r="A23" s="43" t="s">
        <v>34</v>
      </c>
      <c r="B23" s="36" t="s">
        <v>18</v>
      </c>
      <c r="C23" s="27">
        <f>'E-MR-1'!H42</f>
        <v>-28489</v>
      </c>
      <c r="D23" s="40" t="s">
        <v>24</v>
      </c>
      <c r="E23" s="27">
        <f>'G-MR-1'!H31</f>
        <v>-8687</v>
      </c>
    </row>
    <row r="24" spans="1:6" x14ac:dyDescent="0.35">
      <c r="A24" s="43"/>
      <c r="B24" s="36"/>
      <c r="C24" s="27"/>
      <c r="D24" s="40"/>
      <c r="E24" s="27"/>
    </row>
    <row r="25" spans="1:6" s="19" customFormat="1" x14ac:dyDescent="0.35">
      <c r="A25" s="19" t="s">
        <v>4</v>
      </c>
      <c r="C25" s="28">
        <f>SUM(C11:C23)</f>
        <v>-1223956.96</v>
      </c>
      <c r="D25" s="29"/>
      <c r="E25" s="28">
        <f>SUM(E11:E23)</f>
        <v>-399869.2</v>
      </c>
      <c r="F25" s="29"/>
    </row>
    <row r="26" spans="1:6" s="19" customFormat="1" x14ac:dyDescent="0.35">
      <c r="C26" s="29"/>
      <c r="D26" s="29"/>
      <c r="E26" s="29"/>
      <c r="F26" s="29"/>
    </row>
    <row r="27" spans="1:6" x14ac:dyDescent="0.35">
      <c r="A27" s="7" t="s">
        <v>37</v>
      </c>
      <c r="B27" s="78"/>
      <c r="C27" s="78"/>
      <c r="D27" s="79"/>
      <c r="E27" s="78"/>
    </row>
    <row r="28" spans="1:6" ht="28.15" customHeight="1" x14ac:dyDescent="0.35">
      <c r="A28" s="90" t="s">
        <v>45</v>
      </c>
      <c r="B28" s="36"/>
      <c r="C28" s="80">
        <v>0</v>
      </c>
      <c r="D28" s="78"/>
      <c r="E28" s="80">
        <v>-444000</v>
      </c>
      <c r="F28" s="86" t="s">
        <v>42</v>
      </c>
    </row>
    <row r="29" spans="1:6" x14ac:dyDescent="0.35">
      <c r="A29" s="19" t="s">
        <v>38</v>
      </c>
      <c r="B29" s="78"/>
      <c r="C29" s="28">
        <f>SUM(C28:C28)</f>
        <v>0</v>
      </c>
      <c r="D29" s="78"/>
      <c r="E29" s="28">
        <f>SUM(E28:E28)</f>
        <v>-444000</v>
      </c>
    </row>
    <row r="30" spans="1:6" x14ac:dyDescent="0.35">
      <c r="A30" s="78"/>
      <c r="B30" s="78"/>
      <c r="C30" s="78"/>
      <c r="D30" s="78"/>
      <c r="E30" s="78"/>
    </row>
    <row r="31" spans="1:6" ht="15" thickBot="1" x14ac:dyDescent="0.4">
      <c r="A31" s="78" t="s">
        <v>39</v>
      </c>
      <c r="B31" s="78"/>
      <c r="C31" s="91">
        <f>C29-C25</f>
        <v>1223956.96</v>
      </c>
      <c r="D31" s="78"/>
      <c r="E31" s="91">
        <f>E29-E25</f>
        <v>-44130.799999999988</v>
      </c>
    </row>
    <row r="32" spans="1:6" ht="15" thickTop="1" x14ac:dyDescent="0.35"/>
  </sheetData>
  <pageMargins left="0.7" right="0.7" top="0.75" bottom="0.75" header="0.3" footer="0.3"/>
  <pageSetup scale="78" orientation="portrait" r:id="rId1"/>
  <headerFooter>
    <oddHeader>&amp;RAdjustment No. __2.12___
Workpaper Ref. &amp;U&amp;A</oddHeader>
    <oddFooter>&amp;L&amp;F&amp;RPrep by: ____________    
          Date: &amp;U &amp;D        &amp;U   Mgr. Review:__________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796875" defaultRowHeight="12.5" x14ac:dyDescent="0.25"/>
  <cols>
    <col min="1" max="16384" width="9.1796875" style="77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67"/>
  <sheetViews>
    <sheetView topLeftCell="A4" workbookViewId="0">
      <selection activeCell="I12" sqref="I12"/>
    </sheetView>
  </sheetViews>
  <sheetFormatPr defaultColWidth="9.1796875" defaultRowHeight="14.5" x14ac:dyDescent="0.35"/>
  <cols>
    <col min="1" max="2" width="13.1796875" style="8" customWidth="1"/>
    <col min="3" max="3" width="16.1796875" style="8" bestFit="1" customWidth="1"/>
    <col min="4" max="4" width="11.1796875" style="8" bestFit="1" customWidth="1"/>
    <col min="5" max="5" width="16.26953125" style="8" bestFit="1" customWidth="1"/>
    <col min="6" max="6" width="10" style="8" bestFit="1" customWidth="1"/>
    <col min="7" max="7" width="20.1796875" style="8" bestFit="1" customWidth="1"/>
    <col min="8" max="8" width="15" style="8" bestFit="1" customWidth="1"/>
    <col min="9" max="9" width="14" style="25" bestFit="1" customWidth="1"/>
    <col min="10" max="10" width="10.1796875" style="18" customWidth="1"/>
    <col min="11" max="11" width="14" style="8" bestFit="1" customWidth="1"/>
    <col min="12" max="12" width="17.453125" style="8" bestFit="1" customWidth="1"/>
    <col min="13" max="14" width="9.1796875" style="8"/>
    <col min="15" max="15" width="11.54296875" style="8" customWidth="1"/>
    <col min="16" max="16384" width="9.1796875" style="8"/>
  </cols>
  <sheetData>
    <row r="1" spans="1:20" x14ac:dyDescent="0.35">
      <c r="A1" s="1" t="s">
        <v>9</v>
      </c>
      <c r="B1" s="81"/>
      <c r="C1" s="14"/>
      <c r="D1" s="14"/>
      <c r="E1" s="14"/>
      <c r="F1" s="14"/>
      <c r="G1" s="14"/>
      <c r="H1" s="14"/>
      <c r="I1" s="65"/>
      <c r="J1" s="15"/>
      <c r="K1" s="14"/>
      <c r="L1" s="10"/>
    </row>
    <row r="2" spans="1:20" s="4" customFormat="1" ht="29.5" thickBot="1" x14ac:dyDescent="0.4">
      <c r="A2" s="2" t="s">
        <v>6</v>
      </c>
      <c r="B2" s="41" t="s">
        <v>40</v>
      </c>
      <c r="C2" s="41" t="s">
        <v>22</v>
      </c>
      <c r="D2" s="41" t="s">
        <v>20</v>
      </c>
      <c r="E2" s="42" t="s">
        <v>5</v>
      </c>
      <c r="F2" s="42" t="s">
        <v>32</v>
      </c>
      <c r="G2" s="42" t="s">
        <v>26</v>
      </c>
      <c r="H2" s="42" t="s">
        <v>34</v>
      </c>
      <c r="I2" s="66" t="s">
        <v>10</v>
      </c>
      <c r="J2" s="6" t="s">
        <v>6</v>
      </c>
      <c r="K2" s="6" t="s">
        <v>11</v>
      </c>
      <c r="L2" s="58" t="s">
        <v>12</v>
      </c>
    </row>
    <row r="3" spans="1:20" x14ac:dyDescent="0.35">
      <c r="A3" s="46">
        <v>935000</v>
      </c>
      <c r="B3" s="84"/>
      <c r="C3" s="84"/>
      <c r="D3" s="71"/>
      <c r="E3" s="71"/>
      <c r="F3" s="71"/>
      <c r="G3" s="70"/>
      <c r="H3" s="70"/>
      <c r="I3" s="67">
        <f>SUM(C3:H3)</f>
        <v>0</v>
      </c>
      <c r="J3" s="15">
        <f t="shared" ref="J3:J41" si="0">A3</f>
        <v>935000</v>
      </c>
      <c r="K3" s="65">
        <f>SUM(I3:I13)</f>
        <v>-1232270.4100000001</v>
      </c>
      <c r="L3" s="10" t="s">
        <v>13</v>
      </c>
    </row>
    <row r="4" spans="1:20" x14ac:dyDescent="0.35">
      <c r="A4" s="46">
        <v>930200</v>
      </c>
      <c r="B4" s="84">
        <v>-382698</v>
      </c>
      <c r="C4" s="84">
        <v>-8721</v>
      </c>
      <c r="D4" s="71">
        <v>-4436.09</v>
      </c>
      <c r="E4" s="71">
        <v>-3.85</v>
      </c>
      <c r="F4" s="71"/>
      <c r="G4" s="70"/>
      <c r="H4" s="70"/>
      <c r="I4" s="68">
        <f>SUM(B4:H4)</f>
        <v>-395858.94</v>
      </c>
      <c r="J4" s="16">
        <f t="shared" si="0"/>
        <v>930200</v>
      </c>
      <c r="K4" s="26"/>
      <c r="L4" s="11"/>
    </row>
    <row r="5" spans="1:20" x14ac:dyDescent="0.35">
      <c r="A5" s="46">
        <v>928000</v>
      </c>
      <c r="B5" s="84"/>
      <c r="C5" s="84"/>
      <c r="D5" s="71"/>
      <c r="E5" s="71">
        <v>-2.39</v>
      </c>
      <c r="F5" s="71"/>
      <c r="G5" s="70">
        <v>-20887</v>
      </c>
      <c r="H5" s="70"/>
      <c r="I5" s="68">
        <f t="shared" ref="I5:I23" si="1">SUM(C5:H5)</f>
        <v>-20889.39</v>
      </c>
      <c r="J5" s="16">
        <f t="shared" si="0"/>
        <v>928000</v>
      </c>
      <c r="K5" s="26"/>
      <c r="L5" s="11"/>
    </row>
    <row r="6" spans="1:20" x14ac:dyDescent="0.35">
      <c r="A6" s="46">
        <v>926100</v>
      </c>
      <c r="B6" s="84"/>
      <c r="C6" s="84"/>
      <c r="D6" s="71"/>
      <c r="E6" s="71">
        <v>-674.13</v>
      </c>
      <c r="F6" s="71"/>
      <c r="G6" s="70"/>
      <c r="H6" s="70"/>
      <c r="I6" s="68">
        <f t="shared" si="1"/>
        <v>-674.13</v>
      </c>
      <c r="J6" s="16">
        <f t="shared" si="0"/>
        <v>926100</v>
      </c>
      <c r="K6" s="26"/>
      <c r="L6" s="11"/>
    </row>
    <row r="7" spans="1:20" x14ac:dyDescent="0.35">
      <c r="A7" s="46">
        <v>925200</v>
      </c>
      <c r="B7" s="84"/>
      <c r="C7" s="84"/>
      <c r="D7" s="71"/>
      <c r="E7" s="71">
        <v>-811.39</v>
      </c>
      <c r="F7" s="71"/>
      <c r="G7" s="70"/>
      <c r="H7" s="70"/>
      <c r="I7" s="68">
        <f t="shared" si="1"/>
        <v>-811.39</v>
      </c>
      <c r="J7" s="16">
        <f t="shared" si="0"/>
        <v>925200</v>
      </c>
      <c r="K7" s="26"/>
      <c r="L7" s="11"/>
    </row>
    <row r="8" spans="1:20" x14ac:dyDescent="0.35">
      <c r="A8" s="46">
        <v>925100</v>
      </c>
      <c r="B8" s="84"/>
      <c r="C8" s="84"/>
      <c r="D8" s="71"/>
      <c r="E8" s="71"/>
      <c r="F8" s="71"/>
      <c r="G8" s="70"/>
      <c r="H8" s="70"/>
      <c r="I8" s="68">
        <f t="shared" si="1"/>
        <v>0</v>
      </c>
      <c r="J8" s="16">
        <f t="shared" si="0"/>
        <v>925100</v>
      </c>
      <c r="K8" s="26"/>
      <c r="L8" s="11"/>
    </row>
    <row r="9" spans="1:20" x14ac:dyDescent="0.35">
      <c r="A9" s="46">
        <v>925000</v>
      </c>
      <c r="B9" s="84"/>
      <c r="C9" s="84"/>
      <c r="D9" s="71"/>
      <c r="E9" s="71"/>
      <c r="F9" s="71"/>
      <c r="G9" s="70"/>
      <c r="H9" s="70">
        <v>-19942</v>
      </c>
      <c r="I9" s="68">
        <f t="shared" si="1"/>
        <v>-19942</v>
      </c>
      <c r="J9" s="16">
        <f t="shared" si="0"/>
        <v>925000</v>
      </c>
      <c r="K9" s="26"/>
      <c r="L9" s="11"/>
    </row>
    <row r="10" spans="1:20" x14ac:dyDescent="0.35">
      <c r="A10" s="46">
        <v>924000</v>
      </c>
      <c r="B10" s="84"/>
      <c r="C10" s="84"/>
      <c r="D10" s="71"/>
      <c r="E10" s="71"/>
      <c r="F10" s="71"/>
      <c r="G10" s="70"/>
      <c r="H10" s="70">
        <v>-8547</v>
      </c>
      <c r="I10" s="68">
        <f t="shared" si="1"/>
        <v>-8547</v>
      </c>
      <c r="J10" s="16">
        <f t="shared" si="0"/>
        <v>924000</v>
      </c>
      <c r="K10" s="26"/>
      <c r="L10" s="11"/>
    </row>
    <row r="11" spans="1:20" x14ac:dyDescent="0.35">
      <c r="A11" s="46">
        <v>923000</v>
      </c>
      <c r="B11" s="84"/>
      <c r="C11" s="84"/>
      <c r="D11" s="70">
        <v>-5584</v>
      </c>
      <c r="E11" s="70">
        <v>-379.37</v>
      </c>
      <c r="F11" s="70"/>
      <c r="G11" s="70"/>
      <c r="H11" s="70"/>
      <c r="I11" s="68">
        <f>SUM(C11:H11)</f>
        <v>-5963.37</v>
      </c>
      <c r="J11" s="16">
        <f t="shared" si="0"/>
        <v>923000</v>
      </c>
      <c r="K11" s="26"/>
      <c r="L11" s="11"/>
    </row>
    <row r="12" spans="1:20" x14ac:dyDescent="0.35">
      <c r="A12" s="57">
        <v>921000</v>
      </c>
      <c r="B12" s="84"/>
      <c r="C12" s="84"/>
      <c r="D12" s="70"/>
      <c r="E12" s="70">
        <v>-7789.19</v>
      </c>
      <c r="F12" s="70"/>
      <c r="G12" s="70"/>
      <c r="H12" s="70"/>
      <c r="I12" s="68">
        <f t="shared" si="1"/>
        <v>-7789.19</v>
      </c>
      <c r="J12" s="16">
        <f t="shared" si="0"/>
        <v>921000</v>
      </c>
      <c r="K12" s="26"/>
      <c r="L12" s="11"/>
    </row>
    <row r="13" spans="1:20" ht="15" thickBot="1" x14ac:dyDescent="0.4">
      <c r="A13" s="57">
        <v>920000</v>
      </c>
      <c r="B13" s="84"/>
      <c r="C13" s="84"/>
      <c r="D13" s="70"/>
      <c r="E13" s="70"/>
      <c r="F13" s="70">
        <v>-771795</v>
      </c>
      <c r="G13" s="70"/>
      <c r="H13" s="70"/>
      <c r="I13" s="68">
        <f>SUM(C13:H13)</f>
        <v>-771795</v>
      </c>
      <c r="J13" s="16">
        <f t="shared" si="0"/>
        <v>920000</v>
      </c>
      <c r="K13" s="26"/>
      <c r="L13" s="11"/>
    </row>
    <row r="14" spans="1:20" x14ac:dyDescent="0.35">
      <c r="A14" s="57">
        <v>910000</v>
      </c>
      <c r="B14" s="84"/>
      <c r="C14" s="84"/>
      <c r="D14" s="70"/>
      <c r="E14" s="70">
        <v>2716.14</v>
      </c>
      <c r="F14" s="70"/>
      <c r="G14" s="70"/>
      <c r="H14" s="70"/>
      <c r="I14" s="67">
        <f>SUM(B14:H14)</f>
        <v>2716.14</v>
      </c>
      <c r="J14" s="15">
        <f t="shared" si="0"/>
        <v>910000</v>
      </c>
      <c r="K14" s="65">
        <f>SUM(I14:I16)</f>
        <v>8313.4499999999989</v>
      </c>
      <c r="L14" s="10" t="s">
        <v>28</v>
      </c>
    </row>
    <row r="15" spans="1:20" x14ac:dyDescent="0.35">
      <c r="A15" s="57">
        <v>909000</v>
      </c>
      <c r="B15" s="84"/>
      <c r="C15" s="84"/>
      <c r="D15" s="70">
        <v>-794.44</v>
      </c>
      <c r="E15" s="70">
        <v>6391.75</v>
      </c>
      <c r="F15" s="70"/>
      <c r="G15" s="70"/>
      <c r="H15" s="70"/>
      <c r="I15" s="68">
        <f>SUM(C15:H15)</f>
        <v>5597.3099999999995</v>
      </c>
      <c r="J15" s="16">
        <f t="shared" si="0"/>
        <v>909000</v>
      </c>
      <c r="K15" s="26"/>
      <c r="L15" s="11"/>
    </row>
    <row r="16" spans="1:20" ht="15" thickBot="1" x14ac:dyDescent="0.4">
      <c r="A16" s="57">
        <v>908000</v>
      </c>
      <c r="B16" s="84"/>
      <c r="C16" s="84"/>
      <c r="D16" s="70"/>
      <c r="E16" s="70"/>
      <c r="F16" s="70"/>
      <c r="G16" s="70"/>
      <c r="H16" s="70"/>
      <c r="I16" s="69">
        <f t="shared" si="1"/>
        <v>0</v>
      </c>
      <c r="J16" s="17">
        <f t="shared" si="0"/>
        <v>908000</v>
      </c>
      <c r="K16" s="73"/>
      <c r="L16" s="12"/>
      <c r="O16" s="44"/>
      <c r="R16" s="51"/>
      <c r="T16" s="53"/>
    </row>
    <row r="17" spans="1:20" hidden="1" x14ac:dyDescent="0.35">
      <c r="A17" s="46">
        <v>905000</v>
      </c>
      <c r="B17" s="84"/>
      <c r="C17" s="84"/>
      <c r="D17" s="70"/>
      <c r="E17" s="70"/>
      <c r="F17" s="70"/>
      <c r="G17" s="70"/>
      <c r="H17" s="70"/>
      <c r="I17" s="68">
        <f t="shared" si="1"/>
        <v>0</v>
      </c>
      <c r="J17" s="16">
        <f t="shared" si="0"/>
        <v>905000</v>
      </c>
      <c r="K17" s="26">
        <f>SUM(I17:I22)</f>
        <v>0</v>
      </c>
      <c r="L17" s="11" t="s">
        <v>15</v>
      </c>
      <c r="O17" s="44"/>
      <c r="R17" s="51"/>
      <c r="T17" s="53"/>
    </row>
    <row r="18" spans="1:20" hidden="1" x14ac:dyDescent="0.35">
      <c r="A18" s="46">
        <v>902000</v>
      </c>
      <c r="B18" s="84"/>
      <c r="C18" s="84"/>
      <c r="D18" s="70"/>
      <c r="E18" s="70"/>
      <c r="F18" s="70"/>
      <c r="G18" s="70"/>
      <c r="H18" s="70"/>
      <c r="I18" s="68">
        <f t="shared" si="1"/>
        <v>0</v>
      </c>
      <c r="J18" s="16">
        <f t="shared" si="0"/>
        <v>902000</v>
      </c>
      <c r="K18" s="26"/>
      <c r="L18" s="11"/>
      <c r="O18" s="53"/>
      <c r="R18" s="53"/>
      <c r="T18" s="53"/>
    </row>
    <row r="19" spans="1:20" hidden="1" x14ac:dyDescent="0.35">
      <c r="A19" s="46">
        <v>887000</v>
      </c>
      <c r="B19" s="84"/>
      <c r="C19" s="84"/>
      <c r="D19" s="70"/>
      <c r="E19" s="70"/>
      <c r="F19" s="70"/>
      <c r="G19" s="70"/>
      <c r="H19" s="70"/>
      <c r="I19" s="68">
        <f t="shared" si="1"/>
        <v>0</v>
      </c>
      <c r="J19" s="16">
        <f t="shared" si="0"/>
        <v>887000</v>
      </c>
      <c r="K19" s="26"/>
      <c r="L19" s="11"/>
      <c r="O19" s="53"/>
      <c r="R19" s="53"/>
      <c r="T19" s="53"/>
    </row>
    <row r="20" spans="1:20" hidden="1" x14ac:dyDescent="0.35">
      <c r="A20" s="46">
        <v>880000</v>
      </c>
      <c r="B20" s="84"/>
      <c r="C20" s="84"/>
      <c r="D20" s="70"/>
      <c r="E20" s="70"/>
      <c r="F20" s="70"/>
      <c r="G20" s="70"/>
      <c r="H20" s="70"/>
      <c r="I20" s="68">
        <f t="shared" si="1"/>
        <v>0</v>
      </c>
      <c r="J20" s="16">
        <f t="shared" si="0"/>
        <v>880000</v>
      </c>
      <c r="K20" s="26"/>
      <c r="L20" s="11"/>
      <c r="O20" s="53"/>
      <c r="R20" s="53"/>
      <c r="T20" s="53"/>
    </row>
    <row r="21" spans="1:20" hidden="1" x14ac:dyDescent="0.35">
      <c r="A21" s="46">
        <v>874000</v>
      </c>
      <c r="B21" s="84"/>
      <c r="C21" s="84"/>
      <c r="D21" s="70"/>
      <c r="E21" s="70"/>
      <c r="F21" s="70"/>
      <c r="G21" s="70"/>
      <c r="H21" s="70"/>
      <c r="I21" s="68">
        <f t="shared" si="1"/>
        <v>0</v>
      </c>
      <c r="J21" s="16">
        <f t="shared" si="0"/>
        <v>874000</v>
      </c>
      <c r="K21" s="26"/>
      <c r="L21" s="11"/>
      <c r="O21" s="53"/>
      <c r="R21" s="53"/>
      <c r="T21" s="53"/>
    </row>
    <row r="22" spans="1:20" ht="15" hidden="1" thickBot="1" x14ac:dyDescent="0.4">
      <c r="A22" s="46">
        <v>593000</v>
      </c>
      <c r="B22" s="84"/>
      <c r="C22" s="84"/>
      <c r="D22" s="70"/>
      <c r="E22" s="70"/>
      <c r="F22" s="70"/>
      <c r="G22" s="70"/>
      <c r="H22" s="70"/>
      <c r="I22" s="68">
        <f t="shared" si="1"/>
        <v>0</v>
      </c>
      <c r="J22" s="16">
        <f t="shared" si="0"/>
        <v>593000</v>
      </c>
      <c r="K22" s="26"/>
      <c r="L22" s="11"/>
      <c r="O22" s="53"/>
      <c r="R22" s="53"/>
      <c r="T22" s="53"/>
    </row>
    <row r="23" spans="1:20" hidden="1" x14ac:dyDescent="0.35">
      <c r="A23" s="61">
        <v>573000</v>
      </c>
      <c r="B23" s="27"/>
      <c r="C23" s="27"/>
      <c r="D23" s="71"/>
      <c r="E23" s="71"/>
      <c r="F23" s="71"/>
      <c r="G23" s="71"/>
      <c r="H23" s="71"/>
      <c r="I23" s="67">
        <f t="shared" si="1"/>
        <v>0</v>
      </c>
      <c r="J23" s="15">
        <f t="shared" si="0"/>
        <v>573000</v>
      </c>
      <c r="K23" s="65">
        <f>SUM(I23:I28)</f>
        <v>0</v>
      </c>
      <c r="L23" s="10" t="s">
        <v>29</v>
      </c>
      <c r="O23" s="54"/>
      <c r="R23" s="54"/>
      <c r="T23" s="54"/>
    </row>
    <row r="24" spans="1:20" hidden="1" x14ac:dyDescent="0.35">
      <c r="A24" s="57">
        <v>588000</v>
      </c>
      <c r="B24" s="84"/>
      <c r="C24" s="84"/>
      <c r="D24" s="70"/>
      <c r="E24" s="70"/>
      <c r="F24" s="70"/>
      <c r="G24" s="70"/>
      <c r="H24" s="70"/>
      <c r="I24" s="68">
        <f>SUM(C24:H24)</f>
        <v>0</v>
      </c>
      <c r="J24" s="16">
        <f t="shared" si="0"/>
        <v>588000</v>
      </c>
      <c r="K24" s="26"/>
      <c r="L24" s="11"/>
      <c r="O24" s="45"/>
      <c r="R24" s="52"/>
      <c r="T24" s="54"/>
    </row>
    <row r="25" spans="1:20" hidden="1" x14ac:dyDescent="0.35">
      <c r="A25" s="57">
        <v>586000</v>
      </c>
      <c r="B25" s="84"/>
      <c r="C25" s="84"/>
      <c r="D25" s="70"/>
      <c r="E25" s="70"/>
      <c r="F25" s="70"/>
      <c r="G25" s="70"/>
      <c r="H25" s="70"/>
      <c r="I25" s="68">
        <f t="shared" ref="I25:I27" si="2">SUM(C25:H25)</f>
        <v>0</v>
      </c>
      <c r="J25" s="16">
        <f t="shared" si="0"/>
        <v>586000</v>
      </c>
      <c r="K25" s="26"/>
      <c r="L25" s="11"/>
      <c r="O25" s="54"/>
      <c r="R25" s="54"/>
      <c r="T25" s="54"/>
    </row>
    <row r="26" spans="1:20" hidden="1" x14ac:dyDescent="0.35">
      <c r="A26" s="57">
        <v>580000</v>
      </c>
      <c r="B26" s="84"/>
      <c r="C26" s="84"/>
      <c r="D26" s="70"/>
      <c r="E26" s="70"/>
      <c r="F26" s="70"/>
      <c r="G26" s="70"/>
      <c r="H26" s="70"/>
      <c r="I26" s="68">
        <f t="shared" si="2"/>
        <v>0</v>
      </c>
      <c r="J26" s="16">
        <f t="shared" si="0"/>
        <v>580000</v>
      </c>
      <c r="K26" s="26"/>
      <c r="L26" s="11"/>
      <c r="O26" s="45"/>
      <c r="R26" s="51"/>
      <c r="T26" s="54"/>
    </row>
    <row r="27" spans="1:20" hidden="1" x14ac:dyDescent="0.35">
      <c r="A27" s="57">
        <v>568000</v>
      </c>
      <c r="B27" s="84"/>
      <c r="C27" s="84"/>
      <c r="D27" s="70"/>
      <c r="E27" s="70"/>
      <c r="F27" s="70"/>
      <c r="G27" s="70"/>
      <c r="H27" s="70"/>
      <c r="I27" s="68">
        <f t="shared" si="2"/>
        <v>0</v>
      </c>
      <c r="J27" s="16">
        <f t="shared" si="0"/>
        <v>568000</v>
      </c>
      <c r="K27" s="26"/>
      <c r="L27" s="11"/>
      <c r="O27" s="54"/>
      <c r="R27" s="53"/>
      <c r="T27" s="54"/>
    </row>
    <row r="28" spans="1:20" ht="15" hidden="1" thickBot="1" x14ac:dyDescent="0.4">
      <c r="A28" s="57">
        <v>566000</v>
      </c>
      <c r="B28" s="84"/>
      <c r="C28" s="84"/>
      <c r="D28" s="70"/>
      <c r="E28" s="70"/>
      <c r="F28" s="70"/>
      <c r="G28" s="70"/>
      <c r="H28" s="70"/>
      <c r="I28" s="68">
        <f>SUM(C28:H28)</f>
        <v>0</v>
      </c>
      <c r="J28" s="16">
        <f t="shared" si="0"/>
        <v>566000</v>
      </c>
      <c r="K28" s="26"/>
      <c r="L28" s="11"/>
      <c r="O28" s="54"/>
      <c r="R28" s="53"/>
      <c r="T28" s="54"/>
    </row>
    <row r="29" spans="1:20" hidden="1" x14ac:dyDescent="0.35">
      <c r="A29" s="57">
        <v>560000</v>
      </c>
      <c r="B29" s="84"/>
      <c r="C29" s="84"/>
      <c r="D29" s="70"/>
      <c r="E29" s="70"/>
      <c r="F29" s="70"/>
      <c r="G29" s="70"/>
      <c r="H29" s="70"/>
      <c r="I29" s="67">
        <f>SUM(C29:H29)</f>
        <v>0</v>
      </c>
      <c r="J29" s="15">
        <f>A29</f>
        <v>560000</v>
      </c>
      <c r="K29" s="65"/>
      <c r="L29" s="87"/>
      <c r="O29" s="54"/>
      <c r="R29" s="53"/>
      <c r="T29" s="54"/>
    </row>
    <row r="30" spans="1:20" hidden="1" x14ac:dyDescent="0.35">
      <c r="A30" s="46">
        <v>557000</v>
      </c>
      <c r="B30" s="84"/>
      <c r="C30" s="84"/>
      <c r="D30" s="70"/>
      <c r="E30" s="70"/>
      <c r="F30" s="70"/>
      <c r="G30" s="70"/>
      <c r="H30" s="70"/>
      <c r="I30" s="68">
        <f>SUM(C30:H30)</f>
        <v>0</v>
      </c>
      <c r="J30" s="16">
        <f>A30</f>
        <v>557000</v>
      </c>
      <c r="K30" s="26">
        <f>SUM(I29:I40)</f>
        <v>0</v>
      </c>
      <c r="L30" s="88" t="s">
        <v>43</v>
      </c>
      <c r="O30" s="45"/>
      <c r="R30" s="52"/>
      <c r="T30" s="54"/>
    </row>
    <row r="31" spans="1:20" hidden="1" x14ac:dyDescent="0.35">
      <c r="A31" s="57">
        <v>557170</v>
      </c>
      <c r="B31" s="84"/>
      <c r="C31" s="84"/>
      <c r="D31" s="70"/>
      <c r="E31" s="70"/>
      <c r="F31" s="70"/>
      <c r="G31" s="70"/>
      <c r="H31" s="70"/>
      <c r="I31" s="68">
        <f t="shared" ref="I31:I40" si="3">SUM(C31:H31)</f>
        <v>0</v>
      </c>
      <c r="J31" s="16">
        <f t="shared" si="0"/>
        <v>557170</v>
      </c>
      <c r="K31" s="26"/>
      <c r="L31" s="11"/>
      <c r="O31" s="54"/>
      <c r="R31" s="53"/>
      <c r="T31" s="54"/>
    </row>
    <row r="32" spans="1:20" hidden="1" x14ac:dyDescent="0.35">
      <c r="A32" s="57">
        <v>546000</v>
      </c>
      <c r="B32" s="84"/>
      <c r="C32" s="84"/>
      <c r="D32" s="70"/>
      <c r="E32" s="70"/>
      <c r="F32" s="70"/>
      <c r="G32" s="70"/>
      <c r="H32" s="70"/>
      <c r="I32" s="68">
        <f t="shared" si="3"/>
        <v>0</v>
      </c>
      <c r="J32" s="16">
        <f t="shared" si="0"/>
        <v>546000</v>
      </c>
      <c r="K32" s="26"/>
      <c r="L32" s="11"/>
      <c r="O32" s="54"/>
      <c r="R32" s="53"/>
      <c r="T32" s="54"/>
    </row>
    <row r="33" spans="1:20" hidden="1" x14ac:dyDescent="0.35">
      <c r="A33" s="46">
        <v>544000</v>
      </c>
      <c r="B33" s="84"/>
      <c r="C33" s="84"/>
      <c r="D33" s="70"/>
      <c r="E33" s="70"/>
      <c r="F33" s="70"/>
      <c r="G33" s="70"/>
      <c r="H33" s="70"/>
      <c r="I33" s="68">
        <f t="shared" ref="I33" si="4">SUM(C33:H33)</f>
        <v>0</v>
      </c>
      <c r="J33" s="16">
        <f t="shared" ref="J33" si="5">A33</f>
        <v>544000</v>
      </c>
      <c r="K33" s="26"/>
      <c r="L33" s="11"/>
      <c r="O33" s="54"/>
      <c r="R33" s="54"/>
      <c r="T33" s="54"/>
    </row>
    <row r="34" spans="1:20" hidden="1" x14ac:dyDescent="0.35">
      <c r="A34" s="46">
        <v>545000</v>
      </c>
      <c r="B34" s="27"/>
      <c r="C34" s="27"/>
      <c r="D34" s="71"/>
      <c r="E34" s="71"/>
      <c r="F34" s="71"/>
      <c r="G34" s="71"/>
      <c r="H34" s="71"/>
      <c r="I34" s="68">
        <f t="shared" si="3"/>
        <v>0</v>
      </c>
      <c r="J34" s="16">
        <f t="shared" si="0"/>
        <v>545000</v>
      </c>
      <c r="K34" s="26"/>
      <c r="L34" s="11"/>
      <c r="O34" s="54"/>
      <c r="R34" s="54"/>
      <c r="T34" s="54"/>
    </row>
    <row r="35" spans="1:20" hidden="1" x14ac:dyDescent="0.35">
      <c r="A35" s="46">
        <v>537000</v>
      </c>
      <c r="B35" s="84"/>
      <c r="C35" s="84"/>
      <c r="D35" s="70"/>
      <c r="E35" s="70"/>
      <c r="F35" s="70"/>
      <c r="G35" s="70"/>
      <c r="H35" s="70"/>
      <c r="I35" s="68">
        <f>SUM(C35:H35)</f>
        <v>0</v>
      </c>
      <c r="J35" s="16">
        <f>A35</f>
        <v>537000</v>
      </c>
      <c r="K35" s="26"/>
      <c r="L35" s="11"/>
      <c r="O35" s="45"/>
      <c r="R35" s="51"/>
      <c r="T35" s="54"/>
    </row>
    <row r="36" spans="1:20" hidden="1" x14ac:dyDescent="0.35">
      <c r="A36" s="46">
        <v>539000</v>
      </c>
      <c r="B36" s="84"/>
      <c r="C36" s="84"/>
      <c r="D36" s="70"/>
      <c r="E36" s="70"/>
      <c r="F36" s="70"/>
      <c r="G36" s="70"/>
      <c r="H36" s="70"/>
      <c r="I36" s="68">
        <f>SUM(B36:H36)</f>
        <v>0</v>
      </c>
      <c r="J36" s="16">
        <f>A36</f>
        <v>539000</v>
      </c>
      <c r="K36" s="26"/>
      <c r="L36" s="11"/>
      <c r="O36" s="54"/>
      <c r="R36" s="53"/>
      <c r="T36" s="54"/>
    </row>
    <row r="37" spans="1:20" hidden="1" x14ac:dyDescent="0.35">
      <c r="A37" s="46">
        <v>535000</v>
      </c>
      <c r="B37" s="84"/>
      <c r="C37" s="84"/>
      <c r="D37" s="70"/>
      <c r="E37" s="70"/>
      <c r="F37" s="70"/>
      <c r="G37" s="70"/>
      <c r="H37" s="70"/>
      <c r="I37" s="68">
        <f>SUM(C37:H37)</f>
        <v>0</v>
      </c>
      <c r="J37" s="16">
        <f t="shared" si="0"/>
        <v>535000</v>
      </c>
      <c r="K37" s="26"/>
      <c r="L37" s="11"/>
      <c r="O37" s="54"/>
      <c r="R37" s="53"/>
      <c r="T37" s="54"/>
    </row>
    <row r="38" spans="1:20" hidden="1" x14ac:dyDescent="0.35">
      <c r="A38" s="46">
        <v>506000</v>
      </c>
      <c r="B38" s="84"/>
      <c r="C38" s="84"/>
      <c r="D38" s="70"/>
      <c r="E38" s="70"/>
      <c r="F38" s="70"/>
      <c r="G38" s="70"/>
      <c r="H38" s="70"/>
      <c r="I38" s="68">
        <f>SUM(C38:H38)</f>
        <v>0</v>
      </c>
      <c r="J38" s="16">
        <f t="shared" si="0"/>
        <v>506000</v>
      </c>
      <c r="K38" s="26"/>
      <c r="L38" s="11"/>
      <c r="O38" s="55"/>
      <c r="R38" s="53"/>
      <c r="T38" s="55"/>
    </row>
    <row r="39" spans="1:20" hidden="1" x14ac:dyDescent="0.35">
      <c r="A39" s="46">
        <v>505000</v>
      </c>
      <c r="B39" s="84"/>
      <c r="C39" s="84"/>
      <c r="D39" s="70"/>
      <c r="E39" s="70"/>
      <c r="F39" s="70"/>
      <c r="G39" s="70"/>
      <c r="H39" s="70"/>
      <c r="I39" s="68">
        <f t="shared" si="3"/>
        <v>0</v>
      </c>
      <c r="J39" s="16">
        <f t="shared" si="0"/>
        <v>505000</v>
      </c>
      <c r="K39" s="26"/>
      <c r="L39" s="11"/>
      <c r="O39" s="55"/>
      <c r="R39" s="53"/>
      <c r="T39" s="55"/>
    </row>
    <row r="40" spans="1:20" ht="15" hidden="1" thickBot="1" x14ac:dyDescent="0.4">
      <c r="A40" s="46">
        <v>501200</v>
      </c>
      <c r="B40" s="84"/>
      <c r="C40" s="84"/>
      <c r="D40" s="70"/>
      <c r="E40" s="70"/>
      <c r="F40" s="70"/>
      <c r="G40" s="70"/>
      <c r="H40" s="70"/>
      <c r="I40" s="69">
        <f t="shared" si="3"/>
        <v>0</v>
      </c>
      <c r="J40" s="17">
        <f t="shared" si="0"/>
        <v>501200</v>
      </c>
      <c r="K40" s="73"/>
      <c r="L40" s="12"/>
      <c r="O40" s="55"/>
      <c r="R40" s="53"/>
      <c r="T40" s="55"/>
    </row>
    <row r="41" spans="1:20" hidden="1" x14ac:dyDescent="0.35">
      <c r="A41" s="46">
        <v>426500</v>
      </c>
      <c r="B41" s="84"/>
      <c r="C41" s="84"/>
      <c r="D41" s="70"/>
      <c r="E41" s="70"/>
      <c r="F41" s="70"/>
      <c r="G41" s="70"/>
      <c r="H41" s="70"/>
      <c r="I41" s="68">
        <f>SUM(C41:H41)</f>
        <v>0</v>
      </c>
      <c r="J41" s="16">
        <f t="shared" si="0"/>
        <v>426500</v>
      </c>
      <c r="K41" s="26">
        <f>I41</f>
        <v>0</v>
      </c>
      <c r="L41" s="11"/>
      <c r="O41" s="55"/>
      <c r="R41" s="53"/>
      <c r="T41" s="55"/>
    </row>
    <row r="42" spans="1:20" ht="15" thickBot="1" x14ac:dyDescent="0.4">
      <c r="A42" s="13"/>
      <c r="B42" s="72">
        <f t="shared" ref="B42:C42" si="6">SUM(B3:B41)</f>
        <v>-382698</v>
      </c>
      <c r="C42" s="72">
        <f t="shared" si="6"/>
        <v>-8721</v>
      </c>
      <c r="D42" s="72">
        <f>SUM(D3:D41)</f>
        <v>-10814.53</v>
      </c>
      <c r="E42" s="72">
        <f>SUM(E3:E41)</f>
        <v>-552.43000000000029</v>
      </c>
      <c r="F42" s="72">
        <f>SUM(F3:F35)</f>
        <v>-771795</v>
      </c>
      <c r="G42" s="72">
        <f>SUM(G3:G40)</f>
        <v>-20887</v>
      </c>
      <c r="H42" s="72">
        <f>SUM(H3:H40)</f>
        <v>-28489</v>
      </c>
      <c r="I42" s="92">
        <f>SUM(B42:H42)</f>
        <v>-1223956.96</v>
      </c>
      <c r="J42" s="17"/>
      <c r="K42" s="73">
        <f>SUM(K2:K41)</f>
        <v>-1223956.9600000002</v>
      </c>
      <c r="L42" s="12"/>
      <c r="O42" s="47"/>
    </row>
    <row r="43" spans="1:20" x14ac:dyDescent="0.35">
      <c r="C43" s="33" t="s">
        <v>19</v>
      </c>
      <c r="D43" s="33" t="s">
        <v>23</v>
      </c>
      <c r="E43" s="33" t="s">
        <v>21</v>
      </c>
      <c r="F43" s="33" t="s">
        <v>33</v>
      </c>
      <c r="G43" s="33" t="s">
        <v>25</v>
      </c>
      <c r="H43" s="33" t="s">
        <v>35</v>
      </c>
      <c r="K43" s="25"/>
      <c r="O43" s="48"/>
    </row>
    <row r="44" spans="1:20" x14ac:dyDescent="0.35">
      <c r="C44" s="34"/>
      <c r="D44" s="34"/>
      <c r="E44" s="34"/>
      <c r="F44" s="34"/>
      <c r="G44" s="34"/>
      <c r="H44" s="34"/>
      <c r="K44" s="34"/>
      <c r="O44" s="48"/>
    </row>
    <row r="45" spans="1:20" x14ac:dyDescent="0.35">
      <c r="O45" s="48"/>
    </row>
    <row r="46" spans="1:20" x14ac:dyDescent="0.35">
      <c r="O46" s="48"/>
    </row>
    <row r="47" spans="1:20" x14ac:dyDescent="0.35">
      <c r="O47" s="48"/>
    </row>
    <row r="48" spans="1:20" x14ac:dyDescent="0.35">
      <c r="O48" s="48"/>
    </row>
    <row r="49" spans="15:15" x14ac:dyDescent="0.35">
      <c r="O49" s="47"/>
    </row>
    <row r="50" spans="15:15" x14ac:dyDescent="0.35">
      <c r="O50" s="48"/>
    </row>
    <row r="51" spans="15:15" x14ac:dyDescent="0.35">
      <c r="O51" s="48"/>
    </row>
    <row r="52" spans="15:15" x14ac:dyDescent="0.35">
      <c r="O52" s="49"/>
    </row>
    <row r="53" spans="15:15" x14ac:dyDescent="0.35">
      <c r="O53" s="49"/>
    </row>
    <row r="54" spans="15:15" x14ac:dyDescent="0.35">
      <c r="O54" s="49"/>
    </row>
    <row r="55" spans="15:15" x14ac:dyDescent="0.35">
      <c r="O55" s="49"/>
    </row>
    <row r="56" spans="15:15" x14ac:dyDescent="0.35">
      <c r="O56" s="49"/>
    </row>
    <row r="57" spans="15:15" x14ac:dyDescent="0.35">
      <c r="O57" s="50"/>
    </row>
    <row r="58" spans="15:15" x14ac:dyDescent="0.35">
      <c r="O58" s="50"/>
    </row>
    <row r="59" spans="15:15" x14ac:dyDescent="0.35">
      <c r="O59" s="50"/>
    </row>
    <row r="60" spans="15:15" x14ac:dyDescent="0.35">
      <c r="O60" s="50"/>
    </row>
    <row r="61" spans="15:15" x14ac:dyDescent="0.35">
      <c r="O61" s="50"/>
    </row>
    <row r="62" spans="15:15" x14ac:dyDescent="0.35">
      <c r="O62" s="50"/>
    </row>
    <row r="63" spans="15:15" x14ac:dyDescent="0.35">
      <c r="O63" s="50"/>
    </row>
    <row r="64" spans="15:15" x14ac:dyDescent="0.35">
      <c r="O64" s="50"/>
    </row>
    <row r="65" spans="15:15" x14ac:dyDescent="0.35">
      <c r="O65" s="50"/>
    </row>
    <row r="66" spans="15:15" x14ac:dyDescent="0.35">
      <c r="O66" s="50"/>
    </row>
    <row r="67" spans="15:15" x14ac:dyDescent="0.35">
      <c r="O67" s="50"/>
    </row>
  </sheetData>
  <pageMargins left="0.7" right="0.7" top="0.75" bottom="0.75" header="0.3" footer="0.3"/>
  <pageSetup scale="74" orientation="landscape" r:id="rId1"/>
  <headerFooter>
    <oddHeader>&amp;RAdjustment No. __2.12___
Workpaper Ref. &amp;U&amp;A</oddHeader>
    <oddFooter>&amp;L&amp;F&amp;RPrep by: ____________    
          Date: &amp;U &amp;D        &amp;U   Mgr. Review:__________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7"/>
  <sheetViews>
    <sheetView topLeftCell="A7" workbookViewId="0">
      <selection activeCell="E36" sqref="E36"/>
    </sheetView>
  </sheetViews>
  <sheetFormatPr defaultColWidth="9.1796875" defaultRowHeight="14.5" x14ac:dyDescent="0.35"/>
  <cols>
    <col min="1" max="1" width="12" style="8" bestFit="1" customWidth="1"/>
    <col min="2" max="2" width="14.453125" style="8" customWidth="1"/>
    <col min="3" max="3" width="16.1796875" style="8" bestFit="1" customWidth="1"/>
    <col min="4" max="4" width="11" style="8" bestFit="1" customWidth="1"/>
    <col min="5" max="5" width="16.1796875" style="8" bestFit="1" customWidth="1"/>
    <col min="6" max="6" width="10" style="8" bestFit="1" customWidth="1"/>
    <col min="7" max="8" width="14.81640625" style="8" bestFit="1" customWidth="1"/>
    <col min="9" max="9" width="12.81640625" style="8" customWidth="1"/>
    <col min="10" max="10" width="11.54296875" style="8" bestFit="1" customWidth="1"/>
    <col min="11" max="11" width="12.54296875" style="8" bestFit="1" customWidth="1"/>
    <col min="12" max="12" width="18.453125" style="9" customWidth="1"/>
    <col min="13" max="14" width="9.1796875" style="8"/>
    <col min="15" max="15" width="11.54296875" style="8" customWidth="1"/>
    <col min="16" max="16384" width="9.1796875" style="8"/>
  </cols>
  <sheetData>
    <row r="1" spans="1:12" x14ac:dyDescent="0.35">
      <c r="A1" s="5" t="s">
        <v>16</v>
      </c>
      <c r="B1" s="5"/>
      <c r="J1" s="5"/>
    </row>
    <row r="2" spans="1:12" s="6" customFormat="1" ht="29.5" thickBot="1" x14ac:dyDescent="0.4">
      <c r="A2" s="3" t="s">
        <v>6</v>
      </c>
      <c r="B2" s="3" t="s">
        <v>40</v>
      </c>
      <c r="C2" s="3" t="s">
        <v>22</v>
      </c>
      <c r="D2" s="41" t="s">
        <v>20</v>
      </c>
      <c r="E2" s="42" t="s">
        <v>5</v>
      </c>
      <c r="F2" s="42" t="s">
        <v>32</v>
      </c>
      <c r="G2" s="42" t="s">
        <v>26</v>
      </c>
      <c r="H2" s="42" t="str">
        <f>'E-MR-1'!H2</f>
        <v>D&amp;O Insurance</v>
      </c>
      <c r="I2" s="3" t="s">
        <v>10</v>
      </c>
      <c r="J2" s="3" t="s">
        <v>6</v>
      </c>
      <c r="K2" s="3" t="s">
        <v>11</v>
      </c>
      <c r="L2" s="3" t="s">
        <v>12</v>
      </c>
    </row>
    <row r="3" spans="1:12" x14ac:dyDescent="0.35">
      <c r="A3" s="46">
        <v>935000</v>
      </c>
      <c r="B3" s="75"/>
      <c r="C3" s="75"/>
      <c r="D3" s="74"/>
      <c r="E3" s="71"/>
      <c r="F3" s="85"/>
      <c r="G3" s="74"/>
      <c r="H3" s="74"/>
      <c r="I3" s="67">
        <f>SUM(C3:H3)</f>
        <v>0</v>
      </c>
      <c r="J3" s="15">
        <f>A3</f>
        <v>935000</v>
      </c>
      <c r="K3" s="65">
        <f>SUM(I3:I11)</f>
        <v>-398847.69999999995</v>
      </c>
      <c r="L3" s="10" t="s">
        <v>13</v>
      </c>
    </row>
    <row r="4" spans="1:12" x14ac:dyDescent="0.35">
      <c r="A4" s="46">
        <v>930200</v>
      </c>
      <c r="B4" s="75">
        <v>-116700</v>
      </c>
      <c r="C4" s="75">
        <v>-2659</v>
      </c>
      <c r="D4" s="74">
        <v>-297.82</v>
      </c>
      <c r="E4" s="71">
        <v>-255.09</v>
      </c>
      <c r="F4" s="85"/>
      <c r="G4" s="74"/>
      <c r="H4" s="74"/>
      <c r="I4" s="68">
        <f>SUM(B4:H4)</f>
        <v>-119911.91</v>
      </c>
      <c r="J4" s="16">
        <f t="shared" ref="J4:J25" si="0">A4</f>
        <v>930200</v>
      </c>
      <c r="K4" s="26"/>
      <c r="L4" s="11"/>
    </row>
    <row r="5" spans="1:12" x14ac:dyDescent="0.35">
      <c r="A5" s="46">
        <v>928000</v>
      </c>
      <c r="B5" s="75"/>
      <c r="C5" s="75"/>
      <c r="D5" s="74"/>
      <c r="E5" s="71">
        <v>-0.72</v>
      </c>
      <c r="F5" s="85"/>
      <c r="G5" s="74">
        <v>-31563</v>
      </c>
      <c r="H5" s="74"/>
      <c r="I5" s="68">
        <f t="shared" ref="I5:I30" si="1">SUM(C5:H5)</f>
        <v>-31563.72</v>
      </c>
      <c r="J5" s="16">
        <f>A5</f>
        <v>928000</v>
      </c>
      <c r="K5" s="26"/>
      <c r="L5" s="11"/>
    </row>
    <row r="6" spans="1:12" x14ac:dyDescent="0.35">
      <c r="A6" s="46">
        <v>926100</v>
      </c>
      <c r="B6" s="75"/>
      <c r="C6" s="75"/>
      <c r="D6" s="74"/>
      <c r="E6" s="71">
        <v>-201.55</v>
      </c>
      <c r="F6" s="85"/>
      <c r="G6" s="74"/>
      <c r="H6" s="74"/>
      <c r="I6" s="68">
        <f t="shared" ref="I6" si="2">SUM(C6:H6)</f>
        <v>-201.55</v>
      </c>
      <c r="J6" s="16">
        <f>A6</f>
        <v>926100</v>
      </c>
      <c r="K6" s="26"/>
      <c r="L6" s="11"/>
    </row>
    <row r="7" spans="1:12" x14ac:dyDescent="0.35">
      <c r="A7" s="46">
        <v>925100</v>
      </c>
      <c r="B7" s="75"/>
      <c r="C7" s="75"/>
      <c r="D7" s="74"/>
      <c r="E7" s="71"/>
      <c r="F7" s="85"/>
      <c r="G7" s="74"/>
      <c r="H7" s="74"/>
      <c r="I7" s="68">
        <f t="shared" si="1"/>
        <v>0</v>
      </c>
      <c r="J7" s="16">
        <f>A7</f>
        <v>925100</v>
      </c>
      <c r="K7" s="26"/>
      <c r="L7" s="11"/>
    </row>
    <row r="8" spans="1:12" x14ac:dyDescent="0.35">
      <c r="A8" s="46">
        <v>925200</v>
      </c>
      <c r="B8" s="75"/>
      <c r="C8" s="75"/>
      <c r="D8" s="71"/>
      <c r="E8" s="71">
        <v>-233.06</v>
      </c>
      <c r="F8" s="85"/>
      <c r="G8" s="74"/>
      <c r="H8" s="74">
        <v>-8687</v>
      </c>
      <c r="I8" s="68">
        <f t="shared" si="1"/>
        <v>-8920.06</v>
      </c>
      <c r="J8" s="16">
        <f>A8</f>
        <v>925200</v>
      </c>
      <c r="K8" s="26"/>
      <c r="L8" s="11"/>
    </row>
    <row r="9" spans="1:12" x14ac:dyDescent="0.35">
      <c r="A9" s="56">
        <v>923000</v>
      </c>
      <c r="B9" s="75"/>
      <c r="C9" s="75"/>
      <c r="D9" s="74"/>
      <c r="E9" s="70">
        <v>-113.55</v>
      </c>
      <c r="F9" s="74"/>
      <c r="G9" s="74"/>
      <c r="H9" s="74"/>
      <c r="I9" s="68">
        <f t="shared" si="1"/>
        <v>-113.55</v>
      </c>
      <c r="J9" s="16">
        <f t="shared" si="0"/>
        <v>923000</v>
      </c>
      <c r="K9" s="26"/>
      <c r="L9" s="11"/>
    </row>
    <row r="10" spans="1:12" x14ac:dyDescent="0.35">
      <c r="A10" s="57">
        <v>921000</v>
      </c>
      <c r="B10" s="75"/>
      <c r="C10" s="75"/>
      <c r="D10" s="74"/>
      <c r="E10" s="70">
        <v>-2783.91</v>
      </c>
      <c r="F10" s="74"/>
      <c r="G10" s="74"/>
      <c r="H10" s="74"/>
      <c r="I10" s="68">
        <f t="shared" si="1"/>
        <v>-2783.91</v>
      </c>
      <c r="J10" s="16">
        <f t="shared" si="0"/>
        <v>921000</v>
      </c>
      <c r="K10" s="26"/>
      <c r="L10" s="11"/>
    </row>
    <row r="11" spans="1:12" ht="15" thickBot="1" x14ac:dyDescent="0.4">
      <c r="A11" s="57">
        <v>920000</v>
      </c>
      <c r="B11" s="75"/>
      <c r="C11" s="75"/>
      <c r="D11" s="74"/>
      <c r="E11" s="70"/>
      <c r="F11" s="74">
        <v>-235353</v>
      </c>
      <c r="G11" s="74"/>
      <c r="H11" s="74"/>
      <c r="I11" s="68">
        <f t="shared" si="1"/>
        <v>-235353</v>
      </c>
      <c r="J11" s="16">
        <f t="shared" ref="J11:J13" si="3">A11</f>
        <v>920000</v>
      </c>
      <c r="K11" s="26"/>
      <c r="L11" s="11"/>
    </row>
    <row r="12" spans="1:12" x14ac:dyDescent="0.35">
      <c r="A12" s="57">
        <v>910000</v>
      </c>
      <c r="B12" s="75"/>
      <c r="C12" s="75"/>
      <c r="D12" s="74"/>
      <c r="E12" s="70">
        <v>-807.6</v>
      </c>
      <c r="F12" s="74"/>
      <c r="G12" s="74"/>
      <c r="H12" s="74"/>
      <c r="I12" s="67">
        <f>SUM(B12:H12)</f>
        <v>-807.6</v>
      </c>
      <c r="J12" s="15">
        <f t="shared" si="3"/>
        <v>910000</v>
      </c>
      <c r="K12" s="65">
        <f>SUM(I12:I14)</f>
        <v>583.5100000000001</v>
      </c>
      <c r="L12" s="10" t="s">
        <v>14</v>
      </c>
    </row>
    <row r="13" spans="1:12" x14ac:dyDescent="0.35">
      <c r="A13" s="57">
        <v>909000</v>
      </c>
      <c r="B13" s="75"/>
      <c r="C13" s="75"/>
      <c r="D13" s="74">
        <v>-521.79</v>
      </c>
      <c r="E13" s="70">
        <v>1912.9</v>
      </c>
      <c r="F13" s="74"/>
      <c r="G13" s="74"/>
      <c r="H13" s="74"/>
      <c r="I13" s="68">
        <f t="shared" si="1"/>
        <v>1391.1100000000001</v>
      </c>
      <c r="J13" s="16">
        <f t="shared" si="3"/>
        <v>909000</v>
      </c>
      <c r="K13" s="26"/>
      <c r="L13" s="11"/>
    </row>
    <row r="14" spans="1:12" ht="15" thickBot="1" x14ac:dyDescent="0.4">
      <c r="A14" s="57">
        <v>908000</v>
      </c>
      <c r="B14" s="75"/>
      <c r="C14" s="75"/>
      <c r="D14" s="74"/>
      <c r="E14" s="70"/>
      <c r="F14" s="74"/>
      <c r="G14" s="74"/>
      <c r="H14" s="74"/>
      <c r="I14" s="69">
        <f t="shared" si="1"/>
        <v>0</v>
      </c>
      <c r="J14" s="17">
        <f t="shared" si="0"/>
        <v>908000</v>
      </c>
      <c r="K14" s="73"/>
      <c r="L14" s="12"/>
    </row>
    <row r="15" spans="1:12" ht="16.5" customHeight="1" x14ac:dyDescent="0.35">
      <c r="A15" s="46">
        <v>905000</v>
      </c>
      <c r="B15" s="75"/>
      <c r="C15" s="75"/>
      <c r="D15" s="74"/>
      <c r="E15" s="70"/>
      <c r="F15" s="74"/>
      <c r="G15" s="74"/>
      <c r="H15" s="74"/>
      <c r="I15" s="68">
        <f t="shared" si="1"/>
        <v>0</v>
      </c>
      <c r="J15" s="16">
        <f t="shared" si="0"/>
        <v>905000</v>
      </c>
      <c r="K15" s="26">
        <f>I15+I16</f>
        <v>0</v>
      </c>
      <c r="L15" s="11" t="s">
        <v>30</v>
      </c>
    </row>
    <row r="16" spans="1:12" ht="16.5" customHeight="1" thickBot="1" x14ac:dyDescent="0.4">
      <c r="A16" s="46">
        <v>902000</v>
      </c>
      <c r="B16" s="75"/>
      <c r="C16" s="75"/>
      <c r="D16" s="74"/>
      <c r="E16" s="70"/>
      <c r="F16" s="74"/>
      <c r="G16" s="74"/>
      <c r="H16" s="74"/>
      <c r="I16" s="69">
        <f t="shared" si="1"/>
        <v>0</v>
      </c>
      <c r="J16" s="17">
        <f t="shared" si="0"/>
        <v>902000</v>
      </c>
      <c r="K16" s="73"/>
      <c r="L16" s="12"/>
    </row>
    <row r="17" spans="1:12" ht="16.5" customHeight="1" x14ac:dyDescent="0.35">
      <c r="A17" s="46">
        <v>880000</v>
      </c>
      <c r="B17" s="75"/>
      <c r="C17" s="75"/>
      <c r="D17" s="74"/>
      <c r="E17" s="70">
        <v>-420.44</v>
      </c>
      <c r="F17" s="74"/>
      <c r="G17" s="74"/>
      <c r="H17" s="74"/>
      <c r="I17" s="67">
        <f t="shared" si="1"/>
        <v>-420.44</v>
      </c>
      <c r="J17" s="15">
        <f t="shared" si="0"/>
        <v>880000</v>
      </c>
      <c r="K17" s="65">
        <f>SUM(I17:I25)</f>
        <v>-1605.01</v>
      </c>
      <c r="L17" s="10" t="s">
        <v>36</v>
      </c>
    </row>
    <row r="18" spans="1:12" ht="16.5" customHeight="1" x14ac:dyDescent="0.35">
      <c r="A18" s="46">
        <v>894000</v>
      </c>
      <c r="B18" s="75"/>
      <c r="C18" s="75"/>
      <c r="D18" s="74"/>
      <c r="E18" s="70"/>
      <c r="F18" s="74"/>
      <c r="G18" s="74"/>
      <c r="H18" s="74"/>
      <c r="I18" s="68">
        <f>SUM(B18:H18)</f>
        <v>0</v>
      </c>
      <c r="J18" s="16">
        <f t="shared" si="0"/>
        <v>894000</v>
      </c>
      <c r="K18" s="26"/>
      <c r="L18" s="11"/>
    </row>
    <row r="19" spans="1:12" ht="16.5" hidden="1" customHeight="1" x14ac:dyDescent="0.35">
      <c r="A19" s="46">
        <v>892000</v>
      </c>
      <c r="B19" s="75"/>
      <c r="C19" s="75"/>
      <c r="D19" s="74"/>
      <c r="E19" s="70"/>
      <c r="F19" s="74"/>
      <c r="G19" s="74"/>
      <c r="H19" s="74"/>
      <c r="I19" s="68">
        <f>SUM(B19:H19)</f>
        <v>0</v>
      </c>
      <c r="J19" s="16">
        <f t="shared" ref="J19:J24" si="4">A19</f>
        <v>892000</v>
      </c>
      <c r="K19" s="26"/>
      <c r="L19" s="11"/>
    </row>
    <row r="20" spans="1:12" ht="16.5" hidden="1" customHeight="1" x14ac:dyDescent="0.35">
      <c r="A20" s="46">
        <v>889000</v>
      </c>
      <c r="B20" s="75"/>
      <c r="C20" s="75"/>
      <c r="D20" s="74"/>
      <c r="E20" s="70"/>
      <c r="F20" s="74"/>
      <c r="G20" s="74"/>
      <c r="H20" s="74"/>
      <c r="I20" s="68">
        <f t="shared" ref="I20:I22" si="5">SUM(B20:H20)</f>
        <v>0</v>
      </c>
      <c r="J20" s="16">
        <f t="shared" si="4"/>
        <v>889000</v>
      </c>
      <c r="K20" s="26"/>
      <c r="L20" s="11"/>
    </row>
    <row r="21" spans="1:12" ht="16.5" hidden="1" customHeight="1" x14ac:dyDescent="0.35">
      <c r="A21" s="46">
        <v>880000</v>
      </c>
      <c r="B21" s="75"/>
      <c r="C21" s="75"/>
      <c r="D21" s="74"/>
      <c r="E21" s="70"/>
      <c r="F21" s="74"/>
      <c r="G21" s="74"/>
      <c r="H21" s="74"/>
      <c r="I21" s="68">
        <f t="shared" si="5"/>
        <v>0</v>
      </c>
      <c r="J21" s="16">
        <f t="shared" si="4"/>
        <v>880000</v>
      </c>
      <c r="K21" s="26"/>
      <c r="L21" s="11"/>
    </row>
    <row r="22" spans="1:12" ht="16.5" hidden="1" customHeight="1" x14ac:dyDescent="0.35">
      <c r="A22" s="46">
        <v>887000</v>
      </c>
      <c r="B22" s="75"/>
      <c r="C22" s="75"/>
      <c r="D22" s="74"/>
      <c r="E22" s="70"/>
      <c r="F22" s="74"/>
      <c r="G22" s="74"/>
      <c r="H22" s="74"/>
      <c r="I22" s="68">
        <f t="shared" si="5"/>
        <v>0</v>
      </c>
      <c r="J22" s="16">
        <f t="shared" si="4"/>
        <v>887000</v>
      </c>
      <c r="K22" s="26"/>
      <c r="L22" s="11"/>
    </row>
    <row r="23" spans="1:12" ht="16.5" hidden="1" customHeight="1" x14ac:dyDescent="0.35">
      <c r="A23" s="46">
        <v>878000</v>
      </c>
      <c r="B23" s="75"/>
      <c r="C23" s="75"/>
      <c r="D23" s="74"/>
      <c r="E23" s="70"/>
      <c r="F23" s="74"/>
      <c r="G23" s="74"/>
      <c r="H23" s="74"/>
      <c r="I23" s="68">
        <f>SUM(B23:H23)</f>
        <v>0</v>
      </c>
      <c r="J23" s="16">
        <f t="shared" si="4"/>
        <v>878000</v>
      </c>
      <c r="K23" s="26"/>
      <c r="L23" s="11"/>
    </row>
    <row r="24" spans="1:12" ht="16.5" customHeight="1" x14ac:dyDescent="0.35">
      <c r="A24" s="46">
        <v>874000</v>
      </c>
      <c r="B24" s="75"/>
      <c r="C24" s="75"/>
      <c r="D24" s="74"/>
      <c r="E24" s="70">
        <v>-504.09</v>
      </c>
      <c r="F24" s="74"/>
      <c r="G24" s="74"/>
      <c r="H24" s="74"/>
      <c r="I24" s="68">
        <f>SUM(B24:H24)</f>
        <v>-504.09</v>
      </c>
      <c r="J24" s="16">
        <f t="shared" si="4"/>
        <v>874000</v>
      </c>
      <c r="K24" s="26"/>
      <c r="L24" s="11"/>
    </row>
    <row r="25" spans="1:12" ht="16.5" customHeight="1" thickBot="1" x14ac:dyDescent="0.4">
      <c r="A25" s="46">
        <v>870000</v>
      </c>
      <c r="B25" s="75"/>
      <c r="C25" s="75"/>
      <c r="D25" s="74"/>
      <c r="E25" s="70">
        <v>-680.48</v>
      </c>
      <c r="F25" s="74"/>
      <c r="G25" s="74"/>
      <c r="H25" s="74"/>
      <c r="I25" s="69">
        <f t="shared" si="1"/>
        <v>-680.48</v>
      </c>
      <c r="J25" s="17">
        <f t="shared" si="0"/>
        <v>870000</v>
      </c>
      <c r="K25" s="73"/>
      <c r="L25" s="12"/>
    </row>
    <row r="26" spans="1:12" hidden="1" x14ac:dyDescent="0.35">
      <c r="A26" s="59">
        <v>813000</v>
      </c>
      <c r="B26" s="75"/>
      <c r="C26" s="75"/>
      <c r="D26" s="74"/>
      <c r="E26" s="70"/>
      <c r="F26" s="74"/>
      <c r="G26" s="74"/>
      <c r="H26" s="74"/>
      <c r="I26" s="67">
        <f t="shared" si="1"/>
        <v>0</v>
      </c>
      <c r="J26" s="89">
        <f>A26</f>
        <v>813000</v>
      </c>
      <c r="K26" s="65">
        <f>I26:I30</f>
        <v>0</v>
      </c>
      <c r="L26" s="10" t="s">
        <v>31</v>
      </c>
    </row>
    <row r="27" spans="1:12" hidden="1" x14ac:dyDescent="0.35">
      <c r="A27" s="62">
        <v>588000</v>
      </c>
      <c r="B27" s="75"/>
      <c r="C27" s="75"/>
      <c r="D27" s="74"/>
      <c r="E27" s="70"/>
      <c r="F27" s="74"/>
      <c r="G27" s="74"/>
      <c r="H27" s="74"/>
      <c r="I27" s="68">
        <f t="shared" si="1"/>
        <v>0</v>
      </c>
      <c r="J27" s="64">
        <f t="shared" ref="J27:J30" si="6">A27</f>
        <v>588000</v>
      </c>
      <c r="K27" s="26"/>
      <c r="L27" s="11"/>
    </row>
    <row r="28" spans="1:12" hidden="1" x14ac:dyDescent="0.35">
      <c r="A28" s="63">
        <v>566000</v>
      </c>
      <c r="B28" s="75"/>
      <c r="C28" s="75"/>
      <c r="D28" s="74"/>
      <c r="E28" s="70"/>
      <c r="F28" s="74"/>
      <c r="G28" s="74"/>
      <c r="H28" s="74"/>
      <c r="I28" s="68">
        <f t="shared" si="1"/>
        <v>0</v>
      </c>
      <c r="J28" s="64">
        <f t="shared" si="6"/>
        <v>566000</v>
      </c>
      <c r="K28" s="26"/>
      <c r="L28" s="11"/>
    </row>
    <row r="29" spans="1:12" hidden="1" x14ac:dyDescent="0.35">
      <c r="A29" s="63">
        <v>557170</v>
      </c>
      <c r="B29" s="75"/>
      <c r="C29" s="75"/>
      <c r="D29" s="74"/>
      <c r="E29" s="70"/>
      <c r="F29" s="74"/>
      <c r="G29" s="74"/>
      <c r="H29" s="74"/>
      <c r="I29" s="68">
        <f t="shared" si="1"/>
        <v>0</v>
      </c>
      <c r="J29" s="64">
        <f t="shared" si="6"/>
        <v>557170</v>
      </c>
      <c r="K29" s="26"/>
      <c r="L29" s="11"/>
    </row>
    <row r="30" spans="1:12" ht="15" hidden="1" thickBot="1" x14ac:dyDescent="0.4">
      <c r="A30" s="63">
        <v>426500</v>
      </c>
      <c r="B30" s="75"/>
      <c r="C30" s="75"/>
      <c r="D30" s="74"/>
      <c r="E30" s="70"/>
      <c r="F30" s="74"/>
      <c r="G30" s="74"/>
      <c r="H30" s="74"/>
      <c r="I30" s="69">
        <f t="shared" si="1"/>
        <v>0</v>
      </c>
      <c r="J30" s="60">
        <f t="shared" si="6"/>
        <v>426500</v>
      </c>
      <c r="K30" s="73"/>
      <c r="L30" s="12"/>
    </row>
    <row r="31" spans="1:12" ht="15" thickBot="1" x14ac:dyDescent="0.4">
      <c r="A31" s="13"/>
      <c r="B31" s="83">
        <f>SUM(B3:B30)</f>
        <v>-116700</v>
      </c>
      <c r="C31" s="76">
        <f>SUM(C3:C28)</f>
        <v>-2659</v>
      </c>
      <c r="D31" s="76">
        <f>SUM(D3:D30)</f>
        <v>-819.6099999999999</v>
      </c>
      <c r="E31" s="76">
        <f>SUM(E3:E30)</f>
        <v>-4087.5900000000006</v>
      </c>
      <c r="F31" s="76">
        <f>SUM(F3:F28)</f>
        <v>-235353</v>
      </c>
      <c r="G31" s="76">
        <f>SUM(G3:G28)</f>
        <v>-31563</v>
      </c>
      <c r="H31" s="76">
        <f>SUM(H3:H28)</f>
        <v>-8687</v>
      </c>
      <c r="I31" s="93">
        <f>SUM(I3:I30)</f>
        <v>-399869.19999999995</v>
      </c>
      <c r="J31" s="31"/>
      <c r="K31" s="73">
        <f>SUM(K3:K30)</f>
        <v>-399869.19999999995</v>
      </c>
      <c r="L31" s="32"/>
    </row>
    <row r="32" spans="1:12" x14ac:dyDescent="0.35">
      <c r="C32" s="33" t="s">
        <v>19</v>
      </c>
      <c r="D32" s="33" t="s">
        <v>23</v>
      </c>
      <c r="E32" s="33" t="s">
        <v>21</v>
      </c>
      <c r="F32" s="33" t="str">
        <f>'E-MR-1'!F43</f>
        <v>MR-LTIP</v>
      </c>
      <c r="G32" s="33" t="s">
        <v>25</v>
      </c>
      <c r="H32" s="33" t="s">
        <v>35</v>
      </c>
      <c r="I32" s="34"/>
      <c r="K32" s="25"/>
      <c r="L32" s="35"/>
    </row>
    <row r="33" spans="3:12" x14ac:dyDescent="0.35">
      <c r="C33" s="34"/>
      <c r="D33" s="30"/>
      <c r="E33" s="34"/>
      <c r="F33" s="34"/>
      <c r="G33" s="34"/>
      <c r="H33" s="34"/>
      <c r="I33" s="34"/>
      <c r="K33" s="34"/>
      <c r="L33" s="35"/>
    </row>
    <row r="34" spans="3:12" x14ac:dyDescent="0.35">
      <c r="D34" s="30"/>
    </row>
    <row r="35" spans="3:12" x14ac:dyDescent="0.35">
      <c r="D35" s="30"/>
    </row>
    <row r="36" spans="3:12" x14ac:dyDescent="0.35">
      <c r="D36" s="30"/>
    </row>
    <row r="37" spans="3:12" x14ac:dyDescent="0.35">
      <c r="D37" s="30"/>
    </row>
  </sheetData>
  <pageMargins left="0.7" right="0.7" top="0.75" bottom="0.75" header="0.3" footer="0.3"/>
  <pageSetup scale="77" orientation="landscape" r:id="rId1"/>
  <headerFooter>
    <oddHeader>&amp;RAdjustment No. __&amp;U2.12&amp;U_____
Workpaper Ref. &amp;U&amp;A</oddHeader>
    <oddFooter>&amp;L&amp;F&amp;RPrep by: ____________    
          Date: &amp;U &amp;D        &amp;U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6875791-DC1B-4E9E-85E0-1EDC232D625B}"/>
</file>

<file path=customXml/itemProps2.xml><?xml version="1.0" encoding="utf-8"?>
<ds:datastoreItem xmlns:ds="http://schemas.openxmlformats.org/officeDocument/2006/customXml" ds:itemID="{4A616D97-84AC-4A89-B870-F9CED64208A5}"/>
</file>

<file path=customXml/itemProps3.xml><?xml version="1.0" encoding="utf-8"?>
<ds:datastoreItem xmlns:ds="http://schemas.openxmlformats.org/officeDocument/2006/customXml" ds:itemID="{D5A20D62-12B8-4D6C-A04E-06B8DFCEFB14}"/>
</file>

<file path=customXml/itemProps4.xml><?xml version="1.0" encoding="utf-8"?>
<ds:datastoreItem xmlns:ds="http://schemas.openxmlformats.org/officeDocument/2006/customXml" ds:itemID="{BFF7167C-11DA-402D-921A-8051652FD4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MR-1</vt:lpstr>
      <vt:lpstr>E-MR-1</vt:lpstr>
      <vt:lpstr>G-MR-1</vt:lpstr>
      <vt:lpstr>'E-MR-1'!Print_Area</vt:lpstr>
      <vt:lpstr>'G-MR-1'!Print_Area</vt:lpstr>
      <vt:lpstr>'MR-1'!Print_Area</vt:lpstr>
    </vt:vector>
  </TitlesOfParts>
  <Company>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Schuh</dc:creator>
  <cp:lastModifiedBy>Anderson, Joel</cp:lastModifiedBy>
  <cp:lastPrinted>2019-03-01T22:30:14Z</cp:lastPrinted>
  <dcterms:created xsi:type="dcterms:W3CDTF">2010-02-17T17:38:50Z</dcterms:created>
  <dcterms:modified xsi:type="dcterms:W3CDTF">2020-09-18T20:16:07Z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