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8195" windowHeight="11820"/>
  </bookViews>
  <sheets>
    <sheet name="PC 109" sheetId="3" r:id="rId1"/>
  </sheets>
  <definedNames>
    <definedName name="_xlnm._FilterDatabase" localSheetId="0" hidden="1">'PC 109'!$A$8:$I$25</definedName>
  </definedNames>
  <calcPr calcId="145621" calcMode="manual" iterate="1"/>
</workbook>
</file>

<file path=xl/calcChain.xml><?xml version="1.0" encoding="utf-8"?>
<calcChain xmlns="http://schemas.openxmlformats.org/spreadsheetml/2006/main">
  <c r="K26" i="3" l="1"/>
  <c r="O9" i="3" l="1"/>
  <c r="K9" i="3"/>
  <c r="P14" i="3" l="1"/>
  <c r="O14" i="3"/>
  <c r="P23" i="3"/>
  <c r="O23" i="3"/>
  <c r="P21" i="3"/>
  <c r="O21" i="3"/>
  <c r="P17" i="3"/>
  <c r="O17" i="3"/>
  <c r="P11" i="3"/>
  <c r="O11" i="3"/>
  <c r="P10" i="3"/>
  <c r="O10" i="3"/>
  <c r="P20" i="3"/>
  <c r="O20" i="3"/>
  <c r="P9" i="3"/>
  <c r="I28" i="3" l="1"/>
</calcChain>
</file>

<file path=xl/sharedStrings.xml><?xml version="1.0" encoding="utf-8"?>
<sst xmlns="http://schemas.openxmlformats.org/spreadsheetml/2006/main" count="195" uniqueCount="90">
  <si>
    <t>Rocky Mountain Power</t>
  </si>
  <si>
    <t>PacifiCorp Energy Submittal</t>
  </si>
  <si>
    <t>Major Plant Addition Detail - Jan14 to Mar16</t>
  </si>
  <si>
    <t>Function</t>
  </si>
  <si>
    <t>Plant</t>
  </si>
  <si>
    <t>WBS</t>
  </si>
  <si>
    <t>NEW WBS</t>
  </si>
  <si>
    <t>Project</t>
  </si>
  <si>
    <t>Factor</t>
  </si>
  <si>
    <t>BU</t>
  </si>
  <si>
    <t>In-Service</t>
  </si>
  <si>
    <t>PE</t>
  </si>
  <si>
    <t>JB</t>
  </si>
  <si>
    <t>HYDP</t>
  </si>
  <si>
    <t>HYDRO</t>
  </si>
  <si>
    <t>HLEW/2006/C/010/018</t>
  </si>
  <si>
    <t>ILR 4.3 Merwin Upstream Collect &amp; Trans</t>
  </si>
  <si>
    <t>STMP</t>
  </si>
  <si>
    <t>SJIM/2014/C/023</t>
  </si>
  <si>
    <t>U1 Replace Cooling Tower 13/14</t>
  </si>
  <si>
    <t>HLEW/2013/C/021</t>
  </si>
  <si>
    <t>Swift Side Nets Replacement</t>
  </si>
  <si>
    <t>HLEW/2014/C/002</t>
  </si>
  <si>
    <t>Swift 11 Generator Rewind</t>
  </si>
  <si>
    <t>TRNP</t>
  </si>
  <si>
    <t>SJIM/2012/C/071</t>
  </si>
  <si>
    <t>U2 GSU Transformer Upgrade Replacement</t>
  </si>
  <si>
    <t>HNUQ/2012/C/017</t>
  </si>
  <si>
    <t>Soda Springs Screen Upgrade</t>
  </si>
  <si>
    <t>HLEW/2013/C/019</t>
  </si>
  <si>
    <t>Yale Upper Rock Block Stabilization</t>
  </si>
  <si>
    <t>HLEW/2014/C/006</t>
  </si>
  <si>
    <t>Swift Main Net Modifications</t>
  </si>
  <si>
    <t>SJIM/2014/C/001</t>
  </si>
  <si>
    <t>U1 Pendant Plat Lower Replacement 14</t>
  </si>
  <si>
    <t>HLEW/2012/C/010/004</t>
  </si>
  <si>
    <t>ILR 6.2 Merwin Flow Controls</t>
  </si>
  <si>
    <t>COLSTRIP</t>
  </si>
  <si>
    <t>HLEW/2008/C/010/001A</t>
  </si>
  <si>
    <t>ILR 8.7 Speelyai Hatchery Water Intake</t>
  </si>
  <si>
    <t>HLEW/2013/C/020</t>
  </si>
  <si>
    <t>Swift 1 Spare Generator Windings</t>
  </si>
  <si>
    <t>SJIM/2014/C/015</t>
  </si>
  <si>
    <t>U1 Burners - Major 14</t>
  </si>
  <si>
    <t>10013945</t>
  </si>
  <si>
    <t>HNUQ/2014/C/008/002</t>
  </si>
  <si>
    <t>INU 10.6 Aquatic Connectivity 14</t>
  </si>
  <si>
    <t>SJIM/2010/C/024</t>
  </si>
  <si>
    <t>New Sewage Treatment Plant or Lagoon</t>
  </si>
  <si>
    <t>HLEW/2013/C/014</t>
  </si>
  <si>
    <t>Merwin 3 TIV Overhaul</t>
  </si>
  <si>
    <t>HLEW/2013/C/015</t>
  </si>
  <si>
    <t>Merwin 1 TIV Overhaul</t>
  </si>
  <si>
    <t>Grand Total</t>
  </si>
  <si>
    <t>Colstrip 4: Generator Repair CY13/CY14</t>
  </si>
  <si>
    <t>Add'l PIS</t>
  </si>
  <si>
    <t>Mar-14</t>
  </si>
  <si>
    <t>Jun-14</t>
  </si>
  <si>
    <t>Jan-14</t>
  </si>
  <si>
    <t>May-14</t>
  </si>
  <si>
    <t>CAGW</t>
  </si>
  <si>
    <t>SCOL/2009/C/019
SCOL/2013/C/049
SCOL/2013/C/060</t>
  </si>
  <si>
    <t>54-c.</t>
  </si>
  <si>
    <t>54-a.</t>
  </si>
  <si>
    <t>54-b.</t>
  </si>
  <si>
    <t>Actual In-Service Date</t>
  </si>
  <si>
    <t>% change</t>
  </si>
  <si>
    <t>Est. In-service</t>
  </si>
  <si>
    <t>Total in filing</t>
  </si>
  <si>
    <t>Actual PIS thru Aug-14</t>
  </si>
  <si>
    <t>Feb-15</t>
  </si>
  <si>
    <t>Oct-14</t>
  </si>
  <si>
    <t>Sep-14</t>
  </si>
  <si>
    <t>Oct-15</t>
  </si>
  <si>
    <t>Nov-15</t>
  </si>
  <si>
    <t>Nov-14</t>
  </si>
  <si>
    <t>In-service</t>
  </si>
  <si>
    <t>Yes</t>
  </si>
  <si>
    <t>No</t>
  </si>
  <si>
    <t>Forecasted
PIS (1)</t>
  </si>
  <si>
    <t>Why costs are not yet included</t>
  </si>
  <si>
    <t>Project close-out costs</t>
  </si>
  <si>
    <t>(1) Based on Sep14 PIS forecast (EPIS Jan-14 to Dec-15)</t>
  </si>
  <si>
    <t>(2)</t>
  </si>
  <si>
    <t>(2) $3,146k in-service for this project (2013 - 2014). $2,000k booked for insurance payment received in Oct-13 and $600k in Jul-14. Credits booked to accumulated depreciation reserve.</t>
  </si>
  <si>
    <t>Washington GRC - PC 109</t>
  </si>
  <si>
    <t xml:space="preserve">Final monitoring costs </t>
  </si>
  <si>
    <t>JBG</t>
  </si>
  <si>
    <t>PC-109d</t>
  </si>
  <si>
    <t xml:space="preserve"> Updated ADIT at 3/31/2015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</si>
</sst>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mm/dd/yyyy"/>
    <numFmt numFmtId="167" formatCode="m/d/yy;@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165" fontId="0" fillId="0" borderId="0" xfId="1" applyNumberFormat="1" applyFont="1"/>
    <xf numFmtId="166" fontId="0" fillId="0" borderId="0" xfId="0" applyNumberFormat="1" applyFill="1"/>
    <xf numFmtId="167" fontId="0" fillId="0" borderId="0" xfId="0" applyNumberFormat="1"/>
    <xf numFmtId="165" fontId="3" fillId="0" borderId="2" xfId="1" applyNumberFormat="1" applyFont="1" applyBorder="1"/>
    <xf numFmtId="41" fontId="0" fillId="0" borderId="0" xfId="2" applyFont="1"/>
    <xf numFmtId="49" fontId="0" fillId="0" borderId="0" xfId="0" applyNumberFormat="1" applyFill="1" applyAlignment="1">
      <alignment wrapText="1"/>
    </xf>
    <xf numFmtId="168" fontId="0" fillId="0" borderId="0" xfId="9" applyNumberFormat="1" applyFont="1"/>
    <xf numFmtId="0" fontId="0" fillId="0" borderId="0" xfId="0" applyNumberFormat="1"/>
    <xf numFmtId="0" fontId="0" fillId="0" borderId="0" xfId="2" applyNumberFormat="1" applyFont="1"/>
    <xf numFmtId="0" fontId="0" fillId="0" borderId="1" xfId="0" applyBorder="1" applyAlignment="1">
      <alignment horizontal="center"/>
    </xf>
    <xf numFmtId="0" fontId="3" fillId="0" borderId="0" xfId="0" quotePrefix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5" fontId="0" fillId="0" borderId="0" xfId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41" fontId="0" fillId="0" borderId="0" xfId="0" applyNumberFormat="1"/>
    <xf numFmtId="168" fontId="0" fillId="0" borderId="0" xfId="9" applyNumberFormat="1" applyFont="1" applyAlignment="1">
      <alignment horizontal="center"/>
    </xf>
    <xf numFmtId="168" fontId="0" fillId="0" borderId="0" xfId="9" applyNumberFormat="1" applyFont="1" applyFill="1" applyAlignment="1">
      <alignment horizontal="center"/>
    </xf>
  </cellXfs>
  <cellStyles count="10">
    <cellStyle name="Comma" xfId="1" builtinId="3"/>
    <cellStyle name="Comma [0]" xfId="2" builtinId="6"/>
    <cellStyle name="Comma 2" xfId="3"/>
    <cellStyle name="Comma 2 2" xfId="4"/>
    <cellStyle name="Comma 3" xfId="5"/>
    <cellStyle name="Normal" xfId="0" builtinId="0"/>
    <cellStyle name="Normal 2" xfId="6"/>
    <cellStyle name="Normal 2 2" xfId="7"/>
    <cellStyle name="Normal 4" xfId="8"/>
    <cellStyle name="Percent" xfId="9" builtinId="5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4" zoomScale="80" zoomScaleNormal="80" workbookViewId="0">
      <selection activeCell="S41" sqref="S41"/>
    </sheetView>
  </sheetViews>
  <sheetFormatPr defaultRowHeight="15" x14ac:dyDescent="0.25"/>
  <cols>
    <col min="1" max="1" width="11.5703125" customWidth="1"/>
    <col min="2" max="2" width="11.7109375" customWidth="1"/>
    <col min="3" max="3" width="26" hidden="1" customWidth="1"/>
    <col min="4" max="4" width="23.7109375" bestFit="1" customWidth="1"/>
    <col min="5" max="5" width="43.85546875" bestFit="1" customWidth="1"/>
    <col min="6" max="6" width="10.140625" customWidth="1"/>
    <col min="7" max="7" width="6.5703125" bestFit="1" customWidth="1"/>
    <col min="8" max="8" width="13.85546875" bestFit="1" customWidth="1"/>
    <col min="9" max="9" width="14.5703125" customWidth="1"/>
    <col min="10" max="10" width="2" customWidth="1"/>
    <col min="11" max="11" width="14.5703125" customWidth="1"/>
    <col min="12" max="12" width="10.28515625" customWidth="1"/>
    <col min="13" max="13" width="13.42578125" customWidth="1"/>
    <col min="14" max="15" width="12.85546875" customWidth="1"/>
    <col min="16" max="16" width="13.7109375" customWidth="1"/>
    <col min="17" max="17" width="28" customWidth="1"/>
    <col min="18" max="18" width="13.42578125" customWidth="1"/>
    <col min="19" max="19" width="14.85546875" customWidth="1"/>
  </cols>
  <sheetData>
    <row r="1" spans="1:19" x14ac:dyDescent="0.25">
      <c r="A1" s="1" t="s">
        <v>0</v>
      </c>
    </row>
    <row r="2" spans="1:19" x14ac:dyDescent="0.25">
      <c r="A2" s="1" t="s">
        <v>85</v>
      </c>
    </row>
    <row r="3" spans="1:19" x14ac:dyDescent="0.25">
      <c r="A3" s="1" t="s">
        <v>1</v>
      </c>
    </row>
    <row r="4" spans="1:19" x14ac:dyDescent="0.25">
      <c r="A4" s="1" t="s">
        <v>2</v>
      </c>
    </row>
    <row r="7" spans="1:19" x14ac:dyDescent="0.25">
      <c r="A7" s="2"/>
      <c r="K7" s="18"/>
      <c r="L7" s="18"/>
      <c r="M7" s="18" t="s">
        <v>63</v>
      </c>
      <c r="N7" s="18" t="s">
        <v>64</v>
      </c>
      <c r="O7" s="18" t="s">
        <v>64</v>
      </c>
      <c r="P7" s="18" t="s">
        <v>62</v>
      </c>
      <c r="Q7" s="18" t="s">
        <v>62</v>
      </c>
      <c r="R7" s="18"/>
      <c r="S7" s="18" t="s">
        <v>88</v>
      </c>
    </row>
    <row r="8" spans="1:19" ht="29.25" customHeight="1" x14ac:dyDescent="0.25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4" t="s">
        <v>68</v>
      </c>
      <c r="J8" s="17"/>
      <c r="K8" s="19" t="s">
        <v>79</v>
      </c>
      <c r="L8" s="19" t="s">
        <v>76</v>
      </c>
      <c r="M8" s="19" t="s">
        <v>65</v>
      </c>
      <c r="N8" s="19" t="s">
        <v>69</v>
      </c>
      <c r="O8" s="19" t="s">
        <v>66</v>
      </c>
      <c r="P8" s="20" t="s">
        <v>55</v>
      </c>
      <c r="Q8" s="20" t="s">
        <v>80</v>
      </c>
      <c r="R8" s="19" t="s">
        <v>67</v>
      </c>
      <c r="S8" s="19" t="s">
        <v>89</v>
      </c>
    </row>
    <row r="9" spans="1:19" x14ac:dyDescent="0.25">
      <c r="A9" s="5" t="s">
        <v>13</v>
      </c>
      <c r="B9" s="5" t="s">
        <v>14</v>
      </c>
      <c r="C9" s="6" t="s">
        <v>15</v>
      </c>
      <c r="D9" s="6" t="s">
        <v>15</v>
      </c>
      <c r="E9" s="6" t="s">
        <v>16</v>
      </c>
      <c r="F9" s="5" t="s">
        <v>60</v>
      </c>
      <c r="G9" s="5" t="s">
        <v>11</v>
      </c>
      <c r="H9" s="7">
        <v>41726</v>
      </c>
      <c r="I9" s="21">
        <v>49333266.079999998</v>
      </c>
      <c r="K9" s="12">
        <f>49262628+205041</f>
        <v>49467669</v>
      </c>
      <c r="L9" s="25" t="s">
        <v>77</v>
      </c>
      <c r="M9" s="22" t="s">
        <v>56</v>
      </c>
      <c r="N9" s="12">
        <v>48944628.070000015</v>
      </c>
      <c r="O9" s="14">
        <f>(N9-I9)/I9</f>
        <v>-7.8778082393685094E-3</v>
      </c>
      <c r="P9" s="12">
        <f>+K9-N9</f>
        <v>523040.9299999848</v>
      </c>
      <c r="Q9" s="16" t="s">
        <v>86</v>
      </c>
      <c r="R9" s="15"/>
      <c r="S9" s="8">
        <v>-8968717</v>
      </c>
    </row>
    <row r="10" spans="1:19" x14ac:dyDescent="0.25">
      <c r="A10" s="5" t="s">
        <v>17</v>
      </c>
      <c r="B10" s="5" t="s">
        <v>12</v>
      </c>
      <c r="C10" s="6" t="s">
        <v>18</v>
      </c>
      <c r="D10" s="6" t="s">
        <v>18</v>
      </c>
      <c r="E10" s="6" t="s">
        <v>19</v>
      </c>
      <c r="F10" s="5" t="s">
        <v>87</v>
      </c>
      <c r="G10" s="5" t="s">
        <v>11</v>
      </c>
      <c r="H10" s="7">
        <v>41781</v>
      </c>
      <c r="I10" s="21">
        <v>5889967</v>
      </c>
      <c r="K10" s="12">
        <v>5526616</v>
      </c>
      <c r="L10" s="26" t="s">
        <v>77</v>
      </c>
      <c r="M10" s="22" t="s">
        <v>59</v>
      </c>
      <c r="N10" s="12">
        <v>5453020.6599999992</v>
      </c>
      <c r="O10" s="14">
        <f>(N10-I10)/I10</f>
        <v>-7.4184853667261769E-2</v>
      </c>
      <c r="P10" s="12">
        <f>+K10-N10</f>
        <v>73595.340000000782</v>
      </c>
      <c r="Q10" s="16" t="s">
        <v>81</v>
      </c>
      <c r="R10" s="23"/>
      <c r="S10" s="8">
        <v>-53885</v>
      </c>
    </row>
    <row r="11" spans="1:19" x14ac:dyDescent="0.25">
      <c r="A11" s="5" t="s">
        <v>13</v>
      </c>
      <c r="B11" s="5" t="s">
        <v>14</v>
      </c>
      <c r="C11" s="6" t="s">
        <v>20</v>
      </c>
      <c r="D11" s="6" t="s">
        <v>20</v>
      </c>
      <c r="E11" s="6" t="s">
        <v>21</v>
      </c>
      <c r="F11" s="5" t="s">
        <v>60</v>
      </c>
      <c r="G11" s="5" t="s">
        <v>11</v>
      </c>
      <c r="H11" s="7">
        <v>41729</v>
      </c>
      <c r="I11" s="21">
        <v>3458441</v>
      </c>
      <c r="K11" s="12">
        <v>2156065</v>
      </c>
      <c r="L11" s="26" t="s">
        <v>77</v>
      </c>
      <c r="M11" s="22" t="s">
        <v>56</v>
      </c>
      <c r="N11" s="12">
        <v>2156064.61</v>
      </c>
      <c r="O11" s="14">
        <f>(N11-I11)/I11</f>
        <v>-0.37657903951520355</v>
      </c>
      <c r="P11" s="12">
        <f>+K11-N11</f>
        <v>0.39000000013038516</v>
      </c>
      <c r="Q11" s="16"/>
      <c r="R11" s="23"/>
      <c r="S11" s="8">
        <v>-25773</v>
      </c>
    </row>
    <row r="12" spans="1:19" x14ac:dyDescent="0.25">
      <c r="A12" s="5" t="s">
        <v>13</v>
      </c>
      <c r="B12" s="5" t="s">
        <v>14</v>
      </c>
      <c r="C12" s="6" t="s">
        <v>22</v>
      </c>
      <c r="D12" s="6" t="s">
        <v>22</v>
      </c>
      <c r="E12" s="6" t="s">
        <v>23</v>
      </c>
      <c r="F12" s="5" t="s">
        <v>60</v>
      </c>
      <c r="G12" s="5" t="s">
        <v>11</v>
      </c>
      <c r="H12" s="7">
        <v>41897</v>
      </c>
      <c r="I12" s="21">
        <v>3450962.31</v>
      </c>
      <c r="K12" s="12">
        <v>3436880</v>
      </c>
      <c r="L12" s="26" t="s">
        <v>78</v>
      </c>
      <c r="M12" s="23"/>
      <c r="N12" s="12"/>
      <c r="O12" s="12"/>
      <c r="P12" s="12"/>
      <c r="Q12" s="16"/>
      <c r="R12" s="22" t="s">
        <v>71</v>
      </c>
      <c r="S12" s="8"/>
    </row>
    <row r="13" spans="1:19" x14ac:dyDescent="0.25">
      <c r="A13" s="5" t="s">
        <v>24</v>
      </c>
      <c r="B13" s="5" t="s">
        <v>12</v>
      </c>
      <c r="C13" s="6" t="s">
        <v>25</v>
      </c>
      <c r="D13" s="6" t="s">
        <v>25</v>
      </c>
      <c r="E13" s="6" t="s">
        <v>26</v>
      </c>
      <c r="F13" s="5" t="s">
        <v>87</v>
      </c>
      <c r="G13" s="5" t="s">
        <v>11</v>
      </c>
      <c r="H13" s="7">
        <v>41852</v>
      </c>
      <c r="I13" s="21">
        <v>3359988.65</v>
      </c>
      <c r="K13" s="12">
        <v>3263130</v>
      </c>
      <c r="L13" s="26" t="s">
        <v>78</v>
      </c>
      <c r="M13" s="23"/>
      <c r="N13" s="12"/>
      <c r="O13" s="12"/>
      <c r="P13" s="12"/>
      <c r="Q13" s="16"/>
      <c r="R13" s="22" t="s">
        <v>72</v>
      </c>
      <c r="S13" s="8"/>
    </row>
    <row r="14" spans="1:19" x14ac:dyDescent="0.25">
      <c r="A14" s="5" t="s">
        <v>13</v>
      </c>
      <c r="B14" s="5" t="s">
        <v>14</v>
      </c>
      <c r="C14" s="6" t="s">
        <v>27</v>
      </c>
      <c r="D14" s="6" t="s">
        <v>27</v>
      </c>
      <c r="E14" s="6" t="s">
        <v>28</v>
      </c>
      <c r="F14" s="5" t="s">
        <v>60</v>
      </c>
      <c r="G14" s="5" t="s">
        <v>11</v>
      </c>
      <c r="H14" s="7">
        <v>41670</v>
      </c>
      <c r="I14" s="21">
        <v>3030065.61</v>
      </c>
      <c r="K14" s="12">
        <v>3100387</v>
      </c>
      <c r="L14" s="26" t="s">
        <v>77</v>
      </c>
      <c r="M14" s="22" t="s">
        <v>58</v>
      </c>
      <c r="N14" s="12">
        <v>3100387.49</v>
      </c>
      <c r="O14" s="14">
        <f>(N14-I14)/I14</f>
        <v>2.3208038719663353E-2</v>
      </c>
      <c r="P14" s="12">
        <f>+K14-N14</f>
        <v>-0.49000000022351742</v>
      </c>
      <c r="Q14" s="16"/>
      <c r="R14" s="23"/>
      <c r="S14" s="8">
        <v>-24128</v>
      </c>
    </row>
    <row r="15" spans="1:19" x14ac:dyDescent="0.25">
      <c r="A15" s="5" t="s">
        <v>13</v>
      </c>
      <c r="B15" s="5" t="s">
        <v>14</v>
      </c>
      <c r="C15" s="6" t="s">
        <v>29</v>
      </c>
      <c r="D15" s="6" t="s">
        <v>29</v>
      </c>
      <c r="E15" s="6" t="s">
        <v>30</v>
      </c>
      <c r="F15" s="5" t="s">
        <v>60</v>
      </c>
      <c r="G15" s="5" t="s">
        <v>11</v>
      </c>
      <c r="H15" s="7">
        <v>41943</v>
      </c>
      <c r="I15" s="21">
        <v>2726219</v>
      </c>
      <c r="K15" s="12">
        <v>6120506</v>
      </c>
      <c r="L15" s="26" t="s">
        <v>78</v>
      </c>
      <c r="M15" s="22"/>
      <c r="N15" s="12"/>
      <c r="O15" s="12"/>
      <c r="P15" s="12"/>
      <c r="Q15" s="16"/>
      <c r="R15" s="22" t="s">
        <v>70</v>
      </c>
      <c r="S15" s="8"/>
    </row>
    <row r="16" spans="1:19" x14ac:dyDescent="0.25">
      <c r="A16" s="5" t="s">
        <v>13</v>
      </c>
      <c r="B16" s="5" t="s">
        <v>14</v>
      </c>
      <c r="C16" s="6" t="s">
        <v>31</v>
      </c>
      <c r="D16" s="6" t="s">
        <v>31</v>
      </c>
      <c r="E16" s="6" t="s">
        <v>32</v>
      </c>
      <c r="F16" s="5" t="s">
        <v>60</v>
      </c>
      <c r="G16" s="5" t="s">
        <v>11</v>
      </c>
      <c r="H16" s="7">
        <v>41943</v>
      </c>
      <c r="I16" s="21">
        <v>2655774</v>
      </c>
      <c r="K16" s="12">
        <v>2602878</v>
      </c>
      <c r="L16" s="26" t="s">
        <v>78</v>
      </c>
      <c r="M16" s="22"/>
      <c r="N16" s="12"/>
      <c r="O16" s="12"/>
      <c r="P16" s="12"/>
      <c r="Q16" s="16"/>
      <c r="R16" s="22" t="s">
        <v>71</v>
      </c>
      <c r="S16" s="8"/>
    </row>
    <row r="17" spans="1:19" x14ac:dyDescent="0.25">
      <c r="A17" s="5" t="s">
        <v>17</v>
      </c>
      <c r="B17" s="5" t="s">
        <v>12</v>
      </c>
      <c r="C17" s="6" t="s">
        <v>33</v>
      </c>
      <c r="D17" s="6" t="s">
        <v>33</v>
      </c>
      <c r="E17" s="6" t="s">
        <v>34</v>
      </c>
      <c r="F17" s="5" t="s">
        <v>87</v>
      </c>
      <c r="G17" s="5" t="s">
        <v>11</v>
      </c>
      <c r="H17" s="7">
        <v>41790</v>
      </c>
      <c r="I17" s="21">
        <v>2448968.17</v>
      </c>
      <c r="K17" s="12">
        <v>2334290</v>
      </c>
      <c r="L17" s="26" t="s">
        <v>77</v>
      </c>
      <c r="M17" s="22" t="s">
        <v>59</v>
      </c>
      <c r="N17" s="12">
        <v>2334289.88</v>
      </c>
      <c r="O17" s="14">
        <f>(N17-I17)/I17</f>
        <v>-4.6827186814763722E-2</v>
      </c>
      <c r="P17" s="12">
        <f>+K17-N17</f>
        <v>0.12000000011175871</v>
      </c>
      <c r="Q17" s="16"/>
      <c r="R17" s="22"/>
      <c r="S17" s="8">
        <v>-26911</v>
      </c>
    </row>
    <row r="18" spans="1:19" x14ac:dyDescent="0.25">
      <c r="A18" s="5" t="s">
        <v>13</v>
      </c>
      <c r="B18" s="5" t="s">
        <v>14</v>
      </c>
      <c r="C18" s="6" t="s">
        <v>35</v>
      </c>
      <c r="D18" s="6" t="s">
        <v>35</v>
      </c>
      <c r="E18" s="6" t="s">
        <v>36</v>
      </c>
      <c r="F18" s="5" t="s">
        <v>60</v>
      </c>
      <c r="G18" s="5" t="s">
        <v>11</v>
      </c>
      <c r="H18" s="7">
        <v>41943</v>
      </c>
      <c r="I18" s="21">
        <v>2296706</v>
      </c>
      <c r="K18" s="12">
        <v>2525303</v>
      </c>
      <c r="L18" s="26" t="s">
        <v>78</v>
      </c>
      <c r="M18" s="23"/>
      <c r="N18" s="12"/>
      <c r="O18" s="12"/>
      <c r="P18" s="12"/>
      <c r="Q18" s="16"/>
      <c r="R18" s="22" t="s">
        <v>73</v>
      </c>
      <c r="S18" s="8"/>
    </row>
    <row r="19" spans="1:19" x14ac:dyDescent="0.25">
      <c r="A19" s="5" t="s">
        <v>13</v>
      </c>
      <c r="B19" s="5" t="s">
        <v>14</v>
      </c>
      <c r="C19" s="6" t="s">
        <v>38</v>
      </c>
      <c r="D19" s="6" t="s">
        <v>38</v>
      </c>
      <c r="E19" s="6" t="s">
        <v>39</v>
      </c>
      <c r="F19" s="5" t="s">
        <v>60</v>
      </c>
      <c r="G19" s="5" t="s">
        <v>11</v>
      </c>
      <c r="H19" s="7">
        <v>41929</v>
      </c>
      <c r="I19" s="21">
        <v>2002024</v>
      </c>
      <c r="K19" s="12">
        <v>2463112</v>
      </c>
      <c r="L19" s="26" t="s">
        <v>78</v>
      </c>
      <c r="M19" s="22"/>
      <c r="N19" s="12"/>
      <c r="O19" s="12"/>
      <c r="P19" s="12"/>
      <c r="Q19" s="16"/>
      <c r="R19" s="22" t="s">
        <v>74</v>
      </c>
      <c r="S19" s="8"/>
    </row>
    <row r="20" spans="1:19" x14ac:dyDescent="0.25">
      <c r="A20" s="5" t="s">
        <v>13</v>
      </c>
      <c r="B20" s="5" t="s">
        <v>14</v>
      </c>
      <c r="C20" s="6" t="s">
        <v>40</v>
      </c>
      <c r="D20" s="6" t="s">
        <v>40</v>
      </c>
      <c r="E20" s="6" t="s">
        <v>41</v>
      </c>
      <c r="F20" s="5" t="s">
        <v>60</v>
      </c>
      <c r="G20" s="5" t="s">
        <v>11</v>
      </c>
      <c r="H20" s="7">
        <v>41835</v>
      </c>
      <c r="I20" s="21">
        <v>1632114.15</v>
      </c>
      <c r="K20" s="12">
        <v>1614209</v>
      </c>
      <c r="L20" s="26" t="s">
        <v>77</v>
      </c>
      <c r="M20" s="22" t="s">
        <v>57</v>
      </c>
      <c r="N20" s="12">
        <v>1614208.77</v>
      </c>
      <c r="O20" s="14">
        <f>(N20-I20)/I20</f>
        <v>-1.0970666481875602E-2</v>
      </c>
      <c r="P20" s="12">
        <f>+K20-N20</f>
        <v>0.22999999998137355</v>
      </c>
      <c r="Q20" s="16"/>
      <c r="R20" s="23"/>
      <c r="S20" s="8">
        <v>-26001</v>
      </c>
    </row>
    <row r="21" spans="1:19" x14ac:dyDescent="0.25">
      <c r="A21" s="5" t="s">
        <v>17</v>
      </c>
      <c r="B21" s="5" t="s">
        <v>12</v>
      </c>
      <c r="C21" s="6" t="s">
        <v>42</v>
      </c>
      <c r="D21" s="6" t="s">
        <v>42</v>
      </c>
      <c r="E21" s="6" t="s">
        <v>43</v>
      </c>
      <c r="F21" s="5" t="s">
        <v>87</v>
      </c>
      <c r="G21" s="5" t="s">
        <v>11</v>
      </c>
      <c r="H21" s="7">
        <v>41790</v>
      </c>
      <c r="I21" s="21">
        <v>1438405</v>
      </c>
      <c r="K21" s="12">
        <v>1327783</v>
      </c>
      <c r="L21" s="26" t="s">
        <v>77</v>
      </c>
      <c r="M21" s="22" t="s">
        <v>59</v>
      </c>
      <c r="N21" s="12">
        <v>1327783.27</v>
      </c>
      <c r="O21" s="14">
        <f>(N21-I21)/I21</f>
        <v>-7.6905829721114691E-2</v>
      </c>
      <c r="P21" s="12">
        <f>+K21-N21</f>
        <v>-0.27000000001862645</v>
      </c>
      <c r="Q21" s="16"/>
      <c r="R21" s="23"/>
      <c r="S21" s="8">
        <v>-16575</v>
      </c>
    </row>
    <row r="22" spans="1:19" x14ac:dyDescent="0.25">
      <c r="A22" s="5" t="s">
        <v>13</v>
      </c>
      <c r="B22" s="5" t="s">
        <v>14</v>
      </c>
      <c r="C22" s="6" t="s">
        <v>44</v>
      </c>
      <c r="D22" s="6" t="s">
        <v>45</v>
      </c>
      <c r="E22" s="6" t="s">
        <v>46</v>
      </c>
      <c r="F22" s="5" t="s">
        <v>60</v>
      </c>
      <c r="G22" s="5" t="s">
        <v>11</v>
      </c>
      <c r="H22" s="7">
        <v>41967</v>
      </c>
      <c r="I22" s="21">
        <v>1333292.0000000002</v>
      </c>
      <c r="K22" s="12">
        <v>946697</v>
      </c>
      <c r="L22" s="26" t="s">
        <v>78</v>
      </c>
      <c r="M22" s="23"/>
      <c r="N22" s="12"/>
      <c r="O22" s="12"/>
      <c r="P22" s="12"/>
      <c r="Q22" s="16"/>
      <c r="R22" s="22" t="s">
        <v>75</v>
      </c>
      <c r="S22" s="8"/>
    </row>
    <row r="23" spans="1:19" x14ac:dyDescent="0.25">
      <c r="A23" s="5" t="s">
        <v>17</v>
      </c>
      <c r="B23" s="5" t="s">
        <v>12</v>
      </c>
      <c r="C23" s="6" t="s">
        <v>47</v>
      </c>
      <c r="D23" s="6" t="s">
        <v>47</v>
      </c>
      <c r="E23" s="6" t="s">
        <v>48</v>
      </c>
      <c r="F23" s="5" t="s">
        <v>87</v>
      </c>
      <c r="G23" s="5" t="s">
        <v>11</v>
      </c>
      <c r="H23" s="7">
        <v>41790</v>
      </c>
      <c r="I23" s="21">
        <v>1315211</v>
      </c>
      <c r="K23" s="12">
        <v>1341288</v>
      </c>
      <c r="L23" s="26" t="s">
        <v>77</v>
      </c>
      <c r="M23" s="22" t="s">
        <v>57</v>
      </c>
      <c r="N23" s="12">
        <v>1309963.82</v>
      </c>
      <c r="O23" s="14">
        <f>(N23-I23)/I23</f>
        <v>-3.9896107924887606E-3</v>
      </c>
      <c r="P23" s="12">
        <f>+K23-N23</f>
        <v>31324.179999999935</v>
      </c>
      <c r="Q23" s="16" t="s">
        <v>81</v>
      </c>
      <c r="R23" s="23"/>
      <c r="S23" s="8">
        <v>-20276</v>
      </c>
    </row>
    <row r="24" spans="1:19" x14ac:dyDescent="0.25">
      <c r="A24" s="5" t="s">
        <v>13</v>
      </c>
      <c r="B24" s="5" t="s">
        <v>14</v>
      </c>
      <c r="C24" s="6" t="s">
        <v>49</v>
      </c>
      <c r="D24" s="6" t="s">
        <v>49</v>
      </c>
      <c r="E24" s="6" t="s">
        <v>50</v>
      </c>
      <c r="F24" s="5" t="s">
        <v>60</v>
      </c>
      <c r="G24" s="5" t="s">
        <v>11</v>
      </c>
      <c r="H24" s="7">
        <v>41884</v>
      </c>
      <c r="I24" s="21">
        <v>1242975.4100000001</v>
      </c>
      <c r="K24" s="12">
        <v>1198444</v>
      </c>
      <c r="L24" s="26" t="s">
        <v>78</v>
      </c>
      <c r="M24" s="22"/>
      <c r="N24" s="12"/>
      <c r="O24" s="12"/>
      <c r="P24" s="12"/>
      <c r="Q24" s="16"/>
      <c r="R24" s="22" t="s">
        <v>75</v>
      </c>
      <c r="S24" s="8"/>
    </row>
    <row r="25" spans="1:19" x14ac:dyDescent="0.25">
      <c r="A25" s="5" t="s">
        <v>13</v>
      </c>
      <c r="B25" s="5" t="s">
        <v>14</v>
      </c>
      <c r="C25" s="6" t="s">
        <v>51</v>
      </c>
      <c r="D25" s="6" t="s">
        <v>51</v>
      </c>
      <c r="E25" s="6" t="s">
        <v>52</v>
      </c>
      <c r="F25" s="5" t="s">
        <v>60</v>
      </c>
      <c r="G25" s="5" t="s">
        <v>11</v>
      </c>
      <c r="H25" s="7">
        <v>41856</v>
      </c>
      <c r="I25" s="21">
        <v>1241748.24</v>
      </c>
      <c r="K25" s="12">
        <v>1190137</v>
      </c>
      <c r="L25" s="26" t="s">
        <v>78</v>
      </c>
      <c r="M25" s="22"/>
      <c r="N25" s="12"/>
      <c r="O25" s="12"/>
      <c r="P25" s="12"/>
      <c r="Q25" s="16"/>
      <c r="R25" s="22" t="s">
        <v>71</v>
      </c>
      <c r="S25" s="8"/>
    </row>
    <row r="26" spans="1:19" ht="45" x14ac:dyDescent="0.25">
      <c r="A26" s="5" t="s">
        <v>17</v>
      </c>
      <c r="B26" s="5" t="s">
        <v>37</v>
      </c>
      <c r="C26" s="6"/>
      <c r="D26" s="13" t="s">
        <v>61</v>
      </c>
      <c r="E26" s="6" t="s">
        <v>54</v>
      </c>
      <c r="F26" s="5" t="s">
        <v>60</v>
      </c>
      <c r="G26" s="5" t="s">
        <v>11</v>
      </c>
      <c r="H26" s="7">
        <v>41698</v>
      </c>
      <c r="I26" s="21">
        <v>250000</v>
      </c>
      <c r="K26" s="12">
        <f>545617+600000</f>
        <v>1145617</v>
      </c>
      <c r="L26" s="26" t="s">
        <v>77</v>
      </c>
      <c r="M26" s="22" t="s">
        <v>83</v>
      </c>
      <c r="N26" s="12">
        <v>1145617</v>
      </c>
      <c r="O26" s="14"/>
      <c r="P26" s="12"/>
      <c r="Q26" s="16"/>
      <c r="R26" s="23"/>
      <c r="S26" s="8">
        <v>-10851</v>
      </c>
    </row>
    <row r="27" spans="1:19" x14ac:dyDescent="0.25">
      <c r="A27" s="5"/>
      <c r="B27" s="5"/>
      <c r="C27" s="6"/>
      <c r="D27" s="6"/>
      <c r="E27" s="6"/>
      <c r="F27" s="5"/>
      <c r="G27" s="5"/>
      <c r="H27" s="9"/>
      <c r="I27" s="8"/>
      <c r="R27" s="5"/>
      <c r="S27" s="8"/>
    </row>
    <row r="28" spans="1:19" ht="15.75" thickBot="1" x14ac:dyDescent="0.3">
      <c r="A28" s="2" t="s">
        <v>53</v>
      </c>
      <c r="H28" s="10"/>
      <c r="I28" s="11">
        <f t="shared" ref="I28" si="0">SUBTOTAL(9,I9:I27)</f>
        <v>89106127.620000005</v>
      </c>
      <c r="N28" s="24"/>
      <c r="O28" s="24"/>
      <c r="S28" s="8"/>
    </row>
    <row r="29" spans="1:19" ht="15.75" thickTop="1" x14ac:dyDescent="0.25">
      <c r="S29" s="8"/>
    </row>
    <row r="30" spans="1:19" x14ac:dyDescent="0.25">
      <c r="A30" t="s">
        <v>82</v>
      </c>
      <c r="S30" s="8"/>
    </row>
    <row r="31" spans="1:19" x14ac:dyDescent="0.25">
      <c r="A31" t="s">
        <v>84</v>
      </c>
      <c r="S31" s="8"/>
    </row>
    <row r="32" spans="1:19" x14ac:dyDescent="0.25">
      <c r="S32" s="8"/>
    </row>
  </sheetData>
  <conditionalFormatting sqref="C9:C27">
    <cfRule type="duplicateValues" dxfId="0" priority="1"/>
  </conditionalFormatting>
  <pageMargins left="0.7" right="0.7" top="0.75" bottom="0.75" header="0.3" footer="0.3"/>
  <pageSetup scale="47" fitToHeight="0" orientation="landscape" r:id="rId1"/>
  <headerFooter>
    <oddHeader>&amp;LWA UE-140762
PC 109&amp;R&amp;"-,Bold"Attachment PC 109-1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C47888B-6FBA-4163-A910-9E9CA18D22C5}"/>
</file>

<file path=customXml/itemProps2.xml><?xml version="1.0" encoding="utf-8"?>
<ds:datastoreItem xmlns:ds="http://schemas.openxmlformats.org/officeDocument/2006/customXml" ds:itemID="{7AA25E1D-BD44-4DBC-9F7A-1DC641CD2955}"/>
</file>

<file path=customXml/itemProps3.xml><?xml version="1.0" encoding="utf-8"?>
<ds:datastoreItem xmlns:ds="http://schemas.openxmlformats.org/officeDocument/2006/customXml" ds:itemID="{8E68A108-FBC8-4F49-ADF5-690025BBFE08}"/>
</file>

<file path=customXml/itemProps4.xml><?xml version="1.0" encoding="utf-8"?>
<ds:datastoreItem xmlns:ds="http://schemas.openxmlformats.org/officeDocument/2006/customXml" ds:itemID="{9B675FC2-9C66-4EEA-99C6-82D0859CC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109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2014-07-18T16:23:02Z</dcterms:created>
  <dcterms:modified xsi:type="dcterms:W3CDTF">2014-09-29T19:51:27Z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