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65" windowWidth="12120" windowHeight="9120" activeTab="0"/>
  </bookViews>
  <sheets>
    <sheet name="XL Annual" sheetId="1" r:id="rId1"/>
  </sheets>
  <definedNames>
    <definedName name="annual.hours">'XL Annual'!$D$562:$V$562</definedName>
    <definedName name="average.price">'XL Annual'!$D$357:$V$382</definedName>
    <definedName name="burn.rate">'XL Annual'!$D$329:$V$354</definedName>
    <definedName name="Cost.Load">'XL Annual'!$D$137:$V$137</definedName>
    <definedName name="fuel.bucks">'XL Annual'!$D$103:$V$131</definedName>
    <definedName name="fuel.bucks.name">'XL Annual'!$B$103:$B$131</definedName>
    <definedName name="fuel.energy">'XL Annual'!$D$248:$V$271</definedName>
    <definedName name="fuel.energy.name">'XL Annual'!$B$248:$B$271</definedName>
    <definedName name="fuel.mill">'XL Annual'!$D$530:$V$553</definedName>
    <definedName name="fuel.mill.name">'XL Annual'!$B$530:$B$553</definedName>
    <definedName name="fuel.tons">'XL Annual'!$D$301:$V$326</definedName>
    <definedName name="fuel.tons.name">'XL Annual'!$B$301:$B$326</definedName>
    <definedName name="hydro.energy">'XL Annual'!$D$276:$V$277</definedName>
    <definedName name="hydro.energy.name">'XL Annual'!$B$276:$B$277</definedName>
    <definedName name="last.row">'XL Annual'!$A$559</definedName>
    <definedName name="Net.System.Load">'XL Annual'!$D$146:$V$146</definedName>
    <definedName name="NetPowerCost">'XL Annual'!$D$135:$V$135</definedName>
    <definedName name="non.coal.energy">'XL Annual'!$D$282:$V$286</definedName>
    <definedName name="non.coal.energy.name">'XL Annual'!$B$282:$B$286</definedName>
    <definedName name="non.coal.mill">'XL Annual'!$D$555:$V$559</definedName>
    <definedName name="non.coal.mill.name">'XL Annual'!$B$555:$B$559</definedName>
    <definedName name="non.coal.peak.cap">'XL Annual'!$D$411:$V$415</definedName>
    <definedName name="non.coal.plant.fac">'XL Annual'!$D$444:$V$448</definedName>
    <definedName name="paste.cell">'XL Annual'!#REF!</definedName>
    <definedName name="peak.capacity">'XL Annual'!$D$385:$V$410</definedName>
    <definedName name="plant.factor">'XL Annual'!$D$418:$V$443</definedName>
    <definedName name="_xlnm.Print_Area" localSheetId="0">'XL Annual'!$D$1:$V$559</definedName>
    <definedName name="_xlnm.Print_Titles" localSheetId="0">'XL Annual'!$A:$C</definedName>
    <definedName name="purchase.bucks">'XL Annual'!$D$60:$V$92</definedName>
    <definedName name="purchase.bucks.name">'XL Annual'!$B$60:$B$92</definedName>
    <definedName name="purchase.energy">'XL Annual'!$D$204:$V$243</definedName>
    <definedName name="purchase.energy.name">'XL Annual'!$B$204:$B$243</definedName>
    <definedName name="purchase.mill">'XL Annual'!$D$503:$V$528</definedName>
    <definedName name="purchase.mill.name">'XL Annual'!$B$503:$B$528</definedName>
    <definedName name="run.date">'XL Annual'!$U$1:$V$1</definedName>
    <definedName name="sales.bucks">'XL Annual'!$D$8:$V$49</definedName>
    <definedName name="sales.bucks.name">'XL Annual'!$B$8:$B$49</definedName>
    <definedName name="sales.energy">'XL Annual'!$D$149:$V$189</definedName>
    <definedName name="sales.energy.name">'XL Annual'!$B$149:$B$189</definedName>
    <definedName name="sales.mill">'XL Annual'!$D$456:$V$496</definedName>
    <definedName name="sales.mill.name">'XL Annual'!$B$456:$B$496</definedName>
    <definedName name="sec.sales.bucks">'XL Annual'!$D$51:$V$54</definedName>
    <definedName name="sec.sales.bucks.name">'XL Annual'!$C$51:$C$54</definedName>
    <definedName name="sec.sales.energy">'XL Annual'!$D$191:$V$195</definedName>
    <definedName name="sec.sales.energy.name">'XL Annual'!$C$191:$C$195</definedName>
    <definedName name="sec.sales.mill">'XL Annual'!$D$498:$V$501</definedName>
    <definedName name="sec.sales.mill.name">'XL Annual'!$C$498:$C$501</definedName>
    <definedName name="title">'XL Annual'!$A$1:$A$3</definedName>
    <definedName name="total.fuel.bucks">'XL Annual'!$D$133:$V$133</definedName>
    <definedName name="total.fuel.energy">'XL Annual'!$D$273:$V$273</definedName>
    <definedName name="total.hydro.energy">'XL Annual'!$D$279:$V$279</definedName>
    <definedName name="total.non.coal.energy">'XL Annual'!$D$288:$V$288</definedName>
    <definedName name="total.purchase.bucks">'XL Annual'!$D$94:$V$94</definedName>
    <definedName name="total.purchase.energy">'XL Annual'!$D$245:$V$245</definedName>
    <definedName name="total.requirements">'XL Annual'!$D$200:$V$200</definedName>
    <definedName name="total.resources">'XL Annual'!$D$290:$V$290</definedName>
    <definedName name="total.sales.bucks">'XL Annual'!$D$57:$V$57</definedName>
    <definedName name="total.sales.energy">'XL Annual'!$D$198:$V$198</definedName>
    <definedName name="total.wheeling.bucks">'XL Annual'!$D$100:$V$100</definedName>
    <definedName name="wheeling.bucks">'XL Annual'!$D$97:$V$98</definedName>
    <definedName name="wheeling.bucks.name">'XL Annual'!$B$97:$B$98</definedName>
  </definedNames>
  <calcPr fullCalcOnLoad="1"/>
</workbook>
</file>

<file path=xl/sharedStrings.xml><?xml version="1.0" encoding="utf-8"?>
<sst xmlns="http://schemas.openxmlformats.org/spreadsheetml/2006/main" count="780" uniqueCount="168">
  <si>
    <t>PacifiCorp</t>
  </si>
  <si>
    <t>PD/Mac Study Results</t>
  </si>
  <si>
    <t>Base Excluding Centralia</t>
  </si>
  <si>
    <t>Net Power Cost Analysis</t>
  </si>
  <si>
    <t>-------</t>
  </si>
  <si>
    <t>SPECIAL SALES FOR RESALE</t>
  </si>
  <si>
    <t>Black Hills</t>
  </si>
  <si>
    <t>California DWR</t>
  </si>
  <si>
    <t>Cheyenne Staff</t>
  </si>
  <si>
    <t>Clark Sale</t>
  </si>
  <si>
    <t>IPP Layoff to LA</t>
  </si>
  <si>
    <t>PNGC</t>
  </si>
  <si>
    <t>PSCO</t>
  </si>
  <si>
    <t>Puget Power II</t>
  </si>
  <si>
    <t>So Cal Edison (from Pacific)</t>
  </si>
  <si>
    <t>So Cal Edison (from Utah)</t>
  </si>
  <si>
    <t>Sierra Pacific I</t>
  </si>
  <si>
    <t>Sierra Pacific II</t>
  </si>
  <si>
    <t>SMUD</t>
  </si>
  <si>
    <t>UMPA</t>
  </si>
  <si>
    <t>UMPA II Sale</t>
  </si>
  <si>
    <t>WAPA</t>
  </si>
  <si>
    <t>WAPA II Sale</t>
  </si>
  <si>
    <t>Black Hills Sale</t>
  </si>
  <si>
    <t>Black Hills Storage</t>
  </si>
  <si>
    <t>EWEB Sale</t>
  </si>
  <si>
    <t>Okanogan</t>
  </si>
  <si>
    <t>Springfield</t>
  </si>
  <si>
    <t>Springfield II</t>
  </si>
  <si>
    <t>Hinson</t>
  </si>
  <si>
    <t>Redding</t>
  </si>
  <si>
    <t>Plains Electric G&amp;T</t>
  </si>
  <si>
    <t>Cowlitz-BHP</t>
  </si>
  <si>
    <t>Clark-FW</t>
  </si>
  <si>
    <t>Clark-WT</t>
  </si>
  <si>
    <t>Hurricane Sales</t>
  </si>
  <si>
    <t>APPA-AEPCO</t>
  </si>
  <si>
    <t>APPA-ED#2</t>
  </si>
  <si>
    <t>APPA-Mesa</t>
  </si>
  <si>
    <t>Citizens Power</t>
  </si>
  <si>
    <t>Green Mountain</t>
  </si>
  <si>
    <t>Flathead Sale</t>
  </si>
  <si>
    <t>BPA Wind Sale</t>
  </si>
  <si>
    <t>System Market SaleR</t>
  </si>
  <si>
    <t>Short Term Firm Intertie</t>
  </si>
  <si>
    <t>Short Term Firm P</t>
  </si>
  <si>
    <t>Short Term Firm U</t>
  </si>
  <si>
    <t>Secondary Sales</t>
  </si>
  <si>
    <t>Nevada</t>
  </si>
  <si>
    <t>Four Corners</t>
  </si>
  <si>
    <t>Northwest</t>
  </si>
  <si>
    <t>SW Intertie</t>
  </si>
  <si>
    <t>-</t>
  </si>
  <si>
    <t>TOTAL SPECIAL SALES</t>
  </si>
  <si>
    <t>PURCHASED POWER &amp; NET INTERCHANGE</t>
  </si>
  <si>
    <t>APS Surplus Energy</t>
  </si>
  <si>
    <t>Black Hills Capacity</t>
  </si>
  <si>
    <t>BPA Entitlement Capacity</t>
  </si>
  <si>
    <t>BPA Peak Purchase</t>
  </si>
  <si>
    <t>BPA Supplemental Capacity</t>
  </si>
  <si>
    <t>Deseret Annual</t>
  </si>
  <si>
    <t>Deseret Expansion</t>
  </si>
  <si>
    <t>Deseret NF Purchase</t>
  </si>
  <si>
    <t>Gem State</t>
  </si>
  <si>
    <t>Grant County</t>
  </si>
  <si>
    <t>IPP</t>
  </si>
  <si>
    <t>Mid Columbia</t>
  </si>
  <si>
    <t>PGE Cove</t>
  </si>
  <si>
    <t>Q.F. Contracts - PP&amp;L</t>
  </si>
  <si>
    <t>Q.F. Contracts - UP&amp;L</t>
  </si>
  <si>
    <t>SCE Purchase</t>
  </si>
  <si>
    <t>South Idaho / Storage</t>
  </si>
  <si>
    <t>TriState Staff</t>
  </si>
  <si>
    <t>USBR Greensprings</t>
  </si>
  <si>
    <t>GSLM</t>
  </si>
  <si>
    <t>WWP Purchase 1994</t>
  </si>
  <si>
    <t>CoGen/James River</t>
  </si>
  <si>
    <t>CoGen/Hermiston</t>
  </si>
  <si>
    <t>Black Hills Purchase</t>
  </si>
  <si>
    <t>Hurricane Purchase</t>
  </si>
  <si>
    <t>System Purchase</t>
  </si>
  <si>
    <t>Summer System Purchase</t>
  </si>
  <si>
    <t>Market Purch for CEN</t>
  </si>
  <si>
    <t>Market Cap for CEN</t>
  </si>
  <si>
    <t>STF Purchases PPL</t>
  </si>
  <si>
    <t>STF Purchases UPL</t>
  </si>
  <si>
    <t>Secondary Purchases</t>
  </si>
  <si>
    <t>TOTAL PURCHASED PW &amp; NET INT.</t>
  </si>
  <si>
    <t>WHEELING &amp; U. OF F. EXPENSE</t>
  </si>
  <si>
    <t>BPA Intertie</t>
  </si>
  <si>
    <t>Other</t>
  </si>
  <si>
    <t>TOTAL WHEELING &amp; U. OF F. EXPENSE</t>
  </si>
  <si>
    <t>THERMAL FUEL BURN EXPENSE</t>
  </si>
  <si>
    <t>Dave Johnston 1</t>
  </si>
  <si>
    <t>Dave Johnston 2</t>
  </si>
  <si>
    <t>Dave Johnston 3</t>
  </si>
  <si>
    <t>Dave Johnston 4</t>
  </si>
  <si>
    <t>Jim Bridger 1</t>
  </si>
  <si>
    <t>Jim Bridger 2</t>
  </si>
  <si>
    <t>Jim Bridger 3</t>
  </si>
  <si>
    <t>Jim Bridger 4</t>
  </si>
  <si>
    <t>Wyodak</t>
  </si>
  <si>
    <t>Colstrip 3</t>
  </si>
  <si>
    <t>Colstrip 4</t>
  </si>
  <si>
    <t>Carbon 1</t>
  </si>
  <si>
    <t>Carbon 2</t>
  </si>
  <si>
    <t>Naughton 1</t>
  </si>
  <si>
    <t>Naughton 2</t>
  </si>
  <si>
    <t>Naughton 3</t>
  </si>
  <si>
    <t>Huntington 1</t>
  </si>
  <si>
    <t>Huntington 2</t>
  </si>
  <si>
    <t>Hunter 1</t>
  </si>
  <si>
    <t>Hunter 2</t>
  </si>
  <si>
    <t>Hunter 3</t>
  </si>
  <si>
    <t>Blundell</t>
  </si>
  <si>
    <t>Cholla</t>
  </si>
  <si>
    <t>Craig 1</t>
  </si>
  <si>
    <t>Craig 2</t>
  </si>
  <si>
    <t>Hayden 1</t>
  </si>
  <si>
    <t>Hayden 2</t>
  </si>
  <si>
    <t>Gadsby</t>
  </si>
  <si>
    <t>Hermiston</t>
  </si>
  <si>
    <t>TOTAL FUEL BURN EXPENSE</t>
  </si>
  <si>
    <t>=</t>
  </si>
  <si>
    <t>NET POWER COST</t>
  </si>
  <si>
    <t>Net Power Cost/Net Systen Load</t>
  </si>
  <si>
    <t>19 Year Total</t>
  </si>
  <si>
    <t>Net Power Cost Energy Analysis</t>
  </si>
  <si>
    <t>(MWH)</t>
  </si>
  <si>
    <t>NET SYSTEM LOAD</t>
  </si>
  <si>
    <t>Secondary Losses</t>
  </si>
  <si>
    <t>TOTAL REQUIREMENTS</t>
  </si>
  <si>
    <t>APS Exchange</t>
  </si>
  <si>
    <t>Canadian Entitlement</t>
  </si>
  <si>
    <t>Colockum</t>
  </si>
  <si>
    <t>CSPE</t>
  </si>
  <si>
    <t>Idaho Power Return</t>
  </si>
  <si>
    <t>South Idaho / BPA to Pacific</t>
  </si>
  <si>
    <t>South Idaho / Utah to Goshen Area</t>
  </si>
  <si>
    <t>South Idaho / Return of Storage</t>
  </si>
  <si>
    <t>TriState Exchange</t>
  </si>
  <si>
    <t>WWP Exchange</t>
  </si>
  <si>
    <t>Established DSR</t>
  </si>
  <si>
    <t>T&amp;D Efficiencies PPL</t>
  </si>
  <si>
    <t>T&amp;D Efficiencies UPL</t>
  </si>
  <si>
    <t>Foote Creek</t>
  </si>
  <si>
    <t>COAL FIRED GENERATION</t>
  </si>
  <si>
    <t>TOTAL COAL FIRED GENERATION</t>
  </si>
  <si>
    <t>SYSTEM HYDRO</t>
  </si>
  <si>
    <t>System Hydro</t>
  </si>
  <si>
    <t>Draft From Storage</t>
  </si>
  <si>
    <t>TOTAL SYSTEM HYDRO</t>
  </si>
  <si>
    <t>NON COAL THERMAL GENERATION</t>
  </si>
  <si>
    <t>TOTAL NON COAL GENERATION</t>
  </si>
  <si>
    <t>TOTAL RESOURCES</t>
  </si>
  <si>
    <t>Resource Statistics</t>
  </si>
  <si>
    <t>"THE RACK"</t>
  </si>
  <si>
    <t>FUEL BURNED  (TONS)</t>
  </si>
  <si>
    <t>Centralia 1</t>
  </si>
  <si>
    <t>Centralia 2</t>
  </si>
  <si>
    <t>Burn Rate</t>
  </si>
  <si>
    <t>Average $/Ton</t>
  </si>
  <si>
    <t>Peak Capacity</t>
  </si>
  <si>
    <t>Plant Factor</t>
  </si>
  <si>
    <t>"THE MILL"</t>
  </si>
  <si>
    <t>THE MILL  (Mills / KWH)</t>
  </si>
  <si>
    <t>Annual Hours</t>
  </si>
  <si>
    <t>Hours In 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</si>
</sst>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;@\ \ "/>
    <numFmt numFmtId="165" formatCode="#,##0\ ;[Red]\(#,##0\)"/>
    <numFmt numFmtId="166" formatCode="0.00\ ;[Red]\(0.00\)"/>
    <numFmt numFmtId="167" formatCode="0.000\ ;[Red]\(0.000\)"/>
    <numFmt numFmtId="168" formatCode="0.0\ ;[Red]\(0.0\)"/>
  </numFmts>
  <fonts count="5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5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fill"/>
    </xf>
    <xf numFmtId="0" fontId="0" fillId="0" borderId="0" xfId="0" applyAlignment="1">
      <alignment horizontal="fill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62"/>
  <sheetViews>
    <sheetView showGridLines="0" tabSelected="1" workbookViewId="0" topLeftCell="A104">
      <selection activeCell="F116" sqref="F116"/>
    </sheetView>
  </sheetViews>
  <sheetFormatPr defaultColWidth="9.140625" defaultRowHeight="12"/>
  <cols>
    <col min="1" max="2" width="2.00390625" style="0" customWidth="1"/>
    <col min="3" max="3" width="32.00390625" style="0" customWidth="1"/>
    <col min="4" max="4" width="13.8515625" style="0" customWidth="1"/>
    <col min="5" max="6" width="12.8515625" style="0" customWidth="1"/>
    <col min="7" max="22" width="14.00390625" style="0" customWidth="1"/>
    <col min="23" max="16384" width="12.00390625" style="0" customWidth="1"/>
  </cols>
  <sheetData>
    <row r="1" spans="1:22" ht="10.5">
      <c r="A1" s="4" t="s">
        <v>0</v>
      </c>
      <c r="L1" s="6" t="s">
        <v>1</v>
      </c>
      <c r="U1" s="1">
        <v>34908</v>
      </c>
      <c r="V1" s="2">
        <v>0.53125</v>
      </c>
    </row>
    <row r="2" spans="1:12" ht="10.5">
      <c r="A2" s="3" t="s">
        <v>2</v>
      </c>
      <c r="L2" s="7" t="s">
        <v>3</v>
      </c>
    </row>
    <row r="3" spans="1:12" ht="10.5">
      <c r="A3" s="3"/>
      <c r="L3" s="7" t="str">
        <f>"($)"</f>
        <v>($)</v>
      </c>
    </row>
    <row r="5" spans="4:22" ht="10.5">
      <c r="D5" s="8">
        <v>2000</v>
      </c>
      <c r="E5" s="8">
        <v>2001</v>
      </c>
      <c r="F5" s="8">
        <v>2002</v>
      </c>
      <c r="G5" s="8">
        <v>2003</v>
      </c>
      <c r="H5" s="8">
        <v>2004</v>
      </c>
      <c r="I5" s="8">
        <v>2005</v>
      </c>
      <c r="J5" s="8">
        <v>2006</v>
      </c>
      <c r="K5" s="8">
        <v>2007</v>
      </c>
      <c r="L5" s="8">
        <v>2008</v>
      </c>
      <c r="M5" s="8">
        <v>2009</v>
      </c>
      <c r="N5" s="8">
        <v>2010</v>
      </c>
      <c r="O5" s="8">
        <v>2011</v>
      </c>
      <c r="P5" s="8">
        <v>2012</v>
      </c>
      <c r="Q5" s="8">
        <v>2013</v>
      </c>
      <c r="R5" s="8">
        <v>2014</v>
      </c>
      <c r="S5" s="8">
        <v>2015</v>
      </c>
      <c r="T5" s="8">
        <v>2016</v>
      </c>
      <c r="U5" s="8">
        <v>2017</v>
      </c>
      <c r="V5" s="8">
        <v>2018</v>
      </c>
    </row>
    <row r="6" spans="4:22" ht="10.5">
      <c r="D6" s="8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8" t="s">
        <v>4</v>
      </c>
      <c r="K6" s="8" t="s">
        <v>4</v>
      </c>
      <c r="L6" s="8" t="s">
        <v>4</v>
      </c>
      <c r="M6" s="8" t="s">
        <v>4</v>
      </c>
      <c r="N6" s="8" t="s">
        <v>4</v>
      </c>
      <c r="O6" s="8" t="s">
        <v>4</v>
      </c>
      <c r="P6" s="8" t="s">
        <v>4</v>
      </c>
      <c r="Q6" s="8" t="s">
        <v>4</v>
      </c>
      <c r="R6" s="8" t="s">
        <v>4</v>
      </c>
      <c r="S6" s="8" t="s">
        <v>4</v>
      </c>
      <c r="T6" s="8" t="s">
        <v>4</v>
      </c>
      <c r="U6" s="8" t="s">
        <v>4</v>
      </c>
      <c r="V6" s="8" t="s">
        <v>4</v>
      </c>
    </row>
    <row r="7" ht="10.5">
      <c r="A7" t="s">
        <v>5</v>
      </c>
    </row>
    <row r="8" spans="2:22" ht="10.5">
      <c r="B8" t="s">
        <v>6</v>
      </c>
      <c r="D8" s="9">
        <v>18604111</v>
      </c>
      <c r="E8" s="9">
        <v>17348085</v>
      </c>
      <c r="F8" s="9">
        <v>16087249</v>
      </c>
      <c r="G8" s="9">
        <v>14794894</v>
      </c>
      <c r="H8" s="9">
        <v>13487149</v>
      </c>
      <c r="I8" s="9">
        <v>13618942</v>
      </c>
      <c r="J8" s="9">
        <v>13755586</v>
      </c>
      <c r="K8" s="9">
        <v>13900292</v>
      </c>
      <c r="L8" s="9">
        <v>14056876</v>
      </c>
      <c r="M8" s="9">
        <v>14190115</v>
      </c>
      <c r="N8" s="9">
        <v>14341339</v>
      </c>
      <c r="O8" s="9">
        <v>14494840</v>
      </c>
      <c r="P8" s="9">
        <v>14662133</v>
      </c>
      <c r="Q8" s="9">
        <v>14810629</v>
      </c>
      <c r="R8" s="9">
        <v>14972700</v>
      </c>
      <c r="S8" s="9">
        <v>15137632</v>
      </c>
      <c r="T8" s="9">
        <v>15317382</v>
      </c>
      <c r="U8" s="9">
        <v>15476363</v>
      </c>
      <c r="V8" s="9">
        <v>15650294</v>
      </c>
    </row>
    <row r="9" spans="2:22" ht="10.5">
      <c r="B9" t="s">
        <v>7</v>
      </c>
      <c r="D9" s="9">
        <v>36932687</v>
      </c>
      <c r="E9" s="9">
        <v>37653095</v>
      </c>
      <c r="F9" s="9">
        <v>38471353</v>
      </c>
      <c r="G9" s="9">
        <v>39277607</v>
      </c>
      <c r="H9" s="9">
        <v>40181713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</row>
    <row r="10" spans="2:22" ht="10.5">
      <c r="B10" t="s">
        <v>8</v>
      </c>
      <c r="D10" s="9">
        <v>27366456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</row>
    <row r="11" spans="2:22" ht="10.5">
      <c r="B11" t="s">
        <v>9</v>
      </c>
      <c r="D11" s="9">
        <v>26642692</v>
      </c>
      <c r="E11" s="9">
        <v>15571864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</row>
    <row r="12" spans="2:22" ht="10.5">
      <c r="B12" t="s">
        <v>10</v>
      </c>
      <c r="D12" s="9">
        <v>25803926</v>
      </c>
      <c r="E12" s="9">
        <v>26578044</v>
      </c>
      <c r="F12" s="9">
        <v>27428541</v>
      </c>
      <c r="G12" s="9">
        <v>28333686</v>
      </c>
      <c r="H12" s="9">
        <v>29325363</v>
      </c>
      <c r="I12" s="9">
        <v>30410401</v>
      </c>
      <c r="J12" s="9">
        <v>31535586</v>
      </c>
      <c r="K12" s="9">
        <v>32639334</v>
      </c>
      <c r="L12" s="9">
        <v>33781707</v>
      </c>
      <c r="M12" s="9">
        <v>34964069</v>
      </c>
      <c r="N12" s="9">
        <v>36187810</v>
      </c>
      <c r="O12" s="9">
        <v>37490572</v>
      </c>
      <c r="P12" s="9">
        <v>38840234</v>
      </c>
      <c r="Q12" s="9">
        <v>40238481</v>
      </c>
      <c r="R12" s="9">
        <v>41687065</v>
      </c>
      <c r="S12" s="9">
        <v>43187800</v>
      </c>
      <c r="T12" s="9">
        <v>44742561</v>
      </c>
      <c r="U12" s="9">
        <v>46353293</v>
      </c>
      <c r="V12" s="9">
        <v>48022011</v>
      </c>
    </row>
    <row r="13" spans="2:22" ht="10.5">
      <c r="B13" t="s">
        <v>11</v>
      </c>
      <c r="D13" s="9">
        <v>4157057</v>
      </c>
      <c r="E13" s="9">
        <v>1894045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</row>
    <row r="14" spans="2:22" ht="10.5">
      <c r="B14" t="s">
        <v>12</v>
      </c>
      <c r="D14" s="9">
        <v>47458986</v>
      </c>
      <c r="E14" s="9">
        <v>47336961</v>
      </c>
      <c r="F14" s="9">
        <v>47274143</v>
      </c>
      <c r="G14" s="9">
        <v>47222492</v>
      </c>
      <c r="H14" s="9">
        <v>47225730</v>
      </c>
      <c r="I14" s="9">
        <v>47152146</v>
      </c>
      <c r="J14" s="9">
        <v>47133181</v>
      </c>
      <c r="K14" s="9">
        <v>47124844</v>
      </c>
      <c r="L14" s="9">
        <v>47167183</v>
      </c>
      <c r="M14" s="9">
        <v>47139561</v>
      </c>
      <c r="N14" s="9">
        <v>47162366</v>
      </c>
      <c r="O14" s="9">
        <v>47195319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</row>
    <row r="15" spans="2:22" ht="10.5">
      <c r="B15" t="s">
        <v>13</v>
      </c>
      <c r="D15" s="9">
        <v>49519119</v>
      </c>
      <c r="E15" s="9">
        <v>52505459</v>
      </c>
      <c r="F15" s="9">
        <v>57206427</v>
      </c>
      <c r="G15" s="9">
        <v>49623441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</row>
    <row r="16" spans="2:22" ht="10.5">
      <c r="B16" t="s">
        <v>14</v>
      </c>
      <c r="D16" s="9">
        <v>26455812</v>
      </c>
      <c r="E16" s="9">
        <v>26704413</v>
      </c>
      <c r="F16" s="9">
        <v>27004413</v>
      </c>
      <c r="G16" s="9">
        <v>27304413</v>
      </c>
      <c r="H16" s="9">
        <v>27655812</v>
      </c>
      <c r="I16" s="9">
        <v>27928413</v>
      </c>
      <c r="J16" s="9">
        <v>21158119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</row>
    <row r="17" spans="2:22" ht="10.5">
      <c r="B17" t="s">
        <v>15</v>
      </c>
      <c r="D17" s="9">
        <v>26455812</v>
      </c>
      <c r="E17" s="9">
        <v>26704413</v>
      </c>
      <c r="F17" s="9">
        <v>27004413</v>
      </c>
      <c r="G17" s="9">
        <v>27304413</v>
      </c>
      <c r="H17" s="9">
        <v>27655812</v>
      </c>
      <c r="I17" s="9">
        <v>27928413</v>
      </c>
      <c r="J17" s="9">
        <v>24626119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</row>
    <row r="18" spans="2:22" ht="10.5">
      <c r="B18" t="s">
        <v>16</v>
      </c>
      <c r="D18" s="9">
        <v>5904897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</row>
    <row r="19" spans="2:22" ht="10.5">
      <c r="B19" t="s">
        <v>17</v>
      </c>
      <c r="D19" s="9">
        <v>27632315</v>
      </c>
      <c r="E19" s="9">
        <v>28803028</v>
      </c>
      <c r="F19" s="9">
        <v>30058676</v>
      </c>
      <c r="G19" s="9">
        <v>31379550</v>
      </c>
      <c r="H19" s="9">
        <v>32793661</v>
      </c>
      <c r="I19" s="9">
        <v>34231483</v>
      </c>
      <c r="J19" s="9">
        <v>35770315</v>
      </c>
      <c r="K19" s="9">
        <v>37389931</v>
      </c>
      <c r="L19" s="9">
        <v>39120643</v>
      </c>
      <c r="M19" s="9">
        <v>6766841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</row>
    <row r="20" spans="2:22" ht="10.5">
      <c r="B20" t="s">
        <v>18</v>
      </c>
      <c r="D20" s="9">
        <v>5279713</v>
      </c>
      <c r="E20" s="9">
        <v>5396914</v>
      </c>
      <c r="F20" s="9">
        <v>5531843</v>
      </c>
      <c r="G20" s="9">
        <v>5670136</v>
      </c>
      <c r="H20" s="9">
        <v>5827817</v>
      </c>
      <c r="I20" s="9">
        <v>5957189</v>
      </c>
      <c r="J20" s="9">
        <v>6106120</v>
      </c>
      <c r="K20" s="9">
        <v>6258770</v>
      </c>
      <c r="L20" s="9">
        <v>6432816</v>
      </c>
      <c r="M20" s="9">
        <v>6575618</v>
      </c>
      <c r="N20" s="9">
        <v>6740008</v>
      </c>
      <c r="O20" s="9">
        <v>6908510</v>
      </c>
      <c r="P20" s="9">
        <v>7100623</v>
      </c>
      <c r="Q20" s="9">
        <v>7258252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</row>
    <row r="21" spans="2:22" ht="10.5">
      <c r="B21" t="s">
        <v>19</v>
      </c>
      <c r="D21" s="9">
        <v>2413266</v>
      </c>
      <c r="E21" s="9">
        <v>2561381</v>
      </c>
      <c r="F21" s="9">
        <v>2715236</v>
      </c>
      <c r="G21" s="9">
        <v>2872546</v>
      </c>
      <c r="H21" s="9">
        <v>3036770</v>
      </c>
      <c r="I21" s="9">
        <v>1540693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</row>
    <row r="22" spans="2:22" ht="10.5">
      <c r="B22" t="s">
        <v>20</v>
      </c>
      <c r="D22" s="9">
        <v>1459149</v>
      </c>
      <c r="E22" s="9">
        <v>1980716</v>
      </c>
      <c r="F22" s="9">
        <v>2424523</v>
      </c>
      <c r="G22" s="9">
        <v>2680112</v>
      </c>
      <c r="H22" s="9">
        <v>2760516</v>
      </c>
      <c r="I22" s="9">
        <v>2843330</v>
      </c>
      <c r="J22" s="9">
        <v>2928630</v>
      </c>
      <c r="K22" s="9">
        <v>3016489</v>
      </c>
      <c r="L22" s="9">
        <v>3106982</v>
      </c>
      <c r="M22" s="9">
        <v>3200193</v>
      </c>
      <c r="N22" s="9">
        <v>3296201</v>
      </c>
      <c r="O22" s="9">
        <v>3395084</v>
      </c>
      <c r="P22" s="9">
        <v>3496939</v>
      </c>
      <c r="Q22" s="9">
        <v>3601846</v>
      </c>
      <c r="R22" s="9">
        <v>3709901</v>
      </c>
      <c r="S22" s="9">
        <v>3821197</v>
      </c>
      <c r="T22" s="9">
        <v>3935835</v>
      </c>
      <c r="U22" s="9">
        <v>1936065</v>
      </c>
      <c r="V22" s="9">
        <v>0</v>
      </c>
    </row>
    <row r="23" spans="2:22" ht="10.5">
      <c r="B23" t="s">
        <v>21</v>
      </c>
      <c r="D23" s="9">
        <v>6612992</v>
      </c>
      <c r="E23" s="9">
        <v>9710419</v>
      </c>
      <c r="F23" s="9">
        <v>9825992</v>
      </c>
      <c r="G23" s="9">
        <v>9953122</v>
      </c>
      <c r="H23" s="9">
        <v>10096007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</row>
    <row r="24" spans="2:22" ht="10.5">
      <c r="B24" t="s">
        <v>22</v>
      </c>
      <c r="D24" s="9">
        <v>23626292</v>
      </c>
      <c r="E24" s="9">
        <v>16868794</v>
      </c>
      <c r="F24" s="9">
        <v>17081163</v>
      </c>
      <c r="G24" s="9">
        <v>17314772</v>
      </c>
      <c r="H24" s="9">
        <v>17564305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</row>
    <row r="25" spans="2:22" ht="10.5">
      <c r="B25" t="s">
        <v>23</v>
      </c>
      <c r="D25" s="9">
        <v>832500</v>
      </c>
      <c r="E25" s="9">
        <v>945000</v>
      </c>
      <c r="F25" s="9">
        <v>135000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</row>
    <row r="26" spans="2:22" ht="10.5">
      <c r="B26" t="s">
        <v>24</v>
      </c>
      <c r="D26" s="9">
        <v>120000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</row>
    <row r="27" spans="2:22" ht="10.5">
      <c r="B27" t="s">
        <v>25</v>
      </c>
      <c r="D27" s="9">
        <v>5136191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</row>
    <row r="28" spans="2:22" ht="10.5">
      <c r="B28" t="s">
        <v>26</v>
      </c>
      <c r="D28" s="9">
        <v>706952</v>
      </c>
      <c r="E28" s="9">
        <v>445981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</row>
    <row r="29" spans="2:22" ht="10.5">
      <c r="B29" t="s">
        <v>27</v>
      </c>
      <c r="D29" s="9">
        <v>5082988</v>
      </c>
      <c r="E29" s="9">
        <v>6045536</v>
      </c>
      <c r="F29" s="9">
        <v>6258213</v>
      </c>
      <c r="G29" s="9">
        <v>6478370</v>
      </c>
      <c r="H29" s="9">
        <v>6706272</v>
      </c>
      <c r="I29" s="9">
        <v>6942191</v>
      </c>
      <c r="J29" s="9">
        <v>7186411</v>
      </c>
      <c r="K29" s="9">
        <v>7439221</v>
      </c>
      <c r="L29" s="9">
        <v>7700927</v>
      </c>
      <c r="M29" s="9">
        <v>7971838</v>
      </c>
      <c r="N29" s="9">
        <v>8252280</v>
      </c>
      <c r="O29" s="9">
        <v>8542591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</row>
    <row r="30" spans="2:22" ht="10.5">
      <c r="B30" t="s">
        <v>28</v>
      </c>
      <c r="D30" s="9">
        <v>2746870</v>
      </c>
      <c r="E30" s="9">
        <v>2906500</v>
      </c>
      <c r="F30" s="9">
        <v>1450166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</row>
    <row r="31" spans="2:22" ht="10.5">
      <c r="B31" t="s">
        <v>29</v>
      </c>
      <c r="D31" s="9">
        <v>15312480</v>
      </c>
      <c r="E31" s="9">
        <v>3775680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</row>
    <row r="32" spans="2:22" ht="10.5">
      <c r="B32" t="s">
        <v>30</v>
      </c>
      <c r="D32" s="9">
        <v>6570287</v>
      </c>
      <c r="E32" s="9">
        <v>6673050</v>
      </c>
      <c r="F32" s="9">
        <v>6794510</v>
      </c>
      <c r="G32" s="9">
        <v>6918401</v>
      </c>
      <c r="H32" s="9">
        <v>7062427</v>
      </c>
      <c r="I32" s="9">
        <v>7173663</v>
      </c>
      <c r="J32" s="9">
        <v>7305141</v>
      </c>
      <c r="K32" s="9">
        <v>7439243</v>
      </c>
      <c r="L32" s="9">
        <v>7595143</v>
      </c>
      <c r="M32" s="9">
        <v>7715547</v>
      </c>
      <c r="N32" s="9">
        <v>7857858</v>
      </c>
      <c r="O32" s="9">
        <v>8003014</v>
      </c>
      <c r="P32" s="9">
        <v>8171761</v>
      </c>
      <c r="Q32" s="9">
        <v>8302099</v>
      </c>
      <c r="R32" s="9">
        <v>2886213</v>
      </c>
      <c r="S32" s="9">
        <v>8613259</v>
      </c>
      <c r="T32" s="9">
        <v>8795922</v>
      </c>
      <c r="U32" s="9">
        <v>8937001</v>
      </c>
      <c r="V32" s="9">
        <v>9103736</v>
      </c>
    </row>
    <row r="33" spans="2:22" ht="10.5">
      <c r="B33" t="s">
        <v>31</v>
      </c>
      <c r="D33" s="9">
        <v>2873685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</row>
    <row r="34" spans="2:22" ht="10.5">
      <c r="B34" t="s">
        <v>32</v>
      </c>
      <c r="D34" s="9">
        <v>2814457</v>
      </c>
      <c r="E34" s="9">
        <v>2814457</v>
      </c>
      <c r="F34" s="9">
        <v>2814457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</row>
    <row r="35" spans="2:22" ht="10.5">
      <c r="B35" t="s">
        <v>33</v>
      </c>
      <c r="D35" s="9">
        <v>1289334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</row>
    <row r="36" spans="2:22" ht="10.5">
      <c r="B36" t="s">
        <v>34</v>
      </c>
      <c r="D36" s="9">
        <v>1367028</v>
      </c>
      <c r="E36" s="9">
        <v>1363653</v>
      </c>
      <c r="F36" s="9">
        <v>1363653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</row>
    <row r="37" spans="2:22" ht="10.5">
      <c r="B37" t="s">
        <v>35</v>
      </c>
      <c r="D37" s="9">
        <v>625467</v>
      </c>
      <c r="E37" s="9">
        <v>625467</v>
      </c>
      <c r="F37" s="9">
        <v>625467</v>
      </c>
      <c r="G37" s="9">
        <v>625467</v>
      </c>
      <c r="H37" s="9">
        <v>625467</v>
      </c>
      <c r="I37" s="9">
        <v>625467</v>
      </c>
      <c r="J37" s="9">
        <v>625467</v>
      </c>
      <c r="K37" s="9">
        <v>625467</v>
      </c>
      <c r="L37" s="9">
        <v>625467</v>
      </c>
      <c r="M37" s="9">
        <v>625467</v>
      </c>
      <c r="N37" s="9">
        <v>625467</v>
      </c>
      <c r="O37" s="9">
        <v>625467</v>
      </c>
      <c r="P37" s="9">
        <v>625467</v>
      </c>
      <c r="Q37" s="9">
        <v>625467</v>
      </c>
      <c r="R37" s="9">
        <v>625467</v>
      </c>
      <c r="S37" s="9">
        <v>625467</v>
      </c>
      <c r="T37" s="9">
        <v>625467</v>
      </c>
      <c r="U37" s="9">
        <v>625467</v>
      </c>
      <c r="V37" s="9">
        <v>625467</v>
      </c>
    </row>
    <row r="38" spans="2:22" ht="10.5">
      <c r="B38" t="s">
        <v>36</v>
      </c>
      <c r="D38" s="9">
        <v>1855446</v>
      </c>
      <c r="E38" s="9">
        <v>643626</v>
      </c>
      <c r="F38" s="9">
        <v>262226</v>
      </c>
      <c r="G38" s="9">
        <v>444338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</row>
    <row r="39" spans="2:22" ht="10.5">
      <c r="B39" t="s">
        <v>37</v>
      </c>
      <c r="D39" s="9">
        <v>597922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</row>
    <row r="40" spans="2:22" ht="10.5">
      <c r="B40" t="s">
        <v>38</v>
      </c>
      <c r="D40" s="9">
        <v>826407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</row>
    <row r="41" spans="2:22" ht="10.5">
      <c r="B41" t="s">
        <v>39</v>
      </c>
      <c r="D41" s="9">
        <v>4492748</v>
      </c>
      <c r="E41" s="9">
        <v>5383066</v>
      </c>
      <c r="F41" s="9">
        <v>3286977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</row>
    <row r="42" spans="2:22" ht="10.5">
      <c r="B42" t="s">
        <v>40</v>
      </c>
      <c r="D42" s="9">
        <v>7275848</v>
      </c>
      <c r="E42" s="9">
        <v>3065429</v>
      </c>
      <c r="F42" s="9">
        <v>2480321</v>
      </c>
      <c r="G42" s="9">
        <v>2480321</v>
      </c>
      <c r="H42" s="9">
        <v>315058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</row>
    <row r="43" spans="2:22" ht="10.5">
      <c r="B43" t="s">
        <v>41</v>
      </c>
      <c r="D43" s="9">
        <v>14664889</v>
      </c>
      <c r="E43" s="9">
        <v>14624821</v>
      </c>
      <c r="F43" s="9">
        <v>14624821</v>
      </c>
      <c r="G43" s="9">
        <v>14624821</v>
      </c>
      <c r="H43" s="9">
        <v>14664889</v>
      </c>
      <c r="I43" s="9">
        <v>14624821</v>
      </c>
      <c r="J43" s="9">
        <v>14624821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</row>
    <row r="44" spans="2:22" ht="10.5">
      <c r="B44" t="s">
        <v>42</v>
      </c>
      <c r="D44" s="9">
        <v>3574557</v>
      </c>
      <c r="E44" s="9">
        <v>3646047</v>
      </c>
      <c r="F44" s="9">
        <v>3718968</v>
      </c>
      <c r="G44" s="9">
        <v>3793348</v>
      </c>
      <c r="H44" s="9">
        <v>3869213</v>
      </c>
      <c r="I44" s="9">
        <v>3946599</v>
      </c>
      <c r="J44" s="9">
        <v>4025530</v>
      </c>
      <c r="K44" s="9">
        <v>4106043</v>
      </c>
      <c r="L44" s="9">
        <v>4188163</v>
      </c>
      <c r="M44" s="9">
        <v>4271923</v>
      </c>
      <c r="N44" s="9">
        <v>4357364</v>
      </c>
      <c r="O44" s="9">
        <v>4444510</v>
      </c>
      <c r="P44" s="9">
        <v>4533401</v>
      </c>
      <c r="Q44" s="9">
        <v>4624069</v>
      </c>
      <c r="R44" s="9">
        <v>4716550</v>
      </c>
      <c r="S44" s="9">
        <v>4810882</v>
      </c>
      <c r="T44" s="9">
        <v>4907099</v>
      </c>
      <c r="U44" s="9">
        <v>5005241</v>
      </c>
      <c r="V44" s="9">
        <v>5105347</v>
      </c>
    </row>
    <row r="45" spans="2:22" ht="10.5">
      <c r="B45" t="s">
        <v>43</v>
      </c>
      <c r="D45" s="9">
        <v>1417308</v>
      </c>
      <c r="E45" s="9">
        <v>9373038</v>
      </c>
      <c r="F45" s="9">
        <v>0</v>
      </c>
      <c r="G45" s="9">
        <v>0</v>
      </c>
      <c r="H45" s="9">
        <v>0</v>
      </c>
      <c r="I45" s="9">
        <v>784650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</row>
    <row r="46" spans="2:22" ht="10.5">
      <c r="B46" t="s">
        <v>44</v>
      </c>
      <c r="D46" s="9">
        <v>138112216</v>
      </c>
      <c r="E46" s="9">
        <v>139001621</v>
      </c>
      <c r="F46" s="9">
        <v>141765858</v>
      </c>
      <c r="G46" s="9">
        <v>144530095</v>
      </c>
      <c r="H46" s="9">
        <v>149188318</v>
      </c>
      <c r="I46" s="9">
        <v>151581722</v>
      </c>
      <c r="J46" s="9">
        <v>154176719</v>
      </c>
      <c r="K46" s="9">
        <v>156771717</v>
      </c>
      <c r="L46" s="9">
        <v>159586291</v>
      </c>
      <c r="M46" s="9">
        <v>162146026</v>
      </c>
      <c r="N46" s="9">
        <v>165032225</v>
      </c>
      <c r="O46" s="9">
        <v>167969796</v>
      </c>
      <c r="P46" s="9">
        <v>171255831</v>
      </c>
      <c r="Q46" s="9">
        <v>174002740</v>
      </c>
      <c r="R46" s="9">
        <v>177099990</v>
      </c>
      <c r="S46" s="9">
        <v>180252371</v>
      </c>
      <c r="T46" s="9">
        <v>183778692</v>
      </c>
      <c r="U46" s="9">
        <v>186726465</v>
      </c>
      <c r="V46" s="9">
        <v>190050198</v>
      </c>
    </row>
    <row r="47" spans="2:22" ht="10.5">
      <c r="B47" t="s">
        <v>45</v>
      </c>
      <c r="D47" s="9">
        <v>163140511</v>
      </c>
      <c r="E47" s="9">
        <v>166850041</v>
      </c>
      <c r="F47" s="9">
        <v>170725981</v>
      </c>
      <c r="G47" s="9">
        <v>174458369</v>
      </c>
      <c r="H47" s="9">
        <v>178388055</v>
      </c>
      <c r="I47" s="9">
        <v>181478813</v>
      </c>
      <c r="J47" s="9">
        <v>184719016</v>
      </c>
      <c r="K47" s="9">
        <v>187815668</v>
      </c>
      <c r="L47" s="9">
        <v>191135442</v>
      </c>
      <c r="M47" s="9">
        <v>194563224</v>
      </c>
      <c r="N47" s="9">
        <v>198454490</v>
      </c>
      <c r="O47" s="9">
        <v>202423580</v>
      </c>
      <c r="P47" s="9">
        <v>206891150</v>
      </c>
      <c r="Q47" s="9">
        <v>210601494</v>
      </c>
      <c r="R47" s="9">
        <v>214813522</v>
      </c>
      <c r="S47" s="9">
        <v>219109793</v>
      </c>
      <c r="T47" s="9">
        <v>223945636</v>
      </c>
      <c r="U47" s="9">
        <v>227961829</v>
      </c>
      <c r="V47" s="9">
        <v>232521063</v>
      </c>
    </row>
    <row r="48" spans="2:22" ht="10.5">
      <c r="B48" t="s">
        <v>46</v>
      </c>
      <c r="D48" s="9">
        <v>238135188</v>
      </c>
      <c r="E48" s="9">
        <v>246856019</v>
      </c>
      <c r="F48" s="9">
        <v>255167271</v>
      </c>
      <c r="G48" s="9">
        <v>262545578</v>
      </c>
      <c r="H48" s="9">
        <v>269608490</v>
      </c>
      <c r="I48" s="9">
        <v>274692794</v>
      </c>
      <c r="J48" s="9">
        <v>279490115</v>
      </c>
      <c r="K48" s="9">
        <v>283326075</v>
      </c>
      <c r="L48" s="9">
        <v>286941824</v>
      </c>
      <c r="M48" s="9">
        <v>293831395</v>
      </c>
      <c r="N48" s="9">
        <v>301471010</v>
      </c>
      <c r="O48" s="9">
        <v>309309258</v>
      </c>
      <c r="P48" s="9">
        <v>317967910</v>
      </c>
      <c r="Q48" s="9">
        <v>325602430</v>
      </c>
      <c r="R48" s="9">
        <v>334068094</v>
      </c>
      <c r="S48" s="9">
        <v>342753864</v>
      </c>
      <c r="T48" s="9">
        <v>352348752</v>
      </c>
      <c r="U48" s="9">
        <v>360808767</v>
      </c>
      <c r="V48" s="9">
        <v>370189796</v>
      </c>
    </row>
    <row r="49" spans="2:22" ht="10.5">
      <c r="B49" t="s">
        <v>47</v>
      </c>
      <c r="D49" s="9">
        <f>SUM(D51:D54)</f>
        <v>31449211</v>
      </c>
      <c r="E49" s="9">
        <f aca="true" t="shared" si="0" ref="E49:T49">SUM(E51:E54)</f>
        <v>34224938</v>
      </c>
      <c r="F49" s="9">
        <f t="shared" si="0"/>
        <v>36407025</v>
      </c>
      <c r="G49" s="9">
        <f t="shared" si="0"/>
        <v>34554171</v>
      </c>
      <c r="H49" s="9">
        <f t="shared" si="0"/>
        <v>36799058</v>
      </c>
      <c r="I49" s="9">
        <f t="shared" si="0"/>
        <v>39818935</v>
      </c>
      <c r="J49" s="9">
        <f t="shared" si="0"/>
        <v>38907880</v>
      </c>
      <c r="K49" s="9">
        <f t="shared" si="0"/>
        <v>40958607</v>
      </c>
      <c r="L49" s="9">
        <f t="shared" si="0"/>
        <v>45679908</v>
      </c>
      <c r="M49" s="9">
        <f t="shared" si="0"/>
        <v>41630720</v>
      </c>
      <c r="N49" s="9">
        <f t="shared" si="0"/>
        <v>31499952</v>
      </c>
      <c r="O49" s="9">
        <f t="shared" si="0"/>
        <v>29706628</v>
      </c>
      <c r="P49" s="9">
        <f t="shared" si="0"/>
        <v>28819236</v>
      </c>
      <c r="Q49" s="9">
        <f t="shared" si="0"/>
        <v>30623492</v>
      </c>
      <c r="R49" s="9">
        <f t="shared" si="0"/>
        <v>29362724</v>
      </c>
      <c r="S49" s="9">
        <f t="shared" si="0"/>
        <v>23663385</v>
      </c>
      <c r="T49" s="9">
        <f t="shared" si="0"/>
        <v>25082479</v>
      </c>
      <c r="U49" s="9">
        <f>SUM(U51:U54)</f>
        <v>26642263</v>
      </c>
      <c r="V49" s="9">
        <f>SUM(V51:V54)</f>
        <v>36226131</v>
      </c>
    </row>
    <row r="50" spans="4:22" ht="10.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3:22" ht="10.5">
      <c r="C51" t="s">
        <v>48</v>
      </c>
      <c r="D51" s="9">
        <v>11855879</v>
      </c>
      <c r="E51" s="9">
        <v>12379625</v>
      </c>
      <c r="F51" s="9">
        <v>12272109</v>
      </c>
      <c r="G51" s="9">
        <v>12228656</v>
      </c>
      <c r="H51" s="9">
        <v>13274606</v>
      </c>
      <c r="I51" s="9">
        <v>13188899</v>
      </c>
      <c r="J51" s="9">
        <v>13457328</v>
      </c>
      <c r="K51" s="9">
        <v>13617530</v>
      </c>
      <c r="L51" s="9">
        <v>14787721</v>
      </c>
      <c r="M51" s="9">
        <v>13970610</v>
      </c>
      <c r="N51" s="9">
        <v>13425501</v>
      </c>
      <c r="O51" s="9">
        <v>12857304</v>
      </c>
      <c r="P51" s="9">
        <v>13134263</v>
      </c>
      <c r="Q51" s="9">
        <v>14617945</v>
      </c>
      <c r="R51" s="9">
        <v>12187976</v>
      </c>
      <c r="S51" s="9">
        <v>13840252</v>
      </c>
      <c r="T51" s="9">
        <v>16286800</v>
      </c>
      <c r="U51" s="9">
        <v>18928178</v>
      </c>
      <c r="V51" s="9">
        <v>27967787</v>
      </c>
    </row>
    <row r="52" spans="3:22" ht="10.5">
      <c r="C52" t="s">
        <v>49</v>
      </c>
      <c r="D52" s="9">
        <v>2100027</v>
      </c>
      <c r="E52" s="9">
        <v>2755829</v>
      </c>
      <c r="F52" s="9">
        <v>2651811</v>
      </c>
      <c r="G52" s="9">
        <v>2719820</v>
      </c>
      <c r="H52" s="9">
        <v>2985729</v>
      </c>
      <c r="I52" s="9">
        <v>3212235</v>
      </c>
      <c r="J52" s="9">
        <v>3078722</v>
      </c>
      <c r="K52" s="9">
        <v>3409532</v>
      </c>
      <c r="L52" s="9">
        <v>3832360</v>
      </c>
      <c r="M52" s="9">
        <v>3583871</v>
      </c>
      <c r="N52" s="9">
        <v>2591689</v>
      </c>
      <c r="O52" s="9">
        <v>4261802</v>
      </c>
      <c r="P52" s="9">
        <v>8101868</v>
      </c>
      <c r="Q52" s="9">
        <v>10182675</v>
      </c>
      <c r="R52" s="9">
        <v>9808036</v>
      </c>
      <c r="S52" s="9">
        <v>6576419</v>
      </c>
      <c r="T52" s="9">
        <v>6012703</v>
      </c>
      <c r="U52" s="9">
        <v>6281890</v>
      </c>
      <c r="V52" s="9">
        <v>7122439</v>
      </c>
    </row>
    <row r="53" spans="3:22" ht="10.5">
      <c r="C53" t="s">
        <v>50</v>
      </c>
      <c r="D53" s="9">
        <v>12179926</v>
      </c>
      <c r="E53" s="9">
        <v>14456942</v>
      </c>
      <c r="F53" s="9">
        <v>15812366</v>
      </c>
      <c r="G53" s="9">
        <v>14833155</v>
      </c>
      <c r="H53" s="9">
        <v>15309486</v>
      </c>
      <c r="I53" s="9">
        <v>17248052</v>
      </c>
      <c r="J53" s="9">
        <v>16378081</v>
      </c>
      <c r="K53" s="9">
        <v>17421484</v>
      </c>
      <c r="L53" s="9">
        <v>19586169</v>
      </c>
      <c r="M53" s="9">
        <v>17154740</v>
      </c>
      <c r="N53" s="9">
        <v>10543600</v>
      </c>
      <c r="O53" s="9">
        <v>7395305</v>
      </c>
      <c r="P53" s="9">
        <v>3736086</v>
      </c>
      <c r="Q53" s="9">
        <v>2908807</v>
      </c>
      <c r="R53" s="9">
        <v>5796382</v>
      </c>
      <c r="S53" s="9">
        <v>2366347</v>
      </c>
      <c r="T53" s="9">
        <v>1954528</v>
      </c>
      <c r="U53" s="9">
        <v>1382576</v>
      </c>
      <c r="V53" s="9">
        <v>1111668</v>
      </c>
    </row>
    <row r="54" spans="3:22" ht="10.5">
      <c r="C54" t="s">
        <v>51</v>
      </c>
      <c r="D54" s="9">
        <v>5313379</v>
      </c>
      <c r="E54" s="9">
        <v>4632542</v>
      </c>
      <c r="F54" s="9">
        <v>5670739</v>
      </c>
      <c r="G54" s="9">
        <v>4772540</v>
      </c>
      <c r="H54" s="9">
        <v>5229237</v>
      </c>
      <c r="I54" s="9">
        <v>6169749</v>
      </c>
      <c r="J54" s="9">
        <v>5993749</v>
      </c>
      <c r="K54" s="9">
        <v>6510061</v>
      </c>
      <c r="L54" s="9">
        <v>7473658</v>
      </c>
      <c r="M54" s="9">
        <v>6921499</v>
      </c>
      <c r="N54" s="9">
        <v>4939162</v>
      </c>
      <c r="O54" s="9">
        <v>5192217</v>
      </c>
      <c r="P54" s="9">
        <v>3847019</v>
      </c>
      <c r="Q54" s="9">
        <v>2914065</v>
      </c>
      <c r="R54" s="9">
        <v>1570330</v>
      </c>
      <c r="S54" s="9">
        <v>880367</v>
      </c>
      <c r="T54" s="9">
        <v>828448</v>
      </c>
      <c r="U54" s="9">
        <v>49619</v>
      </c>
      <c r="V54" s="9">
        <v>24237</v>
      </c>
    </row>
    <row r="55" spans="4:22" ht="10.5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4:22" ht="10.5">
      <c r="D56" s="10" t="s">
        <v>52</v>
      </c>
      <c r="E56" s="10" t="s">
        <v>52</v>
      </c>
      <c r="F56" s="10" t="s">
        <v>52</v>
      </c>
      <c r="G56" s="10" t="s">
        <v>52</v>
      </c>
      <c r="H56" s="10" t="s">
        <v>52</v>
      </c>
      <c r="I56" s="10" t="s">
        <v>52</v>
      </c>
      <c r="J56" s="10" t="s">
        <v>52</v>
      </c>
      <c r="K56" s="10" t="s">
        <v>52</v>
      </c>
      <c r="L56" s="10" t="s">
        <v>52</v>
      </c>
      <c r="M56" s="10" t="s">
        <v>52</v>
      </c>
      <c r="N56" s="10" t="s">
        <v>52</v>
      </c>
      <c r="O56" s="10" t="s">
        <v>52</v>
      </c>
      <c r="P56" s="10" t="s">
        <v>52</v>
      </c>
      <c r="Q56" s="10" t="s">
        <v>52</v>
      </c>
      <c r="R56" s="10" t="s">
        <v>52</v>
      </c>
      <c r="S56" s="10" t="s">
        <v>52</v>
      </c>
      <c r="T56" s="10" t="s">
        <v>52</v>
      </c>
      <c r="U56" s="10" t="s">
        <v>52</v>
      </c>
      <c r="V56" s="10" t="s">
        <v>52</v>
      </c>
    </row>
    <row r="57" spans="1:22" ht="10.5">
      <c r="A57" t="s">
        <v>53</v>
      </c>
      <c r="D57" s="9">
        <f>SUM(D8:D49)</f>
        <v>1013345772</v>
      </c>
      <c r="E57" s="9">
        <f aca="true" t="shared" si="1" ref="E57:T57">SUM(E8:E49)</f>
        <v>966881601</v>
      </c>
      <c r="F57" s="9">
        <f t="shared" si="1"/>
        <v>955994886</v>
      </c>
      <c r="G57" s="9">
        <f t="shared" si="1"/>
        <v>955184463</v>
      </c>
      <c r="H57" s="9">
        <f t="shared" si="1"/>
        <v>924837902</v>
      </c>
      <c r="I57" s="9">
        <f t="shared" si="1"/>
        <v>873280665</v>
      </c>
      <c r="J57" s="9">
        <f t="shared" si="1"/>
        <v>874074756</v>
      </c>
      <c r="K57" s="9">
        <f t="shared" si="1"/>
        <v>828811701</v>
      </c>
      <c r="L57" s="9">
        <f t="shared" si="1"/>
        <v>847119372</v>
      </c>
      <c r="M57" s="9">
        <f t="shared" si="1"/>
        <v>825592537</v>
      </c>
      <c r="N57" s="9">
        <f t="shared" si="1"/>
        <v>825278370</v>
      </c>
      <c r="O57" s="9">
        <f t="shared" si="1"/>
        <v>840509169</v>
      </c>
      <c r="P57" s="9">
        <f t="shared" si="1"/>
        <v>802364685</v>
      </c>
      <c r="Q57" s="9">
        <f t="shared" si="1"/>
        <v>820290999</v>
      </c>
      <c r="R57" s="9">
        <f t="shared" si="1"/>
        <v>823942226</v>
      </c>
      <c r="S57" s="9">
        <f t="shared" si="1"/>
        <v>841975650</v>
      </c>
      <c r="T57" s="9">
        <f t="shared" si="1"/>
        <v>863479825</v>
      </c>
      <c r="U57" s="9">
        <f>SUM(U8:U49)</f>
        <v>880472754</v>
      </c>
      <c r="V57" s="9">
        <f>SUM(V8:V49)</f>
        <v>907494043</v>
      </c>
    </row>
    <row r="58" spans="4:22" ht="10.5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ht="10.5">
      <c r="A59" t="s">
        <v>54</v>
      </c>
    </row>
    <row r="60" spans="2:22" ht="10.5">
      <c r="B60" t="s">
        <v>55</v>
      </c>
      <c r="D60" s="9">
        <v>20042</v>
      </c>
      <c r="E60" s="9">
        <v>20642</v>
      </c>
      <c r="F60" s="9">
        <v>21304</v>
      </c>
      <c r="G60" s="9">
        <v>22006</v>
      </c>
      <c r="H60" s="9">
        <v>22779</v>
      </c>
      <c r="I60" s="9">
        <v>23620</v>
      </c>
      <c r="J60" s="9">
        <v>24494</v>
      </c>
      <c r="K60" s="9">
        <v>25352</v>
      </c>
      <c r="L60" s="9">
        <v>26239</v>
      </c>
      <c r="M60" s="9">
        <v>27158</v>
      </c>
      <c r="N60" s="9">
        <v>28107</v>
      </c>
      <c r="O60" s="9">
        <v>29121</v>
      </c>
      <c r="P60" s="9">
        <v>29121</v>
      </c>
      <c r="Q60" s="9">
        <v>29121</v>
      </c>
      <c r="R60" s="9">
        <v>29121</v>
      </c>
      <c r="S60" s="9">
        <v>29121</v>
      </c>
      <c r="T60" s="9">
        <v>29121</v>
      </c>
      <c r="U60" s="9">
        <v>29121</v>
      </c>
      <c r="V60" s="9">
        <v>29121</v>
      </c>
    </row>
    <row r="61" spans="2:22" ht="10.5">
      <c r="B61" t="s">
        <v>56</v>
      </c>
      <c r="D61" s="9">
        <v>1010247</v>
      </c>
      <c r="E61" s="9">
        <v>1040554</v>
      </c>
      <c r="F61" s="9">
        <v>1073852</v>
      </c>
      <c r="G61" s="9">
        <v>1109289</v>
      </c>
      <c r="H61" s="9">
        <v>1148113</v>
      </c>
      <c r="I61" s="9">
        <v>1190593</v>
      </c>
      <c r="J61" s="9">
        <v>1234645</v>
      </c>
      <c r="K61" s="9">
        <v>1277859</v>
      </c>
      <c r="L61" s="9">
        <v>1322583</v>
      </c>
      <c r="M61" s="9">
        <v>1368873</v>
      </c>
      <c r="N61" s="9">
        <v>1416784</v>
      </c>
      <c r="O61" s="9">
        <v>1467788</v>
      </c>
      <c r="P61" s="9">
        <v>772785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</row>
    <row r="62" spans="2:22" ht="10.5">
      <c r="B62" t="s">
        <v>57</v>
      </c>
      <c r="D62" s="9">
        <v>26754</v>
      </c>
      <c r="E62" s="9">
        <v>25944</v>
      </c>
      <c r="F62" s="9">
        <v>23292</v>
      </c>
      <c r="G62" s="9">
        <v>5610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</row>
    <row r="63" spans="2:22" ht="10.5">
      <c r="B63" t="s">
        <v>58</v>
      </c>
      <c r="D63" s="9">
        <v>68040000</v>
      </c>
      <c r="E63" s="9">
        <v>62160000</v>
      </c>
      <c r="F63" s="9">
        <v>62160000</v>
      </c>
      <c r="G63" s="9">
        <v>56280000</v>
      </c>
      <c r="H63" s="9">
        <v>50400000</v>
      </c>
      <c r="I63" s="9">
        <v>50400000</v>
      </c>
      <c r="J63" s="9">
        <v>50400000</v>
      </c>
      <c r="K63" s="9">
        <v>50400000</v>
      </c>
      <c r="L63" s="9">
        <v>50400000</v>
      </c>
      <c r="M63" s="9">
        <v>50400000</v>
      </c>
      <c r="N63" s="9">
        <v>50400000</v>
      </c>
      <c r="O63" s="9">
        <v>33600000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</row>
    <row r="64" spans="2:22" ht="10.5">
      <c r="B64" t="s">
        <v>59</v>
      </c>
      <c r="D64" s="9">
        <v>26754</v>
      </c>
      <c r="E64" s="9">
        <v>25944</v>
      </c>
      <c r="F64" s="9">
        <v>23292</v>
      </c>
      <c r="G64" s="9">
        <v>5610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</row>
    <row r="65" spans="2:22" ht="10.5">
      <c r="B65" t="s">
        <v>60</v>
      </c>
      <c r="D65" s="9">
        <v>41950055</v>
      </c>
      <c r="E65" s="9">
        <v>22973475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</row>
    <row r="66" spans="2:22" ht="10.5">
      <c r="B66" t="s">
        <v>61</v>
      </c>
      <c r="D66" s="9">
        <v>2889065</v>
      </c>
      <c r="E66" s="9">
        <v>1446645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</row>
    <row r="67" spans="2:22" ht="10.5">
      <c r="B67" t="s">
        <v>62</v>
      </c>
      <c r="D67" s="9">
        <v>7171660</v>
      </c>
      <c r="E67" s="9">
        <v>3144601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</row>
    <row r="68" spans="2:22" ht="10.5">
      <c r="B68" t="s">
        <v>63</v>
      </c>
      <c r="D68" s="9">
        <v>2273700</v>
      </c>
      <c r="E68" s="9">
        <v>2307806</v>
      </c>
      <c r="F68" s="9">
        <v>2342423</v>
      </c>
      <c r="G68" s="9">
        <v>2377559</v>
      </c>
      <c r="H68" s="9">
        <v>2413221</v>
      </c>
      <c r="I68" s="9">
        <v>2449421</v>
      </c>
      <c r="J68" s="9">
        <v>2486163</v>
      </c>
      <c r="K68" s="9">
        <v>2523455</v>
      </c>
      <c r="L68" s="9">
        <v>2561308</v>
      </c>
      <c r="M68" s="9">
        <v>2599725</v>
      </c>
      <c r="N68" s="9">
        <v>2638724</v>
      </c>
      <c r="O68" s="9">
        <v>2678304</v>
      </c>
      <c r="P68" s="9">
        <v>2718476</v>
      </c>
      <c r="Q68" s="9">
        <v>2759254</v>
      </c>
      <c r="R68" s="9">
        <v>2800643</v>
      </c>
      <c r="S68" s="9">
        <v>2842650</v>
      </c>
      <c r="T68" s="9">
        <v>2885292</v>
      </c>
      <c r="U68" s="9">
        <v>2928572</v>
      </c>
      <c r="V68" s="9">
        <v>2972500</v>
      </c>
    </row>
    <row r="69" spans="2:22" ht="10.5">
      <c r="B69" t="s">
        <v>64</v>
      </c>
      <c r="D69" s="9">
        <v>3043618</v>
      </c>
      <c r="E69" s="9">
        <v>3043618</v>
      </c>
      <c r="F69" s="9">
        <v>3043618</v>
      </c>
      <c r="G69" s="9">
        <v>3043618</v>
      </c>
      <c r="H69" s="9">
        <v>3043618</v>
      </c>
      <c r="I69" s="9">
        <v>3043618</v>
      </c>
      <c r="J69" s="9">
        <v>3043618</v>
      </c>
      <c r="K69" s="9">
        <v>3043618</v>
      </c>
      <c r="L69" s="9">
        <v>3043618</v>
      </c>
      <c r="M69" s="9">
        <v>3043618</v>
      </c>
      <c r="N69" s="9">
        <v>3043618</v>
      </c>
      <c r="O69" s="9">
        <v>3043618</v>
      </c>
      <c r="P69" s="9">
        <v>3043618</v>
      </c>
      <c r="Q69" s="9">
        <v>3043618</v>
      </c>
      <c r="R69" s="9">
        <v>3043618</v>
      </c>
      <c r="S69" s="9">
        <v>3043618</v>
      </c>
      <c r="T69" s="9">
        <v>3043618</v>
      </c>
      <c r="U69" s="9">
        <v>3043618</v>
      </c>
      <c r="V69" s="9">
        <v>3043618</v>
      </c>
    </row>
    <row r="70" spans="2:22" ht="10.5">
      <c r="B70" t="s">
        <v>65</v>
      </c>
      <c r="D70" s="9">
        <v>25803926</v>
      </c>
      <c r="E70" s="9">
        <v>26578044</v>
      </c>
      <c r="F70" s="9">
        <v>27428541</v>
      </c>
      <c r="G70" s="9">
        <v>28333686</v>
      </c>
      <c r="H70" s="9">
        <v>29325363</v>
      </c>
      <c r="I70" s="9">
        <v>30410401</v>
      </c>
      <c r="J70" s="9">
        <v>31535586</v>
      </c>
      <c r="K70" s="9">
        <v>32639334</v>
      </c>
      <c r="L70" s="9">
        <v>33781707</v>
      </c>
      <c r="M70" s="9">
        <v>34964069</v>
      </c>
      <c r="N70" s="9">
        <v>36187810</v>
      </c>
      <c r="O70" s="9">
        <v>37490572</v>
      </c>
      <c r="P70" s="9">
        <v>38840234</v>
      </c>
      <c r="Q70" s="9">
        <v>40238481</v>
      </c>
      <c r="R70" s="9">
        <v>41687065</v>
      </c>
      <c r="S70" s="9">
        <v>43187800</v>
      </c>
      <c r="T70" s="9">
        <v>44742561</v>
      </c>
      <c r="U70" s="9">
        <v>46353293</v>
      </c>
      <c r="V70" s="9">
        <v>48022011</v>
      </c>
    </row>
    <row r="71" spans="2:22" ht="10.5">
      <c r="B71" t="s">
        <v>66</v>
      </c>
      <c r="D71" s="9">
        <v>16308495</v>
      </c>
      <c r="E71" s="9">
        <v>16797750</v>
      </c>
      <c r="F71" s="9">
        <v>17335279</v>
      </c>
      <c r="G71" s="9">
        <v>17907344</v>
      </c>
      <c r="H71" s="9">
        <v>18534099</v>
      </c>
      <c r="I71" s="9">
        <v>19219862</v>
      </c>
      <c r="J71" s="9">
        <v>10504104</v>
      </c>
      <c r="K71" s="9">
        <v>10871748</v>
      </c>
      <c r="L71" s="9">
        <v>11252268</v>
      </c>
      <c r="M71" s="9">
        <v>11646096</v>
      </c>
      <c r="N71" s="9">
        <v>6360624</v>
      </c>
      <c r="O71" s="9">
        <v>6589608</v>
      </c>
      <c r="P71" s="9">
        <v>7171920</v>
      </c>
      <c r="Q71" s="9">
        <v>7430112</v>
      </c>
      <c r="R71" s="9">
        <v>7697592</v>
      </c>
      <c r="S71" s="9">
        <v>7974708</v>
      </c>
      <c r="T71" s="9">
        <v>8261796</v>
      </c>
      <c r="U71" s="9">
        <v>8559228</v>
      </c>
      <c r="V71" s="9">
        <v>8867352</v>
      </c>
    </row>
    <row r="72" spans="2:22" ht="10.5">
      <c r="B72" t="s">
        <v>67</v>
      </c>
      <c r="D72" s="9">
        <v>193159</v>
      </c>
      <c r="E72" s="9">
        <v>193159</v>
      </c>
      <c r="F72" s="9">
        <v>96583</v>
      </c>
      <c r="G72" s="9">
        <v>97542</v>
      </c>
      <c r="H72" s="9">
        <v>98522</v>
      </c>
      <c r="I72" s="9">
        <v>99503</v>
      </c>
      <c r="J72" s="9">
        <v>100504</v>
      </c>
      <c r="K72" s="9">
        <v>101508</v>
      </c>
      <c r="L72" s="9">
        <v>102518</v>
      </c>
      <c r="M72" s="9">
        <v>103545</v>
      </c>
      <c r="N72" s="9">
        <v>104584</v>
      </c>
      <c r="O72" s="9">
        <v>105627</v>
      </c>
      <c r="P72" s="9">
        <v>106680</v>
      </c>
      <c r="Q72" s="9">
        <v>107753</v>
      </c>
      <c r="R72" s="9">
        <v>108831</v>
      </c>
      <c r="S72" s="9">
        <v>109920</v>
      </c>
      <c r="T72" s="9">
        <v>111013</v>
      </c>
      <c r="U72" s="9">
        <v>112125</v>
      </c>
      <c r="V72" s="9">
        <v>113249</v>
      </c>
    </row>
    <row r="73" spans="2:22" ht="10.5">
      <c r="B73" t="s">
        <v>68</v>
      </c>
      <c r="D73" s="9">
        <v>52471843</v>
      </c>
      <c r="E73" s="9">
        <v>54046001</v>
      </c>
      <c r="F73" s="9">
        <v>55775471</v>
      </c>
      <c r="G73" s="9">
        <v>57616061</v>
      </c>
      <c r="H73" s="9">
        <v>59632623</v>
      </c>
      <c r="I73" s="9">
        <v>61839030</v>
      </c>
      <c r="J73" s="9">
        <v>64127076</v>
      </c>
      <c r="K73" s="9">
        <v>66371523</v>
      </c>
      <c r="L73" s="9">
        <v>68694526</v>
      </c>
      <c r="M73" s="9">
        <v>71098835</v>
      </c>
      <c r="N73" s="9">
        <v>73587293</v>
      </c>
      <c r="O73" s="9">
        <v>76236437</v>
      </c>
      <c r="P73" s="9">
        <v>78980948</v>
      </c>
      <c r="Q73" s="9">
        <v>81824262</v>
      </c>
      <c r="R73" s="9">
        <v>84769936</v>
      </c>
      <c r="S73" s="9">
        <v>87821654</v>
      </c>
      <c r="T73" s="9">
        <v>90983233</v>
      </c>
      <c r="U73" s="9">
        <v>94258630</v>
      </c>
      <c r="V73" s="9">
        <v>97651941</v>
      </c>
    </row>
    <row r="74" spans="2:22" ht="10.5">
      <c r="B74" t="s">
        <v>69</v>
      </c>
      <c r="D74" s="9">
        <v>22779963</v>
      </c>
      <c r="E74" s="9">
        <v>23007762</v>
      </c>
      <c r="F74" s="9">
        <v>23237840</v>
      </c>
      <c r="G74" s="9">
        <v>23470218</v>
      </c>
      <c r="H74" s="9">
        <v>23704919</v>
      </c>
      <c r="I74" s="9">
        <v>23941969</v>
      </c>
      <c r="J74" s="9">
        <v>24181388</v>
      </c>
      <c r="K74" s="9">
        <v>24423203</v>
      </c>
      <c r="L74" s="9">
        <v>24667434</v>
      </c>
      <c r="M74" s="9">
        <v>24914108</v>
      </c>
      <c r="N74" s="9">
        <v>25163247</v>
      </c>
      <c r="O74" s="9">
        <v>25414882</v>
      </c>
      <c r="P74" s="9">
        <v>25669032</v>
      </c>
      <c r="Q74" s="9">
        <v>25925722</v>
      </c>
      <c r="R74" s="9">
        <v>26184979</v>
      </c>
      <c r="S74" s="9">
        <v>26446828</v>
      </c>
      <c r="T74" s="9">
        <v>26711297</v>
      </c>
      <c r="U74" s="9">
        <v>26978411</v>
      </c>
      <c r="V74" s="9">
        <v>27248195</v>
      </c>
    </row>
    <row r="75" spans="2:22" ht="10.5">
      <c r="B75" t="s">
        <v>70</v>
      </c>
      <c r="D75" s="9">
        <v>8943910</v>
      </c>
      <c r="E75" s="9">
        <v>9301664</v>
      </c>
      <c r="F75" s="9">
        <v>9673730</v>
      </c>
      <c r="G75" s="9">
        <v>5030340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</row>
    <row r="76" spans="2:22" ht="10.5">
      <c r="B76" t="s">
        <v>71</v>
      </c>
      <c r="D76" s="9">
        <v>-398881</v>
      </c>
      <c r="E76" s="9">
        <v>-398881</v>
      </c>
      <c r="F76" s="9">
        <v>-398881</v>
      </c>
      <c r="G76" s="9">
        <v>-398881</v>
      </c>
      <c r="H76" s="9">
        <v>-398881</v>
      </c>
      <c r="I76" s="9">
        <v>-398881</v>
      </c>
      <c r="J76" s="9">
        <v>-398881</v>
      </c>
      <c r="K76" s="9">
        <v>-398881</v>
      </c>
      <c r="L76" s="9">
        <v>-398881</v>
      </c>
      <c r="M76" s="9">
        <v>-398881</v>
      </c>
      <c r="N76" s="9">
        <v>-398881</v>
      </c>
      <c r="O76" s="9">
        <v>-398881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</row>
    <row r="77" spans="2:22" ht="10.5">
      <c r="B77" t="s">
        <v>72</v>
      </c>
      <c r="D77" s="9">
        <v>11115040</v>
      </c>
      <c r="E77" s="9">
        <v>11314986</v>
      </c>
      <c r="F77" s="9">
        <v>11533825</v>
      </c>
      <c r="G77" s="9">
        <v>11758813</v>
      </c>
      <c r="H77" s="9">
        <v>12004500</v>
      </c>
      <c r="I77" s="9">
        <v>12225303</v>
      </c>
      <c r="J77" s="9">
        <v>12466896</v>
      </c>
      <c r="K77" s="9">
        <v>12714827</v>
      </c>
      <c r="L77" s="9">
        <v>12985598</v>
      </c>
      <c r="M77" s="9">
        <v>13229943</v>
      </c>
      <c r="N77" s="9">
        <v>13499366</v>
      </c>
      <c r="O77" s="9">
        <v>13775352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</row>
    <row r="78" spans="2:22" ht="10.5">
      <c r="B78" t="s">
        <v>73</v>
      </c>
      <c r="D78" s="9">
        <v>734133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</row>
    <row r="79" spans="2:22" ht="10.5">
      <c r="B79" t="s">
        <v>74</v>
      </c>
      <c r="D79" s="9">
        <v>873458</v>
      </c>
      <c r="E79" s="9">
        <v>873458</v>
      </c>
      <c r="F79" s="9">
        <v>873458</v>
      </c>
      <c r="G79" s="9">
        <v>873458</v>
      </c>
      <c r="H79" s="9">
        <v>873458</v>
      </c>
      <c r="I79" s="9">
        <v>873458</v>
      </c>
      <c r="J79" s="9">
        <v>873458</v>
      </c>
      <c r="K79" s="9">
        <v>873458</v>
      </c>
      <c r="L79" s="9">
        <v>873458</v>
      </c>
      <c r="M79" s="9">
        <v>873458</v>
      </c>
      <c r="N79" s="9">
        <v>873458</v>
      </c>
      <c r="O79" s="9">
        <v>873458</v>
      </c>
      <c r="P79" s="9">
        <v>873458</v>
      </c>
      <c r="Q79" s="9">
        <v>873458</v>
      </c>
      <c r="R79" s="9">
        <v>873458</v>
      </c>
      <c r="S79" s="9">
        <v>873458</v>
      </c>
      <c r="T79" s="9">
        <v>873458</v>
      </c>
      <c r="U79" s="9">
        <v>873458</v>
      </c>
      <c r="V79" s="9">
        <v>873458</v>
      </c>
    </row>
    <row r="80" spans="2:22" ht="10.5">
      <c r="B80" t="s">
        <v>75</v>
      </c>
      <c r="D80" s="9">
        <v>4963644</v>
      </c>
      <c r="E80" s="9">
        <v>5214384</v>
      </c>
      <c r="F80" s="9">
        <v>5474232</v>
      </c>
      <c r="G80" s="9">
        <v>5748516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</row>
    <row r="81" spans="2:22" ht="10.5">
      <c r="B81" t="s">
        <v>76</v>
      </c>
      <c r="D81" s="9">
        <v>18560767</v>
      </c>
      <c r="E81" s="9">
        <v>18563349</v>
      </c>
      <c r="F81" s="9">
        <v>19309492</v>
      </c>
      <c r="G81" s="9">
        <v>19940843</v>
      </c>
      <c r="H81" s="9">
        <v>21512406</v>
      </c>
      <c r="I81" s="9">
        <v>23154990</v>
      </c>
      <c r="J81" s="9">
        <v>23294383</v>
      </c>
      <c r="K81" s="9">
        <v>24577582</v>
      </c>
      <c r="L81" s="9">
        <v>26091961</v>
      </c>
      <c r="M81" s="9">
        <v>30058856</v>
      </c>
      <c r="N81" s="9">
        <v>30538515</v>
      </c>
      <c r="O81" s="9">
        <v>32289078</v>
      </c>
      <c r="P81" s="9">
        <v>34021908</v>
      </c>
      <c r="Q81" s="9">
        <v>35835301</v>
      </c>
      <c r="R81" s="9">
        <v>39668505</v>
      </c>
      <c r="S81" s="9">
        <v>40078472</v>
      </c>
      <c r="T81" s="9">
        <v>40603614</v>
      </c>
      <c r="U81" s="9">
        <v>40911164</v>
      </c>
      <c r="V81" s="9">
        <v>0</v>
      </c>
    </row>
    <row r="82" spans="2:22" ht="10.5">
      <c r="B82" t="s">
        <v>77</v>
      </c>
      <c r="D82" s="9">
        <v>65247834</v>
      </c>
      <c r="E82" s="9">
        <v>66909479</v>
      </c>
      <c r="F82" s="9">
        <v>68846510</v>
      </c>
      <c r="G82" s="9">
        <v>70885039</v>
      </c>
      <c r="H82" s="9">
        <v>73232101</v>
      </c>
      <c r="I82" s="9">
        <v>75290967</v>
      </c>
      <c r="J82" s="9">
        <v>77670575</v>
      </c>
      <c r="K82" s="9">
        <v>80175219</v>
      </c>
      <c r="L82" s="9">
        <v>83038757</v>
      </c>
      <c r="M82" s="9">
        <v>85588370</v>
      </c>
      <c r="N82" s="9">
        <v>88511675</v>
      </c>
      <c r="O82" s="9">
        <v>93391761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</row>
    <row r="83" spans="2:22" ht="10.5">
      <c r="B83" t="s">
        <v>78</v>
      </c>
      <c r="D83" s="9">
        <v>2670000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</row>
    <row r="84" spans="2:22" ht="10.5">
      <c r="B84" t="s">
        <v>30</v>
      </c>
      <c r="D84" s="9">
        <v>3180788</v>
      </c>
      <c r="E84" s="9">
        <v>3171843</v>
      </c>
      <c r="F84" s="9">
        <v>3171843</v>
      </c>
      <c r="G84" s="9">
        <v>3171843</v>
      </c>
      <c r="H84" s="9">
        <v>3180788</v>
      </c>
      <c r="I84" s="9">
        <v>3171843</v>
      </c>
      <c r="J84" s="9">
        <v>3171843</v>
      </c>
      <c r="K84" s="9">
        <v>3171843</v>
      </c>
      <c r="L84" s="9">
        <v>3180788</v>
      </c>
      <c r="M84" s="9">
        <v>3171843</v>
      </c>
      <c r="N84" s="9">
        <v>3171843</v>
      </c>
      <c r="O84" s="9">
        <v>3171843</v>
      </c>
      <c r="P84" s="9">
        <v>3180788</v>
      </c>
      <c r="Q84" s="9">
        <v>3171843</v>
      </c>
      <c r="R84" s="9">
        <v>1332698</v>
      </c>
      <c r="S84" s="9">
        <v>0</v>
      </c>
      <c r="T84" s="9">
        <v>0</v>
      </c>
      <c r="U84" s="9">
        <v>0</v>
      </c>
      <c r="V84" s="9">
        <v>0</v>
      </c>
    </row>
    <row r="85" spans="2:22" ht="10.5">
      <c r="B85" t="s">
        <v>79</v>
      </c>
      <c r="D85" s="9">
        <v>47653</v>
      </c>
      <c r="E85" s="9">
        <v>47653</v>
      </c>
      <c r="F85" s="9">
        <v>47653</v>
      </c>
      <c r="G85" s="9">
        <v>47653</v>
      </c>
      <c r="H85" s="9">
        <v>47653</v>
      </c>
      <c r="I85" s="9">
        <v>47653</v>
      </c>
      <c r="J85" s="9">
        <v>47653</v>
      </c>
      <c r="K85" s="9">
        <v>47653</v>
      </c>
      <c r="L85" s="9">
        <v>47653</v>
      </c>
      <c r="M85" s="9">
        <v>47653</v>
      </c>
      <c r="N85" s="9">
        <v>47653</v>
      </c>
      <c r="O85" s="9">
        <v>47653</v>
      </c>
      <c r="P85" s="9">
        <v>47653</v>
      </c>
      <c r="Q85" s="9">
        <v>47653</v>
      </c>
      <c r="R85" s="9">
        <v>47653</v>
      </c>
      <c r="S85" s="9">
        <v>47653</v>
      </c>
      <c r="T85" s="9">
        <v>47653</v>
      </c>
      <c r="U85" s="9">
        <v>47653</v>
      </c>
      <c r="V85" s="9">
        <v>47653</v>
      </c>
    </row>
    <row r="86" spans="2:22" ht="10.5">
      <c r="B86" t="s">
        <v>80</v>
      </c>
      <c r="D86" s="9">
        <v>12988437</v>
      </c>
      <c r="E86" s="9">
        <v>13440770</v>
      </c>
      <c r="F86" s="9">
        <v>12409805</v>
      </c>
      <c r="G86" s="9">
        <v>13723203</v>
      </c>
      <c r="H86" s="9">
        <v>14086972</v>
      </c>
      <c r="I86" s="9">
        <v>10305026</v>
      </c>
      <c r="J86" s="9">
        <v>19393767</v>
      </c>
      <c r="K86" s="9">
        <v>17587394</v>
      </c>
      <c r="L86" s="9">
        <v>30756606</v>
      </c>
      <c r="M86" s="9">
        <v>41544887</v>
      </c>
      <c r="N86" s="9">
        <v>85034262</v>
      </c>
      <c r="O86" s="9">
        <v>107302794</v>
      </c>
      <c r="P86" s="9">
        <v>162129164</v>
      </c>
      <c r="Q86" s="9">
        <v>200204792</v>
      </c>
      <c r="R86" s="9">
        <v>221549715</v>
      </c>
      <c r="S86" s="9">
        <v>274067209</v>
      </c>
      <c r="T86" s="9">
        <v>321422860</v>
      </c>
      <c r="U86" s="9">
        <v>381732705</v>
      </c>
      <c r="V86" s="9">
        <v>463825313</v>
      </c>
    </row>
    <row r="87" spans="2:22" ht="10.5">
      <c r="B87" t="s">
        <v>81</v>
      </c>
      <c r="D87" s="9">
        <v>4662500</v>
      </c>
      <c r="E87" s="9">
        <v>4051988</v>
      </c>
      <c r="F87" s="9">
        <v>5429976</v>
      </c>
      <c r="G87" s="9">
        <v>6757137</v>
      </c>
      <c r="H87" s="9">
        <v>8257143</v>
      </c>
      <c r="I87" s="9">
        <v>7530858</v>
      </c>
      <c r="J87" s="9">
        <v>10945177</v>
      </c>
      <c r="K87" s="9">
        <v>9407673</v>
      </c>
      <c r="L87" s="9">
        <v>11513941</v>
      </c>
      <c r="M87" s="9">
        <v>10249180</v>
      </c>
      <c r="N87" s="9">
        <v>17151043</v>
      </c>
      <c r="O87" s="9">
        <v>19148660</v>
      </c>
      <c r="P87" s="9">
        <v>47192211</v>
      </c>
      <c r="Q87" s="9">
        <v>51821040</v>
      </c>
      <c r="R87" s="9">
        <v>55470054</v>
      </c>
      <c r="S87" s="9">
        <v>58025629</v>
      </c>
      <c r="T87" s="9">
        <v>61654124</v>
      </c>
      <c r="U87" s="9">
        <v>63715406</v>
      </c>
      <c r="V87" s="9">
        <v>73186174</v>
      </c>
    </row>
    <row r="88" spans="2:22" ht="10.5">
      <c r="B88" t="s">
        <v>82</v>
      </c>
      <c r="D88" s="9">
        <v>89778476</v>
      </c>
      <c r="E88" s="9">
        <v>98287786</v>
      </c>
      <c r="F88" s="9">
        <v>100805836</v>
      </c>
      <c r="G88" s="9">
        <v>101874247</v>
      </c>
      <c r="H88" s="9">
        <v>102362411</v>
      </c>
      <c r="I88" s="9">
        <v>93155864</v>
      </c>
      <c r="J88" s="9">
        <v>113153625</v>
      </c>
      <c r="K88" s="9">
        <v>111194288</v>
      </c>
      <c r="L88" s="9">
        <v>133445473</v>
      </c>
      <c r="M88" s="9">
        <v>134150867</v>
      </c>
      <c r="N88" s="9">
        <v>142731031</v>
      </c>
      <c r="O88" s="9">
        <v>146788708</v>
      </c>
      <c r="P88" s="9">
        <v>150071925</v>
      </c>
      <c r="Q88" s="9">
        <v>153508864</v>
      </c>
      <c r="R88" s="9">
        <v>156673031</v>
      </c>
      <c r="S88" s="9">
        <v>151491963</v>
      </c>
      <c r="T88" s="9">
        <v>162389261</v>
      </c>
      <c r="U88" s="9">
        <v>165724977</v>
      </c>
      <c r="V88" s="9">
        <v>168989165</v>
      </c>
    </row>
    <row r="89" spans="2:22" ht="10.5">
      <c r="B89" t="s">
        <v>83</v>
      </c>
      <c r="D89" s="9">
        <v>2028750</v>
      </c>
      <c r="E89" s="9">
        <v>1527735</v>
      </c>
      <c r="F89" s="9">
        <v>1812219</v>
      </c>
      <c r="G89" s="9">
        <v>1304497</v>
      </c>
      <c r="H89" s="9">
        <v>2404500</v>
      </c>
      <c r="I89" s="9">
        <v>3078119</v>
      </c>
      <c r="J89" s="9">
        <v>2047462</v>
      </c>
      <c r="K89" s="9">
        <v>2599745</v>
      </c>
      <c r="L89" s="9">
        <v>1771513</v>
      </c>
      <c r="M89" s="9">
        <v>1232466</v>
      </c>
      <c r="N89" s="9">
        <v>617697</v>
      </c>
      <c r="O89" s="9">
        <v>543071</v>
      </c>
      <c r="P89" s="9">
        <v>793945</v>
      </c>
      <c r="Q89" s="9">
        <v>729510</v>
      </c>
      <c r="R89" s="9">
        <v>743213</v>
      </c>
      <c r="S89" s="9">
        <v>808940</v>
      </c>
      <c r="T89" s="9">
        <v>744671</v>
      </c>
      <c r="U89" s="9">
        <v>885712</v>
      </c>
      <c r="V89" s="9">
        <v>903141</v>
      </c>
    </row>
    <row r="90" spans="2:22" ht="10.5">
      <c r="B90" t="s">
        <v>84</v>
      </c>
      <c r="D90" s="9">
        <v>339159467</v>
      </c>
      <c r="E90" s="9">
        <v>345436811</v>
      </c>
      <c r="F90" s="9">
        <v>353305171</v>
      </c>
      <c r="G90" s="9">
        <v>360961062</v>
      </c>
      <c r="H90" s="9">
        <v>370260765</v>
      </c>
      <c r="I90" s="9">
        <v>376789909</v>
      </c>
      <c r="J90" s="9">
        <v>383586837</v>
      </c>
      <c r="K90" s="9">
        <v>390171298</v>
      </c>
      <c r="L90" s="9">
        <v>397140000</v>
      </c>
      <c r="M90" s="9">
        <v>404302680</v>
      </c>
      <c r="N90" s="9">
        <v>412287775</v>
      </c>
      <c r="O90" s="9">
        <v>420427678</v>
      </c>
      <c r="P90" s="9">
        <v>429450806</v>
      </c>
      <c r="Q90" s="9">
        <v>437183988</v>
      </c>
      <c r="R90" s="9">
        <v>445806591</v>
      </c>
      <c r="S90" s="9">
        <v>454596395</v>
      </c>
      <c r="T90" s="9">
        <v>464341292</v>
      </c>
      <c r="U90" s="9">
        <v>472690655</v>
      </c>
      <c r="V90" s="9">
        <v>482001805</v>
      </c>
    </row>
    <row r="91" spans="2:22" ht="10.5">
      <c r="B91" t="s">
        <v>85</v>
      </c>
      <c r="D91" s="9">
        <v>154335076</v>
      </c>
      <c r="E91" s="9">
        <v>160298366</v>
      </c>
      <c r="F91" s="9">
        <v>165812330</v>
      </c>
      <c r="G91" s="9">
        <v>170707349</v>
      </c>
      <c r="H91" s="9">
        <v>175192594</v>
      </c>
      <c r="I91" s="9">
        <v>178766222</v>
      </c>
      <c r="J91" s="9">
        <v>181948928</v>
      </c>
      <c r="K91" s="9">
        <v>184493834</v>
      </c>
      <c r="L91" s="9">
        <v>186679482</v>
      </c>
      <c r="M91" s="9">
        <v>191463418</v>
      </c>
      <c r="N91" s="9">
        <v>196531796</v>
      </c>
      <c r="O91" s="9">
        <v>201731955</v>
      </c>
      <c r="P91" s="9">
        <v>207240631</v>
      </c>
      <c r="Q91" s="9">
        <v>212541395</v>
      </c>
      <c r="R91" s="9">
        <v>218157802</v>
      </c>
      <c r="S91" s="9">
        <v>223920237</v>
      </c>
      <c r="T91" s="9">
        <v>230024986</v>
      </c>
      <c r="U91" s="9">
        <v>235898471</v>
      </c>
      <c r="V91" s="9">
        <v>242122162</v>
      </c>
    </row>
    <row r="92" spans="2:22" ht="10.5">
      <c r="B92" t="s">
        <v>86</v>
      </c>
      <c r="D92" s="9">
        <v>36560517</v>
      </c>
      <c r="E92" s="9">
        <v>44659305</v>
      </c>
      <c r="F92" s="9">
        <v>42247815</v>
      </c>
      <c r="G92" s="9">
        <v>45787421</v>
      </c>
      <c r="H92" s="9">
        <v>47802186</v>
      </c>
      <c r="I92" s="9">
        <v>50214850</v>
      </c>
      <c r="J92" s="9">
        <v>51360598</v>
      </c>
      <c r="K92" s="9">
        <v>53106026</v>
      </c>
      <c r="L92" s="9">
        <v>52694478</v>
      </c>
      <c r="M92" s="9">
        <v>54734253</v>
      </c>
      <c r="N92" s="9">
        <v>44313658</v>
      </c>
      <c r="O92" s="9">
        <v>41553620</v>
      </c>
      <c r="P92" s="9">
        <v>40557919</v>
      </c>
      <c r="Q92" s="9">
        <v>42093206</v>
      </c>
      <c r="R92" s="9">
        <v>39621268</v>
      </c>
      <c r="S92" s="9">
        <v>45524691</v>
      </c>
      <c r="T92" s="9">
        <v>41572753</v>
      </c>
      <c r="U92" s="9">
        <v>51126704</v>
      </c>
      <c r="V92" s="9">
        <v>73737557</v>
      </c>
    </row>
    <row r="93" spans="4:22" ht="10.5">
      <c r="D93" s="11" t="s">
        <v>52</v>
      </c>
      <c r="E93" s="11" t="s">
        <v>52</v>
      </c>
      <c r="F93" s="11" t="s">
        <v>52</v>
      </c>
      <c r="G93" s="11" t="s">
        <v>52</v>
      </c>
      <c r="H93" s="11" t="s">
        <v>52</v>
      </c>
      <c r="I93" s="11" t="s">
        <v>52</v>
      </c>
      <c r="J93" s="11" t="s">
        <v>52</v>
      </c>
      <c r="K93" s="11" t="s">
        <v>52</v>
      </c>
      <c r="L93" s="11" t="s">
        <v>52</v>
      </c>
      <c r="M93" s="11" t="s">
        <v>52</v>
      </c>
      <c r="N93" s="11" t="s">
        <v>52</v>
      </c>
      <c r="O93" s="11" t="s">
        <v>52</v>
      </c>
      <c r="P93" s="11" t="s">
        <v>52</v>
      </c>
      <c r="Q93" s="11" t="s">
        <v>52</v>
      </c>
      <c r="R93" s="11" t="s">
        <v>52</v>
      </c>
      <c r="S93" s="11" t="s">
        <v>52</v>
      </c>
      <c r="T93" s="11" t="s">
        <v>52</v>
      </c>
      <c r="U93" s="11" t="s">
        <v>52</v>
      </c>
      <c r="V93" s="11" t="s">
        <v>52</v>
      </c>
    </row>
    <row r="94" spans="1:22" ht="10.5">
      <c r="A94" t="s">
        <v>87</v>
      </c>
      <c r="D94" s="9">
        <f>SUM(D60:D92)</f>
        <v>999460850</v>
      </c>
      <c r="E94" s="9">
        <f aca="true" t="shared" si="2" ref="E94:T94">SUM(E60:E92)</f>
        <v>999512641</v>
      </c>
      <c r="F94" s="9">
        <f t="shared" si="2"/>
        <v>992916509</v>
      </c>
      <c r="G94" s="9">
        <f t="shared" si="2"/>
        <v>1008441083</v>
      </c>
      <c r="H94" s="9">
        <f t="shared" si="2"/>
        <v>1019141853</v>
      </c>
      <c r="I94" s="9">
        <f t="shared" si="2"/>
        <v>1026824198</v>
      </c>
      <c r="J94" s="9">
        <f t="shared" si="2"/>
        <v>1067199899</v>
      </c>
      <c r="K94" s="9">
        <f t="shared" si="2"/>
        <v>1081399559</v>
      </c>
      <c r="L94" s="9">
        <f t="shared" si="2"/>
        <v>1135673028</v>
      </c>
      <c r="M94" s="9">
        <f t="shared" si="2"/>
        <v>1170415020</v>
      </c>
      <c r="N94" s="9">
        <f t="shared" si="2"/>
        <v>1233841682</v>
      </c>
      <c r="O94" s="9">
        <f t="shared" si="2"/>
        <v>1267302707</v>
      </c>
      <c r="P94" s="9">
        <f t="shared" si="2"/>
        <v>1232893222</v>
      </c>
      <c r="Q94" s="9">
        <f t="shared" si="2"/>
        <v>1299369373</v>
      </c>
      <c r="R94" s="9">
        <f t="shared" si="2"/>
        <v>1346265773</v>
      </c>
      <c r="S94" s="9">
        <f t="shared" si="2"/>
        <v>1420890946</v>
      </c>
      <c r="T94" s="9">
        <f t="shared" si="2"/>
        <v>1500442603</v>
      </c>
      <c r="U94" s="9">
        <f>SUM(U60:U92)</f>
        <v>1595869903</v>
      </c>
      <c r="V94" s="9">
        <f>SUM(V60:V92)</f>
        <v>1693634415</v>
      </c>
    </row>
    <row r="96" ht="10.5">
      <c r="A96" t="s">
        <v>88</v>
      </c>
    </row>
    <row r="97" spans="2:22" ht="10.5">
      <c r="B97" t="s">
        <v>89</v>
      </c>
      <c r="D97" s="9">
        <v>4358642</v>
      </c>
      <c r="E97" s="9">
        <v>5107717</v>
      </c>
      <c r="F97" s="9">
        <v>3304049</v>
      </c>
      <c r="G97" s="9">
        <v>3235550</v>
      </c>
      <c r="H97" s="9">
        <v>2899802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</row>
    <row r="98" spans="2:22" ht="10.5">
      <c r="B98" t="s">
        <v>90</v>
      </c>
      <c r="D98" s="9">
        <v>76907052</v>
      </c>
      <c r="E98" s="9">
        <v>78445193</v>
      </c>
      <c r="F98" s="9">
        <v>80014097</v>
      </c>
      <c r="G98" s="9">
        <v>81614379</v>
      </c>
      <c r="H98" s="9">
        <v>83246666</v>
      </c>
      <c r="I98" s="9">
        <v>84911600</v>
      </c>
      <c r="J98" s="9">
        <v>86609831</v>
      </c>
      <c r="K98" s="9">
        <v>88342029</v>
      </c>
      <c r="L98" s="9">
        <v>90108868</v>
      </c>
      <c r="M98" s="9">
        <v>91911046</v>
      </c>
      <c r="N98" s="9">
        <v>93749266</v>
      </c>
      <c r="O98" s="9">
        <v>95624252</v>
      </c>
      <c r="P98" s="9">
        <v>97536736</v>
      </c>
      <c r="Q98" s="9">
        <v>99487471</v>
      </c>
      <c r="R98" s="9">
        <v>101477221</v>
      </c>
      <c r="S98" s="9">
        <v>103506764</v>
      </c>
      <c r="T98" s="9">
        <v>105576901</v>
      </c>
      <c r="U98" s="9">
        <v>107688438</v>
      </c>
      <c r="V98" s="9">
        <v>109842209</v>
      </c>
    </row>
    <row r="99" spans="4:22" ht="10.5">
      <c r="D99" s="11" t="s">
        <v>52</v>
      </c>
      <c r="E99" s="11" t="s">
        <v>52</v>
      </c>
      <c r="F99" s="11" t="s">
        <v>52</v>
      </c>
      <c r="G99" s="11" t="s">
        <v>52</v>
      </c>
      <c r="H99" s="11" t="s">
        <v>52</v>
      </c>
      <c r="I99" s="11" t="s">
        <v>52</v>
      </c>
      <c r="J99" s="11" t="s">
        <v>52</v>
      </c>
      <c r="K99" s="11" t="s">
        <v>52</v>
      </c>
      <c r="L99" s="11" t="s">
        <v>52</v>
      </c>
      <c r="M99" s="11" t="s">
        <v>52</v>
      </c>
      <c r="N99" s="11" t="s">
        <v>52</v>
      </c>
      <c r="O99" s="11" t="s">
        <v>52</v>
      </c>
      <c r="P99" s="11" t="s">
        <v>52</v>
      </c>
      <c r="Q99" s="11" t="s">
        <v>52</v>
      </c>
      <c r="R99" s="11" t="s">
        <v>52</v>
      </c>
      <c r="S99" s="11" t="s">
        <v>52</v>
      </c>
      <c r="T99" s="11" t="s">
        <v>52</v>
      </c>
      <c r="U99" s="11" t="s">
        <v>52</v>
      </c>
      <c r="V99" s="11" t="s">
        <v>52</v>
      </c>
    </row>
    <row r="100" spans="1:22" ht="10.5">
      <c r="A100" t="s">
        <v>91</v>
      </c>
      <c r="D100" s="9">
        <f>SUM(D97:D98)</f>
        <v>81265694</v>
      </c>
      <c r="E100" s="9">
        <f aca="true" t="shared" si="3" ref="E100:T100">SUM(E97:E98)</f>
        <v>83552910</v>
      </c>
      <c r="F100" s="9">
        <f t="shared" si="3"/>
        <v>83318146</v>
      </c>
      <c r="G100" s="9">
        <f t="shared" si="3"/>
        <v>84849929</v>
      </c>
      <c r="H100" s="9">
        <f t="shared" si="3"/>
        <v>86146468</v>
      </c>
      <c r="I100" s="9">
        <f t="shared" si="3"/>
        <v>84911600</v>
      </c>
      <c r="J100" s="9">
        <f t="shared" si="3"/>
        <v>86609831</v>
      </c>
      <c r="K100" s="9">
        <f t="shared" si="3"/>
        <v>88342029</v>
      </c>
      <c r="L100" s="9">
        <f t="shared" si="3"/>
        <v>90108868</v>
      </c>
      <c r="M100" s="9">
        <f t="shared" si="3"/>
        <v>91911046</v>
      </c>
      <c r="N100" s="9">
        <f t="shared" si="3"/>
        <v>93749266</v>
      </c>
      <c r="O100" s="9">
        <f t="shared" si="3"/>
        <v>95624252</v>
      </c>
      <c r="P100" s="9">
        <f t="shared" si="3"/>
        <v>97536736</v>
      </c>
      <c r="Q100" s="9">
        <f t="shared" si="3"/>
        <v>99487471</v>
      </c>
      <c r="R100" s="9">
        <f t="shared" si="3"/>
        <v>101477221</v>
      </c>
      <c r="S100" s="9">
        <f t="shared" si="3"/>
        <v>103506764</v>
      </c>
      <c r="T100" s="9">
        <f t="shared" si="3"/>
        <v>105576901</v>
      </c>
      <c r="U100" s="9">
        <f>SUM(U97:U98)</f>
        <v>107688438</v>
      </c>
      <c r="V100" s="9">
        <f>SUM(V97:V98)</f>
        <v>109842209</v>
      </c>
    </row>
    <row r="102" ht="10.5">
      <c r="A102" t="s">
        <v>92</v>
      </c>
    </row>
    <row r="103" spans="2:22" ht="10.5">
      <c r="B103" t="s">
        <v>93</v>
      </c>
      <c r="D103" s="9">
        <v>4402005</v>
      </c>
      <c r="E103" s="9">
        <v>4571889</v>
      </c>
      <c r="F103" s="9">
        <v>4669161</v>
      </c>
      <c r="G103" s="9">
        <v>4784675</v>
      </c>
      <c r="H103" s="9">
        <v>4920245</v>
      </c>
      <c r="I103" s="9">
        <v>5033941</v>
      </c>
      <c r="J103" s="9">
        <v>5161615</v>
      </c>
      <c r="K103" s="9">
        <v>5295366</v>
      </c>
      <c r="L103" s="9">
        <v>5438488</v>
      </c>
      <c r="M103" s="9">
        <v>5562872</v>
      </c>
      <c r="N103" s="9">
        <v>5708780</v>
      </c>
      <c r="O103" s="9">
        <v>5860773</v>
      </c>
      <c r="P103" s="9">
        <v>6029894</v>
      </c>
      <c r="Q103" s="9">
        <v>6176912</v>
      </c>
      <c r="R103" s="9">
        <v>6347145</v>
      </c>
      <c r="S103" s="9">
        <v>6529532</v>
      </c>
      <c r="T103" s="9">
        <v>6755429</v>
      </c>
      <c r="U103" s="9">
        <v>6949031</v>
      </c>
      <c r="V103" s="9">
        <v>7186136</v>
      </c>
    </row>
    <row r="104" spans="2:22" ht="10.5">
      <c r="B104" t="s">
        <v>94</v>
      </c>
      <c r="D104" s="9">
        <v>4515051</v>
      </c>
      <c r="E104" s="9">
        <v>4689480</v>
      </c>
      <c r="F104" s="9">
        <v>4789256</v>
      </c>
      <c r="G104" s="9">
        <v>4907740</v>
      </c>
      <c r="H104" s="9">
        <v>5046598</v>
      </c>
      <c r="I104" s="9">
        <v>5163415</v>
      </c>
      <c r="J104" s="9">
        <v>5294373</v>
      </c>
      <c r="K104" s="9">
        <v>5431562</v>
      </c>
      <c r="L104" s="9">
        <v>5578145</v>
      </c>
      <c r="M104" s="9">
        <v>5705954</v>
      </c>
      <c r="N104" s="9">
        <v>5855615</v>
      </c>
      <c r="O104" s="9">
        <v>6011515</v>
      </c>
      <c r="P104" s="9">
        <v>6184742</v>
      </c>
      <c r="Q104" s="9">
        <v>6335787</v>
      </c>
      <c r="R104" s="9">
        <v>6510394</v>
      </c>
      <c r="S104" s="9">
        <v>6697475</v>
      </c>
      <c r="T104" s="9">
        <v>6928907</v>
      </c>
      <c r="U104" s="9">
        <v>7127761</v>
      </c>
      <c r="V104" s="9">
        <v>7370964</v>
      </c>
    </row>
    <row r="105" spans="2:22" ht="10.5">
      <c r="B105" t="s">
        <v>95</v>
      </c>
      <c r="D105" s="9">
        <v>8798626</v>
      </c>
      <c r="E105" s="9">
        <v>9138336</v>
      </c>
      <c r="F105" s="9">
        <v>9332769</v>
      </c>
      <c r="G105" s="9">
        <v>9563659</v>
      </c>
      <c r="H105" s="9">
        <v>9834474</v>
      </c>
      <c r="I105" s="9">
        <v>10061892</v>
      </c>
      <c r="J105" s="9">
        <v>10317086</v>
      </c>
      <c r="K105" s="9">
        <v>10584430</v>
      </c>
      <c r="L105" s="9">
        <v>10870322</v>
      </c>
      <c r="M105" s="9">
        <v>11119122</v>
      </c>
      <c r="N105" s="9">
        <v>11410769</v>
      </c>
      <c r="O105" s="9">
        <v>11714570</v>
      </c>
      <c r="P105" s="9">
        <v>12052409</v>
      </c>
      <c r="Q105" s="9">
        <v>12346476</v>
      </c>
      <c r="R105" s="9">
        <v>12686734</v>
      </c>
      <c r="S105" s="9">
        <v>13051295</v>
      </c>
      <c r="T105" s="9">
        <v>13502598</v>
      </c>
      <c r="U105" s="9">
        <v>13889784</v>
      </c>
      <c r="V105" s="9">
        <v>14363715</v>
      </c>
    </row>
    <row r="106" spans="2:22" ht="10.5">
      <c r="B106" t="s">
        <v>96</v>
      </c>
      <c r="D106" s="9">
        <v>12993355</v>
      </c>
      <c r="E106" s="9">
        <v>13494251</v>
      </c>
      <c r="F106" s="9">
        <v>13781365</v>
      </c>
      <c r="G106" s="9">
        <v>14122310</v>
      </c>
      <c r="H106" s="9">
        <v>14523050</v>
      </c>
      <c r="I106" s="9">
        <v>14858030</v>
      </c>
      <c r="J106" s="9">
        <v>15234865</v>
      </c>
      <c r="K106" s="9">
        <v>15629645</v>
      </c>
      <c r="L106" s="9">
        <v>16052739</v>
      </c>
      <c r="M106" s="9">
        <v>16419201</v>
      </c>
      <c r="N106" s="9">
        <v>16849867</v>
      </c>
      <c r="O106" s="9">
        <v>17298481</v>
      </c>
      <c r="P106" s="9">
        <v>17798380</v>
      </c>
      <c r="Q106" s="9">
        <v>18231595</v>
      </c>
      <c r="R106" s="9">
        <v>18734037</v>
      </c>
      <c r="S106" s="9">
        <v>19272376</v>
      </c>
      <c r="T106" s="9">
        <v>19939947</v>
      </c>
      <c r="U106" s="9">
        <v>20510543</v>
      </c>
      <c r="V106" s="9">
        <v>21210378</v>
      </c>
    </row>
    <row r="107" spans="2:22" ht="10.5">
      <c r="B107" t="s">
        <v>97</v>
      </c>
      <c r="D107" s="9">
        <v>21801271</v>
      </c>
      <c r="E107" s="9">
        <v>21273846</v>
      </c>
      <c r="F107" s="9">
        <v>22123567</v>
      </c>
      <c r="G107" s="9">
        <v>22701089</v>
      </c>
      <c r="H107" s="9">
        <v>23142778</v>
      </c>
      <c r="I107" s="9">
        <v>23384520</v>
      </c>
      <c r="J107" s="9">
        <v>24435030</v>
      </c>
      <c r="K107" s="9">
        <v>24803297</v>
      </c>
      <c r="L107" s="9">
        <v>25523281</v>
      </c>
      <c r="M107" s="9">
        <v>26703161</v>
      </c>
      <c r="N107" s="9">
        <v>27716451</v>
      </c>
      <c r="O107" s="9">
        <v>28443892</v>
      </c>
      <c r="P107" s="9">
        <v>29284005</v>
      </c>
      <c r="Q107" s="9">
        <v>29987421</v>
      </c>
      <c r="R107" s="9">
        <v>30825764</v>
      </c>
      <c r="S107" s="9">
        <v>31726028</v>
      </c>
      <c r="T107" s="9">
        <v>32817191</v>
      </c>
      <c r="U107" s="9">
        <v>33770497</v>
      </c>
      <c r="V107" s="9">
        <v>34947395</v>
      </c>
    </row>
    <row r="108" spans="2:22" ht="10.5">
      <c r="B108" t="s">
        <v>98</v>
      </c>
      <c r="D108" s="9">
        <v>22726160</v>
      </c>
      <c r="E108" s="9">
        <v>22138864</v>
      </c>
      <c r="F108" s="9">
        <v>22615852</v>
      </c>
      <c r="G108" s="9">
        <v>23177684</v>
      </c>
      <c r="H108" s="9">
        <v>23853264</v>
      </c>
      <c r="I108" s="9">
        <v>24384992</v>
      </c>
      <c r="J108" s="9">
        <v>25000097</v>
      </c>
      <c r="K108" s="9">
        <v>25631215</v>
      </c>
      <c r="L108" s="9">
        <v>26337628</v>
      </c>
      <c r="M108" s="9">
        <v>26941850</v>
      </c>
      <c r="N108" s="9">
        <v>27630337</v>
      </c>
      <c r="O108" s="9">
        <v>28379785</v>
      </c>
      <c r="P108" s="9">
        <v>29242302</v>
      </c>
      <c r="Q108" s="9">
        <v>29964969</v>
      </c>
      <c r="R108" s="9">
        <v>30826512</v>
      </c>
      <c r="S108" s="9">
        <v>31734375</v>
      </c>
      <c r="T108" s="9">
        <v>32850393</v>
      </c>
      <c r="U108" s="9">
        <v>33811021</v>
      </c>
      <c r="V108" s="9">
        <v>34966878</v>
      </c>
    </row>
    <row r="109" spans="2:22" ht="10.5">
      <c r="B109" t="s">
        <v>99</v>
      </c>
      <c r="D109" s="9">
        <v>21203111</v>
      </c>
      <c r="E109" s="9">
        <v>20477683</v>
      </c>
      <c r="F109" s="9">
        <v>20923528</v>
      </c>
      <c r="G109" s="9">
        <v>21441853</v>
      </c>
      <c r="H109" s="9">
        <v>22072884</v>
      </c>
      <c r="I109" s="9">
        <v>22507116</v>
      </c>
      <c r="J109" s="9">
        <v>23153210</v>
      </c>
      <c r="K109" s="9">
        <v>23729754</v>
      </c>
      <c r="L109" s="9">
        <v>24391330</v>
      </c>
      <c r="M109" s="9">
        <v>24954524</v>
      </c>
      <c r="N109" s="9">
        <v>25609547</v>
      </c>
      <c r="O109" s="9">
        <v>26287666</v>
      </c>
      <c r="P109" s="9">
        <v>27136253</v>
      </c>
      <c r="Q109" s="9">
        <v>27788731</v>
      </c>
      <c r="R109" s="9">
        <v>28579820</v>
      </c>
      <c r="S109" s="9">
        <v>29410159</v>
      </c>
      <c r="T109" s="9">
        <v>30419586</v>
      </c>
      <c r="U109" s="9">
        <v>31299890</v>
      </c>
      <c r="V109" s="9">
        <v>32369190</v>
      </c>
    </row>
    <row r="110" spans="2:22" ht="10.5">
      <c r="B110" t="s">
        <v>100</v>
      </c>
      <c r="D110" s="9">
        <v>22188307</v>
      </c>
      <c r="E110" s="9">
        <v>21521576</v>
      </c>
      <c r="F110" s="9">
        <v>22142502</v>
      </c>
      <c r="G110" s="9">
        <v>22704690</v>
      </c>
      <c r="H110" s="9">
        <v>23272413</v>
      </c>
      <c r="I110" s="9">
        <v>23516113</v>
      </c>
      <c r="J110" s="9">
        <v>24528502</v>
      </c>
      <c r="K110" s="9">
        <v>25061776</v>
      </c>
      <c r="L110" s="9">
        <v>25782737</v>
      </c>
      <c r="M110" s="9">
        <v>26444637</v>
      </c>
      <c r="N110" s="9">
        <v>27168146</v>
      </c>
      <c r="O110" s="9">
        <v>27887160</v>
      </c>
      <c r="P110" s="9">
        <v>28730343</v>
      </c>
      <c r="Q110" s="9">
        <v>29459436</v>
      </c>
      <c r="R110" s="9">
        <v>30286668</v>
      </c>
      <c r="S110" s="9">
        <v>31177550</v>
      </c>
      <c r="T110" s="9">
        <v>32239138</v>
      </c>
      <c r="U110" s="9">
        <v>33177084</v>
      </c>
      <c r="V110" s="9">
        <v>34316574</v>
      </c>
    </row>
    <row r="111" spans="2:22" ht="10.5">
      <c r="B111" t="s">
        <v>101</v>
      </c>
      <c r="D111" s="9">
        <v>20031953</v>
      </c>
      <c r="E111" s="9">
        <v>20464067</v>
      </c>
      <c r="F111" s="9">
        <v>20883758</v>
      </c>
      <c r="G111" s="9">
        <v>21404167</v>
      </c>
      <c r="H111" s="9">
        <v>22035146</v>
      </c>
      <c r="I111" s="9">
        <v>22545729</v>
      </c>
      <c r="J111" s="9">
        <v>23116506</v>
      </c>
      <c r="K111" s="9">
        <v>23687283</v>
      </c>
      <c r="L111" s="9">
        <v>24341348</v>
      </c>
      <c r="M111" s="9">
        <v>24895988</v>
      </c>
      <c r="N111" s="9">
        <v>25550702</v>
      </c>
      <c r="O111" s="9">
        <v>26222206</v>
      </c>
      <c r="P111" s="9">
        <v>26984219</v>
      </c>
      <c r="Q111" s="9">
        <v>27649152</v>
      </c>
      <c r="R111" s="9">
        <v>28404595</v>
      </c>
      <c r="S111" s="9">
        <v>29243969</v>
      </c>
      <c r="T111" s="9">
        <v>30216268</v>
      </c>
      <c r="U111" s="9">
        <v>31107395</v>
      </c>
      <c r="V111" s="9">
        <v>32181800</v>
      </c>
    </row>
    <row r="112" spans="2:22" ht="10.5">
      <c r="B112" t="s">
        <v>102</v>
      </c>
      <c r="D112" s="9">
        <v>3642404</v>
      </c>
      <c r="E112" s="9">
        <v>3730452</v>
      </c>
      <c r="F112" s="9">
        <v>3800381</v>
      </c>
      <c r="G112" s="9">
        <v>3913945</v>
      </c>
      <c r="H112" s="9">
        <v>4016497</v>
      </c>
      <c r="I112" s="9">
        <v>4123503</v>
      </c>
      <c r="J112" s="9">
        <v>4237027</v>
      </c>
      <c r="K112" s="9">
        <v>4347194</v>
      </c>
      <c r="L112" s="9">
        <v>4438739</v>
      </c>
      <c r="M112" s="9">
        <v>4562590</v>
      </c>
      <c r="N112" s="9">
        <v>4686576</v>
      </c>
      <c r="O112" s="9">
        <v>4810583</v>
      </c>
      <c r="P112" s="9">
        <v>4927054</v>
      </c>
      <c r="Q112" s="9">
        <v>5050127</v>
      </c>
      <c r="R112" s="9">
        <v>5205865</v>
      </c>
      <c r="S112" s="9">
        <v>5358604</v>
      </c>
      <c r="T112" s="9">
        <v>5524345</v>
      </c>
      <c r="U112" s="9">
        <v>5701856</v>
      </c>
      <c r="V112" s="9">
        <v>5895280</v>
      </c>
    </row>
    <row r="113" spans="2:22" ht="10.5">
      <c r="B113" t="s">
        <v>103</v>
      </c>
      <c r="D113" s="9">
        <v>3558301</v>
      </c>
      <c r="E113" s="9">
        <v>3610702</v>
      </c>
      <c r="F113" s="9">
        <v>3671408</v>
      </c>
      <c r="G113" s="9">
        <v>3807811</v>
      </c>
      <c r="H113" s="9">
        <v>3911286</v>
      </c>
      <c r="I113" s="9">
        <v>3988939</v>
      </c>
      <c r="J113" s="9">
        <v>4103603</v>
      </c>
      <c r="K113" s="9">
        <v>4240522</v>
      </c>
      <c r="L113" s="9">
        <v>4271098</v>
      </c>
      <c r="M113" s="9">
        <v>4410827</v>
      </c>
      <c r="N113" s="9">
        <v>4577254</v>
      </c>
      <c r="O113" s="9">
        <v>4697878</v>
      </c>
      <c r="P113" s="9">
        <v>4834514</v>
      </c>
      <c r="Q113" s="9">
        <v>4951127</v>
      </c>
      <c r="R113" s="9">
        <v>5093445</v>
      </c>
      <c r="S113" s="9">
        <v>5242894</v>
      </c>
      <c r="T113" s="9">
        <v>5421292</v>
      </c>
      <c r="U113" s="9">
        <v>5578753</v>
      </c>
      <c r="V113" s="9">
        <v>5767964</v>
      </c>
    </row>
    <row r="114" spans="2:22" ht="10.5">
      <c r="B114" t="s">
        <v>104</v>
      </c>
      <c r="D114" s="9">
        <v>3761631</v>
      </c>
      <c r="E114" s="9">
        <v>3842778</v>
      </c>
      <c r="F114" s="9">
        <v>3921468</v>
      </c>
      <c r="G114" s="9">
        <v>4021143</v>
      </c>
      <c r="H114" s="9">
        <v>4137795</v>
      </c>
      <c r="I114" s="9">
        <v>4233613</v>
      </c>
      <c r="J114" s="9">
        <v>4341157</v>
      </c>
      <c r="K114" s="9">
        <v>4448700</v>
      </c>
      <c r="L114" s="9">
        <v>4571826</v>
      </c>
      <c r="M114" s="9">
        <v>4674284</v>
      </c>
      <c r="N114" s="9">
        <v>4797567</v>
      </c>
      <c r="O114" s="9">
        <v>4923476</v>
      </c>
      <c r="P114" s="9">
        <v>5066361</v>
      </c>
      <c r="Q114" s="9">
        <v>5191029</v>
      </c>
      <c r="R114" s="9">
        <v>5335295</v>
      </c>
      <c r="S114" s="9">
        <v>5490053</v>
      </c>
      <c r="T114" s="9">
        <v>5676640</v>
      </c>
      <c r="U114" s="9">
        <v>5841543</v>
      </c>
      <c r="V114" s="9">
        <v>6040897</v>
      </c>
    </row>
    <row r="115" spans="2:22" ht="10.5">
      <c r="B115" t="s">
        <v>105</v>
      </c>
      <c r="D115" s="9">
        <v>5587842</v>
      </c>
      <c r="E115" s="9">
        <v>5708339</v>
      </c>
      <c r="F115" s="9">
        <v>5825233</v>
      </c>
      <c r="G115" s="9">
        <v>5973301</v>
      </c>
      <c r="H115" s="9">
        <v>6146625</v>
      </c>
      <c r="I115" s="9">
        <v>6288913</v>
      </c>
      <c r="J115" s="9">
        <v>6448672</v>
      </c>
      <c r="K115" s="9">
        <v>6608422</v>
      </c>
      <c r="L115" s="9">
        <v>6791375</v>
      </c>
      <c r="M115" s="9">
        <v>6943523</v>
      </c>
      <c r="N115" s="9">
        <v>7126653</v>
      </c>
      <c r="O115" s="9">
        <v>7313688</v>
      </c>
      <c r="P115" s="9">
        <v>7525999</v>
      </c>
      <c r="Q115" s="9">
        <v>7711129</v>
      </c>
      <c r="R115" s="9">
        <v>7925435</v>
      </c>
      <c r="S115" s="9">
        <v>8155323</v>
      </c>
      <c r="T115" s="9">
        <v>8432560</v>
      </c>
      <c r="U115" s="9">
        <v>8677454</v>
      </c>
      <c r="V115" s="9">
        <v>8973583</v>
      </c>
    </row>
    <row r="116" spans="2:22" ht="10.5">
      <c r="B116" t="s">
        <v>106</v>
      </c>
      <c r="D116" s="9">
        <v>12977174</v>
      </c>
      <c r="E116" s="9">
        <v>13157211</v>
      </c>
      <c r="F116" s="9">
        <v>13529310</v>
      </c>
      <c r="G116" s="9">
        <v>13865442</v>
      </c>
      <c r="H116" s="9">
        <v>14280962</v>
      </c>
      <c r="I116" s="9">
        <v>14681951</v>
      </c>
      <c r="J116" s="9">
        <v>15215371</v>
      </c>
      <c r="K116" s="9">
        <v>15488348</v>
      </c>
      <c r="L116" s="9">
        <v>16186331</v>
      </c>
      <c r="M116" s="9">
        <v>16186580</v>
      </c>
      <c r="N116" s="9">
        <v>16966741</v>
      </c>
      <c r="O116" s="9">
        <v>17208759</v>
      </c>
      <c r="P116" s="9">
        <v>17849794</v>
      </c>
      <c r="Q116" s="9">
        <v>18280165</v>
      </c>
      <c r="R116" s="9">
        <v>18315519</v>
      </c>
      <c r="S116" s="9">
        <v>18848822</v>
      </c>
      <c r="T116" s="9">
        <v>19493189</v>
      </c>
      <c r="U116" s="9">
        <v>20055488</v>
      </c>
      <c r="V116" s="9">
        <v>19777078</v>
      </c>
    </row>
    <row r="117" spans="2:22" ht="10.5">
      <c r="B117" t="s">
        <v>107</v>
      </c>
      <c r="D117" s="9">
        <v>17829770</v>
      </c>
      <c r="E117" s="9">
        <v>18037080</v>
      </c>
      <c r="F117" s="9">
        <v>18226516</v>
      </c>
      <c r="G117" s="9">
        <v>18762182</v>
      </c>
      <c r="H117" s="9">
        <v>19535643</v>
      </c>
      <c r="I117" s="9">
        <v>20277248</v>
      </c>
      <c r="J117" s="9">
        <v>20859372</v>
      </c>
      <c r="K117" s="9">
        <v>21138864</v>
      </c>
      <c r="L117" s="9">
        <v>22023300</v>
      </c>
      <c r="M117" s="9">
        <v>22389028</v>
      </c>
      <c r="N117" s="9">
        <v>22947186</v>
      </c>
      <c r="O117" s="9">
        <v>23489634</v>
      </c>
      <c r="P117" s="9">
        <v>23615409</v>
      </c>
      <c r="Q117" s="9">
        <v>24130517</v>
      </c>
      <c r="R117" s="9">
        <v>24277381</v>
      </c>
      <c r="S117" s="9">
        <v>24696941</v>
      </c>
      <c r="T117" s="9">
        <v>25331180</v>
      </c>
      <c r="U117" s="9">
        <v>25958675</v>
      </c>
      <c r="V117" s="9">
        <v>25990022</v>
      </c>
    </row>
    <row r="118" spans="2:22" ht="10.5">
      <c r="B118" t="s">
        <v>108</v>
      </c>
      <c r="D118" s="9">
        <v>25432078</v>
      </c>
      <c r="E118" s="9">
        <v>25857375</v>
      </c>
      <c r="F118" s="9">
        <v>26324341</v>
      </c>
      <c r="G118" s="9">
        <v>27118884</v>
      </c>
      <c r="H118" s="9">
        <v>27990746</v>
      </c>
      <c r="I118" s="9">
        <v>28627350</v>
      </c>
      <c r="J118" s="9">
        <v>29393031</v>
      </c>
      <c r="K118" s="9">
        <v>30151389</v>
      </c>
      <c r="L118" s="9">
        <v>30924525</v>
      </c>
      <c r="M118" s="9">
        <v>31496221</v>
      </c>
      <c r="N118" s="9">
        <v>32558020</v>
      </c>
      <c r="O118" s="9">
        <v>33593366</v>
      </c>
      <c r="P118" s="9">
        <v>35122315</v>
      </c>
      <c r="Q118" s="9">
        <v>36005166</v>
      </c>
      <c r="R118" s="9">
        <v>35444748</v>
      </c>
      <c r="S118" s="9">
        <v>36443200</v>
      </c>
      <c r="T118" s="9">
        <v>37682418</v>
      </c>
      <c r="U118" s="9">
        <v>38501025</v>
      </c>
      <c r="V118" s="9">
        <v>38266385</v>
      </c>
    </row>
    <row r="119" spans="2:22" ht="10.5">
      <c r="B119" t="s">
        <v>109</v>
      </c>
      <c r="D119" s="9">
        <v>24748049</v>
      </c>
      <c r="E119" s="9">
        <v>25278898</v>
      </c>
      <c r="F119" s="9">
        <v>25807996</v>
      </c>
      <c r="G119" s="9">
        <v>26454663</v>
      </c>
      <c r="H119" s="9">
        <v>27224328</v>
      </c>
      <c r="I119" s="9">
        <v>27850883</v>
      </c>
      <c r="J119" s="9">
        <v>28556338</v>
      </c>
      <c r="K119" s="9">
        <v>29261798</v>
      </c>
      <c r="L119" s="9">
        <v>30083840</v>
      </c>
      <c r="M119" s="9">
        <v>30760893</v>
      </c>
      <c r="N119" s="9">
        <v>31554535</v>
      </c>
      <c r="O119" s="9">
        <v>32392268</v>
      </c>
      <c r="P119" s="9">
        <v>33341328</v>
      </c>
      <c r="Q119" s="9">
        <v>34141213</v>
      </c>
      <c r="R119" s="9">
        <v>35096519</v>
      </c>
      <c r="S119" s="9">
        <v>36110616</v>
      </c>
      <c r="T119" s="9">
        <v>37335798</v>
      </c>
      <c r="U119" s="9">
        <v>38432750</v>
      </c>
      <c r="V119" s="9">
        <v>39740779</v>
      </c>
    </row>
    <row r="120" spans="2:22" ht="10.5">
      <c r="B120" t="s">
        <v>110</v>
      </c>
      <c r="D120" s="9">
        <v>25031287</v>
      </c>
      <c r="E120" s="9">
        <v>25569687</v>
      </c>
      <c r="F120" s="9">
        <v>26104864</v>
      </c>
      <c r="G120" s="9">
        <v>26758973</v>
      </c>
      <c r="H120" s="9">
        <v>27535905</v>
      </c>
      <c r="I120" s="9">
        <v>28171253</v>
      </c>
      <c r="J120" s="9">
        <v>28884825</v>
      </c>
      <c r="K120" s="9">
        <v>29598398</v>
      </c>
      <c r="L120" s="9">
        <v>30428145</v>
      </c>
      <c r="M120" s="9">
        <v>31114739</v>
      </c>
      <c r="N120" s="9">
        <v>31917510</v>
      </c>
      <c r="O120" s="9">
        <v>32764876</v>
      </c>
      <c r="P120" s="9">
        <v>33722910</v>
      </c>
      <c r="Q120" s="9">
        <v>34533939</v>
      </c>
      <c r="R120" s="9">
        <v>35500238</v>
      </c>
      <c r="S120" s="9">
        <v>36525998</v>
      </c>
      <c r="T120" s="9">
        <v>37763098</v>
      </c>
      <c r="U120" s="9">
        <v>38874839</v>
      </c>
      <c r="V120" s="9">
        <v>40197925</v>
      </c>
    </row>
    <row r="121" spans="2:22" ht="10.5">
      <c r="B121" t="s">
        <v>111</v>
      </c>
      <c r="D121" s="9">
        <v>28922827</v>
      </c>
      <c r="E121" s="9">
        <v>29539221</v>
      </c>
      <c r="F121" s="9">
        <v>30153748</v>
      </c>
      <c r="G121" s="9">
        <v>30907945</v>
      </c>
      <c r="H121" s="9">
        <v>31808110</v>
      </c>
      <c r="I121" s="9">
        <v>32542022</v>
      </c>
      <c r="J121" s="9">
        <v>33363176</v>
      </c>
      <c r="K121" s="9">
        <v>34190075</v>
      </c>
      <c r="L121" s="9">
        <v>35141588</v>
      </c>
      <c r="M121" s="9">
        <v>35926260</v>
      </c>
      <c r="N121" s="9">
        <v>36715172</v>
      </c>
      <c r="O121" s="9">
        <v>37573181</v>
      </c>
      <c r="P121" s="9">
        <v>38481877</v>
      </c>
      <c r="Q121" s="9">
        <v>39419568</v>
      </c>
      <c r="R121" s="9">
        <v>40515188</v>
      </c>
      <c r="S121" s="9">
        <v>41707964</v>
      </c>
      <c r="T121" s="9">
        <v>43115803</v>
      </c>
      <c r="U121" s="9">
        <v>44383771</v>
      </c>
      <c r="V121" s="9">
        <v>45898263</v>
      </c>
    </row>
    <row r="122" spans="2:22" ht="10.5">
      <c r="B122" t="s">
        <v>112</v>
      </c>
      <c r="D122" s="9">
        <v>17694878</v>
      </c>
      <c r="E122" s="9">
        <v>18073286</v>
      </c>
      <c r="F122" s="9">
        <v>18450901</v>
      </c>
      <c r="G122" s="9">
        <v>18913100</v>
      </c>
      <c r="H122" s="9">
        <v>19458951</v>
      </c>
      <c r="I122" s="9">
        <v>19922342</v>
      </c>
      <c r="J122" s="9">
        <v>20330912</v>
      </c>
      <c r="K122" s="9">
        <v>20856019</v>
      </c>
      <c r="L122" s="9">
        <v>21430995</v>
      </c>
      <c r="M122" s="9">
        <v>21803182</v>
      </c>
      <c r="N122" s="9">
        <v>22012224</v>
      </c>
      <c r="O122" s="9">
        <v>22495887</v>
      </c>
      <c r="P122" s="9">
        <v>23157720</v>
      </c>
      <c r="Q122" s="9">
        <v>23720248</v>
      </c>
      <c r="R122" s="9">
        <v>24376032</v>
      </c>
      <c r="S122" s="9">
        <v>25090426</v>
      </c>
      <c r="T122" s="9">
        <v>25939905</v>
      </c>
      <c r="U122" s="9">
        <v>26657031</v>
      </c>
      <c r="V122" s="9">
        <v>27560310</v>
      </c>
    </row>
    <row r="123" spans="2:22" ht="10.5">
      <c r="B123" t="s">
        <v>113</v>
      </c>
      <c r="D123" s="9">
        <v>35923497</v>
      </c>
      <c r="E123" s="9">
        <v>36689670</v>
      </c>
      <c r="F123" s="9">
        <v>37452952</v>
      </c>
      <c r="G123" s="9">
        <v>38389707</v>
      </c>
      <c r="H123" s="9">
        <v>39507145</v>
      </c>
      <c r="I123" s="9">
        <v>40419348</v>
      </c>
      <c r="J123" s="9">
        <v>41442842</v>
      </c>
      <c r="K123" s="9">
        <v>42466337</v>
      </c>
      <c r="L123" s="9">
        <v>43647482</v>
      </c>
      <c r="M123" s="9">
        <v>44634756</v>
      </c>
      <c r="N123" s="9">
        <v>45814382</v>
      </c>
      <c r="O123" s="9">
        <v>47011349</v>
      </c>
      <c r="P123" s="9">
        <v>48379290</v>
      </c>
      <c r="Q123" s="9">
        <v>49527696</v>
      </c>
      <c r="R123" s="9">
        <v>50893351</v>
      </c>
      <c r="S123" s="9">
        <v>52392446</v>
      </c>
      <c r="T123" s="9">
        <v>54161586</v>
      </c>
      <c r="U123" s="9">
        <v>55757461</v>
      </c>
      <c r="V123" s="9">
        <v>57647944</v>
      </c>
    </row>
    <row r="124" spans="2:22" ht="10.5">
      <c r="B124" t="s">
        <v>114</v>
      </c>
      <c r="D124" s="9">
        <v>3783704</v>
      </c>
      <c r="E124" s="9">
        <v>3539450</v>
      </c>
      <c r="F124" s="9">
        <v>3613222</v>
      </c>
      <c r="G124" s="9">
        <v>3702807</v>
      </c>
      <c r="H124" s="9">
        <v>3811885</v>
      </c>
      <c r="I124" s="9">
        <v>3899543</v>
      </c>
      <c r="J124" s="9">
        <v>3997909</v>
      </c>
      <c r="K124" s="9">
        <v>4098032</v>
      </c>
      <c r="L124" s="9">
        <v>4211744</v>
      </c>
      <c r="M124" s="9">
        <v>4307059</v>
      </c>
      <c r="N124" s="9">
        <v>4419479</v>
      </c>
      <c r="O124" s="9">
        <v>4535413</v>
      </c>
      <c r="P124" s="9">
        <v>4667978</v>
      </c>
      <c r="Q124" s="9">
        <v>4781332</v>
      </c>
      <c r="R124" s="9">
        <v>4913072</v>
      </c>
      <c r="S124" s="9">
        <v>5057108</v>
      </c>
      <c r="T124" s="9">
        <v>5228134</v>
      </c>
      <c r="U124" s="9">
        <v>5333352</v>
      </c>
      <c r="V124" s="9">
        <v>5456014</v>
      </c>
    </row>
    <row r="125" spans="2:22" ht="10.5">
      <c r="B125" t="s">
        <v>115</v>
      </c>
      <c r="D125" s="9">
        <v>33922627</v>
      </c>
      <c r="E125" s="9">
        <v>34591246</v>
      </c>
      <c r="F125" s="9">
        <v>34264821</v>
      </c>
      <c r="G125" s="9">
        <v>35492525</v>
      </c>
      <c r="H125" s="9">
        <v>37261571</v>
      </c>
      <c r="I125" s="9">
        <v>39560196</v>
      </c>
      <c r="J125" s="9">
        <v>39618638</v>
      </c>
      <c r="K125" s="9">
        <v>40522577</v>
      </c>
      <c r="L125" s="9">
        <v>41482036</v>
      </c>
      <c r="M125" s="9">
        <v>42163863</v>
      </c>
      <c r="N125" s="9">
        <v>44146925</v>
      </c>
      <c r="O125" s="9">
        <v>46465605</v>
      </c>
      <c r="P125" s="9">
        <v>47883239</v>
      </c>
      <c r="Q125" s="9">
        <v>48219483</v>
      </c>
      <c r="R125" s="9">
        <v>48783040</v>
      </c>
      <c r="S125" s="9">
        <v>50272321</v>
      </c>
      <c r="T125" s="9">
        <v>51993674</v>
      </c>
      <c r="U125" s="9">
        <v>51075586</v>
      </c>
      <c r="V125" s="9">
        <v>52815098</v>
      </c>
    </row>
    <row r="126" spans="2:22" ht="10.5">
      <c r="B126" t="s">
        <v>116</v>
      </c>
      <c r="D126" s="9">
        <v>6605280</v>
      </c>
      <c r="E126" s="9">
        <v>6755178</v>
      </c>
      <c r="F126" s="9">
        <v>6901017</v>
      </c>
      <c r="G126" s="9">
        <v>7076688</v>
      </c>
      <c r="H126" s="9">
        <v>7261816</v>
      </c>
      <c r="I126" s="9">
        <v>7486252</v>
      </c>
      <c r="J126" s="9">
        <v>7440798</v>
      </c>
      <c r="K126" s="9">
        <v>7626954</v>
      </c>
      <c r="L126" s="9">
        <v>7839179</v>
      </c>
      <c r="M126" s="9">
        <v>8020777</v>
      </c>
      <c r="N126" s="9">
        <v>8227208</v>
      </c>
      <c r="O126" s="9">
        <v>8447618</v>
      </c>
      <c r="P126" s="9">
        <v>8609008</v>
      </c>
      <c r="Q126" s="9">
        <v>8736453</v>
      </c>
      <c r="R126" s="9">
        <v>8959043</v>
      </c>
      <c r="S126" s="9">
        <v>9144176</v>
      </c>
      <c r="T126" s="9">
        <v>9339682</v>
      </c>
      <c r="U126" s="9">
        <v>9474940</v>
      </c>
      <c r="V126" s="9">
        <v>9704629</v>
      </c>
    </row>
    <row r="127" spans="2:22" ht="10.5">
      <c r="B127" t="s">
        <v>117</v>
      </c>
      <c r="D127" s="9">
        <v>6265967</v>
      </c>
      <c r="E127" s="9">
        <v>6402471</v>
      </c>
      <c r="F127" s="9">
        <v>6537865</v>
      </c>
      <c r="G127" s="9">
        <v>6701329</v>
      </c>
      <c r="H127" s="9">
        <v>6891517</v>
      </c>
      <c r="I127" s="9">
        <v>7065750</v>
      </c>
      <c r="J127" s="9">
        <v>7175640</v>
      </c>
      <c r="K127" s="9">
        <v>7356782</v>
      </c>
      <c r="L127" s="9">
        <v>7559974</v>
      </c>
      <c r="M127" s="9">
        <v>7731781</v>
      </c>
      <c r="N127" s="9">
        <v>7932263</v>
      </c>
      <c r="O127" s="9">
        <v>8142422</v>
      </c>
      <c r="P127" s="9">
        <v>8348866</v>
      </c>
      <c r="Q127" s="9">
        <v>8508578</v>
      </c>
      <c r="R127" s="9">
        <v>8736255</v>
      </c>
      <c r="S127" s="9">
        <v>8949438</v>
      </c>
      <c r="T127" s="9">
        <v>9176771</v>
      </c>
      <c r="U127" s="9">
        <v>9354335</v>
      </c>
      <c r="V127" s="9">
        <v>9547818</v>
      </c>
    </row>
    <row r="128" spans="2:22" ht="10.5">
      <c r="B128" t="s">
        <v>118</v>
      </c>
      <c r="D128" s="9">
        <v>3815153</v>
      </c>
      <c r="E128" s="9">
        <v>3892759</v>
      </c>
      <c r="F128" s="9">
        <v>3951458</v>
      </c>
      <c r="G128" s="9">
        <v>4062540</v>
      </c>
      <c r="H128" s="9">
        <v>4192589</v>
      </c>
      <c r="I128" s="9">
        <v>4300355</v>
      </c>
      <c r="J128" s="9">
        <v>4410126</v>
      </c>
      <c r="K128" s="9">
        <v>4504077</v>
      </c>
      <c r="L128" s="9">
        <v>4648956</v>
      </c>
      <c r="M128" s="9">
        <v>4745178</v>
      </c>
      <c r="N128" s="9">
        <v>4872573</v>
      </c>
      <c r="O128" s="9">
        <v>4987288</v>
      </c>
      <c r="P128" s="9">
        <v>5022668</v>
      </c>
      <c r="Q128" s="9">
        <v>5091979</v>
      </c>
      <c r="R128" s="9">
        <v>5215384</v>
      </c>
      <c r="S128" s="9">
        <v>5287514</v>
      </c>
      <c r="T128" s="9">
        <v>5373439</v>
      </c>
      <c r="U128" s="9">
        <v>5459037</v>
      </c>
      <c r="V128" s="9">
        <v>5630823</v>
      </c>
    </row>
    <row r="129" spans="2:22" ht="10.5">
      <c r="B129" t="s">
        <v>119</v>
      </c>
      <c r="D129" s="9">
        <v>2825521</v>
      </c>
      <c r="E129" s="9">
        <v>2883195</v>
      </c>
      <c r="F129" s="9">
        <v>2927670</v>
      </c>
      <c r="G129" s="9">
        <v>3006674</v>
      </c>
      <c r="H129" s="9">
        <v>3104990</v>
      </c>
      <c r="I129" s="9">
        <v>3192350</v>
      </c>
      <c r="J129" s="9">
        <v>3260378</v>
      </c>
      <c r="K129" s="9">
        <v>3335266</v>
      </c>
      <c r="L129" s="9">
        <v>3435666</v>
      </c>
      <c r="M129" s="9">
        <v>3510956</v>
      </c>
      <c r="N129" s="9">
        <v>3603050</v>
      </c>
      <c r="O129" s="9">
        <v>3697467</v>
      </c>
      <c r="P129" s="9">
        <v>3731486</v>
      </c>
      <c r="Q129" s="9">
        <v>3772374</v>
      </c>
      <c r="R129" s="9">
        <v>3864111</v>
      </c>
      <c r="S129" s="9">
        <v>3919855</v>
      </c>
      <c r="T129" s="9">
        <v>3996428</v>
      </c>
      <c r="U129" s="9">
        <v>4047331</v>
      </c>
      <c r="V129" s="9">
        <v>4167494</v>
      </c>
    </row>
    <row r="130" spans="2:22" ht="10.5">
      <c r="B130" t="s">
        <v>120</v>
      </c>
      <c r="D130" s="9">
        <v>3626929</v>
      </c>
      <c r="E130" s="9">
        <v>3717978</v>
      </c>
      <c r="F130" s="9">
        <v>3792117</v>
      </c>
      <c r="G130" s="9">
        <v>3889554</v>
      </c>
      <c r="H130" s="9">
        <v>4010816</v>
      </c>
      <c r="I130" s="9">
        <v>4094458</v>
      </c>
      <c r="J130" s="9">
        <v>4200221</v>
      </c>
      <c r="K130" s="9">
        <v>4308480</v>
      </c>
      <c r="L130" s="9">
        <v>4407500</v>
      </c>
      <c r="M130" s="9">
        <v>4527700</v>
      </c>
      <c r="N130" s="9">
        <v>4681713</v>
      </c>
      <c r="O130" s="9">
        <v>4812984</v>
      </c>
      <c r="P130" s="9">
        <v>4931717</v>
      </c>
      <c r="Q130" s="9">
        <v>5114653</v>
      </c>
      <c r="R130" s="9">
        <v>4981363</v>
      </c>
      <c r="S130" s="9">
        <v>5250104</v>
      </c>
      <c r="T130" s="9">
        <v>5412522</v>
      </c>
      <c r="U130" s="9">
        <v>5573453</v>
      </c>
      <c r="V130" s="9">
        <v>5767680</v>
      </c>
    </row>
    <row r="131" spans="2:22" ht="10.5">
      <c r="B131" t="s">
        <v>121</v>
      </c>
      <c r="D131" s="9">
        <v>36833778</v>
      </c>
      <c r="E131" s="9">
        <v>38461259</v>
      </c>
      <c r="F131" s="9">
        <v>40209498</v>
      </c>
      <c r="G131" s="9">
        <v>42142647</v>
      </c>
      <c r="H131" s="9">
        <v>44220771</v>
      </c>
      <c r="I131" s="9">
        <v>46097625</v>
      </c>
      <c r="J131" s="9">
        <v>48212194</v>
      </c>
      <c r="K131" s="9">
        <v>50423757</v>
      </c>
      <c r="L131" s="9">
        <v>52910231</v>
      </c>
      <c r="M131" s="9">
        <v>55155887</v>
      </c>
      <c r="N131" s="9">
        <v>57685966</v>
      </c>
      <c r="O131" s="9">
        <v>60332112</v>
      </c>
      <c r="P131" s="9">
        <v>63307190</v>
      </c>
      <c r="Q131" s="9">
        <v>65994125</v>
      </c>
      <c r="R131" s="9">
        <v>69021391</v>
      </c>
      <c r="S131" s="9">
        <v>72187524</v>
      </c>
      <c r="T131" s="9">
        <v>75747206</v>
      </c>
      <c r="U131" s="9">
        <v>78962142</v>
      </c>
      <c r="V131" s="9">
        <v>82584266</v>
      </c>
    </row>
    <row r="132" spans="4:22" ht="10.5">
      <c r="D132" s="11" t="s">
        <v>52</v>
      </c>
      <c r="E132" s="11" t="s">
        <v>52</v>
      </c>
      <c r="F132" s="11" t="s">
        <v>52</v>
      </c>
      <c r="G132" s="11" t="s">
        <v>52</v>
      </c>
      <c r="H132" s="11" t="s">
        <v>52</v>
      </c>
      <c r="I132" s="11" t="s">
        <v>52</v>
      </c>
      <c r="J132" s="11" t="s">
        <v>52</v>
      </c>
      <c r="K132" s="11" t="s">
        <v>52</v>
      </c>
      <c r="L132" s="11" t="s">
        <v>52</v>
      </c>
      <c r="M132" s="11" t="s">
        <v>52</v>
      </c>
      <c r="N132" s="11" t="s">
        <v>52</v>
      </c>
      <c r="O132" s="11" t="s">
        <v>52</v>
      </c>
      <c r="P132" s="11" t="s">
        <v>52</v>
      </c>
      <c r="Q132" s="11" t="s">
        <v>52</v>
      </c>
      <c r="R132" s="11" t="s">
        <v>52</v>
      </c>
      <c r="S132" s="11" t="s">
        <v>52</v>
      </c>
      <c r="T132" s="11" t="s">
        <v>52</v>
      </c>
      <c r="U132" s="11" t="s">
        <v>52</v>
      </c>
      <c r="V132" s="11" t="s">
        <v>52</v>
      </c>
    </row>
    <row r="133" spans="1:22" ht="10.5">
      <c r="A133" t="s">
        <v>122</v>
      </c>
      <c r="D133" s="9">
        <f>SUM(D103:D131)</f>
        <v>441448536</v>
      </c>
      <c r="E133" s="9">
        <f aca="true" t="shared" si="4" ref="E133:T133">SUM(E103:E131)</f>
        <v>447108227</v>
      </c>
      <c r="F133" s="9">
        <f t="shared" si="4"/>
        <v>456728544</v>
      </c>
      <c r="G133" s="9">
        <f t="shared" si="4"/>
        <v>469769727</v>
      </c>
      <c r="H133" s="9">
        <f t="shared" si="4"/>
        <v>485010800</v>
      </c>
      <c r="I133" s="9">
        <f t="shared" si="4"/>
        <v>498279642</v>
      </c>
      <c r="J133" s="9">
        <f t="shared" si="4"/>
        <v>511733514</v>
      </c>
      <c r="K133" s="9">
        <f t="shared" si="4"/>
        <v>524826319</v>
      </c>
      <c r="L133" s="9">
        <f t="shared" si="4"/>
        <v>540750548</v>
      </c>
      <c r="M133" s="9">
        <f t="shared" si="4"/>
        <v>553813393</v>
      </c>
      <c r="N133" s="9">
        <f t="shared" si="4"/>
        <v>570743211</v>
      </c>
      <c r="O133" s="9">
        <f t="shared" si="4"/>
        <v>587801902</v>
      </c>
      <c r="P133" s="9">
        <f t="shared" si="4"/>
        <v>605969270</v>
      </c>
      <c r="Q133" s="9">
        <f t="shared" si="4"/>
        <v>620821380</v>
      </c>
      <c r="R133" s="9">
        <f t="shared" si="4"/>
        <v>635654344</v>
      </c>
      <c r="S133" s="9">
        <f t="shared" si="4"/>
        <v>654974086</v>
      </c>
      <c r="T133" s="9">
        <f t="shared" si="4"/>
        <v>677815127</v>
      </c>
      <c r="U133" s="9">
        <f>SUM(U103:U131)</f>
        <v>695343828</v>
      </c>
      <c r="V133" s="9">
        <f>SUM(V103:V131)</f>
        <v>716343282</v>
      </c>
    </row>
    <row r="134" spans="4:22" ht="10.5">
      <c r="D134" s="11" t="s">
        <v>123</v>
      </c>
      <c r="E134" s="11" t="s">
        <v>123</v>
      </c>
      <c r="F134" s="11" t="s">
        <v>123</v>
      </c>
      <c r="G134" s="11" t="s">
        <v>123</v>
      </c>
      <c r="H134" s="11" t="s">
        <v>123</v>
      </c>
      <c r="I134" s="11" t="s">
        <v>123</v>
      </c>
      <c r="J134" s="11" t="s">
        <v>123</v>
      </c>
      <c r="K134" s="11" t="s">
        <v>123</v>
      </c>
      <c r="L134" s="11" t="s">
        <v>123</v>
      </c>
      <c r="M134" s="11" t="s">
        <v>123</v>
      </c>
      <c r="N134" s="11" t="s">
        <v>123</v>
      </c>
      <c r="O134" s="11" t="s">
        <v>123</v>
      </c>
      <c r="P134" s="11" t="s">
        <v>123</v>
      </c>
      <c r="Q134" s="11" t="s">
        <v>123</v>
      </c>
      <c r="R134" s="11" t="s">
        <v>123</v>
      </c>
      <c r="S134" s="11" t="s">
        <v>123</v>
      </c>
      <c r="T134" s="11" t="s">
        <v>123</v>
      </c>
      <c r="U134" s="11" t="s">
        <v>123</v>
      </c>
      <c r="V134" s="11" t="s">
        <v>123</v>
      </c>
    </row>
    <row r="135" spans="1:22" ht="10.5">
      <c r="A135" t="s">
        <v>124</v>
      </c>
      <c r="D135" s="9">
        <f>total.purchase.bucks+total.wheeling.bucks+total.fuel.bucks-total.sales.bucks</f>
        <v>508829308</v>
      </c>
      <c r="E135" s="9">
        <f aca="true" t="shared" si="5" ref="E135:T135">total.purchase.bucks+total.wheeling.bucks+total.fuel.bucks-total.sales.bucks</f>
        <v>563292177</v>
      </c>
      <c r="F135" s="9">
        <f t="shared" si="5"/>
        <v>576968313</v>
      </c>
      <c r="G135" s="9">
        <f t="shared" si="5"/>
        <v>607876276</v>
      </c>
      <c r="H135" s="9">
        <f t="shared" si="5"/>
        <v>665461219</v>
      </c>
      <c r="I135" s="9">
        <f t="shared" si="5"/>
        <v>736734775</v>
      </c>
      <c r="J135" s="9">
        <f t="shared" si="5"/>
        <v>791468488</v>
      </c>
      <c r="K135" s="9">
        <f t="shared" si="5"/>
        <v>865756206</v>
      </c>
      <c r="L135" s="9">
        <f t="shared" si="5"/>
        <v>919413072</v>
      </c>
      <c r="M135" s="9">
        <f t="shared" si="5"/>
        <v>990546922</v>
      </c>
      <c r="N135" s="9">
        <f t="shared" si="5"/>
        <v>1073055789</v>
      </c>
      <c r="O135" s="9">
        <f t="shared" si="5"/>
        <v>1110219692</v>
      </c>
      <c r="P135" s="9">
        <f t="shared" si="5"/>
        <v>1134034543</v>
      </c>
      <c r="Q135" s="9">
        <f t="shared" si="5"/>
        <v>1199387225</v>
      </c>
      <c r="R135" s="9">
        <f t="shared" si="5"/>
        <v>1259455112</v>
      </c>
      <c r="S135" s="9">
        <f t="shared" si="5"/>
        <v>1337396146</v>
      </c>
      <c r="T135" s="9">
        <f t="shared" si="5"/>
        <v>1420354806</v>
      </c>
      <c r="U135" s="9">
        <f>total.purchase.bucks+total.wheeling.bucks+total.fuel.bucks-total.sales.bucks</f>
        <v>1518429415</v>
      </c>
      <c r="V135" s="9">
        <f>total.purchase.bucks+total.wheeling.bucks+total.fuel.bucks-total.sales.bucks</f>
        <v>1612325863</v>
      </c>
    </row>
    <row r="136" spans="4:22" ht="10.5">
      <c r="D136" s="11" t="s">
        <v>123</v>
      </c>
      <c r="E136" s="11" t="s">
        <v>123</v>
      </c>
      <c r="F136" s="11" t="s">
        <v>123</v>
      </c>
      <c r="G136" s="11" t="s">
        <v>123</v>
      </c>
      <c r="H136" s="11" t="s">
        <v>123</v>
      </c>
      <c r="I136" s="11" t="s">
        <v>123</v>
      </c>
      <c r="J136" s="11" t="s">
        <v>123</v>
      </c>
      <c r="K136" s="11" t="s">
        <v>123</v>
      </c>
      <c r="L136" s="11" t="s">
        <v>123</v>
      </c>
      <c r="M136" s="11" t="s">
        <v>123</v>
      </c>
      <c r="N136" s="11" t="s">
        <v>123</v>
      </c>
      <c r="O136" s="11" t="s">
        <v>123</v>
      </c>
      <c r="P136" s="11" t="s">
        <v>123</v>
      </c>
      <c r="Q136" s="11" t="s">
        <v>123</v>
      </c>
      <c r="R136" s="11" t="s">
        <v>123</v>
      </c>
      <c r="S136" s="11" t="s">
        <v>123</v>
      </c>
      <c r="T136" s="11" t="s">
        <v>123</v>
      </c>
      <c r="U136" s="11" t="s">
        <v>123</v>
      </c>
      <c r="V136" s="11" t="s">
        <v>123</v>
      </c>
    </row>
    <row r="137" spans="2:22" ht="10.5">
      <c r="B137" s="3" t="s">
        <v>125</v>
      </c>
      <c r="D137" s="13">
        <f>NetPowerCost/Net.System.Load</f>
        <v>9.434743592976565</v>
      </c>
      <c r="E137" s="13">
        <f aca="true" t="shared" si="6" ref="E137:T137">NetPowerCost/Net.System.Load</f>
        <v>10.201261699717517</v>
      </c>
      <c r="F137" s="13">
        <f t="shared" si="6"/>
        <v>10.401547435040346</v>
      </c>
      <c r="G137" s="13">
        <f t="shared" si="6"/>
        <v>10.748920163492523</v>
      </c>
      <c r="H137" s="13">
        <f t="shared" si="6"/>
        <v>11.518463788763816</v>
      </c>
      <c r="I137" s="13">
        <f t="shared" si="6"/>
        <v>12.550577487554996</v>
      </c>
      <c r="J137" s="13">
        <f t="shared" si="6"/>
        <v>13.232730173237128</v>
      </c>
      <c r="K137" s="13">
        <f t="shared" si="6"/>
        <v>14.188243529510826</v>
      </c>
      <c r="L137" s="13">
        <f t="shared" si="6"/>
        <v>14.748682935994001</v>
      </c>
      <c r="M137" s="13">
        <f t="shared" si="6"/>
        <v>15.65089068941886</v>
      </c>
      <c r="N137" s="13">
        <f t="shared" si="6"/>
        <v>16.6594687271997</v>
      </c>
      <c r="O137" s="13">
        <f t="shared" si="6"/>
        <v>16.922357995324806</v>
      </c>
      <c r="P137" s="13">
        <f t="shared" si="6"/>
        <v>16.927245912911108</v>
      </c>
      <c r="Q137" s="13">
        <f t="shared" si="6"/>
        <v>17.63616787781455</v>
      </c>
      <c r="R137" s="13">
        <f t="shared" si="6"/>
        <v>18.20646119814031</v>
      </c>
      <c r="S137" s="13">
        <f t="shared" si="6"/>
        <v>19.005859460544112</v>
      </c>
      <c r="T137" s="13">
        <f t="shared" si="6"/>
        <v>19.78128486625064</v>
      </c>
      <c r="U137" s="13">
        <f>NetPowerCost/Net.System.Load</f>
        <v>20.783647055066687</v>
      </c>
      <c r="V137" s="13">
        <f>NetPowerCost/Net.System.Load</f>
        <v>21.628042207044935</v>
      </c>
    </row>
    <row r="138" spans="1:4" ht="10.5">
      <c r="A138" s="5" t="s">
        <v>126</v>
      </c>
      <c r="D138" s="9">
        <f>SUM(D135:V135)</f>
        <v>18891005347</v>
      </c>
    </row>
    <row r="139" spans="1:22" ht="10.5">
      <c r="A139" s="4" t="s">
        <v>0</v>
      </c>
      <c r="L139" s="6" t="s">
        <v>1</v>
      </c>
      <c r="U139" s="1">
        <v>34908</v>
      </c>
      <c r="V139" s="2">
        <v>0.53125</v>
      </c>
    </row>
    <row r="140" spans="1:12" ht="10.5">
      <c r="A140" s="3" t="s">
        <v>2</v>
      </c>
      <c r="L140" s="7" t="s">
        <v>127</v>
      </c>
    </row>
    <row r="141" spans="1:12" ht="10.5">
      <c r="A141" s="3"/>
      <c r="L141" s="7" t="s">
        <v>128</v>
      </c>
    </row>
    <row r="143" spans="4:22" ht="10.5">
      <c r="D143" s="8">
        <v>2000</v>
      </c>
      <c r="E143" s="8">
        <v>2001</v>
      </c>
      <c r="F143" s="8">
        <v>2002</v>
      </c>
      <c r="G143" s="8">
        <v>2003</v>
      </c>
      <c r="H143" s="8">
        <v>2004</v>
      </c>
      <c r="I143" s="8">
        <v>2005</v>
      </c>
      <c r="J143" s="8">
        <v>2006</v>
      </c>
      <c r="K143" s="8">
        <v>2007</v>
      </c>
      <c r="L143" s="8">
        <v>2008</v>
      </c>
      <c r="M143" s="8">
        <v>2009</v>
      </c>
      <c r="N143" s="8">
        <v>2010</v>
      </c>
      <c r="O143" s="8">
        <v>2011</v>
      </c>
      <c r="P143" s="8">
        <v>2012</v>
      </c>
      <c r="Q143" s="8">
        <v>2013</v>
      </c>
      <c r="R143" s="8">
        <v>2014</v>
      </c>
      <c r="S143" s="8">
        <v>2015</v>
      </c>
      <c r="T143" s="8">
        <v>2016</v>
      </c>
      <c r="U143" s="8">
        <v>2017</v>
      </c>
      <c r="V143" s="8">
        <v>2018</v>
      </c>
    </row>
    <row r="144" spans="4:22" ht="10.5">
      <c r="D144" s="8" t="s">
        <v>4</v>
      </c>
      <c r="E144" s="8" t="s">
        <v>4</v>
      </c>
      <c r="F144" s="8" t="s">
        <v>4</v>
      </c>
      <c r="G144" s="8" t="s">
        <v>4</v>
      </c>
      <c r="H144" s="8" t="s">
        <v>4</v>
      </c>
      <c r="I144" s="8" t="s">
        <v>4</v>
      </c>
      <c r="J144" s="8" t="s">
        <v>4</v>
      </c>
      <c r="K144" s="8" t="s">
        <v>4</v>
      </c>
      <c r="L144" s="8" t="s">
        <v>4</v>
      </c>
      <c r="M144" s="8" t="s">
        <v>4</v>
      </c>
      <c r="N144" s="8" t="s">
        <v>4</v>
      </c>
      <c r="O144" s="8" t="s">
        <v>4</v>
      </c>
      <c r="P144" s="8" t="s">
        <v>4</v>
      </c>
      <c r="Q144" s="8" t="s">
        <v>4</v>
      </c>
      <c r="R144" s="8" t="s">
        <v>4</v>
      </c>
      <c r="S144" s="8" t="s">
        <v>4</v>
      </c>
      <c r="T144" s="8" t="s">
        <v>4</v>
      </c>
      <c r="U144" s="8" t="s">
        <v>4</v>
      </c>
      <c r="V144" s="8" t="s">
        <v>4</v>
      </c>
    </row>
    <row r="146" spans="1:22" ht="10.5">
      <c r="A146" t="s">
        <v>129</v>
      </c>
      <c r="D146" s="9">
        <v>53931440</v>
      </c>
      <c r="E146" s="9">
        <v>55217893</v>
      </c>
      <c r="F146" s="9">
        <v>55469469</v>
      </c>
      <c r="G146" s="9">
        <v>56552311</v>
      </c>
      <c r="H146" s="9">
        <v>57773435</v>
      </c>
      <c r="I146" s="9">
        <v>58701265</v>
      </c>
      <c r="J146" s="9">
        <v>59811428</v>
      </c>
      <c r="K146" s="9">
        <v>61019266</v>
      </c>
      <c r="L146" s="9">
        <v>62338656</v>
      </c>
      <c r="M146" s="9">
        <v>63290131</v>
      </c>
      <c r="N146" s="9">
        <v>64411165</v>
      </c>
      <c r="O146" s="9">
        <v>65606678</v>
      </c>
      <c r="P146" s="9">
        <v>66994628</v>
      </c>
      <c r="Q146" s="9">
        <v>68007247</v>
      </c>
      <c r="R146" s="9">
        <v>69176272</v>
      </c>
      <c r="S146" s="9">
        <v>70367570</v>
      </c>
      <c r="T146" s="9">
        <v>71802960</v>
      </c>
      <c r="U146" s="9">
        <v>73058853</v>
      </c>
      <c r="V146" s="9">
        <v>74547934</v>
      </c>
    </row>
    <row r="148" ht="10.5">
      <c r="A148" t="s">
        <v>5</v>
      </c>
    </row>
    <row r="149" spans="2:22" ht="10.5">
      <c r="B149" t="s">
        <v>6</v>
      </c>
      <c r="D149" s="9">
        <v>245952</v>
      </c>
      <c r="E149" s="9">
        <v>227760</v>
      </c>
      <c r="F149" s="9">
        <v>210240</v>
      </c>
      <c r="G149" s="9">
        <v>192720</v>
      </c>
      <c r="H149" s="9">
        <v>175680</v>
      </c>
      <c r="I149" s="9">
        <v>175200</v>
      </c>
      <c r="J149" s="9">
        <v>175200</v>
      </c>
      <c r="K149" s="9">
        <v>175200</v>
      </c>
      <c r="L149" s="9">
        <v>175680</v>
      </c>
      <c r="M149" s="9">
        <v>175200</v>
      </c>
      <c r="N149" s="9">
        <v>175200</v>
      </c>
      <c r="O149" s="9">
        <v>175200</v>
      </c>
      <c r="P149" s="9">
        <v>175680</v>
      </c>
      <c r="Q149" s="9">
        <v>175200</v>
      </c>
      <c r="R149" s="9">
        <v>175200</v>
      </c>
      <c r="S149" s="9">
        <v>175200</v>
      </c>
      <c r="T149" s="9">
        <v>175680</v>
      </c>
      <c r="U149" s="9">
        <v>175200</v>
      </c>
      <c r="V149" s="9">
        <v>175200</v>
      </c>
    </row>
    <row r="150" spans="2:22" ht="10.5">
      <c r="B150" t="s">
        <v>7</v>
      </c>
      <c r="D150" s="9">
        <v>613200</v>
      </c>
      <c r="E150" s="9">
        <v>613200</v>
      </c>
      <c r="F150" s="9">
        <v>613200</v>
      </c>
      <c r="G150" s="9">
        <v>613200</v>
      </c>
      <c r="H150" s="9">
        <v>613200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</row>
    <row r="151" spans="2:22" ht="10.5">
      <c r="B151" t="s">
        <v>8</v>
      </c>
      <c r="D151" s="9">
        <v>986908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</row>
    <row r="152" spans="2:22" ht="10.5">
      <c r="B152" t="s">
        <v>9</v>
      </c>
      <c r="D152" s="9">
        <v>1109053</v>
      </c>
      <c r="E152" s="9">
        <v>667553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</row>
    <row r="153" spans="2:22" ht="10.5">
      <c r="B153" t="s">
        <v>10</v>
      </c>
      <c r="D153" s="9">
        <v>350304</v>
      </c>
      <c r="E153" s="9">
        <v>349264</v>
      </c>
      <c r="F153" s="9">
        <v>349264</v>
      </c>
      <c r="G153" s="9">
        <v>349264</v>
      </c>
      <c r="H153" s="9">
        <v>350304</v>
      </c>
      <c r="I153" s="9">
        <v>349264</v>
      </c>
      <c r="J153" s="9">
        <v>349264</v>
      </c>
      <c r="K153" s="9">
        <v>349264</v>
      </c>
      <c r="L153" s="9">
        <v>350304</v>
      </c>
      <c r="M153" s="9">
        <v>349264</v>
      </c>
      <c r="N153" s="9">
        <v>349264</v>
      </c>
      <c r="O153" s="9">
        <v>349264</v>
      </c>
      <c r="P153" s="9">
        <v>350304</v>
      </c>
      <c r="Q153" s="9">
        <v>349264</v>
      </c>
      <c r="R153" s="9">
        <v>349264</v>
      </c>
      <c r="S153" s="9">
        <v>349264</v>
      </c>
      <c r="T153" s="9">
        <v>350304</v>
      </c>
      <c r="U153" s="9">
        <v>349264</v>
      </c>
      <c r="V153" s="9">
        <v>349264</v>
      </c>
    </row>
    <row r="154" spans="2:22" ht="10.5">
      <c r="B154" t="s">
        <v>11</v>
      </c>
      <c r="D154" s="9">
        <v>228027</v>
      </c>
      <c r="E154" s="9">
        <v>103644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</row>
    <row r="155" spans="2:22" ht="10.5">
      <c r="B155" t="s">
        <v>12</v>
      </c>
      <c r="D155" s="9">
        <v>1159488</v>
      </c>
      <c r="E155" s="9">
        <v>1156320</v>
      </c>
      <c r="F155" s="9">
        <v>1156320</v>
      </c>
      <c r="G155" s="9">
        <v>1156320</v>
      </c>
      <c r="H155" s="9">
        <v>1159488</v>
      </c>
      <c r="I155" s="9">
        <v>1156320</v>
      </c>
      <c r="J155" s="9">
        <v>1156320</v>
      </c>
      <c r="K155" s="9">
        <v>1156320</v>
      </c>
      <c r="L155" s="9">
        <v>1159488</v>
      </c>
      <c r="M155" s="9">
        <v>1156320</v>
      </c>
      <c r="N155" s="9">
        <v>1156320</v>
      </c>
      <c r="O155" s="9">
        <v>1156320</v>
      </c>
      <c r="P155" s="9">
        <v>1159488</v>
      </c>
      <c r="Q155" s="9">
        <v>1156320</v>
      </c>
      <c r="R155" s="9">
        <v>1156320</v>
      </c>
      <c r="S155" s="9">
        <v>1156320</v>
      </c>
      <c r="T155" s="9">
        <v>1159488</v>
      </c>
      <c r="U155" s="9">
        <v>1156320</v>
      </c>
      <c r="V155" s="9">
        <v>1156320</v>
      </c>
    </row>
    <row r="156" spans="2:22" ht="10.5">
      <c r="B156" t="s">
        <v>13</v>
      </c>
      <c r="D156" s="9">
        <v>1051210</v>
      </c>
      <c r="E156" s="9">
        <v>1051210</v>
      </c>
      <c r="F156" s="9">
        <v>1051210</v>
      </c>
      <c r="G156" s="9">
        <v>868090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</row>
    <row r="157" spans="2:22" ht="10.5">
      <c r="B157" t="s">
        <v>14</v>
      </c>
      <c r="D157" s="9">
        <v>474336</v>
      </c>
      <c r="E157" s="9">
        <v>473040</v>
      </c>
      <c r="F157" s="9">
        <v>473040</v>
      </c>
      <c r="G157" s="9">
        <v>473040</v>
      </c>
      <c r="H157" s="9">
        <v>474336</v>
      </c>
      <c r="I157" s="9">
        <v>473040</v>
      </c>
      <c r="J157" s="9">
        <v>353754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</row>
    <row r="158" spans="2:22" ht="10.5">
      <c r="B158" t="s">
        <v>15</v>
      </c>
      <c r="D158" s="9">
        <v>474336</v>
      </c>
      <c r="E158" s="9">
        <v>473040</v>
      </c>
      <c r="F158" s="9">
        <v>473040</v>
      </c>
      <c r="G158" s="9">
        <v>473040</v>
      </c>
      <c r="H158" s="9">
        <v>474336</v>
      </c>
      <c r="I158" s="9">
        <v>473040</v>
      </c>
      <c r="J158" s="9">
        <v>353754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</row>
    <row r="159" spans="2:22" ht="10.5">
      <c r="B159" t="s">
        <v>16</v>
      </c>
      <c r="D159" s="9">
        <v>161944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</row>
    <row r="160" spans="2:22" ht="10.5">
      <c r="B160" t="s">
        <v>17</v>
      </c>
      <c r="D160" s="9">
        <v>461161</v>
      </c>
      <c r="E160" s="9">
        <v>459901</v>
      </c>
      <c r="F160" s="9">
        <v>459901</v>
      </c>
      <c r="G160" s="9">
        <v>459901</v>
      </c>
      <c r="H160" s="9">
        <v>461161</v>
      </c>
      <c r="I160" s="9">
        <v>459901</v>
      </c>
      <c r="J160" s="9">
        <v>459901</v>
      </c>
      <c r="K160" s="9">
        <v>459901</v>
      </c>
      <c r="L160" s="9">
        <v>461161</v>
      </c>
      <c r="M160" s="9">
        <v>74340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</row>
    <row r="161" spans="2:22" ht="10.5">
      <c r="B161" t="s">
        <v>18</v>
      </c>
      <c r="D161" s="9">
        <v>351360</v>
      </c>
      <c r="E161" s="9">
        <v>350400</v>
      </c>
      <c r="F161" s="9">
        <v>350400</v>
      </c>
      <c r="G161" s="9">
        <v>350400</v>
      </c>
      <c r="H161" s="9">
        <v>351360</v>
      </c>
      <c r="I161" s="9">
        <v>350400</v>
      </c>
      <c r="J161" s="9">
        <v>350400</v>
      </c>
      <c r="K161" s="9">
        <v>350400</v>
      </c>
      <c r="L161" s="9">
        <v>351360</v>
      </c>
      <c r="M161" s="9">
        <v>350400</v>
      </c>
      <c r="N161" s="9">
        <v>350400</v>
      </c>
      <c r="O161" s="9">
        <v>350400</v>
      </c>
      <c r="P161" s="9">
        <v>351360</v>
      </c>
      <c r="Q161" s="9">
        <v>350400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</row>
    <row r="162" spans="2:22" ht="10.5">
      <c r="B162" t="s">
        <v>19</v>
      </c>
      <c r="D162" s="9">
        <v>35040</v>
      </c>
      <c r="E162" s="9">
        <v>34947</v>
      </c>
      <c r="F162" s="9">
        <v>34947</v>
      </c>
      <c r="G162" s="9">
        <v>34947</v>
      </c>
      <c r="H162" s="9">
        <v>35040</v>
      </c>
      <c r="I162" s="9">
        <v>17279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</row>
    <row r="163" spans="2:22" ht="10.5">
      <c r="B163" t="s">
        <v>20</v>
      </c>
      <c r="D163" s="9">
        <v>57887</v>
      </c>
      <c r="E163" s="9">
        <v>70109</v>
      </c>
      <c r="F163" s="9">
        <v>79769</v>
      </c>
      <c r="G163" s="9">
        <v>85847</v>
      </c>
      <c r="H163" s="9">
        <v>85847</v>
      </c>
      <c r="I163" s="9">
        <v>85847</v>
      </c>
      <c r="J163" s="9">
        <v>85847</v>
      </c>
      <c r="K163" s="9">
        <v>85847</v>
      </c>
      <c r="L163" s="9">
        <v>85847</v>
      </c>
      <c r="M163" s="9">
        <v>85847</v>
      </c>
      <c r="N163" s="9">
        <v>85847</v>
      </c>
      <c r="O163" s="9">
        <v>85847</v>
      </c>
      <c r="P163" s="9">
        <v>85847</v>
      </c>
      <c r="Q163" s="9">
        <v>85847</v>
      </c>
      <c r="R163" s="9">
        <v>85847</v>
      </c>
      <c r="S163" s="9">
        <v>85847</v>
      </c>
      <c r="T163" s="9">
        <v>85847</v>
      </c>
      <c r="U163" s="9">
        <v>42561</v>
      </c>
      <c r="V163" s="9">
        <v>0</v>
      </c>
    </row>
    <row r="164" spans="2:22" ht="10.5">
      <c r="B164" t="s">
        <v>21</v>
      </c>
      <c r="D164" s="9">
        <v>377880</v>
      </c>
      <c r="E164" s="9">
        <v>303535</v>
      </c>
      <c r="F164" s="9">
        <v>303535</v>
      </c>
      <c r="G164" s="9">
        <v>303535</v>
      </c>
      <c r="H164" s="9">
        <v>304367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</row>
    <row r="165" spans="2:22" ht="10.5">
      <c r="B165" t="s">
        <v>22</v>
      </c>
      <c r="D165" s="9">
        <v>558450</v>
      </c>
      <c r="E165" s="9">
        <v>558450</v>
      </c>
      <c r="F165" s="9">
        <v>558450</v>
      </c>
      <c r="G165" s="9">
        <v>558450</v>
      </c>
      <c r="H165" s="9">
        <v>558450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</row>
    <row r="166" spans="2:22" ht="10.5">
      <c r="B166" t="s">
        <v>24</v>
      </c>
      <c r="D166" s="9">
        <v>30000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</row>
    <row r="167" spans="2:22" ht="10.5">
      <c r="B167" t="s">
        <v>25</v>
      </c>
      <c r="D167" s="9">
        <v>188219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</row>
    <row r="168" spans="2:22" ht="10.5">
      <c r="B168" t="s">
        <v>26</v>
      </c>
      <c r="D168" s="9">
        <v>46818</v>
      </c>
      <c r="E168" s="9">
        <v>29535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</row>
    <row r="169" spans="2:22" ht="10.5">
      <c r="B169" t="s">
        <v>27</v>
      </c>
      <c r="D169" s="9">
        <v>210240</v>
      </c>
      <c r="E169" s="9">
        <v>210240</v>
      </c>
      <c r="F169" s="9">
        <v>210240</v>
      </c>
      <c r="G169" s="9">
        <v>210240</v>
      </c>
      <c r="H169" s="9">
        <v>210240</v>
      </c>
      <c r="I169" s="9">
        <v>210240</v>
      </c>
      <c r="J169" s="9">
        <v>210240</v>
      </c>
      <c r="K169" s="9">
        <v>210240</v>
      </c>
      <c r="L169" s="9">
        <v>210240</v>
      </c>
      <c r="M169" s="9">
        <v>210240</v>
      </c>
      <c r="N169" s="9">
        <v>210240</v>
      </c>
      <c r="O169" s="9">
        <v>210240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</row>
    <row r="170" spans="2:22" ht="10.5">
      <c r="B170" t="s">
        <v>28</v>
      </c>
      <c r="D170" s="9">
        <v>146474</v>
      </c>
      <c r="E170" s="9">
        <v>145787</v>
      </c>
      <c r="F170" s="9">
        <v>72185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</row>
    <row r="171" spans="2:22" ht="10.5">
      <c r="B171" t="s">
        <v>29</v>
      </c>
      <c r="D171" s="9">
        <v>665760</v>
      </c>
      <c r="E171" s="9">
        <v>164160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</row>
    <row r="172" spans="2:22" ht="10.5">
      <c r="B172" t="s">
        <v>30</v>
      </c>
      <c r="D172" s="9">
        <v>373321</v>
      </c>
      <c r="E172" s="9">
        <v>372301</v>
      </c>
      <c r="F172" s="9">
        <v>372301</v>
      </c>
      <c r="G172" s="9">
        <v>372301</v>
      </c>
      <c r="H172" s="9">
        <v>373321</v>
      </c>
      <c r="I172" s="9">
        <v>372301</v>
      </c>
      <c r="J172" s="9">
        <v>372301</v>
      </c>
      <c r="K172" s="9">
        <v>372301</v>
      </c>
      <c r="L172" s="9">
        <v>373321</v>
      </c>
      <c r="M172" s="9">
        <v>372301</v>
      </c>
      <c r="N172" s="9">
        <v>372301</v>
      </c>
      <c r="O172" s="9">
        <v>372301</v>
      </c>
      <c r="P172" s="9">
        <v>373321</v>
      </c>
      <c r="Q172" s="9">
        <v>372301</v>
      </c>
      <c r="R172" s="9">
        <v>154998</v>
      </c>
      <c r="S172" s="9">
        <v>372301</v>
      </c>
      <c r="T172" s="9">
        <v>373321</v>
      </c>
      <c r="U172" s="9">
        <v>372301</v>
      </c>
      <c r="V172" s="9">
        <v>372301</v>
      </c>
    </row>
    <row r="173" spans="2:22" ht="10.5">
      <c r="B173" t="s">
        <v>31</v>
      </c>
      <c r="D173" s="9">
        <v>149454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</row>
    <row r="174" spans="2:22" ht="10.5">
      <c r="B174" t="s">
        <v>32</v>
      </c>
      <c r="D174" s="9">
        <v>164262</v>
      </c>
      <c r="E174" s="9">
        <v>163813</v>
      </c>
      <c r="F174" s="9">
        <v>53837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</row>
    <row r="175" spans="2:22" ht="10.5">
      <c r="B175" t="s">
        <v>33</v>
      </c>
      <c r="D175" s="9">
        <v>78900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</row>
    <row r="176" spans="2:22" ht="10.5">
      <c r="B176" t="s">
        <v>34</v>
      </c>
      <c r="D176" s="9">
        <v>83449</v>
      </c>
      <c r="E176" s="9">
        <v>83221</v>
      </c>
      <c r="F176" s="9">
        <v>83221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</row>
    <row r="177" spans="2:22" ht="10.5">
      <c r="B177" t="s">
        <v>35</v>
      </c>
      <c r="D177" s="9">
        <v>22337</v>
      </c>
      <c r="E177" s="9">
        <v>22278</v>
      </c>
      <c r="F177" s="9">
        <v>22278</v>
      </c>
      <c r="G177" s="9">
        <v>22278</v>
      </c>
      <c r="H177" s="9">
        <v>22337</v>
      </c>
      <c r="I177" s="9">
        <v>22278</v>
      </c>
      <c r="J177" s="9">
        <v>22278</v>
      </c>
      <c r="K177" s="9">
        <v>22337</v>
      </c>
      <c r="L177" s="9">
        <v>22337</v>
      </c>
      <c r="M177" s="9">
        <v>22278</v>
      </c>
      <c r="N177" s="9">
        <v>22278</v>
      </c>
      <c r="O177" s="9">
        <v>22278</v>
      </c>
      <c r="P177" s="9">
        <v>22337</v>
      </c>
      <c r="Q177" s="9">
        <v>22278</v>
      </c>
      <c r="R177" s="9">
        <v>22278</v>
      </c>
      <c r="S177" s="9">
        <v>22278</v>
      </c>
      <c r="T177" s="9">
        <v>22337</v>
      </c>
      <c r="U177" s="9">
        <v>22278</v>
      </c>
      <c r="V177" s="9">
        <v>22278</v>
      </c>
    </row>
    <row r="178" spans="2:22" ht="10.5">
      <c r="B178" t="s">
        <v>36</v>
      </c>
      <c r="D178" s="9">
        <v>114157</v>
      </c>
      <c r="E178" s="9">
        <v>38976</v>
      </c>
      <c r="F178" s="9">
        <v>15624</v>
      </c>
      <c r="G178" s="9">
        <v>26040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</row>
    <row r="179" spans="2:22" ht="10.5">
      <c r="B179" t="s">
        <v>37</v>
      </c>
      <c r="D179" s="9">
        <v>37194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</row>
    <row r="180" spans="2:22" ht="10.5">
      <c r="B180" t="s">
        <v>38</v>
      </c>
      <c r="D180" s="9">
        <v>51408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</row>
    <row r="181" spans="2:22" ht="10.5">
      <c r="B181" t="s">
        <v>39</v>
      </c>
      <c r="D181" s="9">
        <v>168960</v>
      </c>
      <c r="E181" s="9">
        <v>168960</v>
      </c>
      <c r="F181" s="9">
        <v>102462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</row>
    <row r="182" spans="2:22" ht="10.5">
      <c r="B182" t="s">
        <v>40</v>
      </c>
      <c r="D182" s="9">
        <v>342576</v>
      </c>
      <c r="E182" s="9">
        <v>152878</v>
      </c>
      <c r="F182" s="9">
        <v>116874</v>
      </c>
      <c r="G182" s="9">
        <v>116874</v>
      </c>
      <c r="H182" s="9">
        <v>19387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</row>
    <row r="183" spans="2:22" ht="10.5">
      <c r="B183" t="s">
        <v>41</v>
      </c>
      <c r="D183" s="9">
        <v>614880</v>
      </c>
      <c r="E183" s="9">
        <v>613200</v>
      </c>
      <c r="F183" s="9">
        <v>613200</v>
      </c>
      <c r="G183" s="9">
        <v>613200</v>
      </c>
      <c r="H183" s="9">
        <v>614880</v>
      </c>
      <c r="I183" s="9">
        <v>613200</v>
      </c>
      <c r="J183" s="9">
        <v>613200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</row>
    <row r="184" spans="2:22" ht="10.5">
      <c r="B184" t="s">
        <v>42</v>
      </c>
      <c r="D184" s="9">
        <v>52330</v>
      </c>
      <c r="E184" s="9">
        <v>52158</v>
      </c>
      <c r="F184" s="9">
        <v>52158</v>
      </c>
      <c r="G184" s="9">
        <v>52158</v>
      </c>
      <c r="H184" s="9">
        <v>52330</v>
      </c>
      <c r="I184" s="9">
        <v>52158</v>
      </c>
      <c r="J184" s="9">
        <v>52158</v>
      </c>
      <c r="K184" s="9">
        <v>52158</v>
      </c>
      <c r="L184" s="9">
        <v>52330</v>
      </c>
      <c r="M184" s="9">
        <v>52158</v>
      </c>
      <c r="N184" s="9">
        <v>52158</v>
      </c>
      <c r="O184" s="9">
        <v>52158</v>
      </c>
      <c r="P184" s="9">
        <v>52330</v>
      </c>
      <c r="Q184" s="9">
        <v>52158</v>
      </c>
      <c r="R184" s="9">
        <v>52158</v>
      </c>
      <c r="S184" s="9">
        <v>52158</v>
      </c>
      <c r="T184" s="9">
        <v>52330</v>
      </c>
      <c r="U184" s="9">
        <v>52158</v>
      </c>
      <c r="V184" s="9">
        <v>52158</v>
      </c>
    </row>
    <row r="185" spans="2:22" ht="10.5">
      <c r="B185" t="s">
        <v>43</v>
      </c>
      <c r="D185" s="9">
        <v>68442</v>
      </c>
      <c r="E185" s="9">
        <v>493332</v>
      </c>
      <c r="F185" s="9">
        <v>0</v>
      </c>
      <c r="G185" s="9">
        <v>0</v>
      </c>
      <c r="H185" s="9">
        <v>0</v>
      </c>
      <c r="I185" s="9">
        <v>37332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</row>
    <row r="186" spans="2:22" ht="10.5">
      <c r="B186" t="s">
        <v>44</v>
      </c>
      <c r="D186" s="9">
        <v>5615626</v>
      </c>
      <c r="E186" s="9">
        <v>5603420</v>
      </c>
      <c r="F186" s="9">
        <v>5603420</v>
      </c>
      <c r="G186" s="9">
        <v>5603420</v>
      </c>
      <c r="H186" s="9">
        <v>5615626</v>
      </c>
      <c r="I186" s="9">
        <v>5603420</v>
      </c>
      <c r="J186" s="9">
        <v>5603420</v>
      </c>
      <c r="K186" s="9">
        <v>5603420</v>
      </c>
      <c r="L186" s="9">
        <v>5615626</v>
      </c>
      <c r="M186" s="9">
        <v>5603420</v>
      </c>
      <c r="N186" s="9">
        <v>5603420</v>
      </c>
      <c r="O186" s="9">
        <v>5603420</v>
      </c>
      <c r="P186" s="9">
        <v>5615626</v>
      </c>
      <c r="Q186" s="9">
        <v>5603420</v>
      </c>
      <c r="R186" s="9">
        <v>5603420</v>
      </c>
      <c r="S186" s="9">
        <v>5603420</v>
      </c>
      <c r="T186" s="9">
        <v>5615626</v>
      </c>
      <c r="U186" s="9">
        <v>5603420</v>
      </c>
      <c r="V186" s="9">
        <v>5603420</v>
      </c>
    </row>
    <row r="187" spans="2:22" ht="10.5">
      <c r="B187" t="s">
        <v>45</v>
      </c>
      <c r="D187" s="9">
        <v>6615181</v>
      </c>
      <c r="E187" s="9">
        <v>6597705</v>
      </c>
      <c r="F187" s="9">
        <v>6597705</v>
      </c>
      <c r="G187" s="9">
        <v>6597705</v>
      </c>
      <c r="H187" s="9">
        <v>6615181</v>
      </c>
      <c r="I187" s="9">
        <v>6597705</v>
      </c>
      <c r="J187" s="9">
        <v>6597705</v>
      </c>
      <c r="K187" s="9">
        <v>6597705</v>
      </c>
      <c r="L187" s="9">
        <v>6615181</v>
      </c>
      <c r="M187" s="9">
        <v>6597705</v>
      </c>
      <c r="N187" s="9">
        <v>6597705</v>
      </c>
      <c r="O187" s="9">
        <v>6597705</v>
      </c>
      <c r="P187" s="9">
        <v>6615181</v>
      </c>
      <c r="Q187" s="9">
        <v>6597705</v>
      </c>
      <c r="R187" s="9">
        <v>6597705</v>
      </c>
      <c r="S187" s="9">
        <v>6597705</v>
      </c>
      <c r="T187" s="9">
        <v>6615181</v>
      </c>
      <c r="U187" s="9">
        <v>6597705</v>
      </c>
      <c r="V187" s="9">
        <v>6597705</v>
      </c>
    </row>
    <row r="188" spans="2:22" ht="10.5">
      <c r="B188" t="s">
        <v>46</v>
      </c>
      <c r="D188" s="9">
        <v>9177344</v>
      </c>
      <c r="E188" s="9">
        <v>9153804</v>
      </c>
      <c r="F188" s="9">
        <v>9153804</v>
      </c>
      <c r="G188" s="9">
        <v>9153804</v>
      </c>
      <c r="H188" s="9">
        <v>9177344</v>
      </c>
      <c r="I188" s="9">
        <v>9153804</v>
      </c>
      <c r="J188" s="9">
        <v>9153804</v>
      </c>
      <c r="K188" s="9">
        <v>9153804</v>
      </c>
      <c r="L188" s="9">
        <v>9177344</v>
      </c>
      <c r="M188" s="9">
        <v>9153804</v>
      </c>
      <c r="N188" s="9">
        <v>9153804</v>
      </c>
      <c r="O188" s="9">
        <v>9153804</v>
      </c>
      <c r="P188" s="9">
        <v>9177344</v>
      </c>
      <c r="Q188" s="9">
        <v>9153804</v>
      </c>
      <c r="R188" s="9">
        <v>9153804</v>
      </c>
      <c r="S188" s="9">
        <v>9153804</v>
      </c>
      <c r="T188" s="9">
        <v>9177344</v>
      </c>
      <c r="U188" s="9">
        <v>9153804</v>
      </c>
      <c r="V188" s="9">
        <v>9153804</v>
      </c>
    </row>
    <row r="189" spans="2:22" ht="10.5">
      <c r="B189" t="s">
        <v>47</v>
      </c>
      <c r="D189" s="9">
        <f>SUM(D191:D195)</f>
        <v>1291385</v>
      </c>
      <c r="E189" s="9">
        <f aca="true" t="shared" si="7" ref="E189:T189">SUM(E191:E195)</f>
        <v>1363090</v>
      </c>
      <c r="F189" s="9">
        <f t="shared" si="7"/>
        <v>1394023</v>
      </c>
      <c r="G189" s="9">
        <f t="shared" si="7"/>
        <v>1299133</v>
      </c>
      <c r="H189" s="9">
        <f t="shared" si="7"/>
        <v>1353095</v>
      </c>
      <c r="I189" s="9">
        <f t="shared" si="7"/>
        <v>1429940</v>
      </c>
      <c r="J189" s="9">
        <f t="shared" si="7"/>
        <v>1372426</v>
      </c>
      <c r="K189" s="9">
        <f t="shared" si="7"/>
        <v>1422970</v>
      </c>
      <c r="L189" s="9">
        <f t="shared" si="7"/>
        <v>1557901</v>
      </c>
      <c r="M189" s="9">
        <f t="shared" si="7"/>
        <v>1388720</v>
      </c>
      <c r="N189" s="9">
        <f t="shared" si="7"/>
        <v>1052056</v>
      </c>
      <c r="O189" s="9">
        <f t="shared" si="7"/>
        <v>959764</v>
      </c>
      <c r="P189" s="9">
        <f t="shared" si="7"/>
        <v>873889</v>
      </c>
      <c r="Q189" s="9">
        <f t="shared" si="7"/>
        <v>894853</v>
      </c>
      <c r="R189" s="9">
        <f t="shared" si="7"/>
        <v>832720</v>
      </c>
      <c r="S189" s="9">
        <f t="shared" si="7"/>
        <v>673416</v>
      </c>
      <c r="T189" s="9">
        <f t="shared" si="7"/>
        <v>706376</v>
      </c>
      <c r="U189" s="9">
        <f>SUM(U191:U195)</f>
        <v>736997</v>
      </c>
      <c r="V189" s="9">
        <f>SUM(V191:V195)</f>
        <v>1007663</v>
      </c>
    </row>
    <row r="190" spans="4:22" ht="10.5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3:22" ht="10.5">
      <c r="C191" t="s">
        <v>48</v>
      </c>
      <c r="D191" s="9">
        <v>559754</v>
      </c>
      <c r="E191" s="9">
        <v>563262</v>
      </c>
      <c r="F191" s="9">
        <v>538606</v>
      </c>
      <c r="G191" s="9">
        <v>525516</v>
      </c>
      <c r="H191" s="9">
        <v>554347</v>
      </c>
      <c r="I191" s="9">
        <v>541826</v>
      </c>
      <c r="J191" s="9">
        <v>541979</v>
      </c>
      <c r="K191" s="9">
        <v>541390</v>
      </c>
      <c r="L191" s="9">
        <v>578453</v>
      </c>
      <c r="M191" s="9">
        <v>533648</v>
      </c>
      <c r="N191" s="9">
        <v>495926</v>
      </c>
      <c r="O191" s="9">
        <v>461753</v>
      </c>
      <c r="P191" s="9">
        <v>436885</v>
      </c>
      <c r="Q191" s="9">
        <v>466067</v>
      </c>
      <c r="R191" s="9">
        <v>385443</v>
      </c>
      <c r="S191" s="9">
        <v>418426</v>
      </c>
      <c r="T191" s="9">
        <v>474069</v>
      </c>
      <c r="U191" s="9">
        <v>531982</v>
      </c>
      <c r="V191" s="9">
        <v>781279</v>
      </c>
    </row>
    <row r="192" spans="3:22" ht="10.5">
      <c r="C192" t="s">
        <v>49</v>
      </c>
      <c r="D192" s="9">
        <v>77234</v>
      </c>
      <c r="E192" s="9">
        <v>99725</v>
      </c>
      <c r="F192" s="9">
        <v>92197</v>
      </c>
      <c r="G192" s="9">
        <v>92138</v>
      </c>
      <c r="H192" s="9">
        <v>99056</v>
      </c>
      <c r="I192" s="9">
        <v>104667</v>
      </c>
      <c r="J192" s="9">
        <v>98291</v>
      </c>
      <c r="K192" s="9">
        <v>107577</v>
      </c>
      <c r="L192" s="9">
        <v>119988</v>
      </c>
      <c r="M192" s="9">
        <v>108968</v>
      </c>
      <c r="N192" s="9">
        <v>76423</v>
      </c>
      <c r="O192" s="9">
        <v>112874</v>
      </c>
      <c r="P192" s="9">
        <v>199902</v>
      </c>
      <c r="Q192" s="9">
        <v>242146</v>
      </c>
      <c r="R192" s="9">
        <v>225593</v>
      </c>
      <c r="S192" s="9">
        <v>149231</v>
      </c>
      <c r="T192" s="9">
        <v>138074</v>
      </c>
      <c r="U192" s="9">
        <v>141830</v>
      </c>
      <c r="V192" s="9">
        <v>161171</v>
      </c>
    </row>
    <row r="193" spans="3:22" ht="10.5">
      <c r="C193" t="s">
        <v>50</v>
      </c>
      <c r="D193" s="9">
        <v>420869</v>
      </c>
      <c r="E193" s="9">
        <v>488596</v>
      </c>
      <c r="F193" s="9">
        <v>517531</v>
      </c>
      <c r="G193" s="9">
        <v>473553</v>
      </c>
      <c r="H193" s="9">
        <v>480357</v>
      </c>
      <c r="I193" s="9">
        <v>531999</v>
      </c>
      <c r="J193" s="9">
        <v>497306</v>
      </c>
      <c r="K193" s="9">
        <v>521705</v>
      </c>
      <c r="L193" s="9">
        <v>578879</v>
      </c>
      <c r="M193" s="9">
        <v>492433</v>
      </c>
      <c r="N193" s="9">
        <v>297140</v>
      </c>
      <c r="O193" s="9">
        <v>201210</v>
      </c>
      <c r="P193" s="9">
        <v>99131</v>
      </c>
      <c r="Q193" s="9">
        <v>75349</v>
      </c>
      <c r="R193" s="9">
        <v>150519</v>
      </c>
      <c r="S193" s="9">
        <v>58109</v>
      </c>
      <c r="T193" s="9">
        <v>47225</v>
      </c>
      <c r="U193" s="9">
        <v>33901</v>
      </c>
      <c r="V193" s="9">
        <v>26591</v>
      </c>
    </row>
    <row r="194" spans="3:22" ht="10.5">
      <c r="C194" t="s">
        <v>51</v>
      </c>
      <c r="D194" s="9">
        <v>192939</v>
      </c>
      <c r="E194" s="9">
        <v>171810</v>
      </c>
      <c r="F194" s="9">
        <v>204584</v>
      </c>
      <c r="G194" s="9">
        <v>169734</v>
      </c>
      <c r="H194" s="9">
        <v>180019</v>
      </c>
      <c r="I194" s="9">
        <v>210984</v>
      </c>
      <c r="J194" s="9">
        <v>195470</v>
      </c>
      <c r="K194" s="9">
        <v>211715</v>
      </c>
      <c r="L194" s="9">
        <v>236764</v>
      </c>
      <c r="M194" s="9">
        <v>212025</v>
      </c>
      <c r="N194" s="9">
        <v>147221</v>
      </c>
      <c r="O194" s="9">
        <v>148651</v>
      </c>
      <c r="P194" s="9">
        <v>103905</v>
      </c>
      <c r="Q194" s="9">
        <v>76325</v>
      </c>
      <c r="R194" s="9">
        <v>41156</v>
      </c>
      <c r="S194" s="9">
        <v>21589</v>
      </c>
      <c r="T194" s="9">
        <v>19574</v>
      </c>
      <c r="U194" s="9">
        <v>1205</v>
      </c>
      <c r="V194" s="9">
        <v>581</v>
      </c>
    </row>
    <row r="195" spans="3:22" ht="10.5">
      <c r="C195" t="s">
        <v>130</v>
      </c>
      <c r="D195" s="9">
        <v>40589</v>
      </c>
      <c r="E195" s="9">
        <v>39697</v>
      </c>
      <c r="F195" s="9">
        <v>41105</v>
      </c>
      <c r="G195" s="9">
        <v>38192</v>
      </c>
      <c r="H195" s="9">
        <v>39316</v>
      </c>
      <c r="I195" s="9">
        <v>40464</v>
      </c>
      <c r="J195" s="9">
        <v>39380</v>
      </c>
      <c r="K195" s="9">
        <v>40583</v>
      </c>
      <c r="L195" s="9">
        <v>43817</v>
      </c>
      <c r="M195" s="9">
        <v>41646</v>
      </c>
      <c r="N195" s="9">
        <v>35346</v>
      </c>
      <c r="O195" s="9">
        <v>35276</v>
      </c>
      <c r="P195" s="9">
        <v>34066</v>
      </c>
      <c r="Q195" s="9">
        <v>34966</v>
      </c>
      <c r="R195" s="9">
        <v>30009</v>
      </c>
      <c r="S195" s="9">
        <v>26061</v>
      </c>
      <c r="T195" s="9">
        <v>27434</v>
      </c>
      <c r="U195" s="9">
        <v>28079</v>
      </c>
      <c r="V195" s="9">
        <v>38041</v>
      </c>
    </row>
    <row r="196" spans="4:22" ht="10.5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4:22" ht="10.5">
      <c r="D197" s="10" t="s">
        <v>52</v>
      </c>
      <c r="E197" s="10" t="s">
        <v>52</v>
      </c>
      <c r="F197" s="10" t="s">
        <v>52</v>
      </c>
      <c r="G197" s="10" t="s">
        <v>52</v>
      </c>
      <c r="H197" s="10" t="s">
        <v>52</v>
      </c>
      <c r="I197" s="10" t="s">
        <v>52</v>
      </c>
      <c r="J197" s="10" t="s">
        <v>52</v>
      </c>
      <c r="K197" s="10" t="s">
        <v>52</v>
      </c>
      <c r="L197" s="10" t="s">
        <v>52</v>
      </c>
      <c r="M197" s="10" t="s">
        <v>52</v>
      </c>
      <c r="N197" s="10" t="s">
        <v>52</v>
      </c>
      <c r="O197" s="10" t="s">
        <v>52</v>
      </c>
      <c r="P197" s="10" t="s">
        <v>52</v>
      </c>
      <c r="Q197" s="10" t="s">
        <v>52</v>
      </c>
      <c r="R197" s="10" t="s">
        <v>52</v>
      </c>
      <c r="S197" s="10" t="s">
        <v>52</v>
      </c>
      <c r="T197" s="10" t="s">
        <v>52</v>
      </c>
      <c r="U197" s="10" t="s">
        <v>52</v>
      </c>
      <c r="V197" s="10" t="s">
        <v>52</v>
      </c>
    </row>
    <row r="198" spans="1:22" ht="10.5">
      <c r="A198" t="s">
        <v>53</v>
      </c>
      <c r="D198" s="9">
        <f>SUM(D149:D189)</f>
        <v>35005253</v>
      </c>
      <c r="E198" s="9">
        <f aca="true" t="shared" si="8" ref="E198:T198">SUM(E149:E189)</f>
        <v>32321231</v>
      </c>
      <c r="F198" s="9">
        <f t="shared" si="8"/>
        <v>30576648</v>
      </c>
      <c r="G198" s="9">
        <f t="shared" si="8"/>
        <v>29985907</v>
      </c>
      <c r="H198" s="9">
        <f t="shared" si="8"/>
        <v>29097310</v>
      </c>
      <c r="I198" s="9">
        <f t="shared" si="8"/>
        <v>27632669</v>
      </c>
      <c r="J198" s="9">
        <f t="shared" si="8"/>
        <v>27281972</v>
      </c>
      <c r="K198" s="9">
        <f t="shared" si="8"/>
        <v>26011867</v>
      </c>
      <c r="L198" s="9">
        <f t="shared" si="8"/>
        <v>26208120</v>
      </c>
      <c r="M198" s="9">
        <f t="shared" si="8"/>
        <v>25591997</v>
      </c>
      <c r="N198" s="9">
        <f t="shared" si="8"/>
        <v>25180993</v>
      </c>
      <c r="O198" s="9">
        <f t="shared" si="8"/>
        <v>25088701</v>
      </c>
      <c r="P198" s="9">
        <f t="shared" si="8"/>
        <v>24852707</v>
      </c>
      <c r="Q198" s="9">
        <f t="shared" si="8"/>
        <v>24813550</v>
      </c>
      <c r="R198" s="9">
        <f t="shared" si="8"/>
        <v>24183714</v>
      </c>
      <c r="S198" s="9">
        <f t="shared" si="8"/>
        <v>24241713</v>
      </c>
      <c r="T198" s="9">
        <f t="shared" si="8"/>
        <v>24333834</v>
      </c>
      <c r="U198" s="9">
        <f>SUM(U149:U189)</f>
        <v>24262008</v>
      </c>
      <c r="V198" s="9">
        <f>SUM(V149:V189)</f>
        <v>24490113</v>
      </c>
    </row>
    <row r="199" spans="4:22" ht="10.5">
      <c r="D199" s="10" t="s">
        <v>123</v>
      </c>
      <c r="E199" s="10" t="s">
        <v>123</v>
      </c>
      <c r="F199" s="10" t="s">
        <v>123</v>
      </c>
      <c r="G199" s="10" t="s">
        <v>123</v>
      </c>
      <c r="H199" s="10" t="s">
        <v>123</v>
      </c>
      <c r="I199" s="10" t="s">
        <v>123</v>
      </c>
      <c r="J199" s="10" t="s">
        <v>123</v>
      </c>
      <c r="K199" s="10" t="s">
        <v>123</v>
      </c>
      <c r="L199" s="10" t="s">
        <v>123</v>
      </c>
      <c r="M199" s="10" t="s">
        <v>123</v>
      </c>
      <c r="N199" s="10" t="s">
        <v>123</v>
      </c>
      <c r="O199" s="10" t="s">
        <v>123</v>
      </c>
      <c r="P199" s="10" t="s">
        <v>123</v>
      </c>
      <c r="Q199" s="10" t="s">
        <v>123</v>
      </c>
      <c r="R199" s="10" t="s">
        <v>123</v>
      </c>
      <c r="S199" s="10" t="s">
        <v>123</v>
      </c>
      <c r="T199" s="10" t="s">
        <v>123</v>
      </c>
      <c r="U199" s="10" t="s">
        <v>123</v>
      </c>
      <c r="V199" s="10" t="s">
        <v>123</v>
      </c>
    </row>
    <row r="200" spans="1:22" ht="10.5">
      <c r="A200" t="s">
        <v>131</v>
      </c>
      <c r="D200" s="9">
        <f>Net.System.Load+total.sales.energy</f>
        <v>88936693</v>
      </c>
      <c r="E200" s="9">
        <f aca="true" t="shared" si="9" ref="E200:T200">Net.System.Load+total.sales.energy</f>
        <v>87539124</v>
      </c>
      <c r="F200" s="9">
        <f t="shared" si="9"/>
        <v>86046117</v>
      </c>
      <c r="G200" s="9">
        <f t="shared" si="9"/>
        <v>86538218</v>
      </c>
      <c r="H200" s="9">
        <f t="shared" si="9"/>
        <v>86870745</v>
      </c>
      <c r="I200" s="9">
        <f t="shared" si="9"/>
        <v>86333934</v>
      </c>
      <c r="J200" s="9">
        <f t="shared" si="9"/>
        <v>87093400</v>
      </c>
      <c r="K200" s="9">
        <f t="shared" si="9"/>
        <v>87031133</v>
      </c>
      <c r="L200" s="9">
        <f t="shared" si="9"/>
        <v>88546776</v>
      </c>
      <c r="M200" s="9">
        <f t="shared" si="9"/>
        <v>88882128</v>
      </c>
      <c r="N200" s="9">
        <f t="shared" si="9"/>
        <v>89592158</v>
      </c>
      <c r="O200" s="9">
        <f t="shared" si="9"/>
        <v>90695379</v>
      </c>
      <c r="P200" s="9">
        <f t="shared" si="9"/>
        <v>91847335</v>
      </c>
      <c r="Q200" s="9">
        <f t="shared" si="9"/>
        <v>92820797</v>
      </c>
      <c r="R200" s="9">
        <f t="shared" si="9"/>
        <v>93359986</v>
      </c>
      <c r="S200" s="9">
        <f t="shared" si="9"/>
        <v>94609283</v>
      </c>
      <c r="T200" s="9">
        <f t="shared" si="9"/>
        <v>96136794</v>
      </c>
      <c r="U200" s="9">
        <f>Net.System.Load+total.sales.energy</f>
        <v>97320861</v>
      </c>
      <c r="V200" s="9">
        <f>Net.System.Load+total.sales.energy</f>
        <v>99038047</v>
      </c>
    </row>
    <row r="201" spans="4:22" ht="10.5">
      <c r="D201" s="10" t="s">
        <v>123</v>
      </c>
      <c r="E201" s="10" t="s">
        <v>123</v>
      </c>
      <c r="F201" s="10" t="s">
        <v>123</v>
      </c>
      <c r="G201" s="10" t="s">
        <v>123</v>
      </c>
      <c r="H201" s="10" t="s">
        <v>123</v>
      </c>
      <c r="I201" s="10" t="s">
        <v>123</v>
      </c>
      <c r="J201" s="10" t="s">
        <v>123</v>
      </c>
      <c r="K201" s="10" t="s">
        <v>123</v>
      </c>
      <c r="L201" s="10" t="s">
        <v>123</v>
      </c>
      <c r="M201" s="10" t="s">
        <v>123</v>
      </c>
      <c r="N201" s="10" t="s">
        <v>123</v>
      </c>
      <c r="O201" s="10" t="s">
        <v>123</v>
      </c>
      <c r="P201" s="10" t="s">
        <v>123</v>
      </c>
      <c r="Q201" s="10" t="s">
        <v>123</v>
      </c>
      <c r="R201" s="10" t="s">
        <v>123</v>
      </c>
      <c r="S201" s="10" t="s">
        <v>123</v>
      </c>
      <c r="T201" s="10" t="s">
        <v>123</v>
      </c>
      <c r="U201" s="10" t="s">
        <v>123</v>
      </c>
      <c r="V201" s="10" t="s">
        <v>123</v>
      </c>
    </row>
    <row r="202" spans="4:22" ht="10.5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ht="10.5">
      <c r="A203" t="s">
        <v>54</v>
      </c>
    </row>
    <row r="204" spans="2:22" ht="10.5">
      <c r="B204" t="s">
        <v>55</v>
      </c>
      <c r="D204" s="9">
        <v>1136</v>
      </c>
      <c r="E204" s="9">
        <v>1136</v>
      </c>
      <c r="F204" s="9">
        <v>1136</v>
      </c>
      <c r="G204" s="9">
        <v>1136</v>
      </c>
      <c r="H204" s="9">
        <v>1136</v>
      </c>
      <c r="I204" s="9">
        <v>1136</v>
      </c>
      <c r="J204" s="9">
        <v>1136</v>
      </c>
      <c r="K204" s="9">
        <v>1136</v>
      </c>
      <c r="L204" s="9">
        <v>1136</v>
      </c>
      <c r="M204" s="9">
        <v>1136</v>
      </c>
      <c r="N204" s="9">
        <v>1136</v>
      </c>
      <c r="O204" s="9">
        <v>1136</v>
      </c>
      <c r="P204" s="9">
        <v>1136</v>
      </c>
      <c r="Q204" s="9">
        <v>1136</v>
      </c>
      <c r="R204" s="9">
        <v>1136</v>
      </c>
      <c r="S204" s="9">
        <v>1136</v>
      </c>
      <c r="T204" s="9">
        <v>1136</v>
      </c>
      <c r="U204" s="9">
        <v>1136</v>
      </c>
      <c r="V204" s="9">
        <v>1136</v>
      </c>
    </row>
    <row r="205" spans="2:22" ht="10.5">
      <c r="B205" t="s">
        <v>132</v>
      </c>
      <c r="D205" s="9">
        <v>-2208</v>
      </c>
      <c r="E205" s="9">
        <v>-4512</v>
      </c>
      <c r="F205" s="9">
        <v>-4512</v>
      </c>
      <c r="G205" s="9">
        <v>-4512</v>
      </c>
      <c r="H205" s="9">
        <v>-2208</v>
      </c>
      <c r="I205" s="9">
        <v>-4512</v>
      </c>
      <c r="J205" s="9">
        <v>-4512</v>
      </c>
      <c r="K205" s="9">
        <v>-4512</v>
      </c>
      <c r="L205" s="9">
        <v>-2208</v>
      </c>
      <c r="M205" s="9">
        <v>-4512</v>
      </c>
      <c r="N205" s="9">
        <v>-4512</v>
      </c>
      <c r="O205" s="9">
        <v>-4512</v>
      </c>
      <c r="P205" s="9">
        <v>-2208</v>
      </c>
      <c r="Q205" s="9">
        <v>-4512</v>
      </c>
      <c r="R205" s="9">
        <v>-4512</v>
      </c>
      <c r="S205" s="9">
        <v>-4512</v>
      </c>
      <c r="T205" s="9">
        <v>-2208</v>
      </c>
      <c r="U205" s="9">
        <v>-4512</v>
      </c>
      <c r="V205" s="9">
        <v>-4512</v>
      </c>
    </row>
    <row r="206" spans="2:22" ht="10.5">
      <c r="B206" t="s">
        <v>133</v>
      </c>
      <c r="D206" s="9">
        <v>-17592</v>
      </c>
      <c r="E206" s="9">
        <v>-17037</v>
      </c>
      <c r="F206" s="9">
        <v>-16921</v>
      </c>
      <c r="G206" s="9">
        <v>-4172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</row>
    <row r="207" spans="2:22" ht="10.5">
      <c r="B207" t="s">
        <v>134</v>
      </c>
      <c r="D207" s="9">
        <v>-156713</v>
      </c>
      <c r="E207" s="9">
        <v>-156713</v>
      </c>
      <c r="F207" s="9">
        <v>-156713</v>
      </c>
      <c r="G207" s="9">
        <v>-45137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</row>
    <row r="208" spans="2:22" ht="10.5">
      <c r="B208" t="s">
        <v>135</v>
      </c>
      <c r="D208" s="9">
        <v>85885</v>
      </c>
      <c r="E208" s="9">
        <v>82198</v>
      </c>
      <c r="F208" s="9">
        <v>80050</v>
      </c>
      <c r="G208" s="9">
        <v>20139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</row>
    <row r="209" spans="2:22" ht="10.5">
      <c r="B209" t="s">
        <v>60</v>
      </c>
      <c r="D209" s="9">
        <v>2174759</v>
      </c>
      <c r="E209" s="9">
        <v>1256489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</row>
    <row r="210" spans="2:22" ht="10.5">
      <c r="B210" t="s">
        <v>61</v>
      </c>
      <c r="D210" s="9">
        <v>228403</v>
      </c>
      <c r="E210" s="9">
        <v>104670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</row>
    <row r="211" spans="2:22" ht="10.5">
      <c r="B211" t="s">
        <v>62</v>
      </c>
      <c r="D211" s="9">
        <v>426709</v>
      </c>
      <c r="E211" s="9">
        <v>162337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</row>
    <row r="212" spans="2:22" ht="10.5">
      <c r="B212" t="s">
        <v>63</v>
      </c>
      <c r="D212" s="9">
        <v>56455</v>
      </c>
      <c r="E212" s="9">
        <v>56455</v>
      </c>
      <c r="F212" s="9">
        <v>56455</v>
      </c>
      <c r="G212" s="9">
        <v>56455</v>
      </c>
      <c r="H212" s="9">
        <v>56455</v>
      </c>
      <c r="I212" s="9">
        <v>56455</v>
      </c>
      <c r="J212" s="9">
        <v>56455</v>
      </c>
      <c r="K212" s="9">
        <v>56455</v>
      </c>
      <c r="L212" s="9">
        <v>56455</v>
      </c>
      <c r="M212" s="9">
        <v>56455</v>
      </c>
      <c r="N212" s="9">
        <v>56455</v>
      </c>
      <c r="O212" s="9">
        <v>56455</v>
      </c>
      <c r="P212" s="9">
        <v>56455</v>
      </c>
      <c r="Q212" s="9">
        <v>56455</v>
      </c>
      <c r="R212" s="9">
        <v>56455</v>
      </c>
      <c r="S212" s="9">
        <v>56455</v>
      </c>
      <c r="T212" s="9">
        <v>56455</v>
      </c>
      <c r="U212" s="9">
        <v>56455</v>
      </c>
      <c r="V212" s="9">
        <v>56455</v>
      </c>
    </row>
    <row r="213" spans="2:22" ht="10.5">
      <c r="B213" t="s">
        <v>64</v>
      </c>
      <c r="D213" s="9">
        <v>87778</v>
      </c>
      <c r="E213" s="9">
        <v>87600</v>
      </c>
      <c r="F213" s="9">
        <v>87600</v>
      </c>
      <c r="G213" s="9">
        <v>87600</v>
      </c>
      <c r="H213" s="9">
        <v>87778</v>
      </c>
      <c r="I213" s="9">
        <v>87600</v>
      </c>
      <c r="J213" s="9">
        <v>87600</v>
      </c>
      <c r="K213" s="9">
        <v>87600</v>
      </c>
      <c r="L213" s="9">
        <v>87778</v>
      </c>
      <c r="M213" s="9">
        <v>87600</v>
      </c>
      <c r="N213" s="9">
        <v>87600</v>
      </c>
      <c r="O213" s="9">
        <v>87600</v>
      </c>
      <c r="P213" s="9">
        <v>87778</v>
      </c>
      <c r="Q213" s="9">
        <v>87600</v>
      </c>
      <c r="R213" s="9">
        <v>87600</v>
      </c>
      <c r="S213" s="9">
        <v>87600</v>
      </c>
      <c r="T213" s="9">
        <v>87778</v>
      </c>
      <c r="U213" s="9">
        <v>87600</v>
      </c>
      <c r="V213" s="9">
        <v>87600</v>
      </c>
    </row>
    <row r="214" spans="2:22" ht="10.5">
      <c r="B214" t="s">
        <v>65</v>
      </c>
      <c r="D214" s="9">
        <v>350304</v>
      </c>
      <c r="E214" s="9">
        <v>349264</v>
      </c>
      <c r="F214" s="9">
        <v>349264</v>
      </c>
      <c r="G214" s="9">
        <v>349264</v>
      </c>
      <c r="H214" s="9">
        <v>350304</v>
      </c>
      <c r="I214" s="9">
        <v>349264</v>
      </c>
      <c r="J214" s="9">
        <v>349264</v>
      </c>
      <c r="K214" s="9">
        <v>349264</v>
      </c>
      <c r="L214" s="9">
        <v>350304</v>
      </c>
      <c r="M214" s="9">
        <v>349264</v>
      </c>
      <c r="N214" s="9">
        <v>349264</v>
      </c>
      <c r="O214" s="9">
        <v>349264</v>
      </c>
      <c r="P214" s="9">
        <v>350304</v>
      </c>
      <c r="Q214" s="9">
        <v>349264</v>
      </c>
      <c r="R214" s="9">
        <v>349264</v>
      </c>
      <c r="S214" s="9">
        <v>349264</v>
      </c>
      <c r="T214" s="9">
        <v>350304</v>
      </c>
      <c r="U214" s="9">
        <v>349264</v>
      </c>
      <c r="V214" s="9">
        <v>349264</v>
      </c>
    </row>
    <row r="215" spans="2:22" ht="10.5">
      <c r="B215" t="s">
        <v>66</v>
      </c>
      <c r="D215" s="9">
        <v>2235011</v>
      </c>
      <c r="E215" s="9">
        <v>2229771</v>
      </c>
      <c r="F215" s="9">
        <v>2229822</v>
      </c>
      <c r="G215" s="9">
        <v>2229967</v>
      </c>
      <c r="H215" s="9">
        <v>2236212</v>
      </c>
      <c r="I215" s="9">
        <v>2229636</v>
      </c>
      <c r="J215" s="9">
        <v>1522470</v>
      </c>
      <c r="K215" s="9">
        <v>1522480</v>
      </c>
      <c r="L215" s="9">
        <v>1526653</v>
      </c>
      <c r="M215" s="9">
        <v>1522530</v>
      </c>
      <c r="N215" s="9">
        <v>620086</v>
      </c>
      <c r="O215" s="9">
        <v>620174</v>
      </c>
      <c r="P215" s="9">
        <v>281816</v>
      </c>
      <c r="Q215" s="9">
        <v>281042</v>
      </c>
      <c r="R215" s="9">
        <v>281066</v>
      </c>
      <c r="S215" s="9">
        <v>281161</v>
      </c>
      <c r="T215" s="9">
        <v>281869</v>
      </c>
      <c r="U215" s="9">
        <v>281069</v>
      </c>
      <c r="V215" s="9">
        <v>281119</v>
      </c>
    </row>
    <row r="216" spans="2:22" ht="10.5">
      <c r="B216" t="s">
        <v>67</v>
      </c>
      <c r="D216" s="9">
        <v>24067</v>
      </c>
      <c r="E216" s="9">
        <v>12000</v>
      </c>
      <c r="F216" s="9">
        <v>12000</v>
      </c>
      <c r="G216" s="9">
        <v>12000</v>
      </c>
      <c r="H216" s="9">
        <v>12034</v>
      </c>
      <c r="I216" s="9">
        <v>12000</v>
      </c>
      <c r="J216" s="9">
        <v>12000</v>
      </c>
      <c r="K216" s="9">
        <v>12000</v>
      </c>
      <c r="L216" s="9">
        <v>12034</v>
      </c>
      <c r="M216" s="9">
        <v>12000</v>
      </c>
      <c r="N216" s="9">
        <v>12000</v>
      </c>
      <c r="O216" s="9">
        <v>12000</v>
      </c>
      <c r="P216" s="9">
        <v>12034</v>
      </c>
      <c r="Q216" s="9">
        <v>12000</v>
      </c>
      <c r="R216" s="9">
        <v>12000</v>
      </c>
      <c r="S216" s="9">
        <v>12000</v>
      </c>
      <c r="T216" s="9">
        <v>12034</v>
      </c>
      <c r="U216" s="9">
        <v>12000</v>
      </c>
      <c r="V216" s="9">
        <v>12000</v>
      </c>
    </row>
    <row r="217" spans="2:22" ht="10.5">
      <c r="B217" t="s">
        <v>136</v>
      </c>
      <c r="D217" s="9">
        <v>-86101</v>
      </c>
      <c r="E217" s="9">
        <v>-85853</v>
      </c>
      <c r="F217" s="9">
        <v>-85853</v>
      </c>
      <c r="G217" s="9">
        <v>-85853</v>
      </c>
      <c r="H217" s="9">
        <v>-86101</v>
      </c>
      <c r="I217" s="9">
        <v>-85853</v>
      </c>
      <c r="J217" s="9">
        <v>-85853</v>
      </c>
      <c r="K217" s="9">
        <v>-85853</v>
      </c>
      <c r="L217" s="9">
        <v>-86101</v>
      </c>
      <c r="M217" s="9">
        <v>-85853</v>
      </c>
      <c r="N217" s="9">
        <v>-85853</v>
      </c>
      <c r="O217" s="9">
        <v>-85853</v>
      </c>
      <c r="P217" s="9">
        <v>-86101</v>
      </c>
      <c r="Q217" s="9">
        <v>-85853</v>
      </c>
      <c r="R217" s="9">
        <v>-85853</v>
      </c>
      <c r="S217" s="9">
        <v>-85853</v>
      </c>
      <c r="T217" s="9">
        <v>-86101</v>
      </c>
      <c r="U217" s="9">
        <v>-85853</v>
      </c>
      <c r="V217" s="9">
        <v>-85853</v>
      </c>
    </row>
    <row r="218" spans="2:22" ht="10.5">
      <c r="B218" t="s">
        <v>68</v>
      </c>
      <c r="D218" s="9">
        <v>513008</v>
      </c>
      <c r="E218" s="9">
        <v>511088</v>
      </c>
      <c r="F218" s="9">
        <v>511088</v>
      </c>
      <c r="G218" s="9">
        <v>511088</v>
      </c>
      <c r="H218" s="9">
        <v>513008</v>
      </c>
      <c r="I218" s="9">
        <v>511088</v>
      </c>
      <c r="J218" s="9">
        <v>511088</v>
      </c>
      <c r="K218" s="9">
        <v>511088</v>
      </c>
      <c r="L218" s="9">
        <v>513008</v>
      </c>
      <c r="M218" s="9">
        <v>511088</v>
      </c>
      <c r="N218" s="9">
        <v>511088</v>
      </c>
      <c r="O218" s="9">
        <v>511088</v>
      </c>
      <c r="P218" s="9">
        <v>513008</v>
      </c>
      <c r="Q218" s="9">
        <v>511088</v>
      </c>
      <c r="R218" s="9">
        <v>511088</v>
      </c>
      <c r="S218" s="9">
        <v>511088</v>
      </c>
      <c r="T218" s="9">
        <v>513008</v>
      </c>
      <c r="U218" s="9">
        <v>511088</v>
      </c>
      <c r="V218" s="9">
        <v>511088</v>
      </c>
    </row>
    <row r="219" spans="2:22" ht="10.5">
      <c r="B219" t="s">
        <v>69</v>
      </c>
      <c r="D219" s="9">
        <v>438576</v>
      </c>
      <c r="E219" s="9">
        <v>437350</v>
      </c>
      <c r="F219" s="9">
        <v>437350</v>
      </c>
      <c r="G219" s="9">
        <v>437350</v>
      </c>
      <c r="H219" s="9">
        <v>438576</v>
      </c>
      <c r="I219" s="9">
        <v>437350</v>
      </c>
      <c r="J219" s="9">
        <v>437350</v>
      </c>
      <c r="K219" s="9">
        <v>437350</v>
      </c>
      <c r="L219" s="9">
        <v>438576</v>
      </c>
      <c r="M219" s="9">
        <v>437350</v>
      </c>
      <c r="N219" s="9">
        <v>437350</v>
      </c>
      <c r="O219" s="9">
        <v>437350</v>
      </c>
      <c r="P219" s="9">
        <v>438576</v>
      </c>
      <c r="Q219" s="9">
        <v>437350</v>
      </c>
      <c r="R219" s="9">
        <v>437350</v>
      </c>
      <c r="S219" s="9">
        <v>437350</v>
      </c>
      <c r="T219" s="9">
        <v>438576</v>
      </c>
      <c r="U219" s="9">
        <v>437350</v>
      </c>
      <c r="V219" s="9">
        <v>437350</v>
      </c>
    </row>
    <row r="220" spans="2:22" ht="10.5">
      <c r="B220" t="s">
        <v>137</v>
      </c>
      <c r="D220" s="9">
        <v>584825</v>
      </c>
      <c r="E220" s="9">
        <v>582506</v>
      </c>
      <c r="F220" s="9">
        <v>582506</v>
      </c>
      <c r="G220" s="9">
        <v>582506</v>
      </c>
      <c r="H220" s="9">
        <v>584825</v>
      </c>
      <c r="I220" s="9">
        <v>582506</v>
      </c>
      <c r="J220" s="9">
        <v>582506</v>
      </c>
      <c r="K220" s="9">
        <v>582506</v>
      </c>
      <c r="L220" s="9">
        <v>584825</v>
      </c>
      <c r="M220" s="9">
        <v>582506</v>
      </c>
      <c r="N220" s="9">
        <v>582506</v>
      </c>
      <c r="O220" s="9">
        <v>582506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</row>
    <row r="221" spans="2:22" ht="10.5">
      <c r="B221" t="s">
        <v>71</v>
      </c>
      <c r="D221" s="9">
        <v>49861</v>
      </c>
      <c r="E221" s="9">
        <v>49860</v>
      </c>
      <c r="F221" s="9">
        <v>49860</v>
      </c>
      <c r="G221" s="9">
        <v>49860</v>
      </c>
      <c r="H221" s="9">
        <v>49861</v>
      </c>
      <c r="I221" s="9">
        <v>49860</v>
      </c>
      <c r="J221" s="9">
        <v>49860</v>
      </c>
      <c r="K221" s="9">
        <v>49860</v>
      </c>
      <c r="L221" s="9">
        <v>49861</v>
      </c>
      <c r="M221" s="9">
        <v>49860</v>
      </c>
      <c r="N221" s="9">
        <v>49860</v>
      </c>
      <c r="O221" s="9">
        <v>49860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</row>
    <row r="222" spans="2:22" ht="10.5">
      <c r="B222" t="s">
        <v>138</v>
      </c>
      <c r="D222" s="9">
        <v>-351918</v>
      </c>
      <c r="E222" s="9">
        <v>-351120</v>
      </c>
      <c r="F222" s="9">
        <v>-351120</v>
      </c>
      <c r="G222" s="9">
        <v>-351120</v>
      </c>
      <c r="H222" s="9">
        <v>-351918</v>
      </c>
      <c r="I222" s="9">
        <v>-351120</v>
      </c>
      <c r="J222" s="9">
        <v>-351120</v>
      </c>
      <c r="K222" s="9">
        <v>-351120</v>
      </c>
      <c r="L222" s="9">
        <v>-351918</v>
      </c>
      <c r="M222" s="9">
        <v>-351120</v>
      </c>
      <c r="N222" s="9">
        <v>-351120</v>
      </c>
      <c r="O222" s="9">
        <v>-96478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</row>
    <row r="223" spans="2:22" ht="10.5">
      <c r="B223" t="s">
        <v>139</v>
      </c>
      <c r="D223" s="9">
        <v>-15450</v>
      </c>
      <c r="E223" s="9">
        <v>-15450</v>
      </c>
      <c r="F223" s="9">
        <v>-15450</v>
      </c>
      <c r="G223" s="9">
        <v>-15450</v>
      </c>
      <c r="H223" s="9">
        <v>-15450</v>
      </c>
      <c r="I223" s="9">
        <v>-15450</v>
      </c>
      <c r="J223" s="9">
        <v>-15450</v>
      </c>
      <c r="K223" s="9">
        <v>-15450</v>
      </c>
      <c r="L223" s="9">
        <v>-15450</v>
      </c>
      <c r="M223" s="9">
        <v>-15450</v>
      </c>
      <c r="N223" s="9">
        <v>-15450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</row>
    <row r="224" spans="2:22" ht="10.5">
      <c r="B224" t="s">
        <v>140</v>
      </c>
      <c r="D224" s="9">
        <v>840</v>
      </c>
      <c r="E224" s="9">
        <v>0</v>
      </c>
      <c r="F224" s="9">
        <v>0</v>
      </c>
      <c r="G224" s="9">
        <v>0</v>
      </c>
      <c r="H224" s="9">
        <v>840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</row>
    <row r="225" spans="2:22" ht="10.5">
      <c r="B225" t="s">
        <v>72</v>
      </c>
      <c r="D225" s="9">
        <v>285481</v>
      </c>
      <c r="E225" s="9">
        <v>284701</v>
      </c>
      <c r="F225" s="9">
        <v>284701</v>
      </c>
      <c r="G225" s="9">
        <v>284701</v>
      </c>
      <c r="H225" s="9">
        <v>285481</v>
      </c>
      <c r="I225" s="9">
        <v>284701</v>
      </c>
      <c r="J225" s="9">
        <v>284701</v>
      </c>
      <c r="K225" s="9">
        <v>284701</v>
      </c>
      <c r="L225" s="9">
        <v>285481</v>
      </c>
      <c r="M225" s="9">
        <v>284701</v>
      </c>
      <c r="N225" s="9">
        <v>284701</v>
      </c>
      <c r="O225" s="9">
        <v>284701</v>
      </c>
      <c r="P225" s="9">
        <v>285481</v>
      </c>
      <c r="Q225" s="9">
        <v>284701</v>
      </c>
      <c r="R225" s="9">
        <v>284701</v>
      </c>
      <c r="S225" s="9">
        <v>284701</v>
      </c>
      <c r="T225" s="9">
        <v>285481</v>
      </c>
      <c r="U225" s="9">
        <v>284701</v>
      </c>
      <c r="V225" s="9">
        <v>284701</v>
      </c>
    </row>
    <row r="226" spans="2:22" ht="10.5">
      <c r="B226" t="s">
        <v>73</v>
      </c>
      <c r="D226" s="9">
        <v>58312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</row>
    <row r="227" spans="2:22" ht="10.5">
      <c r="B227" t="s">
        <v>74</v>
      </c>
      <c r="D227" s="9">
        <v>43776</v>
      </c>
      <c r="E227" s="9">
        <v>43632</v>
      </c>
      <c r="F227" s="9">
        <v>43632</v>
      </c>
      <c r="G227" s="9">
        <v>43632</v>
      </c>
      <c r="H227" s="9">
        <v>43776</v>
      </c>
      <c r="I227" s="9">
        <v>43632</v>
      </c>
      <c r="J227" s="9">
        <v>43632</v>
      </c>
      <c r="K227" s="9">
        <v>43632</v>
      </c>
      <c r="L227" s="9">
        <v>43776</v>
      </c>
      <c r="M227" s="9">
        <v>43632</v>
      </c>
      <c r="N227" s="9">
        <v>43632</v>
      </c>
      <c r="O227" s="9">
        <v>43632</v>
      </c>
      <c r="P227" s="9">
        <v>43776</v>
      </c>
      <c r="Q227" s="9">
        <v>43632</v>
      </c>
      <c r="R227" s="9">
        <v>43632</v>
      </c>
      <c r="S227" s="9">
        <v>43632</v>
      </c>
      <c r="T227" s="9">
        <v>43776</v>
      </c>
      <c r="U227" s="9">
        <v>43632</v>
      </c>
      <c r="V227" s="9">
        <v>43632</v>
      </c>
    </row>
    <row r="228" spans="2:22" ht="10.5">
      <c r="B228" t="s">
        <v>75</v>
      </c>
      <c r="D228" s="9">
        <v>82800</v>
      </c>
      <c r="E228" s="9">
        <v>82800</v>
      </c>
      <c r="F228" s="9">
        <v>82800</v>
      </c>
      <c r="G228" s="9">
        <v>82800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</row>
    <row r="229" spans="2:22" ht="10.5">
      <c r="B229" t="s">
        <v>141</v>
      </c>
      <c r="D229" s="9">
        <v>-600</v>
      </c>
      <c r="E229" s="9">
        <v>0</v>
      </c>
      <c r="F229" s="9">
        <v>0</v>
      </c>
      <c r="G229" s="9">
        <v>0</v>
      </c>
      <c r="H229" s="9">
        <v>-600</v>
      </c>
      <c r="I229" s="9">
        <v>0</v>
      </c>
      <c r="J229" s="9">
        <v>0</v>
      </c>
      <c r="K229" s="9">
        <v>0</v>
      </c>
      <c r="L229" s="9">
        <v>-600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</row>
    <row r="230" spans="2:22" ht="10.5">
      <c r="B230" t="s">
        <v>142</v>
      </c>
      <c r="D230" s="9">
        <v>565896</v>
      </c>
      <c r="E230" s="9">
        <v>716568</v>
      </c>
      <c r="F230" s="9">
        <v>873372</v>
      </c>
      <c r="G230" s="9">
        <v>1030176</v>
      </c>
      <c r="H230" s="9">
        <v>1194864</v>
      </c>
      <c r="I230" s="9">
        <v>1364808</v>
      </c>
      <c r="J230" s="9">
        <v>1633740</v>
      </c>
      <c r="K230" s="9">
        <v>1786164</v>
      </c>
      <c r="L230" s="9">
        <v>1938588</v>
      </c>
      <c r="M230" s="9">
        <v>2091012</v>
      </c>
      <c r="N230" s="9">
        <v>2274096</v>
      </c>
      <c r="O230" s="9">
        <v>2456304</v>
      </c>
      <c r="P230" s="9">
        <v>2639388</v>
      </c>
      <c r="Q230" s="9">
        <v>2815464</v>
      </c>
      <c r="R230" s="9">
        <v>2991540</v>
      </c>
      <c r="S230" s="9">
        <v>3167616</v>
      </c>
      <c r="T230" s="9">
        <v>3343692</v>
      </c>
      <c r="U230" s="9">
        <v>3334084</v>
      </c>
      <c r="V230" s="9">
        <v>3334084</v>
      </c>
    </row>
    <row r="231" spans="2:22" ht="10.5">
      <c r="B231" t="s">
        <v>143</v>
      </c>
      <c r="D231" s="9">
        <v>281088</v>
      </c>
      <c r="E231" s="9">
        <v>324120</v>
      </c>
      <c r="F231" s="9">
        <v>367920</v>
      </c>
      <c r="G231" s="9">
        <v>385440</v>
      </c>
      <c r="H231" s="9">
        <v>412848</v>
      </c>
      <c r="I231" s="9">
        <v>429240</v>
      </c>
      <c r="J231" s="9">
        <v>455520</v>
      </c>
      <c r="K231" s="9">
        <v>481800</v>
      </c>
      <c r="L231" s="9">
        <v>509472</v>
      </c>
      <c r="M231" s="9">
        <v>534360</v>
      </c>
      <c r="N231" s="9">
        <v>560640</v>
      </c>
      <c r="O231" s="9">
        <v>586920</v>
      </c>
      <c r="P231" s="9">
        <v>614880</v>
      </c>
      <c r="Q231" s="9">
        <v>613200</v>
      </c>
      <c r="R231" s="9">
        <v>613200</v>
      </c>
      <c r="S231" s="9">
        <v>613200</v>
      </c>
      <c r="T231" s="9">
        <v>614880</v>
      </c>
      <c r="U231" s="9">
        <v>613200</v>
      </c>
      <c r="V231" s="9">
        <v>613200</v>
      </c>
    </row>
    <row r="232" spans="2:22" ht="10.5">
      <c r="B232" t="s">
        <v>144</v>
      </c>
      <c r="D232" s="9">
        <v>140544</v>
      </c>
      <c r="E232" s="9">
        <v>157680</v>
      </c>
      <c r="F232" s="9">
        <v>175200</v>
      </c>
      <c r="G232" s="9">
        <v>192720</v>
      </c>
      <c r="H232" s="9">
        <v>202032</v>
      </c>
      <c r="I232" s="9">
        <v>219000</v>
      </c>
      <c r="J232" s="9">
        <v>227760</v>
      </c>
      <c r="K232" s="9">
        <v>236520</v>
      </c>
      <c r="L232" s="9">
        <v>245952</v>
      </c>
      <c r="M232" s="9">
        <v>254040</v>
      </c>
      <c r="N232" s="9">
        <v>262800</v>
      </c>
      <c r="O232" s="9">
        <v>271560</v>
      </c>
      <c r="P232" s="9">
        <v>281088</v>
      </c>
      <c r="Q232" s="9">
        <v>280320</v>
      </c>
      <c r="R232" s="9">
        <v>280320</v>
      </c>
      <c r="S232" s="9">
        <v>280320</v>
      </c>
      <c r="T232" s="9">
        <v>281088</v>
      </c>
      <c r="U232" s="9">
        <v>280320</v>
      </c>
      <c r="V232" s="9">
        <v>280320</v>
      </c>
    </row>
    <row r="233" spans="2:22" ht="10.5">
      <c r="B233" t="s">
        <v>76</v>
      </c>
      <c r="D233" s="9">
        <v>411090</v>
      </c>
      <c r="E233" s="9">
        <v>409967</v>
      </c>
      <c r="F233" s="9">
        <v>409967</v>
      </c>
      <c r="G233" s="9">
        <v>409967</v>
      </c>
      <c r="H233" s="9">
        <v>411090</v>
      </c>
      <c r="I233" s="9">
        <v>409967</v>
      </c>
      <c r="J233" s="9">
        <v>409967</v>
      </c>
      <c r="K233" s="9">
        <v>409967</v>
      </c>
      <c r="L233" s="9">
        <v>411090</v>
      </c>
      <c r="M233" s="9">
        <v>409967</v>
      </c>
      <c r="N233" s="9">
        <v>409967</v>
      </c>
      <c r="O233" s="9">
        <v>409967</v>
      </c>
      <c r="P233" s="9">
        <v>411090</v>
      </c>
      <c r="Q233" s="9">
        <v>409967</v>
      </c>
      <c r="R233" s="9">
        <v>409967</v>
      </c>
      <c r="S233" s="9">
        <v>409967</v>
      </c>
      <c r="T233" s="9">
        <v>411090</v>
      </c>
      <c r="U233" s="9">
        <v>409967</v>
      </c>
      <c r="V233" s="9">
        <v>0</v>
      </c>
    </row>
    <row r="234" spans="2:22" ht="10.5">
      <c r="B234" t="s">
        <v>77</v>
      </c>
      <c r="D234" s="9">
        <v>1647876</v>
      </c>
      <c r="E234" s="9">
        <v>1643373</v>
      </c>
      <c r="F234" s="9">
        <v>1643373</v>
      </c>
      <c r="G234" s="9">
        <v>1643373</v>
      </c>
      <c r="H234" s="9">
        <v>1647876</v>
      </c>
      <c r="I234" s="9">
        <v>1643373</v>
      </c>
      <c r="J234" s="9">
        <v>1643373</v>
      </c>
      <c r="K234" s="9">
        <v>1643373</v>
      </c>
      <c r="L234" s="9">
        <v>1647876</v>
      </c>
      <c r="M234" s="9">
        <v>1643373</v>
      </c>
      <c r="N234" s="9">
        <v>1643373</v>
      </c>
      <c r="O234" s="9">
        <v>1643373</v>
      </c>
      <c r="P234" s="9">
        <v>1647876</v>
      </c>
      <c r="Q234" s="9">
        <v>1643373</v>
      </c>
      <c r="R234" s="9">
        <v>1643373</v>
      </c>
      <c r="S234" s="9">
        <v>1643373</v>
      </c>
      <c r="T234" s="9">
        <v>1647876</v>
      </c>
      <c r="U234" s="9">
        <v>1643373</v>
      </c>
      <c r="V234" s="9">
        <v>1643373</v>
      </c>
    </row>
    <row r="235" spans="2:22" ht="10.5">
      <c r="B235" t="s">
        <v>78</v>
      </c>
      <c r="D235" s="9">
        <v>226950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</row>
    <row r="236" spans="2:22" ht="10.5">
      <c r="B236" t="s">
        <v>30</v>
      </c>
      <c r="D236" s="9">
        <v>133422</v>
      </c>
      <c r="E236" s="9">
        <v>133047</v>
      </c>
      <c r="F236" s="9">
        <v>133047</v>
      </c>
      <c r="G236" s="9">
        <v>133047</v>
      </c>
      <c r="H236" s="9">
        <v>133422</v>
      </c>
      <c r="I236" s="9">
        <v>133047</v>
      </c>
      <c r="J236" s="9">
        <v>133047</v>
      </c>
      <c r="K236" s="9">
        <v>133047</v>
      </c>
      <c r="L236" s="9">
        <v>133422</v>
      </c>
      <c r="M236" s="9">
        <v>133047</v>
      </c>
      <c r="N236" s="9">
        <v>133047</v>
      </c>
      <c r="O236" s="9">
        <v>133047</v>
      </c>
      <c r="P236" s="9">
        <v>133422</v>
      </c>
      <c r="Q236" s="9">
        <v>133047</v>
      </c>
      <c r="R236" s="9">
        <v>55902</v>
      </c>
      <c r="S236" s="9">
        <v>0</v>
      </c>
      <c r="T236" s="9">
        <v>0</v>
      </c>
      <c r="U236" s="9">
        <v>0</v>
      </c>
      <c r="V236" s="9">
        <v>0</v>
      </c>
    </row>
    <row r="237" spans="2:22" ht="10.5">
      <c r="B237" t="s">
        <v>79</v>
      </c>
      <c r="D237" s="9">
        <v>1489</v>
      </c>
      <c r="E237" s="9">
        <v>1485</v>
      </c>
      <c r="F237" s="9">
        <v>1485</v>
      </c>
      <c r="G237" s="9">
        <v>1485</v>
      </c>
      <c r="H237" s="9">
        <v>1489</v>
      </c>
      <c r="I237" s="9">
        <v>1485</v>
      </c>
      <c r="J237" s="9">
        <v>1485</v>
      </c>
      <c r="K237" s="9">
        <v>1485</v>
      </c>
      <c r="L237" s="9">
        <v>1489</v>
      </c>
      <c r="M237" s="9">
        <v>1485</v>
      </c>
      <c r="N237" s="9">
        <v>1485</v>
      </c>
      <c r="O237" s="9">
        <v>1485</v>
      </c>
      <c r="P237" s="9">
        <v>1489</v>
      </c>
      <c r="Q237" s="9">
        <v>1485</v>
      </c>
      <c r="R237" s="9">
        <v>1485</v>
      </c>
      <c r="S237" s="9">
        <v>1485</v>
      </c>
      <c r="T237" s="9">
        <v>1489</v>
      </c>
      <c r="U237" s="9">
        <v>1485</v>
      </c>
      <c r="V237" s="9">
        <v>1485</v>
      </c>
    </row>
    <row r="238" spans="2:22" ht="10.5">
      <c r="B238" t="s">
        <v>145</v>
      </c>
      <c r="D238" s="9">
        <v>124725</v>
      </c>
      <c r="E238" s="9">
        <v>124339</v>
      </c>
      <c r="F238" s="9">
        <v>124339</v>
      </c>
      <c r="G238" s="9">
        <v>124339</v>
      </c>
      <c r="H238" s="9">
        <v>124725</v>
      </c>
      <c r="I238" s="9">
        <v>124339</v>
      </c>
      <c r="J238" s="9">
        <v>124339</v>
      </c>
      <c r="K238" s="9">
        <v>124339</v>
      </c>
      <c r="L238" s="9">
        <v>124725</v>
      </c>
      <c r="M238" s="9">
        <v>124339</v>
      </c>
      <c r="N238" s="9">
        <v>124339</v>
      </c>
      <c r="O238" s="9">
        <v>124339</v>
      </c>
      <c r="P238" s="9">
        <v>124725</v>
      </c>
      <c r="Q238" s="9">
        <v>124339</v>
      </c>
      <c r="R238" s="9">
        <v>124339</v>
      </c>
      <c r="S238" s="9">
        <v>124339</v>
      </c>
      <c r="T238" s="9">
        <v>124725</v>
      </c>
      <c r="U238" s="9">
        <v>124339</v>
      </c>
      <c r="V238" s="9">
        <v>124339</v>
      </c>
    </row>
    <row r="239" spans="2:22" ht="10.5">
      <c r="B239" t="s">
        <v>80</v>
      </c>
      <c r="D239" s="9">
        <v>661200</v>
      </c>
      <c r="E239" s="9">
        <v>637920</v>
      </c>
      <c r="F239" s="9">
        <v>586800</v>
      </c>
      <c r="G239" s="9">
        <v>623208</v>
      </c>
      <c r="H239" s="9">
        <v>624240</v>
      </c>
      <c r="I239" s="9">
        <v>450720</v>
      </c>
      <c r="J239" s="9">
        <v>775920</v>
      </c>
      <c r="K239" s="9">
        <v>722160</v>
      </c>
      <c r="L239" s="9">
        <v>1160640</v>
      </c>
      <c r="M239" s="9">
        <v>1471440</v>
      </c>
      <c r="N239" s="9">
        <v>2772240</v>
      </c>
      <c r="O239" s="9">
        <v>3391920</v>
      </c>
      <c r="P239" s="9">
        <v>4999800</v>
      </c>
      <c r="Q239" s="9">
        <v>5988960</v>
      </c>
      <c r="R239" s="9">
        <v>6495000</v>
      </c>
      <c r="S239" s="9">
        <v>7781160</v>
      </c>
      <c r="T239" s="9">
        <v>8886240</v>
      </c>
      <c r="U239" s="9">
        <v>10262688</v>
      </c>
      <c r="V239" s="9">
        <v>12118200</v>
      </c>
    </row>
    <row r="240" spans="2:22" ht="10.5">
      <c r="B240" t="s">
        <v>82</v>
      </c>
      <c r="D240" s="9">
        <v>3644352</v>
      </c>
      <c r="E240" s="9">
        <v>3865728</v>
      </c>
      <c r="F240" s="9">
        <v>3865992</v>
      </c>
      <c r="G240" s="9">
        <v>3866976</v>
      </c>
      <c r="H240" s="9">
        <v>3773832</v>
      </c>
      <c r="I240" s="9">
        <v>3370152</v>
      </c>
      <c r="J240" s="9">
        <v>4057416</v>
      </c>
      <c r="K240" s="9">
        <v>3868896</v>
      </c>
      <c r="L240" s="9">
        <v>4618824</v>
      </c>
      <c r="M240" s="9">
        <v>4550832</v>
      </c>
      <c r="N240" s="9">
        <v>4841376</v>
      </c>
      <c r="O240" s="9">
        <v>4917960</v>
      </c>
      <c r="P240" s="9">
        <v>4946760</v>
      </c>
      <c r="Q240" s="9">
        <v>4957680</v>
      </c>
      <c r="R240" s="9">
        <v>4961520</v>
      </c>
      <c r="S240" s="9">
        <v>4734360</v>
      </c>
      <c r="T240" s="9">
        <v>4950480</v>
      </c>
      <c r="U240" s="9">
        <v>4953960</v>
      </c>
      <c r="V240" s="9">
        <v>4954080</v>
      </c>
    </row>
    <row r="241" spans="2:22" ht="10.5">
      <c r="B241" t="s">
        <v>84</v>
      </c>
      <c r="D241" s="9">
        <v>14543695</v>
      </c>
      <c r="E241" s="9">
        <v>14512782</v>
      </c>
      <c r="F241" s="9">
        <v>14512782</v>
      </c>
      <c r="G241" s="9">
        <v>14512782</v>
      </c>
      <c r="H241" s="9">
        <v>14543695</v>
      </c>
      <c r="I241" s="9">
        <v>14512782</v>
      </c>
      <c r="J241" s="9">
        <v>14512782</v>
      </c>
      <c r="K241" s="9">
        <v>14512782</v>
      </c>
      <c r="L241" s="9">
        <v>14543695</v>
      </c>
      <c r="M241" s="9">
        <v>14512782</v>
      </c>
      <c r="N241" s="9">
        <v>14512782</v>
      </c>
      <c r="O241" s="9">
        <v>14512782</v>
      </c>
      <c r="P241" s="9">
        <v>14543695</v>
      </c>
      <c r="Q241" s="9">
        <v>14512782</v>
      </c>
      <c r="R241" s="9">
        <v>14512782</v>
      </c>
      <c r="S241" s="9">
        <v>14512782</v>
      </c>
      <c r="T241" s="9">
        <v>14543695</v>
      </c>
      <c r="U241" s="9">
        <v>14512782</v>
      </c>
      <c r="V241" s="9">
        <v>14512782</v>
      </c>
    </row>
    <row r="242" spans="2:22" ht="10.5">
      <c r="B242" t="s">
        <v>85</v>
      </c>
      <c r="D242" s="9">
        <v>5797200</v>
      </c>
      <c r="E242" s="9">
        <v>5790429</v>
      </c>
      <c r="F242" s="9">
        <v>5790429</v>
      </c>
      <c r="G242" s="9">
        <v>5790429</v>
      </c>
      <c r="H242" s="9">
        <v>5797200</v>
      </c>
      <c r="I242" s="9">
        <v>5790429</v>
      </c>
      <c r="J242" s="9">
        <v>5790429</v>
      </c>
      <c r="K242" s="9">
        <v>5790429</v>
      </c>
      <c r="L242" s="9">
        <v>5797200</v>
      </c>
      <c r="M242" s="9">
        <v>5790429</v>
      </c>
      <c r="N242" s="9">
        <v>5790429</v>
      </c>
      <c r="O242" s="9">
        <v>5790429</v>
      </c>
      <c r="P242" s="9">
        <v>5797200</v>
      </c>
      <c r="Q242" s="9">
        <v>5790429</v>
      </c>
      <c r="R242" s="9">
        <v>5790429</v>
      </c>
      <c r="S242" s="9">
        <v>5790429</v>
      </c>
      <c r="T242" s="9">
        <v>5797200</v>
      </c>
      <c r="U242" s="9">
        <v>5790429</v>
      </c>
      <c r="V242" s="9">
        <v>5790429</v>
      </c>
    </row>
    <row r="243" spans="2:22" ht="10.5">
      <c r="B243" t="s">
        <v>86</v>
      </c>
      <c r="D243" s="9">
        <v>2202614</v>
      </c>
      <c r="E243" s="9">
        <v>2767218</v>
      </c>
      <c r="F243" s="9">
        <v>2651426</v>
      </c>
      <c r="G243" s="9">
        <v>2794603</v>
      </c>
      <c r="H243" s="9">
        <v>2828971</v>
      </c>
      <c r="I243" s="9">
        <v>2821166</v>
      </c>
      <c r="J243" s="9">
        <v>2950000</v>
      </c>
      <c r="K243" s="9">
        <v>2993643</v>
      </c>
      <c r="L243" s="9">
        <v>2908945</v>
      </c>
      <c r="M243" s="9">
        <v>3016677</v>
      </c>
      <c r="N243" s="9">
        <v>2751636</v>
      </c>
      <c r="O243" s="9">
        <v>2632816</v>
      </c>
      <c r="P243" s="9">
        <v>2614036</v>
      </c>
      <c r="Q243" s="9">
        <v>2683124</v>
      </c>
      <c r="R243" s="9">
        <v>2809917</v>
      </c>
      <c r="S243" s="9">
        <v>2906017</v>
      </c>
      <c r="T243" s="9">
        <v>2764633</v>
      </c>
      <c r="U243" s="9">
        <v>2944574</v>
      </c>
      <c r="V243" s="9">
        <v>3403260</v>
      </c>
    </row>
    <row r="244" spans="4:22" ht="10.5">
      <c r="D244" s="11" t="s">
        <v>52</v>
      </c>
      <c r="E244" s="11" t="s">
        <v>52</v>
      </c>
      <c r="F244" s="11" t="s">
        <v>52</v>
      </c>
      <c r="G244" s="11" t="s">
        <v>52</v>
      </c>
      <c r="H244" s="11" t="s">
        <v>52</v>
      </c>
      <c r="I244" s="11" t="s">
        <v>52</v>
      </c>
      <c r="J244" s="11" t="s">
        <v>52</v>
      </c>
      <c r="K244" s="11" t="s">
        <v>52</v>
      </c>
      <c r="L244" s="11" t="s">
        <v>52</v>
      </c>
      <c r="M244" s="11" t="s">
        <v>52</v>
      </c>
      <c r="N244" s="11" t="s">
        <v>52</v>
      </c>
      <c r="O244" s="11" t="s">
        <v>52</v>
      </c>
      <c r="P244" s="11" t="s">
        <v>52</v>
      </c>
      <c r="Q244" s="11" t="s">
        <v>52</v>
      </c>
      <c r="R244" s="11" t="s">
        <v>52</v>
      </c>
      <c r="S244" s="11" t="s">
        <v>52</v>
      </c>
      <c r="T244" s="11" t="s">
        <v>52</v>
      </c>
      <c r="U244" s="11" t="s">
        <v>52</v>
      </c>
      <c r="V244" s="11" t="s">
        <v>52</v>
      </c>
    </row>
    <row r="245" spans="1:22" ht="10.5">
      <c r="A245" t="s">
        <v>87</v>
      </c>
      <c r="D245" s="9">
        <f>SUM(D204:D243)</f>
        <v>37479545</v>
      </c>
      <c r="E245" s="9">
        <f aca="true" t="shared" si="10" ref="E245:T245">SUM(E204:E243)</f>
        <v>36787828</v>
      </c>
      <c r="F245" s="9">
        <f t="shared" si="10"/>
        <v>35313827</v>
      </c>
      <c r="G245" s="9">
        <f t="shared" si="10"/>
        <v>35750799</v>
      </c>
      <c r="H245" s="9">
        <f t="shared" si="10"/>
        <v>35900293</v>
      </c>
      <c r="I245" s="9">
        <f t="shared" si="10"/>
        <v>35458801</v>
      </c>
      <c r="J245" s="9">
        <f t="shared" si="10"/>
        <v>36196905</v>
      </c>
      <c r="K245" s="9">
        <f t="shared" si="10"/>
        <v>36185742</v>
      </c>
      <c r="L245" s="9">
        <f t="shared" si="10"/>
        <v>37535528</v>
      </c>
      <c r="M245" s="9">
        <f t="shared" si="10"/>
        <v>38014970</v>
      </c>
      <c r="N245" s="9">
        <f t="shared" si="10"/>
        <v>38656953</v>
      </c>
      <c r="O245" s="9">
        <f t="shared" si="10"/>
        <v>39721825</v>
      </c>
      <c r="P245" s="9">
        <f t="shared" si="10"/>
        <v>40737504</v>
      </c>
      <c r="Q245" s="9">
        <f t="shared" si="10"/>
        <v>41928073</v>
      </c>
      <c r="R245" s="9">
        <f t="shared" si="10"/>
        <v>42663701</v>
      </c>
      <c r="S245" s="9">
        <f t="shared" si="10"/>
        <v>43939070</v>
      </c>
      <c r="T245" s="9">
        <f t="shared" si="10"/>
        <v>45349196</v>
      </c>
      <c r="U245" s="9">
        <f>SUM(U204:U243)</f>
        <v>46845131</v>
      </c>
      <c r="V245" s="9">
        <f>SUM(V204:V243)</f>
        <v>48749532</v>
      </c>
    </row>
    <row r="247" ht="10.5">
      <c r="A247" t="s">
        <v>146</v>
      </c>
    </row>
    <row r="248" spans="2:22" ht="10.5">
      <c r="B248" t="s">
        <v>93</v>
      </c>
      <c r="D248" s="9">
        <v>857519</v>
      </c>
      <c r="E248" s="9">
        <v>855083</v>
      </c>
      <c r="F248" s="9">
        <v>855083</v>
      </c>
      <c r="G248" s="9">
        <v>855083</v>
      </c>
      <c r="H248" s="9">
        <v>857519</v>
      </c>
      <c r="I248" s="9">
        <v>855083</v>
      </c>
      <c r="J248" s="9">
        <v>855083</v>
      </c>
      <c r="K248" s="9">
        <v>855083</v>
      </c>
      <c r="L248" s="9">
        <v>857519</v>
      </c>
      <c r="M248" s="9">
        <v>855083</v>
      </c>
      <c r="N248" s="9">
        <v>855083</v>
      </c>
      <c r="O248" s="9">
        <v>855083</v>
      </c>
      <c r="P248" s="9">
        <v>857519</v>
      </c>
      <c r="Q248" s="9">
        <v>855083</v>
      </c>
      <c r="R248" s="9">
        <v>855083</v>
      </c>
      <c r="S248" s="9">
        <v>855083</v>
      </c>
      <c r="T248" s="9">
        <v>857519</v>
      </c>
      <c r="U248" s="9">
        <v>855083</v>
      </c>
      <c r="V248" s="9">
        <v>855083</v>
      </c>
    </row>
    <row r="249" spans="2:22" ht="10.5">
      <c r="B249" t="s">
        <v>94</v>
      </c>
      <c r="D249" s="9">
        <v>879540</v>
      </c>
      <c r="E249" s="9">
        <v>877076</v>
      </c>
      <c r="F249" s="9">
        <v>877076</v>
      </c>
      <c r="G249" s="9">
        <v>877076</v>
      </c>
      <c r="H249" s="9">
        <v>879540</v>
      </c>
      <c r="I249" s="9">
        <v>877076</v>
      </c>
      <c r="J249" s="9">
        <v>877076</v>
      </c>
      <c r="K249" s="9">
        <v>877076</v>
      </c>
      <c r="L249" s="9">
        <v>879540</v>
      </c>
      <c r="M249" s="9">
        <v>877076</v>
      </c>
      <c r="N249" s="9">
        <v>877076</v>
      </c>
      <c r="O249" s="9">
        <v>877076</v>
      </c>
      <c r="P249" s="9">
        <v>879540</v>
      </c>
      <c r="Q249" s="9">
        <v>877076</v>
      </c>
      <c r="R249" s="9">
        <v>877076</v>
      </c>
      <c r="S249" s="9">
        <v>877076</v>
      </c>
      <c r="T249" s="9">
        <v>879540</v>
      </c>
      <c r="U249" s="9">
        <v>877076</v>
      </c>
      <c r="V249" s="9">
        <v>877076</v>
      </c>
    </row>
    <row r="250" spans="2:22" ht="10.5">
      <c r="B250" t="s">
        <v>95</v>
      </c>
      <c r="D250" s="9">
        <v>1713989</v>
      </c>
      <c r="E250" s="9">
        <v>1709148</v>
      </c>
      <c r="F250" s="9">
        <v>1709148</v>
      </c>
      <c r="G250" s="9">
        <v>1709148</v>
      </c>
      <c r="H250" s="9">
        <v>1713989</v>
      </c>
      <c r="I250" s="9">
        <v>1709148</v>
      </c>
      <c r="J250" s="9">
        <v>1709148</v>
      </c>
      <c r="K250" s="9">
        <v>1709148</v>
      </c>
      <c r="L250" s="9">
        <v>1713989</v>
      </c>
      <c r="M250" s="9">
        <v>1709148</v>
      </c>
      <c r="N250" s="9">
        <v>1709148</v>
      </c>
      <c r="O250" s="9">
        <v>1709148</v>
      </c>
      <c r="P250" s="9">
        <v>1713989</v>
      </c>
      <c r="Q250" s="9">
        <v>1709148</v>
      </c>
      <c r="R250" s="9">
        <v>1709148</v>
      </c>
      <c r="S250" s="9">
        <v>1709148</v>
      </c>
      <c r="T250" s="9">
        <v>1713989</v>
      </c>
      <c r="U250" s="9">
        <v>1709148</v>
      </c>
      <c r="V250" s="9">
        <v>1709148</v>
      </c>
    </row>
    <row r="251" spans="2:22" ht="10.5">
      <c r="B251" t="s">
        <v>96</v>
      </c>
      <c r="D251" s="9">
        <v>2531131</v>
      </c>
      <c r="E251" s="9">
        <v>2523837</v>
      </c>
      <c r="F251" s="9">
        <v>2523837</v>
      </c>
      <c r="G251" s="9">
        <v>2523837</v>
      </c>
      <c r="H251" s="9">
        <v>2531131</v>
      </c>
      <c r="I251" s="9">
        <v>2523837</v>
      </c>
      <c r="J251" s="9">
        <v>2523837</v>
      </c>
      <c r="K251" s="9">
        <v>2523837</v>
      </c>
      <c r="L251" s="9">
        <v>2531131</v>
      </c>
      <c r="M251" s="9">
        <v>2523837</v>
      </c>
      <c r="N251" s="9">
        <v>2523837</v>
      </c>
      <c r="O251" s="9">
        <v>2523837</v>
      </c>
      <c r="P251" s="9">
        <v>2531131</v>
      </c>
      <c r="Q251" s="9">
        <v>2523837</v>
      </c>
      <c r="R251" s="9">
        <v>2523837</v>
      </c>
      <c r="S251" s="9">
        <v>2523837</v>
      </c>
      <c r="T251" s="9">
        <v>2531131</v>
      </c>
      <c r="U251" s="9">
        <v>2523837</v>
      </c>
      <c r="V251" s="9">
        <v>2523837</v>
      </c>
    </row>
    <row r="252" spans="2:22" ht="10.5">
      <c r="B252" t="s">
        <v>97</v>
      </c>
      <c r="D252" s="9">
        <v>2437619</v>
      </c>
      <c r="E252" s="9">
        <v>2315530</v>
      </c>
      <c r="F252" s="9">
        <v>2360695</v>
      </c>
      <c r="G252" s="9">
        <v>2363663</v>
      </c>
      <c r="H252" s="9">
        <v>2347065</v>
      </c>
      <c r="I252" s="9">
        <v>2310328</v>
      </c>
      <c r="J252" s="9">
        <v>2357105</v>
      </c>
      <c r="K252" s="9">
        <v>2333626</v>
      </c>
      <c r="L252" s="9">
        <v>2342608</v>
      </c>
      <c r="M252" s="9">
        <v>2392974</v>
      </c>
      <c r="N252" s="9">
        <v>2422638</v>
      </c>
      <c r="O252" s="9">
        <v>2422465</v>
      </c>
      <c r="P252" s="9">
        <v>2430622</v>
      </c>
      <c r="Q252" s="9">
        <v>2422729</v>
      </c>
      <c r="R252" s="9">
        <v>2423130</v>
      </c>
      <c r="S252" s="9">
        <v>2423296</v>
      </c>
      <c r="T252" s="9">
        <v>2432095</v>
      </c>
      <c r="U252" s="9">
        <v>2424270</v>
      </c>
      <c r="V252" s="9">
        <v>2425947</v>
      </c>
    </row>
    <row r="253" spans="2:22" ht="10.5">
      <c r="B253" t="s">
        <v>98</v>
      </c>
      <c r="D253" s="9">
        <v>2542462</v>
      </c>
      <c r="E253" s="9">
        <v>2405689</v>
      </c>
      <c r="F253" s="9">
        <v>2407071</v>
      </c>
      <c r="G253" s="9">
        <v>2406888</v>
      </c>
      <c r="H253" s="9">
        <v>2413890</v>
      </c>
      <c r="I253" s="9">
        <v>2404930</v>
      </c>
      <c r="J253" s="9">
        <v>2404559</v>
      </c>
      <c r="K253" s="9">
        <v>2406618</v>
      </c>
      <c r="L253" s="9">
        <v>2411549</v>
      </c>
      <c r="M253" s="9">
        <v>2405720</v>
      </c>
      <c r="N253" s="9">
        <v>2403986</v>
      </c>
      <c r="O253" s="9">
        <v>2406502</v>
      </c>
      <c r="P253" s="9">
        <v>2417646</v>
      </c>
      <c r="Q253" s="9">
        <v>2412085</v>
      </c>
      <c r="R253" s="9">
        <v>2414487</v>
      </c>
      <c r="S253" s="9">
        <v>2415711</v>
      </c>
      <c r="T253" s="9">
        <v>2426700</v>
      </c>
      <c r="U253" s="9">
        <v>2419677</v>
      </c>
      <c r="V253" s="9">
        <v>2419811</v>
      </c>
    </row>
    <row r="254" spans="2:22" ht="10.5">
      <c r="B254" t="s">
        <v>99</v>
      </c>
      <c r="D254" s="9">
        <v>2368679</v>
      </c>
      <c r="E254" s="9">
        <v>2219333</v>
      </c>
      <c r="F254" s="9">
        <v>2221121</v>
      </c>
      <c r="G254" s="9">
        <v>2220692</v>
      </c>
      <c r="H254" s="9">
        <v>2227811</v>
      </c>
      <c r="I254" s="9">
        <v>2213408</v>
      </c>
      <c r="J254" s="9">
        <v>2221259</v>
      </c>
      <c r="K254" s="9">
        <v>2222052</v>
      </c>
      <c r="L254" s="9">
        <v>2227895</v>
      </c>
      <c r="M254" s="9">
        <v>2222488</v>
      </c>
      <c r="N254" s="9">
        <v>2222431</v>
      </c>
      <c r="O254" s="9">
        <v>2222932</v>
      </c>
      <c r="P254" s="9">
        <v>2238089</v>
      </c>
      <c r="Q254" s="9">
        <v>2231092</v>
      </c>
      <c r="R254" s="9">
        <v>2232594</v>
      </c>
      <c r="S254" s="9">
        <v>2232563</v>
      </c>
      <c r="T254" s="9">
        <v>2240408</v>
      </c>
      <c r="U254" s="9">
        <v>2233024</v>
      </c>
      <c r="V254" s="9">
        <v>2233173</v>
      </c>
    </row>
    <row r="255" spans="2:22" ht="10.5">
      <c r="B255" t="s">
        <v>100</v>
      </c>
      <c r="D255" s="9">
        <v>2489213</v>
      </c>
      <c r="E255" s="9">
        <v>2346005</v>
      </c>
      <c r="F255" s="9">
        <v>2365016</v>
      </c>
      <c r="G255" s="9">
        <v>2366226</v>
      </c>
      <c r="H255" s="9">
        <v>2363151</v>
      </c>
      <c r="I255" s="9">
        <v>2326045</v>
      </c>
      <c r="J255" s="9">
        <v>2368529</v>
      </c>
      <c r="K255" s="9">
        <v>2361478</v>
      </c>
      <c r="L255" s="9">
        <v>2369927</v>
      </c>
      <c r="M255" s="9">
        <v>2370401</v>
      </c>
      <c r="N255" s="9">
        <v>2373512</v>
      </c>
      <c r="O255" s="9">
        <v>2373990</v>
      </c>
      <c r="P255" s="9">
        <v>2384047</v>
      </c>
      <c r="Q255" s="9">
        <v>2380243</v>
      </c>
      <c r="R255" s="9">
        <v>2380806</v>
      </c>
      <c r="S255" s="9">
        <v>2381815</v>
      </c>
      <c r="T255" s="9">
        <v>2389402</v>
      </c>
      <c r="U255" s="9">
        <v>2381793</v>
      </c>
      <c r="V255" s="9">
        <v>2382300</v>
      </c>
    </row>
    <row r="256" spans="2:22" ht="10.5">
      <c r="B256" t="s">
        <v>101</v>
      </c>
      <c r="D256" s="9">
        <v>2247473</v>
      </c>
      <c r="E256" s="9">
        <v>2241333</v>
      </c>
      <c r="F256" s="9">
        <v>2241333</v>
      </c>
      <c r="G256" s="9">
        <v>2241333</v>
      </c>
      <c r="H256" s="9">
        <v>2247473</v>
      </c>
      <c r="I256" s="9">
        <v>2241333</v>
      </c>
      <c r="J256" s="9">
        <v>2241333</v>
      </c>
      <c r="K256" s="9">
        <v>2241333</v>
      </c>
      <c r="L256" s="9">
        <v>2247473</v>
      </c>
      <c r="M256" s="9">
        <v>2241333</v>
      </c>
      <c r="N256" s="9">
        <v>2241333</v>
      </c>
      <c r="O256" s="9">
        <v>2241333</v>
      </c>
      <c r="P256" s="9">
        <v>2247473</v>
      </c>
      <c r="Q256" s="9">
        <v>2241333</v>
      </c>
      <c r="R256" s="9">
        <v>2241333</v>
      </c>
      <c r="S256" s="9">
        <v>2241333</v>
      </c>
      <c r="T256" s="9">
        <v>2247473</v>
      </c>
      <c r="U256" s="9">
        <v>2241333</v>
      </c>
      <c r="V256" s="9">
        <v>2241333</v>
      </c>
    </row>
    <row r="257" spans="2:22" ht="10.5">
      <c r="B257" t="s">
        <v>102</v>
      </c>
      <c r="D257" s="9">
        <v>455962</v>
      </c>
      <c r="E257" s="9">
        <v>455840</v>
      </c>
      <c r="F257" s="9">
        <v>454929</v>
      </c>
      <c r="G257" s="9">
        <v>457146</v>
      </c>
      <c r="H257" s="9">
        <v>457017</v>
      </c>
      <c r="I257" s="9">
        <v>457389</v>
      </c>
      <c r="J257" s="9">
        <v>458449</v>
      </c>
      <c r="K257" s="9">
        <v>458797</v>
      </c>
      <c r="L257" s="9">
        <v>457211</v>
      </c>
      <c r="M257" s="9">
        <v>458367</v>
      </c>
      <c r="N257" s="9">
        <v>458632</v>
      </c>
      <c r="O257" s="9">
        <v>458610</v>
      </c>
      <c r="P257" s="9">
        <v>457887</v>
      </c>
      <c r="Q257" s="9">
        <v>456756</v>
      </c>
      <c r="R257" s="9">
        <v>458307</v>
      </c>
      <c r="S257" s="9">
        <v>458282</v>
      </c>
      <c r="T257" s="9">
        <v>458380</v>
      </c>
      <c r="U257" s="9">
        <v>458256</v>
      </c>
      <c r="V257" s="9">
        <v>458256</v>
      </c>
    </row>
    <row r="258" spans="2:22" ht="10.5">
      <c r="B258" t="s">
        <v>103</v>
      </c>
      <c r="D258" s="9">
        <v>445434</v>
      </c>
      <c r="E258" s="9">
        <v>441207</v>
      </c>
      <c r="F258" s="9">
        <v>439490</v>
      </c>
      <c r="G258" s="9">
        <v>444749</v>
      </c>
      <c r="H258" s="9">
        <v>445046</v>
      </c>
      <c r="I258" s="9">
        <v>442464</v>
      </c>
      <c r="J258" s="9">
        <v>444013</v>
      </c>
      <c r="K258" s="9">
        <v>447539</v>
      </c>
      <c r="L258" s="9">
        <v>439943</v>
      </c>
      <c r="M258" s="9">
        <v>443122</v>
      </c>
      <c r="N258" s="9">
        <v>447934</v>
      </c>
      <c r="O258" s="9">
        <v>447865</v>
      </c>
      <c r="P258" s="9">
        <v>449287</v>
      </c>
      <c r="Q258" s="9">
        <v>447802</v>
      </c>
      <c r="R258" s="9">
        <v>448411</v>
      </c>
      <c r="S258" s="9">
        <v>448387</v>
      </c>
      <c r="T258" s="9">
        <v>449829</v>
      </c>
      <c r="U258" s="9">
        <v>448363</v>
      </c>
      <c r="V258" s="9">
        <v>448360</v>
      </c>
    </row>
    <row r="259" spans="2:22" ht="10.5">
      <c r="B259" t="s">
        <v>104</v>
      </c>
      <c r="D259" s="9">
        <v>565701</v>
      </c>
      <c r="E259" s="9">
        <v>564098</v>
      </c>
      <c r="F259" s="9">
        <v>564098</v>
      </c>
      <c r="G259" s="9">
        <v>564098</v>
      </c>
      <c r="H259" s="9">
        <v>565701</v>
      </c>
      <c r="I259" s="9">
        <v>564098</v>
      </c>
      <c r="J259" s="9">
        <v>564098</v>
      </c>
      <c r="K259" s="9">
        <v>564098</v>
      </c>
      <c r="L259" s="9">
        <v>565701</v>
      </c>
      <c r="M259" s="9">
        <v>564098</v>
      </c>
      <c r="N259" s="9">
        <v>564098</v>
      </c>
      <c r="O259" s="9">
        <v>564098</v>
      </c>
      <c r="P259" s="9">
        <v>565701</v>
      </c>
      <c r="Q259" s="9">
        <v>564098</v>
      </c>
      <c r="R259" s="9">
        <v>564098</v>
      </c>
      <c r="S259" s="9">
        <v>564098</v>
      </c>
      <c r="T259" s="9">
        <v>565701</v>
      </c>
      <c r="U259" s="9">
        <v>564098</v>
      </c>
      <c r="V259" s="9">
        <v>564098</v>
      </c>
    </row>
    <row r="260" spans="2:22" ht="10.5">
      <c r="B260" t="s">
        <v>105</v>
      </c>
      <c r="D260" s="9">
        <v>840340</v>
      </c>
      <c r="E260" s="9">
        <v>837952</v>
      </c>
      <c r="F260" s="9">
        <v>837952</v>
      </c>
      <c r="G260" s="9">
        <v>837952</v>
      </c>
      <c r="H260" s="9">
        <v>840340</v>
      </c>
      <c r="I260" s="9">
        <v>837952</v>
      </c>
      <c r="J260" s="9">
        <v>837952</v>
      </c>
      <c r="K260" s="9">
        <v>837952</v>
      </c>
      <c r="L260" s="9">
        <v>840340</v>
      </c>
      <c r="M260" s="9">
        <v>837952</v>
      </c>
      <c r="N260" s="9">
        <v>837952</v>
      </c>
      <c r="O260" s="9">
        <v>837952</v>
      </c>
      <c r="P260" s="9">
        <v>840340</v>
      </c>
      <c r="Q260" s="9">
        <v>837952</v>
      </c>
      <c r="R260" s="9">
        <v>837952</v>
      </c>
      <c r="S260" s="9">
        <v>837952</v>
      </c>
      <c r="T260" s="9">
        <v>840340</v>
      </c>
      <c r="U260" s="9">
        <v>837952</v>
      </c>
      <c r="V260" s="9">
        <v>837952</v>
      </c>
    </row>
    <row r="261" spans="2:22" ht="10.5">
      <c r="B261" t="s">
        <v>106</v>
      </c>
      <c r="D261" s="9">
        <v>1016261</v>
      </c>
      <c r="E261" s="9">
        <v>1005227</v>
      </c>
      <c r="F261" s="9">
        <v>1013288</v>
      </c>
      <c r="G261" s="9">
        <v>1013333</v>
      </c>
      <c r="H261" s="9">
        <v>1016738</v>
      </c>
      <c r="I261" s="9">
        <v>1019227</v>
      </c>
      <c r="J261" s="9">
        <v>1031125</v>
      </c>
      <c r="K261" s="9">
        <v>1023242</v>
      </c>
      <c r="L261" s="9">
        <v>1044164</v>
      </c>
      <c r="M261" s="9">
        <v>1017180</v>
      </c>
      <c r="N261" s="9">
        <v>1040862</v>
      </c>
      <c r="O261" s="9">
        <v>1027263</v>
      </c>
      <c r="P261" s="9">
        <v>1038737</v>
      </c>
      <c r="Q261" s="9">
        <v>1035466</v>
      </c>
      <c r="R261" s="9">
        <v>1007693</v>
      </c>
      <c r="S261" s="9">
        <v>1007692</v>
      </c>
      <c r="T261" s="9">
        <v>1010960</v>
      </c>
      <c r="U261" s="9">
        <v>1007692</v>
      </c>
      <c r="V261" s="9">
        <v>957794</v>
      </c>
    </row>
    <row r="262" spans="2:22" ht="10.5">
      <c r="B262" t="s">
        <v>107</v>
      </c>
      <c r="D262" s="9">
        <v>1397560</v>
      </c>
      <c r="E262" s="9">
        <v>1379741</v>
      </c>
      <c r="F262" s="9">
        <v>1365345</v>
      </c>
      <c r="G262" s="9">
        <v>1371660</v>
      </c>
      <c r="H262" s="9">
        <v>1391852</v>
      </c>
      <c r="I262" s="9">
        <v>1409139</v>
      </c>
      <c r="J262" s="9">
        <v>1414184</v>
      </c>
      <c r="K262" s="9">
        <v>1397641</v>
      </c>
      <c r="L262" s="9">
        <v>1421308</v>
      </c>
      <c r="M262" s="9">
        <v>1408635</v>
      </c>
      <c r="N262" s="9">
        <v>1406939</v>
      </c>
      <c r="O262" s="9">
        <v>1403350</v>
      </c>
      <c r="P262" s="9">
        <v>1369231</v>
      </c>
      <c r="Q262" s="9">
        <v>1360831</v>
      </c>
      <c r="R262" s="9">
        <v>1330583</v>
      </c>
      <c r="S262" s="9">
        <v>1313709</v>
      </c>
      <c r="T262" s="9">
        <v>1301984</v>
      </c>
      <c r="U262" s="9">
        <v>1291161</v>
      </c>
      <c r="V262" s="9">
        <v>1247776</v>
      </c>
    </row>
    <row r="263" spans="2:22" ht="10.5">
      <c r="B263" t="s">
        <v>108</v>
      </c>
      <c r="D263" s="9">
        <v>1989875</v>
      </c>
      <c r="E263" s="9">
        <v>1974420</v>
      </c>
      <c r="F263" s="9">
        <v>1968624</v>
      </c>
      <c r="G263" s="9">
        <v>1979895</v>
      </c>
      <c r="H263" s="9">
        <v>1991173</v>
      </c>
      <c r="I263" s="9">
        <v>1985117</v>
      </c>
      <c r="J263" s="9">
        <v>1988431</v>
      </c>
      <c r="K263" s="9">
        <v>1990279</v>
      </c>
      <c r="L263" s="9">
        <v>1990913</v>
      </c>
      <c r="M263" s="9">
        <v>1976788</v>
      </c>
      <c r="N263" s="9">
        <v>1992718</v>
      </c>
      <c r="O263" s="9">
        <v>2004308</v>
      </c>
      <c r="P263" s="9">
        <v>2044430</v>
      </c>
      <c r="Q263" s="9">
        <v>2040200</v>
      </c>
      <c r="R263" s="9">
        <v>1945902</v>
      </c>
      <c r="S263" s="9">
        <v>1943944</v>
      </c>
      <c r="T263" s="9">
        <v>1949887</v>
      </c>
      <c r="U263" s="9">
        <v>1928918</v>
      </c>
      <c r="V263" s="9">
        <v>1846227</v>
      </c>
    </row>
    <row r="264" spans="2:22" ht="10.5">
      <c r="B264" t="s">
        <v>109</v>
      </c>
      <c r="D264" s="9">
        <v>3476161</v>
      </c>
      <c r="E264" s="9">
        <v>3466086</v>
      </c>
      <c r="F264" s="9">
        <v>3466086</v>
      </c>
      <c r="G264" s="9">
        <v>3466086</v>
      </c>
      <c r="H264" s="9">
        <v>3476161</v>
      </c>
      <c r="I264" s="9">
        <v>3466086</v>
      </c>
      <c r="J264" s="9">
        <v>3466086</v>
      </c>
      <c r="K264" s="9">
        <v>3466086</v>
      </c>
      <c r="L264" s="9">
        <v>3476161</v>
      </c>
      <c r="M264" s="9">
        <v>3466086</v>
      </c>
      <c r="N264" s="9">
        <v>3466086</v>
      </c>
      <c r="O264" s="9">
        <v>3466086</v>
      </c>
      <c r="P264" s="9">
        <v>3476161</v>
      </c>
      <c r="Q264" s="9">
        <v>3466086</v>
      </c>
      <c r="R264" s="9">
        <v>3466086</v>
      </c>
      <c r="S264" s="9">
        <v>3466086</v>
      </c>
      <c r="T264" s="9">
        <v>3476161</v>
      </c>
      <c r="U264" s="9">
        <v>3466086</v>
      </c>
      <c r="V264" s="9">
        <v>3466086</v>
      </c>
    </row>
    <row r="265" spans="2:22" ht="10.5">
      <c r="B265" t="s">
        <v>110</v>
      </c>
      <c r="D265" s="9">
        <v>3532106</v>
      </c>
      <c r="E265" s="9">
        <v>3522072</v>
      </c>
      <c r="F265" s="9">
        <v>3522072</v>
      </c>
      <c r="G265" s="9">
        <v>3522072</v>
      </c>
      <c r="H265" s="9">
        <v>3532106</v>
      </c>
      <c r="I265" s="9">
        <v>3522072</v>
      </c>
      <c r="J265" s="9">
        <v>3522072</v>
      </c>
      <c r="K265" s="9">
        <v>3522072</v>
      </c>
      <c r="L265" s="9">
        <v>3532106</v>
      </c>
      <c r="M265" s="9">
        <v>3522072</v>
      </c>
      <c r="N265" s="9">
        <v>3522072</v>
      </c>
      <c r="O265" s="9">
        <v>3522072</v>
      </c>
      <c r="P265" s="9">
        <v>3532106</v>
      </c>
      <c r="Q265" s="9">
        <v>3522072</v>
      </c>
      <c r="R265" s="9">
        <v>3522072</v>
      </c>
      <c r="S265" s="9">
        <v>3522072</v>
      </c>
      <c r="T265" s="9">
        <v>3532106</v>
      </c>
      <c r="U265" s="9">
        <v>3522072</v>
      </c>
      <c r="V265" s="9">
        <v>3522072</v>
      </c>
    </row>
    <row r="266" spans="2:22" ht="10.5">
      <c r="B266" t="s">
        <v>111</v>
      </c>
      <c r="D266" s="9">
        <v>3038224</v>
      </c>
      <c r="E266" s="9">
        <v>3029617</v>
      </c>
      <c r="F266" s="9">
        <v>3029617</v>
      </c>
      <c r="G266" s="9">
        <v>3029617</v>
      </c>
      <c r="H266" s="9">
        <v>3038224</v>
      </c>
      <c r="I266" s="9">
        <v>3029617</v>
      </c>
      <c r="J266" s="9">
        <v>3029336</v>
      </c>
      <c r="K266" s="9">
        <v>3029617</v>
      </c>
      <c r="L266" s="9">
        <v>3038224</v>
      </c>
      <c r="M266" s="9">
        <v>3028745</v>
      </c>
      <c r="N266" s="9">
        <v>3014645</v>
      </c>
      <c r="O266" s="9">
        <v>3006038</v>
      </c>
      <c r="P266" s="9">
        <v>2997958</v>
      </c>
      <c r="Q266" s="9">
        <v>2989284</v>
      </c>
      <c r="R266" s="9">
        <v>2989908</v>
      </c>
      <c r="S266" s="9">
        <v>2990560</v>
      </c>
      <c r="T266" s="9">
        <v>2999241</v>
      </c>
      <c r="U266" s="9">
        <v>2990389</v>
      </c>
      <c r="V266" s="9">
        <v>2991420</v>
      </c>
    </row>
    <row r="267" spans="2:22" ht="10.5">
      <c r="B267" t="s">
        <v>112</v>
      </c>
      <c r="D267" s="9">
        <v>1858625</v>
      </c>
      <c r="E267" s="9">
        <v>1853522</v>
      </c>
      <c r="F267" s="9">
        <v>1853703</v>
      </c>
      <c r="G267" s="9">
        <v>1853780</v>
      </c>
      <c r="H267" s="9">
        <v>1858505</v>
      </c>
      <c r="I267" s="9">
        <v>1854742</v>
      </c>
      <c r="J267" s="9">
        <v>1845142</v>
      </c>
      <c r="K267" s="9">
        <v>1847379</v>
      </c>
      <c r="L267" s="9">
        <v>1852096</v>
      </c>
      <c r="M267" s="9">
        <v>1835613</v>
      </c>
      <c r="N267" s="9">
        <v>1796864</v>
      </c>
      <c r="O267" s="9">
        <v>1788606</v>
      </c>
      <c r="P267" s="9">
        <v>1794284</v>
      </c>
      <c r="Q267" s="9">
        <v>1788951</v>
      </c>
      <c r="R267" s="9">
        <v>1788942</v>
      </c>
      <c r="S267" s="9">
        <v>1788972</v>
      </c>
      <c r="T267" s="9">
        <v>1794355</v>
      </c>
      <c r="U267" s="9">
        <v>1785679</v>
      </c>
      <c r="V267" s="9">
        <v>1785668</v>
      </c>
    </row>
    <row r="268" spans="2:22" ht="10.5">
      <c r="B268" t="s">
        <v>113</v>
      </c>
      <c r="D268" s="9">
        <v>3773615</v>
      </c>
      <c r="E268" s="9">
        <v>3762985</v>
      </c>
      <c r="F268" s="9">
        <v>3762985</v>
      </c>
      <c r="G268" s="9">
        <v>3762985</v>
      </c>
      <c r="H268" s="9">
        <v>3773615</v>
      </c>
      <c r="I268" s="9">
        <v>3762985</v>
      </c>
      <c r="J268" s="9">
        <v>3762985</v>
      </c>
      <c r="K268" s="9">
        <v>3762985</v>
      </c>
      <c r="L268" s="9">
        <v>3773615</v>
      </c>
      <c r="M268" s="9">
        <v>3762985</v>
      </c>
      <c r="N268" s="9">
        <v>3762985</v>
      </c>
      <c r="O268" s="9">
        <v>3762985</v>
      </c>
      <c r="P268" s="9">
        <v>3773615</v>
      </c>
      <c r="Q268" s="9">
        <v>3760305</v>
      </c>
      <c r="R268" s="9">
        <v>3760006</v>
      </c>
      <c r="S268" s="9">
        <v>3760634</v>
      </c>
      <c r="T268" s="9">
        <v>3771566</v>
      </c>
      <c r="U268" s="9">
        <v>3760749</v>
      </c>
      <c r="V268" s="9">
        <v>3760797</v>
      </c>
    </row>
    <row r="269" spans="2:22" ht="10.5">
      <c r="B269" t="s">
        <v>114</v>
      </c>
      <c r="D269" s="9">
        <v>176150</v>
      </c>
      <c r="E269" s="9">
        <v>175655</v>
      </c>
      <c r="F269" s="9">
        <v>175655</v>
      </c>
      <c r="G269" s="9">
        <v>175655</v>
      </c>
      <c r="H269" s="9">
        <v>176150</v>
      </c>
      <c r="I269" s="9">
        <v>175655</v>
      </c>
      <c r="J269" s="9">
        <v>175655</v>
      </c>
      <c r="K269" s="9">
        <v>175655</v>
      </c>
      <c r="L269" s="9">
        <v>176150</v>
      </c>
      <c r="M269" s="9">
        <v>175655</v>
      </c>
      <c r="N269" s="9">
        <v>175655</v>
      </c>
      <c r="O269" s="9">
        <v>175655</v>
      </c>
      <c r="P269" s="9">
        <v>176150</v>
      </c>
      <c r="Q269" s="9">
        <v>175655</v>
      </c>
      <c r="R269" s="9">
        <v>175655</v>
      </c>
      <c r="S269" s="9">
        <v>175655</v>
      </c>
      <c r="T269" s="9">
        <v>176150</v>
      </c>
      <c r="U269" s="9">
        <v>175655</v>
      </c>
      <c r="V269" s="9">
        <v>175655</v>
      </c>
    </row>
    <row r="270" spans="2:22" ht="10.5">
      <c r="B270" t="s">
        <v>115</v>
      </c>
      <c r="D270" s="9">
        <v>2176488</v>
      </c>
      <c r="E270" s="9">
        <v>2164692</v>
      </c>
      <c r="F270" s="9">
        <v>2095781</v>
      </c>
      <c r="G270" s="9">
        <v>2119786</v>
      </c>
      <c r="H270" s="9">
        <v>2171632</v>
      </c>
      <c r="I270" s="9">
        <v>2252536</v>
      </c>
      <c r="J270" s="9">
        <v>2197534</v>
      </c>
      <c r="K270" s="9">
        <v>2192518</v>
      </c>
      <c r="L270" s="9">
        <v>2189674</v>
      </c>
      <c r="M270" s="9">
        <v>2170381</v>
      </c>
      <c r="N270" s="9">
        <v>2215914</v>
      </c>
      <c r="O270" s="9">
        <v>2275115</v>
      </c>
      <c r="P270" s="9">
        <v>2284805</v>
      </c>
      <c r="Q270" s="9">
        <v>2237797</v>
      </c>
      <c r="R270" s="9">
        <v>2199353</v>
      </c>
      <c r="S270" s="9">
        <v>2202644</v>
      </c>
      <c r="T270" s="9">
        <v>2209307</v>
      </c>
      <c r="U270" s="9">
        <v>2095121</v>
      </c>
      <c r="V270" s="9">
        <v>2095323</v>
      </c>
    </row>
    <row r="271" spans="2:22" ht="10.5">
      <c r="B271" t="s">
        <v>116</v>
      </c>
      <c r="D271" s="9">
        <v>686036</v>
      </c>
      <c r="E271" s="9">
        <v>685004</v>
      </c>
      <c r="F271" s="9">
        <v>685617</v>
      </c>
      <c r="G271" s="9">
        <v>686068</v>
      </c>
      <c r="H271" s="9">
        <v>685487</v>
      </c>
      <c r="I271" s="9">
        <v>690190</v>
      </c>
      <c r="J271" s="9">
        <v>665783</v>
      </c>
      <c r="K271" s="9">
        <v>665590</v>
      </c>
      <c r="L271" s="9">
        <v>667737</v>
      </c>
      <c r="M271" s="9">
        <v>666060</v>
      </c>
      <c r="N271" s="9">
        <v>665858</v>
      </c>
      <c r="O271" s="9">
        <v>666114</v>
      </c>
      <c r="P271" s="9">
        <v>659856</v>
      </c>
      <c r="Q271" s="9">
        <v>651183</v>
      </c>
      <c r="R271" s="9">
        <v>649490</v>
      </c>
      <c r="S271" s="9">
        <v>643063</v>
      </c>
      <c r="T271" s="9">
        <v>635708</v>
      </c>
      <c r="U271" s="9">
        <v>623451</v>
      </c>
      <c r="V271" s="9">
        <v>617441</v>
      </c>
    </row>
    <row r="272" spans="4:22" ht="10.5">
      <c r="D272" s="11" t="s">
        <v>52</v>
      </c>
      <c r="E272" s="11" t="s">
        <v>52</v>
      </c>
      <c r="F272" s="11" t="s">
        <v>52</v>
      </c>
      <c r="G272" s="11" t="s">
        <v>52</v>
      </c>
      <c r="H272" s="11" t="s">
        <v>52</v>
      </c>
      <c r="I272" s="11" t="s">
        <v>52</v>
      </c>
      <c r="J272" s="11" t="s">
        <v>52</v>
      </c>
      <c r="K272" s="11" t="s">
        <v>52</v>
      </c>
      <c r="L272" s="11" t="s">
        <v>52</v>
      </c>
      <c r="M272" s="11" t="s">
        <v>52</v>
      </c>
      <c r="N272" s="11" t="s">
        <v>52</v>
      </c>
      <c r="O272" s="11" t="s">
        <v>52</v>
      </c>
      <c r="P272" s="11" t="s">
        <v>52</v>
      </c>
      <c r="Q272" s="11" t="s">
        <v>52</v>
      </c>
      <c r="R272" s="11" t="s">
        <v>52</v>
      </c>
      <c r="S272" s="11" t="s">
        <v>52</v>
      </c>
      <c r="T272" s="11" t="s">
        <v>52</v>
      </c>
      <c r="U272" s="11" t="s">
        <v>52</v>
      </c>
      <c r="V272" s="11" t="s">
        <v>52</v>
      </c>
    </row>
    <row r="273" spans="1:22" ht="10.5">
      <c r="A273" t="s">
        <v>147</v>
      </c>
      <c r="D273" s="9">
        <f>SUM(D248:D271)</f>
        <v>43496163</v>
      </c>
      <c r="E273" s="9">
        <f aca="true" t="shared" si="11" ref="E273:T273">SUM(E248:E271)</f>
        <v>42811152</v>
      </c>
      <c r="F273" s="9">
        <f t="shared" si="11"/>
        <v>42795622</v>
      </c>
      <c r="G273" s="9">
        <f t="shared" si="11"/>
        <v>42848828</v>
      </c>
      <c r="H273" s="9">
        <f t="shared" si="11"/>
        <v>43001316</v>
      </c>
      <c r="I273" s="9">
        <f t="shared" si="11"/>
        <v>42930457</v>
      </c>
      <c r="J273" s="9">
        <f t="shared" si="11"/>
        <v>42960774</v>
      </c>
      <c r="K273" s="9">
        <f t="shared" si="11"/>
        <v>42911701</v>
      </c>
      <c r="L273" s="9">
        <f t="shared" si="11"/>
        <v>43046974</v>
      </c>
      <c r="M273" s="9">
        <f t="shared" si="11"/>
        <v>42931799</v>
      </c>
      <c r="N273" s="9">
        <f t="shared" si="11"/>
        <v>42998258</v>
      </c>
      <c r="O273" s="9">
        <f t="shared" si="11"/>
        <v>43038483</v>
      </c>
      <c r="P273" s="9">
        <f t="shared" si="11"/>
        <v>43160604</v>
      </c>
      <c r="Q273" s="9">
        <f t="shared" si="11"/>
        <v>42987064</v>
      </c>
      <c r="R273" s="9">
        <f t="shared" si="11"/>
        <v>42801952</v>
      </c>
      <c r="S273" s="9">
        <f t="shared" si="11"/>
        <v>42783612</v>
      </c>
      <c r="T273" s="9">
        <f t="shared" si="11"/>
        <v>42889932</v>
      </c>
      <c r="U273" s="9">
        <f>SUM(U248:U271)</f>
        <v>42620883</v>
      </c>
      <c r="V273" s="9">
        <f>SUM(V248:V271)</f>
        <v>42442633</v>
      </c>
    </row>
    <row r="275" ht="10.5">
      <c r="A275" t="s">
        <v>148</v>
      </c>
    </row>
    <row r="276" spans="2:22" ht="10.5">
      <c r="B276" t="s">
        <v>149</v>
      </c>
      <c r="D276" s="9">
        <v>4931585</v>
      </c>
      <c r="E276" s="9">
        <v>4910995</v>
      </c>
      <c r="F276" s="9">
        <v>4910804</v>
      </c>
      <c r="G276" s="9">
        <v>4910775</v>
      </c>
      <c r="H276" s="9">
        <v>4930043</v>
      </c>
      <c r="I276" s="9">
        <v>4911207</v>
      </c>
      <c r="J276" s="9">
        <v>4910245</v>
      </c>
      <c r="K276" s="9">
        <v>4910397</v>
      </c>
      <c r="L276" s="9">
        <v>4929524</v>
      </c>
      <c r="M276" s="9">
        <v>4909993</v>
      </c>
      <c r="N276" s="9">
        <v>4908847</v>
      </c>
      <c r="O276" s="9">
        <v>4908783</v>
      </c>
      <c r="P276" s="9">
        <v>4926951</v>
      </c>
      <c r="Q276" s="9">
        <v>4907689</v>
      </c>
      <c r="R276" s="9">
        <v>4907296</v>
      </c>
      <c r="S276" s="9">
        <v>4908405</v>
      </c>
      <c r="T276" s="9">
        <v>4926757</v>
      </c>
      <c r="U276" s="9">
        <v>4908302</v>
      </c>
      <c r="V276" s="9">
        <v>4909545</v>
      </c>
    </row>
    <row r="277" spans="2:22" ht="10.5">
      <c r="B277" t="s">
        <v>150</v>
      </c>
      <c r="D277" s="9">
        <v>-8725</v>
      </c>
      <c r="E277" s="9">
        <v>536</v>
      </c>
      <c r="F277" s="9">
        <v>922</v>
      </c>
      <c r="G277" s="9">
        <v>844</v>
      </c>
      <c r="H277" s="9">
        <v>1030</v>
      </c>
      <c r="I277" s="9">
        <v>916</v>
      </c>
      <c r="J277" s="9">
        <v>785</v>
      </c>
      <c r="K277" s="9">
        <v>685</v>
      </c>
      <c r="L277" s="9">
        <v>865</v>
      </c>
      <c r="M277" s="9">
        <v>1245</v>
      </c>
      <c r="N277" s="9">
        <v>2550</v>
      </c>
      <c r="O277" s="9">
        <v>1854</v>
      </c>
      <c r="P277" s="9">
        <v>5988</v>
      </c>
      <c r="Q277" s="9">
        <v>-151</v>
      </c>
      <c r="R277" s="9">
        <v>-428</v>
      </c>
      <c r="S277" s="9">
        <v>-56</v>
      </c>
      <c r="T277" s="9">
        <v>0</v>
      </c>
      <c r="U277" s="9">
        <v>0</v>
      </c>
      <c r="V277" s="9">
        <v>0</v>
      </c>
    </row>
    <row r="278" spans="4:22" ht="10.5">
      <c r="D278" s="11" t="s">
        <v>52</v>
      </c>
      <c r="E278" s="11" t="s">
        <v>52</v>
      </c>
      <c r="F278" s="11" t="s">
        <v>52</v>
      </c>
      <c r="G278" s="11" t="s">
        <v>52</v>
      </c>
      <c r="H278" s="11" t="s">
        <v>52</v>
      </c>
      <c r="I278" s="11" t="s">
        <v>52</v>
      </c>
      <c r="J278" s="11" t="s">
        <v>52</v>
      </c>
      <c r="K278" s="11" t="s">
        <v>52</v>
      </c>
      <c r="L278" s="11" t="s">
        <v>52</v>
      </c>
      <c r="M278" s="11" t="s">
        <v>52</v>
      </c>
      <c r="N278" s="11" t="s">
        <v>52</v>
      </c>
      <c r="O278" s="11" t="s">
        <v>52</v>
      </c>
      <c r="P278" s="11" t="s">
        <v>52</v>
      </c>
      <c r="Q278" s="11" t="s">
        <v>52</v>
      </c>
      <c r="R278" s="11" t="s">
        <v>52</v>
      </c>
      <c r="S278" s="11" t="s">
        <v>52</v>
      </c>
      <c r="T278" s="11" t="s">
        <v>52</v>
      </c>
      <c r="U278" s="11" t="s">
        <v>52</v>
      </c>
      <c r="V278" s="11" t="s">
        <v>52</v>
      </c>
    </row>
    <row r="279" spans="1:22" ht="10.5">
      <c r="A279" t="s">
        <v>151</v>
      </c>
      <c r="D279" s="9">
        <f>SUM(D276:D277)</f>
        <v>4922860</v>
      </c>
      <c r="E279" s="9">
        <f aca="true" t="shared" si="12" ref="E279:T279">SUM(E276:E277)</f>
        <v>4911531</v>
      </c>
      <c r="F279" s="9">
        <f t="shared" si="12"/>
        <v>4911726</v>
      </c>
      <c r="G279" s="9">
        <f t="shared" si="12"/>
        <v>4911619</v>
      </c>
      <c r="H279" s="9">
        <f t="shared" si="12"/>
        <v>4931073</v>
      </c>
      <c r="I279" s="9">
        <f t="shared" si="12"/>
        <v>4912123</v>
      </c>
      <c r="J279" s="9">
        <f t="shared" si="12"/>
        <v>4911030</v>
      </c>
      <c r="K279" s="9">
        <f t="shared" si="12"/>
        <v>4911082</v>
      </c>
      <c r="L279" s="9">
        <f t="shared" si="12"/>
        <v>4930389</v>
      </c>
      <c r="M279" s="9">
        <f t="shared" si="12"/>
        <v>4911238</v>
      </c>
      <c r="N279" s="9">
        <f t="shared" si="12"/>
        <v>4911397</v>
      </c>
      <c r="O279" s="9">
        <f t="shared" si="12"/>
        <v>4910637</v>
      </c>
      <c r="P279" s="9">
        <f t="shared" si="12"/>
        <v>4932939</v>
      </c>
      <c r="Q279" s="9">
        <f t="shared" si="12"/>
        <v>4907538</v>
      </c>
      <c r="R279" s="9">
        <f t="shared" si="12"/>
        <v>4906868</v>
      </c>
      <c r="S279" s="9">
        <f t="shared" si="12"/>
        <v>4908349</v>
      </c>
      <c r="T279" s="9">
        <f t="shared" si="12"/>
        <v>4926757</v>
      </c>
      <c r="U279" s="9">
        <f>SUM(U276:U277)</f>
        <v>4908302</v>
      </c>
      <c r="V279" s="9">
        <f>SUM(V276:V277)</f>
        <v>4909545</v>
      </c>
    </row>
    <row r="281" ht="10.5">
      <c r="A281" t="s">
        <v>152</v>
      </c>
    </row>
    <row r="282" spans="2:22" ht="10.5">
      <c r="B282" t="s">
        <v>117</v>
      </c>
      <c r="D282" s="9">
        <v>651718</v>
      </c>
      <c r="E282" s="9">
        <v>650029</v>
      </c>
      <c r="F282" s="9">
        <v>650258</v>
      </c>
      <c r="G282" s="9">
        <v>650320</v>
      </c>
      <c r="H282" s="9">
        <v>651516</v>
      </c>
      <c r="I282" s="9">
        <v>651422</v>
      </c>
      <c r="J282" s="9">
        <v>644419</v>
      </c>
      <c r="K282" s="9">
        <v>644423</v>
      </c>
      <c r="L282" s="9">
        <v>646316</v>
      </c>
      <c r="M282" s="9">
        <v>644414</v>
      </c>
      <c r="N282" s="9">
        <v>644413</v>
      </c>
      <c r="O282" s="9">
        <v>644411</v>
      </c>
      <c r="P282" s="9">
        <v>643112</v>
      </c>
      <c r="Q282" s="9">
        <v>637304</v>
      </c>
      <c r="R282" s="9">
        <v>636443</v>
      </c>
      <c r="S282" s="9">
        <v>632839</v>
      </c>
      <c r="T282" s="9">
        <v>628105</v>
      </c>
      <c r="U282" s="9">
        <v>618848</v>
      </c>
      <c r="V282" s="9">
        <v>610101</v>
      </c>
    </row>
    <row r="283" spans="2:22" ht="10.5">
      <c r="B283" t="s">
        <v>118</v>
      </c>
      <c r="D283" s="9">
        <v>320436</v>
      </c>
      <c r="E283" s="9">
        <v>319066</v>
      </c>
      <c r="F283" s="9">
        <v>316769</v>
      </c>
      <c r="G283" s="9">
        <v>318070</v>
      </c>
      <c r="H283" s="9">
        <v>320083</v>
      </c>
      <c r="I283" s="9">
        <v>320295</v>
      </c>
      <c r="J283" s="9">
        <v>320375</v>
      </c>
      <c r="K283" s="9">
        <v>318800</v>
      </c>
      <c r="L283" s="9">
        <v>321530</v>
      </c>
      <c r="M283" s="9">
        <v>319818</v>
      </c>
      <c r="N283" s="9">
        <v>320136</v>
      </c>
      <c r="O283" s="9">
        <v>318882</v>
      </c>
      <c r="P283" s="9">
        <v>311547</v>
      </c>
      <c r="Q283" s="9">
        <v>307259</v>
      </c>
      <c r="R283" s="9">
        <v>305878</v>
      </c>
      <c r="S283" s="9">
        <v>300711</v>
      </c>
      <c r="T283" s="9">
        <v>295560</v>
      </c>
      <c r="U283" s="9">
        <v>290765</v>
      </c>
      <c r="V283" s="9">
        <v>290138</v>
      </c>
    </row>
    <row r="284" spans="2:22" ht="10.5">
      <c r="B284" t="s">
        <v>119</v>
      </c>
      <c r="D284" s="9">
        <v>237764</v>
      </c>
      <c r="E284" s="9">
        <v>236772</v>
      </c>
      <c r="F284" s="9">
        <v>235259</v>
      </c>
      <c r="G284" s="9">
        <v>235833</v>
      </c>
      <c r="H284" s="9">
        <v>237504</v>
      </c>
      <c r="I284" s="9">
        <v>238109</v>
      </c>
      <c r="J284" s="9">
        <v>237140</v>
      </c>
      <c r="K284" s="9">
        <v>236517</v>
      </c>
      <c r="L284" s="9">
        <v>237880</v>
      </c>
      <c r="M284" s="9">
        <v>236998</v>
      </c>
      <c r="N284" s="9">
        <v>237047</v>
      </c>
      <c r="O284" s="9">
        <v>236939</v>
      </c>
      <c r="P284" s="9">
        <v>232110</v>
      </c>
      <c r="Q284" s="9">
        <v>228198</v>
      </c>
      <c r="R284" s="9">
        <v>227331</v>
      </c>
      <c r="S284" s="9">
        <v>223586</v>
      </c>
      <c r="T284" s="9">
        <v>220602</v>
      </c>
      <c r="U284" s="9">
        <v>216175</v>
      </c>
      <c r="V284" s="9">
        <v>215240</v>
      </c>
    </row>
    <row r="285" spans="2:22" ht="10.5">
      <c r="B285" t="s">
        <v>120</v>
      </c>
      <c r="D285" s="9">
        <v>141677</v>
      </c>
      <c r="E285" s="9">
        <v>141745</v>
      </c>
      <c r="F285" s="9">
        <v>141655</v>
      </c>
      <c r="G285" s="9">
        <v>141748</v>
      </c>
      <c r="H285" s="9">
        <v>142430</v>
      </c>
      <c r="I285" s="9">
        <v>141726</v>
      </c>
      <c r="J285" s="9">
        <v>141756</v>
      </c>
      <c r="K285" s="9">
        <v>141867</v>
      </c>
      <c r="L285" s="9">
        <v>141629</v>
      </c>
      <c r="M285" s="9">
        <v>141890</v>
      </c>
      <c r="N285" s="9">
        <v>142953</v>
      </c>
      <c r="O285" s="9">
        <v>143201</v>
      </c>
      <c r="P285" s="9">
        <v>142989</v>
      </c>
      <c r="Q285" s="9">
        <v>144360</v>
      </c>
      <c r="R285" s="9">
        <v>136812</v>
      </c>
      <c r="S285" s="9">
        <v>140115</v>
      </c>
      <c r="T285" s="9">
        <v>140112</v>
      </c>
      <c r="U285" s="9">
        <v>139756</v>
      </c>
      <c r="V285" s="9">
        <v>139857</v>
      </c>
    </row>
    <row r="286" spans="2:22" ht="10.5">
      <c r="B286" t="s">
        <v>121</v>
      </c>
      <c r="D286" s="9">
        <v>1686530</v>
      </c>
      <c r="E286" s="9">
        <v>1681001</v>
      </c>
      <c r="F286" s="9">
        <v>1681001</v>
      </c>
      <c r="G286" s="9">
        <v>1681001</v>
      </c>
      <c r="H286" s="9">
        <v>1686530</v>
      </c>
      <c r="I286" s="9">
        <v>1681001</v>
      </c>
      <c r="J286" s="9">
        <v>1681001</v>
      </c>
      <c r="K286" s="9">
        <v>1681001</v>
      </c>
      <c r="L286" s="9">
        <v>1686530</v>
      </c>
      <c r="M286" s="9">
        <v>1681001</v>
      </c>
      <c r="N286" s="9">
        <v>1681001</v>
      </c>
      <c r="O286" s="9">
        <v>1681001</v>
      </c>
      <c r="P286" s="9">
        <v>1686530</v>
      </c>
      <c r="Q286" s="9">
        <v>1681001</v>
      </c>
      <c r="R286" s="9">
        <v>1681001</v>
      </c>
      <c r="S286" s="9">
        <v>1681001</v>
      </c>
      <c r="T286" s="9">
        <v>1686530</v>
      </c>
      <c r="U286" s="9">
        <v>1681001</v>
      </c>
      <c r="V286" s="9">
        <v>1681001</v>
      </c>
    </row>
    <row r="287" spans="4:22" ht="10.5">
      <c r="D287" s="11" t="s">
        <v>52</v>
      </c>
      <c r="E287" s="11" t="s">
        <v>52</v>
      </c>
      <c r="F287" s="11" t="s">
        <v>52</v>
      </c>
      <c r="G287" s="11" t="s">
        <v>52</v>
      </c>
      <c r="H287" s="11" t="s">
        <v>52</v>
      </c>
      <c r="I287" s="11" t="s">
        <v>52</v>
      </c>
      <c r="J287" s="11" t="s">
        <v>52</v>
      </c>
      <c r="K287" s="11" t="s">
        <v>52</v>
      </c>
      <c r="L287" s="11" t="s">
        <v>52</v>
      </c>
      <c r="M287" s="11" t="s">
        <v>52</v>
      </c>
      <c r="N287" s="11" t="s">
        <v>52</v>
      </c>
      <c r="O287" s="11" t="s">
        <v>52</v>
      </c>
      <c r="P287" s="11" t="s">
        <v>52</v>
      </c>
      <c r="Q287" s="11" t="s">
        <v>52</v>
      </c>
      <c r="R287" s="11" t="s">
        <v>52</v>
      </c>
      <c r="S287" s="11" t="s">
        <v>52</v>
      </c>
      <c r="T287" s="11" t="s">
        <v>52</v>
      </c>
      <c r="U287" s="11" t="s">
        <v>52</v>
      </c>
      <c r="V287" s="11" t="s">
        <v>52</v>
      </c>
    </row>
    <row r="288" spans="1:22" ht="10.5">
      <c r="A288" t="s">
        <v>153</v>
      </c>
      <c r="D288" s="9">
        <f>SUM(D282:D286)</f>
        <v>3038125</v>
      </c>
      <c r="E288" s="9">
        <f aca="true" t="shared" si="13" ref="E288:T288">SUM(E282:E286)</f>
        <v>3028613</v>
      </c>
      <c r="F288" s="9">
        <f t="shared" si="13"/>
        <v>3024942</v>
      </c>
      <c r="G288" s="9">
        <f t="shared" si="13"/>
        <v>3026972</v>
      </c>
      <c r="H288" s="9">
        <f t="shared" si="13"/>
        <v>3038063</v>
      </c>
      <c r="I288" s="9">
        <f t="shared" si="13"/>
        <v>3032553</v>
      </c>
      <c r="J288" s="9">
        <f t="shared" si="13"/>
        <v>3024691</v>
      </c>
      <c r="K288" s="9">
        <f t="shared" si="13"/>
        <v>3022608</v>
      </c>
      <c r="L288" s="9">
        <f t="shared" si="13"/>
        <v>3033885</v>
      </c>
      <c r="M288" s="9">
        <f t="shared" si="13"/>
        <v>3024121</v>
      </c>
      <c r="N288" s="9">
        <f t="shared" si="13"/>
        <v>3025550</v>
      </c>
      <c r="O288" s="9">
        <f t="shared" si="13"/>
        <v>3024434</v>
      </c>
      <c r="P288" s="9">
        <f t="shared" si="13"/>
        <v>3016288</v>
      </c>
      <c r="Q288" s="9">
        <f t="shared" si="13"/>
        <v>2998122</v>
      </c>
      <c r="R288" s="9">
        <f t="shared" si="13"/>
        <v>2987465</v>
      </c>
      <c r="S288" s="9">
        <f t="shared" si="13"/>
        <v>2978252</v>
      </c>
      <c r="T288" s="9">
        <f t="shared" si="13"/>
        <v>2970909</v>
      </c>
      <c r="U288" s="9">
        <f>SUM(U282:U286)</f>
        <v>2946545</v>
      </c>
      <c r="V288" s="9">
        <f>SUM(V282:V286)</f>
        <v>2936337</v>
      </c>
    </row>
    <row r="289" spans="4:22" ht="10.5">
      <c r="D289" s="11" t="s">
        <v>123</v>
      </c>
      <c r="E289" s="11" t="s">
        <v>123</v>
      </c>
      <c r="F289" s="11" t="s">
        <v>123</v>
      </c>
      <c r="G289" s="11" t="s">
        <v>123</v>
      </c>
      <c r="H289" s="11" t="s">
        <v>123</v>
      </c>
      <c r="I289" s="11" t="s">
        <v>123</v>
      </c>
      <c r="J289" s="11" t="s">
        <v>123</v>
      </c>
      <c r="K289" s="11" t="s">
        <v>123</v>
      </c>
      <c r="L289" s="11" t="s">
        <v>123</v>
      </c>
      <c r="M289" s="11" t="s">
        <v>123</v>
      </c>
      <c r="N289" s="11" t="s">
        <v>123</v>
      </c>
      <c r="O289" s="11" t="s">
        <v>123</v>
      </c>
      <c r="P289" s="11" t="s">
        <v>123</v>
      </c>
      <c r="Q289" s="11" t="s">
        <v>123</v>
      </c>
      <c r="R289" s="11" t="s">
        <v>123</v>
      </c>
      <c r="S289" s="11" t="s">
        <v>123</v>
      </c>
      <c r="T289" s="11" t="s">
        <v>123</v>
      </c>
      <c r="U289" s="11" t="s">
        <v>123</v>
      </c>
      <c r="V289" s="11" t="s">
        <v>123</v>
      </c>
    </row>
    <row r="290" spans="1:22" ht="10.5">
      <c r="A290" t="s">
        <v>154</v>
      </c>
      <c r="D290" s="9">
        <f>total.purchase.energy+total.fuel.energy+total.hydro.energy+total.non.coal.energy</f>
        <v>88936693</v>
      </c>
      <c r="E290" s="9">
        <f aca="true" t="shared" si="14" ref="E290:T290">total.purchase.energy+total.fuel.energy+total.hydro.energy+total.non.coal.energy</f>
        <v>87539124</v>
      </c>
      <c r="F290" s="9">
        <f t="shared" si="14"/>
        <v>86046117</v>
      </c>
      <c r="G290" s="9">
        <f t="shared" si="14"/>
        <v>86538218</v>
      </c>
      <c r="H290" s="9">
        <f t="shared" si="14"/>
        <v>86870745</v>
      </c>
      <c r="I290" s="9">
        <f t="shared" si="14"/>
        <v>86333934</v>
      </c>
      <c r="J290" s="9">
        <f t="shared" si="14"/>
        <v>87093400</v>
      </c>
      <c r="K290" s="9">
        <f t="shared" si="14"/>
        <v>87031133</v>
      </c>
      <c r="L290" s="9">
        <f t="shared" si="14"/>
        <v>88546776</v>
      </c>
      <c r="M290" s="9">
        <f t="shared" si="14"/>
        <v>88882128</v>
      </c>
      <c r="N290" s="9">
        <f t="shared" si="14"/>
        <v>89592158</v>
      </c>
      <c r="O290" s="9">
        <f t="shared" si="14"/>
        <v>90695379</v>
      </c>
      <c r="P290" s="9">
        <f t="shared" si="14"/>
        <v>91847335</v>
      </c>
      <c r="Q290" s="9">
        <f t="shared" si="14"/>
        <v>92820797</v>
      </c>
      <c r="R290" s="9">
        <f t="shared" si="14"/>
        <v>93359986</v>
      </c>
      <c r="S290" s="9">
        <f t="shared" si="14"/>
        <v>94609283</v>
      </c>
      <c r="T290" s="9">
        <f t="shared" si="14"/>
        <v>96136794</v>
      </c>
      <c r="U290" s="9">
        <f>total.purchase.energy+total.fuel.energy+total.hydro.energy+total.non.coal.energy</f>
        <v>97320861</v>
      </c>
      <c r="V290" s="9">
        <f>total.purchase.energy+total.fuel.energy+total.hydro.energy+total.non.coal.energy</f>
        <v>99038047</v>
      </c>
    </row>
    <row r="291" spans="4:22" ht="10.5">
      <c r="D291" s="11" t="s">
        <v>123</v>
      </c>
      <c r="E291" s="11" t="s">
        <v>123</v>
      </c>
      <c r="F291" s="11" t="s">
        <v>123</v>
      </c>
      <c r="G291" s="11" t="s">
        <v>123</v>
      </c>
      <c r="H291" s="11" t="s">
        <v>123</v>
      </c>
      <c r="I291" s="11" t="s">
        <v>123</v>
      </c>
      <c r="J291" s="11" t="s">
        <v>123</v>
      </c>
      <c r="K291" s="11" t="s">
        <v>123</v>
      </c>
      <c r="L291" s="11" t="s">
        <v>123</v>
      </c>
      <c r="M291" s="11" t="s">
        <v>123</v>
      </c>
      <c r="N291" s="11" t="s">
        <v>123</v>
      </c>
      <c r="O291" s="11" t="s">
        <v>123</v>
      </c>
      <c r="P291" s="11" t="s">
        <v>123</v>
      </c>
      <c r="Q291" s="11" t="s">
        <v>123</v>
      </c>
      <c r="R291" s="11" t="s">
        <v>123</v>
      </c>
      <c r="S291" s="11" t="s">
        <v>123</v>
      </c>
      <c r="T291" s="11" t="s">
        <v>123</v>
      </c>
      <c r="U291" s="11" t="s">
        <v>123</v>
      </c>
      <c r="V291" s="11" t="s">
        <v>123</v>
      </c>
    </row>
    <row r="292" spans="4:22" ht="10.5"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4" ht="10.5">
      <c r="A293" s="5" t="s">
        <v>126</v>
      </c>
      <c r="D293" s="9">
        <f>SUM(D290:V290)</f>
        <v>1719238908</v>
      </c>
    </row>
    <row r="294" spans="1:22" ht="10.5">
      <c r="A294" s="4" t="s">
        <v>0</v>
      </c>
      <c r="L294" s="6" t="s">
        <v>1</v>
      </c>
      <c r="U294" s="1">
        <v>34908</v>
      </c>
      <c r="V294" s="2">
        <v>0.53125</v>
      </c>
    </row>
    <row r="295" spans="1:12" ht="10.5">
      <c r="A295" s="3" t="s">
        <v>2</v>
      </c>
      <c r="L295" s="7" t="s">
        <v>155</v>
      </c>
    </row>
    <row r="296" spans="1:12" ht="10.5">
      <c r="A296" s="3"/>
      <c r="L296" s="7" t="s">
        <v>156</v>
      </c>
    </row>
    <row r="298" spans="4:22" ht="10.5">
      <c r="D298" s="8">
        <v>2000</v>
      </c>
      <c r="E298" s="8">
        <v>2001</v>
      </c>
      <c r="F298" s="8">
        <v>2002</v>
      </c>
      <c r="G298" s="8">
        <v>2003</v>
      </c>
      <c r="H298" s="8">
        <v>2004</v>
      </c>
      <c r="I298" s="8">
        <v>2005</v>
      </c>
      <c r="J298" s="8">
        <v>2006</v>
      </c>
      <c r="K298" s="8">
        <v>2007</v>
      </c>
      <c r="L298" s="8">
        <v>2008</v>
      </c>
      <c r="M298" s="8">
        <v>2009</v>
      </c>
      <c r="N298" s="8">
        <v>2010</v>
      </c>
      <c r="O298" s="8">
        <v>2011</v>
      </c>
      <c r="P298" s="8">
        <v>2012</v>
      </c>
      <c r="Q298" s="8">
        <v>2013</v>
      </c>
      <c r="R298" s="8">
        <v>2014</v>
      </c>
      <c r="S298" s="8">
        <v>2015</v>
      </c>
      <c r="T298" s="8">
        <v>2016</v>
      </c>
      <c r="U298" s="8">
        <v>2017</v>
      </c>
      <c r="V298" s="8">
        <v>2018</v>
      </c>
    </row>
    <row r="299" spans="4:22" ht="10.5">
      <c r="D299" s="8" t="s">
        <v>4</v>
      </c>
      <c r="E299" s="8" t="s">
        <v>4</v>
      </c>
      <c r="F299" s="8" t="s">
        <v>4</v>
      </c>
      <c r="G299" s="8" t="s">
        <v>4</v>
      </c>
      <c r="H299" s="8" t="s">
        <v>4</v>
      </c>
      <c r="I299" s="8" t="s">
        <v>4</v>
      </c>
      <c r="J299" s="8" t="s">
        <v>4</v>
      </c>
      <c r="K299" s="8" t="s">
        <v>4</v>
      </c>
      <c r="L299" s="8" t="s">
        <v>4</v>
      </c>
      <c r="M299" s="8" t="s">
        <v>4</v>
      </c>
      <c r="N299" s="8" t="s">
        <v>4</v>
      </c>
      <c r="O299" s="8" t="s">
        <v>4</v>
      </c>
      <c r="P299" s="8" t="s">
        <v>4</v>
      </c>
      <c r="Q299" s="8" t="s">
        <v>4</v>
      </c>
      <c r="R299" s="8" t="s">
        <v>4</v>
      </c>
      <c r="S299" s="8" t="s">
        <v>4</v>
      </c>
      <c r="T299" s="8" t="s">
        <v>4</v>
      </c>
      <c r="U299" s="8" t="s">
        <v>4</v>
      </c>
      <c r="V299" s="8" t="s">
        <v>4</v>
      </c>
    </row>
    <row r="300" ht="10.5">
      <c r="A300" t="s">
        <v>157</v>
      </c>
    </row>
    <row r="301" spans="2:22" ht="10.5">
      <c r="B301" t="s">
        <v>158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</row>
    <row r="302" spans="2:22" ht="10.5">
      <c r="B302" t="s">
        <v>159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</row>
    <row r="303" spans="2:22" ht="10.5">
      <c r="B303" t="s">
        <v>93</v>
      </c>
      <c r="D303" s="9">
        <v>609698</v>
      </c>
      <c r="E303" s="9">
        <v>607966</v>
      </c>
      <c r="F303" s="9">
        <v>607966</v>
      </c>
      <c r="G303" s="9">
        <v>607966</v>
      </c>
      <c r="H303" s="9">
        <v>609698</v>
      </c>
      <c r="I303" s="9">
        <v>607966</v>
      </c>
      <c r="J303" s="9">
        <v>607966</v>
      </c>
      <c r="K303" s="9">
        <v>607966</v>
      </c>
      <c r="L303" s="9">
        <v>609698</v>
      </c>
      <c r="M303" s="9">
        <v>607966</v>
      </c>
      <c r="N303" s="9">
        <v>607966</v>
      </c>
      <c r="O303" s="9">
        <v>607966</v>
      </c>
      <c r="P303" s="9">
        <v>609698</v>
      </c>
      <c r="Q303" s="9">
        <v>607966</v>
      </c>
      <c r="R303" s="9">
        <v>607966</v>
      </c>
      <c r="S303" s="9">
        <v>607966</v>
      </c>
      <c r="T303" s="9">
        <v>609698</v>
      </c>
      <c r="U303" s="9">
        <v>607966</v>
      </c>
      <c r="V303" s="9">
        <v>607966</v>
      </c>
    </row>
    <row r="304" spans="2:22" ht="10.5">
      <c r="B304" t="s">
        <v>94</v>
      </c>
      <c r="D304" s="9">
        <v>625351</v>
      </c>
      <c r="E304" s="9">
        <v>623599</v>
      </c>
      <c r="F304" s="9">
        <v>623599</v>
      </c>
      <c r="G304" s="9">
        <v>623599</v>
      </c>
      <c r="H304" s="9">
        <v>625351</v>
      </c>
      <c r="I304" s="9">
        <v>623599</v>
      </c>
      <c r="J304" s="9">
        <v>623599</v>
      </c>
      <c r="K304" s="9">
        <v>623599</v>
      </c>
      <c r="L304" s="9">
        <v>625351</v>
      </c>
      <c r="M304" s="9">
        <v>623599</v>
      </c>
      <c r="N304" s="9">
        <v>623599</v>
      </c>
      <c r="O304" s="9">
        <v>623599</v>
      </c>
      <c r="P304" s="9">
        <v>625351</v>
      </c>
      <c r="Q304" s="9">
        <v>623599</v>
      </c>
      <c r="R304" s="9">
        <v>623599</v>
      </c>
      <c r="S304" s="9">
        <v>623599</v>
      </c>
      <c r="T304" s="9">
        <v>625351</v>
      </c>
      <c r="U304" s="9">
        <v>623599</v>
      </c>
      <c r="V304" s="9">
        <v>623599</v>
      </c>
    </row>
    <row r="305" spans="2:22" ht="10.5">
      <c r="B305" t="s">
        <v>95</v>
      </c>
      <c r="D305" s="9">
        <v>1218645</v>
      </c>
      <c r="E305" s="9">
        <v>1215203</v>
      </c>
      <c r="F305" s="9">
        <v>1215203</v>
      </c>
      <c r="G305" s="9">
        <v>1215203</v>
      </c>
      <c r="H305" s="9">
        <v>1218645</v>
      </c>
      <c r="I305" s="9">
        <v>1215203</v>
      </c>
      <c r="J305" s="9">
        <v>1215203</v>
      </c>
      <c r="K305" s="9">
        <v>1215203</v>
      </c>
      <c r="L305" s="9">
        <v>1218645</v>
      </c>
      <c r="M305" s="9">
        <v>1215203</v>
      </c>
      <c r="N305" s="9">
        <v>1215203</v>
      </c>
      <c r="O305" s="9">
        <v>1215203</v>
      </c>
      <c r="P305" s="9">
        <v>1218645</v>
      </c>
      <c r="Q305" s="9">
        <v>1215203</v>
      </c>
      <c r="R305" s="9">
        <v>1215203</v>
      </c>
      <c r="S305" s="9">
        <v>1215203</v>
      </c>
      <c r="T305" s="9">
        <v>1218645</v>
      </c>
      <c r="U305" s="9">
        <v>1215203</v>
      </c>
      <c r="V305" s="9">
        <v>1215203</v>
      </c>
    </row>
    <row r="306" spans="2:22" ht="10.5">
      <c r="B306" t="s">
        <v>96</v>
      </c>
      <c r="D306" s="9">
        <v>1799633</v>
      </c>
      <c r="E306" s="9">
        <v>1794447</v>
      </c>
      <c r="F306" s="9">
        <v>1794447</v>
      </c>
      <c r="G306" s="9">
        <v>1794447</v>
      </c>
      <c r="H306" s="9">
        <v>1799633</v>
      </c>
      <c r="I306" s="9">
        <v>1794447</v>
      </c>
      <c r="J306" s="9">
        <v>1794447</v>
      </c>
      <c r="K306" s="9">
        <v>1794447</v>
      </c>
      <c r="L306" s="9">
        <v>1799633</v>
      </c>
      <c r="M306" s="9">
        <v>1794447</v>
      </c>
      <c r="N306" s="9">
        <v>1794447</v>
      </c>
      <c r="O306" s="9">
        <v>1794447</v>
      </c>
      <c r="P306" s="9">
        <v>1799633</v>
      </c>
      <c r="Q306" s="9">
        <v>1794447</v>
      </c>
      <c r="R306" s="9">
        <v>1794447</v>
      </c>
      <c r="S306" s="9">
        <v>1794447</v>
      </c>
      <c r="T306" s="9">
        <v>1799633</v>
      </c>
      <c r="U306" s="9">
        <v>1794447</v>
      </c>
      <c r="V306" s="9">
        <v>1794447</v>
      </c>
    </row>
    <row r="307" spans="2:22" ht="10.5">
      <c r="B307" t="s">
        <v>97</v>
      </c>
      <c r="D307" s="9">
        <v>1383331</v>
      </c>
      <c r="E307" s="9">
        <v>1318082</v>
      </c>
      <c r="F307" s="9">
        <v>1342451</v>
      </c>
      <c r="G307" s="9">
        <v>1344055</v>
      </c>
      <c r="H307" s="9">
        <v>1335417</v>
      </c>
      <c r="I307" s="9">
        <v>1315215</v>
      </c>
      <c r="J307" s="9">
        <v>1340375</v>
      </c>
      <c r="K307" s="9">
        <v>1327798</v>
      </c>
      <c r="L307" s="9">
        <v>1332808</v>
      </c>
      <c r="M307" s="9">
        <v>1359633</v>
      </c>
      <c r="N307" s="9">
        <v>1375505</v>
      </c>
      <c r="O307" s="9">
        <v>1375430</v>
      </c>
      <c r="P307" s="9">
        <v>1380020</v>
      </c>
      <c r="Q307" s="9">
        <v>1375570</v>
      </c>
      <c r="R307" s="9">
        <v>1375535</v>
      </c>
      <c r="S307" s="9">
        <v>1375805</v>
      </c>
      <c r="T307" s="9">
        <v>1380614</v>
      </c>
      <c r="U307" s="9">
        <v>1376141</v>
      </c>
      <c r="V307" s="9">
        <v>1376966</v>
      </c>
    </row>
    <row r="308" spans="2:22" ht="10.5">
      <c r="B308" t="s">
        <v>98</v>
      </c>
      <c r="D308" s="9">
        <v>1442014</v>
      </c>
      <c r="E308" s="9">
        <v>1371675</v>
      </c>
      <c r="F308" s="9">
        <v>1372320</v>
      </c>
      <c r="G308" s="9">
        <v>1372272</v>
      </c>
      <c r="H308" s="9">
        <v>1376412</v>
      </c>
      <c r="I308" s="9">
        <v>1371483</v>
      </c>
      <c r="J308" s="9">
        <v>1371369</v>
      </c>
      <c r="K308" s="9">
        <v>1372119</v>
      </c>
      <c r="L308" s="9">
        <v>1375332</v>
      </c>
      <c r="M308" s="9">
        <v>1371783</v>
      </c>
      <c r="N308" s="9">
        <v>1371235</v>
      </c>
      <c r="O308" s="9">
        <v>1372328</v>
      </c>
      <c r="P308" s="9">
        <v>1378054</v>
      </c>
      <c r="Q308" s="9">
        <v>1374538</v>
      </c>
      <c r="R308" s="9">
        <v>1375569</v>
      </c>
      <c r="S308" s="9">
        <v>1376166</v>
      </c>
      <c r="T308" s="9">
        <v>1382010</v>
      </c>
      <c r="U308" s="9">
        <v>1377793</v>
      </c>
      <c r="V308" s="9">
        <v>1377732</v>
      </c>
    </row>
    <row r="309" spans="2:22" ht="10.5">
      <c r="B309" t="s">
        <v>99</v>
      </c>
      <c r="D309" s="9">
        <v>1345375</v>
      </c>
      <c r="E309" s="9">
        <v>1268753</v>
      </c>
      <c r="F309" s="9">
        <v>1269629</v>
      </c>
      <c r="G309" s="9">
        <v>1269499</v>
      </c>
      <c r="H309" s="9">
        <v>1273680</v>
      </c>
      <c r="I309" s="9">
        <v>1265867</v>
      </c>
      <c r="J309" s="9">
        <v>1270060</v>
      </c>
      <c r="K309" s="9">
        <v>1270329</v>
      </c>
      <c r="L309" s="9">
        <v>1273698</v>
      </c>
      <c r="M309" s="9">
        <v>1270597</v>
      </c>
      <c r="N309" s="9">
        <v>1270945</v>
      </c>
      <c r="O309" s="9">
        <v>1271164</v>
      </c>
      <c r="P309" s="9">
        <v>1278806</v>
      </c>
      <c r="Q309" s="9">
        <v>1274713</v>
      </c>
      <c r="R309" s="9">
        <v>1275315</v>
      </c>
      <c r="S309" s="9">
        <v>1275376</v>
      </c>
      <c r="T309" s="9">
        <v>1279747</v>
      </c>
      <c r="U309" s="9">
        <v>1275464</v>
      </c>
      <c r="V309" s="9">
        <v>1275382</v>
      </c>
    </row>
    <row r="310" spans="2:22" ht="10.5">
      <c r="B310" t="s">
        <v>100</v>
      </c>
      <c r="D310" s="9">
        <v>1407888</v>
      </c>
      <c r="E310" s="9">
        <v>1333431</v>
      </c>
      <c r="F310" s="9">
        <v>1343597</v>
      </c>
      <c r="G310" s="9">
        <v>1344268</v>
      </c>
      <c r="H310" s="9">
        <v>1342897</v>
      </c>
      <c r="I310" s="9">
        <v>1322616</v>
      </c>
      <c r="J310" s="9">
        <v>1345502</v>
      </c>
      <c r="K310" s="9">
        <v>1341637</v>
      </c>
      <c r="L310" s="9">
        <v>1346357</v>
      </c>
      <c r="M310" s="9">
        <v>1346468</v>
      </c>
      <c r="N310" s="9">
        <v>1348295</v>
      </c>
      <c r="O310" s="9">
        <v>1348509</v>
      </c>
      <c r="P310" s="9">
        <v>1353926</v>
      </c>
      <c r="Q310" s="9">
        <v>1351350</v>
      </c>
      <c r="R310" s="9">
        <v>1351480</v>
      </c>
      <c r="S310" s="9">
        <v>1352019</v>
      </c>
      <c r="T310" s="9">
        <v>1356298</v>
      </c>
      <c r="U310" s="9">
        <v>1351960</v>
      </c>
      <c r="V310" s="9">
        <v>1352112</v>
      </c>
    </row>
    <row r="311" spans="2:22" ht="10.5">
      <c r="B311" t="s">
        <v>101</v>
      </c>
      <c r="D311" s="9">
        <v>1683359</v>
      </c>
      <c r="E311" s="9">
        <v>1678761</v>
      </c>
      <c r="F311" s="9">
        <v>1678761</v>
      </c>
      <c r="G311" s="9">
        <v>1678761</v>
      </c>
      <c r="H311" s="9">
        <v>1683359</v>
      </c>
      <c r="I311" s="9">
        <v>1678761</v>
      </c>
      <c r="J311" s="9">
        <v>1678761</v>
      </c>
      <c r="K311" s="9">
        <v>1678761</v>
      </c>
      <c r="L311" s="9">
        <v>1683359</v>
      </c>
      <c r="M311" s="9">
        <v>1678761</v>
      </c>
      <c r="N311" s="9">
        <v>1678761</v>
      </c>
      <c r="O311" s="9">
        <v>1678761</v>
      </c>
      <c r="P311" s="9">
        <v>1683359</v>
      </c>
      <c r="Q311" s="9">
        <v>1678761</v>
      </c>
      <c r="R311" s="9">
        <v>1678761</v>
      </c>
      <c r="S311" s="9">
        <v>1678761</v>
      </c>
      <c r="T311" s="9">
        <v>1683359</v>
      </c>
      <c r="U311" s="9">
        <v>1678761</v>
      </c>
      <c r="V311" s="9">
        <v>1678761</v>
      </c>
    </row>
    <row r="312" spans="2:22" ht="10.5">
      <c r="B312" t="s">
        <v>102</v>
      </c>
      <c r="D312" s="9">
        <v>287256</v>
      </c>
      <c r="E312" s="9">
        <v>287178</v>
      </c>
      <c r="F312" s="9">
        <v>286606</v>
      </c>
      <c r="G312" s="9">
        <v>288002</v>
      </c>
      <c r="H312" s="9">
        <v>287921</v>
      </c>
      <c r="I312" s="9">
        <v>288156</v>
      </c>
      <c r="J312" s="9">
        <v>288823</v>
      </c>
      <c r="K312" s="9">
        <v>289043</v>
      </c>
      <c r="L312" s="9">
        <v>288042</v>
      </c>
      <c r="M312" s="9">
        <v>288772</v>
      </c>
      <c r="N312" s="9">
        <v>288938</v>
      </c>
      <c r="O312" s="9">
        <v>288923</v>
      </c>
      <c r="P312" s="9">
        <v>288469</v>
      </c>
      <c r="Q312" s="9">
        <v>287757</v>
      </c>
      <c r="R312" s="9">
        <v>288734</v>
      </c>
      <c r="S312" s="9">
        <v>288718</v>
      </c>
      <c r="T312" s="9">
        <v>288780</v>
      </c>
      <c r="U312" s="9">
        <v>288701</v>
      </c>
      <c r="V312" s="9">
        <v>288701</v>
      </c>
    </row>
    <row r="313" spans="2:22" ht="10.5">
      <c r="B313" t="s">
        <v>103</v>
      </c>
      <c r="D313" s="9">
        <v>280624</v>
      </c>
      <c r="E313" s="9">
        <v>277961</v>
      </c>
      <c r="F313" s="9">
        <v>276879</v>
      </c>
      <c r="G313" s="9">
        <v>280193</v>
      </c>
      <c r="H313" s="9">
        <v>280380</v>
      </c>
      <c r="I313" s="9">
        <v>278753</v>
      </c>
      <c r="J313" s="9">
        <v>279729</v>
      </c>
      <c r="K313" s="9">
        <v>281951</v>
      </c>
      <c r="L313" s="9">
        <v>277165</v>
      </c>
      <c r="M313" s="9">
        <v>279167</v>
      </c>
      <c r="N313" s="9">
        <v>282199</v>
      </c>
      <c r="O313" s="9">
        <v>282155</v>
      </c>
      <c r="P313" s="9">
        <v>283052</v>
      </c>
      <c r="Q313" s="9">
        <v>282117</v>
      </c>
      <c r="R313" s="9">
        <v>282500</v>
      </c>
      <c r="S313" s="9">
        <v>282485</v>
      </c>
      <c r="T313" s="9">
        <v>283393</v>
      </c>
      <c r="U313" s="9">
        <v>282470</v>
      </c>
      <c r="V313" s="9">
        <v>282468</v>
      </c>
    </row>
    <row r="314" spans="2:22" ht="10.5">
      <c r="B314" t="s">
        <v>104</v>
      </c>
      <c r="D314" s="9">
        <v>263053</v>
      </c>
      <c r="E314" s="9">
        <v>262308</v>
      </c>
      <c r="F314" s="9">
        <v>262308</v>
      </c>
      <c r="G314" s="9">
        <v>262308</v>
      </c>
      <c r="H314" s="9">
        <v>263053</v>
      </c>
      <c r="I314" s="9">
        <v>262308</v>
      </c>
      <c r="J314" s="9">
        <v>262308</v>
      </c>
      <c r="K314" s="9">
        <v>262308</v>
      </c>
      <c r="L314" s="9">
        <v>263053</v>
      </c>
      <c r="M314" s="9">
        <v>262308</v>
      </c>
      <c r="N314" s="9">
        <v>262308</v>
      </c>
      <c r="O314" s="9">
        <v>262308</v>
      </c>
      <c r="P314" s="9">
        <v>263053</v>
      </c>
      <c r="Q314" s="9">
        <v>262308</v>
      </c>
      <c r="R314" s="9">
        <v>262308</v>
      </c>
      <c r="S314" s="9">
        <v>262308</v>
      </c>
      <c r="T314" s="9">
        <v>263053</v>
      </c>
      <c r="U314" s="9">
        <v>262308</v>
      </c>
      <c r="V314" s="9">
        <v>262308</v>
      </c>
    </row>
    <row r="315" spans="2:22" ht="10.5">
      <c r="B315" t="s">
        <v>105</v>
      </c>
      <c r="D315" s="9">
        <v>390754</v>
      </c>
      <c r="E315" s="9">
        <v>389644</v>
      </c>
      <c r="F315" s="9">
        <v>389644</v>
      </c>
      <c r="G315" s="9">
        <v>389644</v>
      </c>
      <c r="H315" s="9">
        <v>390754</v>
      </c>
      <c r="I315" s="9">
        <v>389644</v>
      </c>
      <c r="J315" s="9">
        <v>389644</v>
      </c>
      <c r="K315" s="9">
        <v>389644</v>
      </c>
      <c r="L315" s="9">
        <v>390754</v>
      </c>
      <c r="M315" s="9">
        <v>389644</v>
      </c>
      <c r="N315" s="9">
        <v>389644</v>
      </c>
      <c r="O315" s="9">
        <v>389644</v>
      </c>
      <c r="P315" s="9">
        <v>390754</v>
      </c>
      <c r="Q315" s="9">
        <v>389644</v>
      </c>
      <c r="R315" s="9">
        <v>389644</v>
      </c>
      <c r="S315" s="9">
        <v>389644</v>
      </c>
      <c r="T315" s="9">
        <v>390754</v>
      </c>
      <c r="U315" s="9">
        <v>389644</v>
      </c>
      <c r="V315" s="9">
        <v>389644</v>
      </c>
    </row>
    <row r="316" spans="2:22" ht="10.5">
      <c r="B316" t="s">
        <v>106</v>
      </c>
      <c r="D316" s="9">
        <v>542751</v>
      </c>
      <c r="E316" s="9">
        <v>537248</v>
      </c>
      <c r="F316" s="9">
        <v>541173</v>
      </c>
      <c r="G316" s="9">
        <v>541196</v>
      </c>
      <c r="H316" s="9">
        <v>543003</v>
      </c>
      <c r="I316" s="9">
        <v>544179</v>
      </c>
      <c r="J316" s="9">
        <v>550086</v>
      </c>
      <c r="K316" s="9">
        <v>546326</v>
      </c>
      <c r="L316" s="9">
        <v>556998</v>
      </c>
      <c r="M316" s="9">
        <v>543174</v>
      </c>
      <c r="N316" s="9">
        <v>554832</v>
      </c>
      <c r="O316" s="9">
        <v>548399</v>
      </c>
      <c r="P316" s="9">
        <v>554342</v>
      </c>
      <c r="Q316" s="9">
        <v>552604</v>
      </c>
      <c r="R316" s="9">
        <v>538691</v>
      </c>
      <c r="S316" s="9">
        <v>538691</v>
      </c>
      <c r="T316" s="9">
        <v>540427</v>
      </c>
      <c r="U316" s="9">
        <v>538691</v>
      </c>
      <c r="V316" s="9">
        <v>513690</v>
      </c>
    </row>
    <row r="317" spans="2:22" ht="10.5">
      <c r="B317" t="s">
        <v>107</v>
      </c>
      <c r="D317" s="9">
        <v>745702</v>
      </c>
      <c r="E317" s="9">
        <v>736509</v>
      </c>
      <c r="F317" s="9">
        <v>729061</v>
      </c>
      <c r="G317" s="9">
        <v>732326</v>
      </c>
      <c r="H317" s="9">
        <v>742799</v>
      </c>
      <c r="I317" s="9">
        <v>751566</v>
      </c>
      <c r="J317" s="9">
        <v>754136</v>
      </c>
      <c r="K317" s="9">
        <v>745639</v>
      </c>
      <c r="L317" s="9">
        <v>757857</v>
      </c>
      <c r="M317" s="9">
        <v>751310</v>
      </c>
      <c r="N317" s="9">
        <v>750398</v>
      </c>
      <c r="O317" s="9">
        <v>748554</v>
      </c>
      <c r="P317" s="9">
        <v>733398</v>
      </c>
      <c r="Q317" s="9">
        <v>729460</v>
      </c>
      <c r="R317" s="9">
        <v>714042</v>
      </c>
      <c r="S317" s="9">
        <v>705829</v>
      </c>
      <c r="T317" s="9">
        <v>702279</v>
      </c>
      <c r="U317" s="9">
        <v>697253</v>
      </c>
      <c r="V317" s="9">
        <v>675065</v>
      </c>
    </row>
    <row r="318" spans="2:22" ht="10.5">
      <c r="B318" t="s">
        <v>108</v>
      </c>
      <c r="D318" s="9">
        <v>1063658</v>
      </c>
      <c r="E318" s="9">
        <v>1055833</v>
      </c>
      <c r="F318" s="9">
        <v>1052973</v>
      </c>
      <c r="G318" s="9">
        <v>1058504</v>
      </c>
      <c r="H318" s="9">
        <v>1064287</v>
      </c>
      <c r="I318" s="9">
        <v>1061057</v>
      </c>
      <c r="J318" s="9">
        <v>1062654</v>
      </c>
      <c r="K318" s="9">
        <v>1063540</v>
      </c>
      <c r="L318" s="9">
        <v>1064160</v>
      </c>
      <c r="M318" s="9">
        <v>1056918</v>
      </c>
      <c r="N318" s="9">
        <v>1064683</v>
      </c>
      <c r="O318" s="9">
        <v>1070532</v>
      </c>
      <c r="P318" s="9">
        <v>1090755</v>
      </c>
      <c r="Q318" s="9">
        <v>1088426</v>
      </c>
      <c r="R318" s="9">
        <v>1042491</v>
      </c>
      <c r="S318" s="9">
        <v>1041530</v>
      </c>
      <c r="T318" s="9">
        <v>1044701</v>
      </c>
      <c r="U318" s="9">
        <v>1034138</v>
      </c>
      <c r="V318" s="9">
        <v>993930</v>
      </c>
    </row>
    <row r="319" spans="2:22" ht="10.5">
      <c r="B319" t="s">
        <v>109</v>
      </c>
      <c r="D319" s="9">
        <v>1473979</v>
      </c>
      <c r="E319" s="9">
        <v>1469707</v>
      </c>
      <c r="F319" s="9">
        <v>1469707</v>
      </c>
      <c r="G319" s="9">
        <v>1469707</v>
      </c>
      <c r="H319" s="9">
        <v>1473979</v>
      </c>
      <c r="I319" s="9">
        <v>1469707</v>
      </c>
      <c r="J319" s="9">
        <v>1469707</v>
      </c>
      <c r="K319" s="9">
        <v>1469707</v>
      </c>
      <c r="L319" s="9">
        <v>1473979</v>
      </c>
      <c r="M319" s="9">
        <v>1469707</v>
      </c>
      <c r="N319" s="9">
        <v>1469707</v>
      </c>
      <c r="O319" s="9">
        <v>1469707</v>
      </c>
      <c r="P319" s="9">
        <v>1473979</v>
      </c>
      <c r="Q319" s="9">
        <v>1469707</v>
      </c>
      <c r="R319" s="9">
        <v>1469707</v>
      </c>
      <c r="S319" s="9">
        <v>1469707</v>
      </c>
      <c r="T319" s="9">
        <v>1473979</v>
      </c>
      <c r="U319" s="9">
        <v>1469707</v>
      </c>
      <c r="V319" s="9">
        <v>1469707</v>
      </c>
    </row>
    <row r="320" spans="2:22" ht="10.5">
      <c r="B320" t="s">
        <v>110</v>
      </c>
      <c r="D320" s="9">
        <v>1490845</v>
      </c>
      <c r="E320" s="9">
        <v>1486610</v>
      </c>
      <c r="F320" s="9">
        <v>1486610</v>
      </c>
      <c r="G320" s="9">
        <v>1486610</v>
      </c>
      <c r="H320" s="9">
        <v>1490845</v>
      </c>
      <c r="I320" s="9">
        <v>1486610</v>
      </c>
      <c r="J320" s="9">
        <v>1486610</v>
      </c>
      <c r="K320" s="9">
        <v>1486610</v>
      </c>
      <c r="L320" s="9">
        <v>1490845</v>
      </c>
      <c r="M320" s="9">
        <v>1486610</v>
      </c>
      <c r="N320" s="9">
        <v>1486610</v>
      </c>
      <c r="O320" s="9">
        <v>1486610</v>
      </c>
      <c r="P320" s="9">
        <v>1490845</v>
      </c>
      <c r="Q320" s="9">
        <v>1486610</v>
      </c>
      <c r="R320" s="9">
        <v>1486610</v>
      </c>
      <c r="S320" s="9">
        <v>1486610</v>
      </c>
      <c r="T320" s="9">
        <v>1490845</v>
      </c>
      <c r="U320" s="9">
        <v>1486610</v>
      </c>
      <c r="V320" s="9">
        <v>1486610</v>
      </c>
    </row>
    <row r="321" spans="2:22" ht="10.5">
      <c r="B321" t="s">
        <v>111</v>
      </c>
      <c r="D321" s="9">
        <v>1400622</v>
      </c>
      <c r="E321" s="9">
        <v>1396654</v>
      </c>
      <c r="F321" s="9">
        <v>1396654</v>
      </c>
      <c r="G321" s="9">
        <v>1396654</v>
      </c>
      <c r="H321" s="9">
        <v>1400622</v>
      </c>
      <c r="I321" s="9">
        <v>1396654</v>
      </c>
      <c r="J321" s="9">
        <v>1396534</v>
      </c>
      <c r="K321" s="9">
        <v>1396654</v>
      </c>
      <c r="L321" s="9">
        <v>1400622</v>
      </c>
      <c r="M321" s="9">
        <v>1396280</v>
      </c>
      <c r="N321" s="9">
        <v>1390201</v>
      </c>
      <c r="O321" s="9">
        <v>1386465</v>
      </c>
      <c r="P321" s="9">
        <v>1383744</v>
      </c>
      <c r="Q321" s="9">
        <v>1379755</v>
      </c>
      <c r="R321" s="9">
        <v>1379946</v>
      </c>
      <c r="S321" s="9">
        <v>1380145</v>
      </c>
      <c r="T321" s="9">
        <v>1384136</v>
      </c>
      <c r="U321" s="9">
        <v>1380093</v>
      </c>
      <c r="V321" s="9">
        <v>1380400</v>
      </c>
    </row>
    <row r="322" spans="2:22" ht="10.5">
      <c r="B322" t="s">
        <v>112</v>
      </c>
      <c r="D322" s="9">
        <v>856891</v>
      </c>
      <c r="E322" s="9">
        <v>854526</v>
      </c>
      <c r="F322" s="9">
        <v>854601</v>
      </c>
      <c r="G322" s="9">
        <v>854633</v>
      </c>
      <c r="H322" s="9">
        <v>856841</v>
      </c>
      <c r="I322" s="9">
        <v>855033</v>
      </c>
      <c r="J322" s="9">
        <v>851018</v>
      </c>
      <c r="K322" s="9">
        <v>851958</v>
      </c>
      <c r="L322" s="9">
        <v>854161</v>
      </c>
      <c r="M322" s="9">
        <v>847380</v>
      </c>
      <c r="N322" s="9">
        <v>833477</v>
      </c>
      <c r="O322" s="9">
        <v>830103</v>
      </c>
      <c r="P322" s="9">
        <v>832708</v>
      </c>
      <c r="Q322" s="9">
        <v>830247</v>
      </c>
      <c r="R322" s="9">
        <v>830243</v>
      </c>
      <c r="S322" s="9">
        <v>830255</v>
      </c>
      <c r="T322" s="9">
        <v>832738</v>
      </c>
      <c r="U322" s="9">
        <v>828884</v>
      </c>
      <c r="V322" s="9">
        <v>828879</v>
      </c>
    </row>
    <row r="323" spans="2:22" ht="10.5">
      <c r="B323" t="s">
        <v>113</v>
      </c>
      <c r="D323" s="9">
        <v>1739637</v>
      </c>
      <c r="E323" s="9">
        <v>1734737</v>
      </c>
      <c r="F323" s="9">
        <v>1734737</v>
      </c>
      <c r="G323" s="9">
        <v>1734737</v>
      </c>
      <c r="H323" s="9">
        <v>1739637</v>
      </c>
      <c r="I323" s="9">
        <v>1734737</v>
      </c>
      <c r="J323" s="9">
        <v>1734737</v>
      </c>
      <c r="K323" s="9">
        <v>1734737</v>
      </c>
      <c r="L323" s="9">
        <v>1739637</v>
      </c>
      <c r="M323" s="9">
        <v>1734737</v>
      </c>
      <c r="N323" s="9">
        <v>1734737</v>
      </c>
      <c r="O323" s="9">
        <v>1734737</v>
      </c>
      <c r="P323" s="9">
        <v>1739637</v>
      </c>
      <c r="Q323" s="9">
        <v>1733557</v>
      </c>
      <c r="R323" s="9">
        <v>1733426</v>
      </c>
      <c r="S323" s="9">
        <v>1733702</v>
      </c>
      <c r="T323" s="9">
        <v>1738735</v>
      </c>
      <c r="U323" s="9">
        <v>1733753</v>
      </c>
      <c r="V323" s="9">
        <v>1733774</v>
      </c>
    </row>
    <row r="324" spans="2:22" ht="10.5">
      <c r="B324" t="s">
        <v>114</v>
      </c>
      <c r="D324" s="9">
        <v>176150</v>
      </c>
      <c r="E324" s="9">
        <v>175655</v>
      </c>
      <c r="F324" s="9">
        <v>175655</v>
      </c>
      <c r="G324" s="9">
        <v>175655</v>
      </c>
      <c r="H324" s="9">
        <v>176150</v>
      </c>
      <c r="I324" s="9">
        <v>175655</v>
      </c>
      <c r="J324" s="9">
        <v>175655</v>
      </c>
      <c r="K324" s="9">
        <v>175655</v>
      </c>
      <c r="L324" s="9">
        <v>176150</v>
      </c>
      <c r="M324" s="9">
        <v>175655</v>
      </c>
      <c r="N324" s="9">
        <v>175655</v>
      </c>
      <c r="O324" s="9">
        <v>175655</v>
      </c>
      <c r="P324" s="9">
        <v>176150</v>
      </c>
      <c r="Q324" s="9">
        <v>175655</v>
      </c>
      <c r="R324" s="9">
        <v>175655</v>
      </c>
      <c r="S324" s="9">
        <v>175655</v>
      </c>
      <c r="T324" s="9">
        <v>176150</v>
      </c>
      <c r="U324" s="9">
        <v>175655</v>
      </c>
      <c r="V324" s="9">
        <v>175655</v>
      </c>
    </row>
    <row r="325" spans="2:22" ht="10.5">
      <c r="B325" t="s">
        <v>115</v>
      </c>
      <c r="D325" s="9">
        <v>1188599</v>
      </c>
      <c r="E325" s="9">
        <v>1183011</v>
      </c>
      <c r="F325" s="9">
        <v>1147899</v>
      </c>
      <c r="G325" s="9">
        <v>1160266</v>
      </c>
      <c r="H325" s="9">
        <v>1186675</v>
      </c>
      <c r="I325" s="9">
        <v>1228196</v>
      </c>
      <c r="J325" s="9">
        <v>1199473</v>
      </c>
      <c r="K325" s="9">
        <v>1197123</v>
      </c>
      <c r="L325" s="9">
        <v>1195793</v>
      </c>
      <c r="M325" s="9">
        <v>1185377</v>
      </c>
      <c r="N325" s="9">
        <v>1209173</v>
      </c>
      <c r="O325" s="9">
        <v>1240075</v>
      </c>
      <c r="P325" s="9">
        <v>1245338</v>
      </c>
      <c r="Q325" s="9">
        <v>1220746</v>
      </c>
      <c r="R325" s="9">
        <v>1201847</v>
      </c>
      <c r="S325" s="9">
        <v>1203550</v>
      </c>
      <c r="T325" s="9">
        <v>1207189</v>
      </c>
      <c r="U325" s="9">
        <v>1148798</v>
      </c>
      <c r="V325" s="9">
        <v>1148903</v>
      </c>
    </row>
    <row r="326" spans="2:22" ht="10.5">
      <c r="B326" t="s">
        <v>116</v>
      </c>
      <c r="D326" s="9">
        <v>344381</v>
      </c>
      <c r="E326" s="9">
        <v>343773</v>
      </c>
      <c r="F326" s="9">
        <v>344016</v>
      </c>
      <c r="G326" s="9">
        <v>344194</v>
      </c>
      <c r="H326" s="9">
        <v>344160</v>
      </c>
      <c r="I326" s="9">
        <v>345783</v>
      </c>
      <c r="J326" s="9">
        <v>335320</v>
      </c>
      <c r="K326" s="9">
        <v>335248</v>
      </c>
      <c r="L326" s="9">
        <v>336299</v>
      </c>
      <c r="M326" s="9">
        <v>335455</v>
      </c>
      <c r="N326" s="9">
        <v>335392</v>
      </c>
      <c r="O326" s="9">
        <v>335487</v>
      </c>
      <c r="P326" s="9">
        <v>333164</v>
      </c>
      <c r="Q326" s="9">
        <v>329178</v>
      </c>
      <c r="R326" s="9">
        <v>328408</v>
      </c>
      <c r="S326" s="9">
        <v>325761</v>
      </c>
      <c r="T326" s="9">
        <v>322724</v>
      </c>
      <c r="U326" s="9">
        <v>317097</v>
      </c>
      <c r="V326" s="9">
        <v>314165</v>
      </c>
    </row>
    <row r="328" ht="10.5">
      <c r="A328" t="s">
        <v>160</v>
      </c>
    </row>
    <row r="329" spans="2:22" ht="10.5">
      <c r="B329" t="s">
        <v>158</v>
      </c>
      <c r="D329" s="15">
        <f aca="true" t="array" ref="D329:V354">IF(fuel.energy=0,0,fuel.tons/fuel.energy)</f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</row>
    <row r="330" spans="2:22" ht="10.5">
      <c r="B330" t="s">
        <v>159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</row>
    <row r="331" spans="2:22" ht="10.5">
      <c r="B331" t="s">
        <v>93</v>
      </c>
      <c r="D331" s="15">
        <v>0.3557187356511623</v>
      </c>
      <c r="E331" s="15">
        <v>0.35571290490934665</v>
      </c>
      <c r="F331" s="15">
        <v>0.35571290490934665</v>
      </c>
      <c r="G331" s="15">
        <v>0.35571290490934665</v>
      </c>
      <c r="H331" s="15">
        <v>0.3557187356511623</v>
      </c>
      <c r="I331" s="15">
        <v>0.35571290490934665</v>
      </c>
      <c r="J331" s="15">
        <v>0.35571290490934665</v>
      </c>
      <c r="K331" s="15">
        <v>0.35571290490934665</v>
      </c>
      <c r="L331" s="15">
        <v>0.3557187356511623</v>
      </c>
      <c r="M331" s="15">
        <v>0.35571290490934665</v>
      </c>
      <c r="N331" s="15">
        <v>0.35571290490934665</v>
      </c>
      <c r="O331" s="15">
        <v>0.35571290490934665</v>
      </c>
      <c r="P331" s="15">
        <v>0.3557187356511623</v>
      </c>
      <c r="Q331" s="15">
        <v>0.35571290490934665</v>
      </c>
      <c r="R331" s="15">
        <v>0.35571290490934665</v>
      </c>
      <c r="S331" s="15">
        <v>0.35571290490934665</v>
      </c>
      <c r="T331" s="15">
        <v>0.3557187356511623</v>
      </c>
      <c r="U331" s="15">
        <v>0.35571290490934665</v>
      </c>
      <c r="V331" s="15">
        <v>0.35571290490934665</v>
      </c>
    </row>
    <row r="332" spans="2:22" ht="10.5">
      <c r="B332" t="s">
        <v>94</v>
      </c>
      <c r="D332" s="15">
        <v>0.24706386196526375</v>
      </c>
      <c r="E332" s="15">
        <v>0.24708370627738638</v>
      </c>
      <c r="F332" s="15">
        <v>0.24708370627738638</v>
      </c>
      <c r="G332" s="15">
        <v>0.24708370627738638</v>
      </c>
      <c r="H332" s="15">
        <v>0.24706386196526375</v>
      </c>
      <c r="I332" s="15">
        <v>0.24708370627738638</v>
      </c>
      <c r="J332" s="15">
        <v>0.24708370627738638</v>
      </c>
      <c r="K332" s="15">
        <v>0.24708370627738638</v>
      </c>
      <c r="L332" s="15">
        <v>0.24706386196526375</v>
      </c>
      <c r="M332" s="15">
        <v>0.24708370627738638</v>
      </c>
      <c r="N332" s="15">
        <v>0.24708370627738638</v>
      </c>
      <c r="O332" s="15">
        <v>0.24708370627738638</v>
      </c>
      <c r="P332" s="15">
        <v>0.24706386196526375</v>
      </c>
      <c r="Q332" s="15">
        <v>0.24708370627738638</v>
      </c>
      <c r="R332" s="15">
        <v>0.24708370627738638</v>
      </c>
      <c r="S332" s="15">
        <v>0.24708370627738638</v>
      </c>
      <c r="T332" s="15">
        <v>0.24706386196526375</v>
      </c>
      <c r="U332" s="15">
        <v>0.24708370627738638</v>
      </c>
      <c r="V332" s="15">
        <v>0.24708370627738638</v>
      </c>
    </row>
    <row r="333" spans="2:22" ht="10.5">
      <c r="B333" t="s">
        <v>95</v>
      </c>
      <c r="D333" s="15">
        <v>0.4999325161151107</v>
      </c>
      <c r="E333" s="15">
        <v>0.5248055520766304</v>
      </c>
      <c r="F333" s="15">
        <v>0.5147649315138126</v>
      </c>
      <c r="G333" s="15">
        <v>0.514118552433236</v>
      </c>
      <c r="H333" s="15">
        <v>0.5192208140805644</v>
      </c>
      <c r="I333" s="15">
        <v>0.52598721913079</v>
      </c>
      <c r="J333" s="15">
        <v>0.5155489466952045</v>
      </c>
      <c r="K333" s="15">
        <v>0.5207359705454088</v>
      </c>
      <c r="L333" s="15">
        <v>0.520208673410148</v>
      </c>
      <c r="M333" s="15">
        <v>0.5078212299841118</v>
      </c>
      <c r="N333" s="15">
        <v>0.5016032110451499</v>
      </c>
      <c r="O333" s="15">
        <v>0.5016390329684846</v>
      </c>
      <c r="P333" s="15">
        <v>0.501371665359731</v>
      </c>
      <c r="Q333" s="15">
        <v>0.5015843703526065</v>
      </c>
      <c r="R333" s="15">
        <v>0.5015013639383772</v>
      </c>
      <c r="S333" s="15">
        <v>0.5014670102207902</v>
      </c>
      <c r="T333" s="15">
        <v>0.5010680092677301</v>
      </c>
      <c r="U333" s="15">
        <v>0.5012655356045325</v>
      </c>
      <c r="V333" s="15">
        <v>0.5009190225507812</v>
      </c>
    </row>
    <row r="334" spans="2:22" ht="10.5">
      <c r="B334" t="s">
        <v>96</v>
      </c>
      <c r="D334" s="15">
        <v>0.7078308348364696</v>
      </c>
      <c r="E334" s="15">
        <v>0.7459181132723307</v>
      </c>
      <c r="F334" s="15">
        <v>0.7454898505278822</v>
      </c>
      <c r="G334" s="15">
        <v>0.7455465314547249</v>
      </c>
      <c r="H334" s="15">
        <v>0.745532315059924</v>
      </c>
      <c r="I334" s="15">
        <v>0.7461535262980628</v>
      </c>
      <c r="J334" s="15">
        <v>0.7462686505093034</v>
      </c>
      <c r="K334" s="15">
        <v>0.7456301747930083</v>
      </c>
      <c r="L334" s="15">
        <v>0.7462560370948299</v>
      </c>
      <c r="M334" s="15">
        <v>0.7459085014049848</v>
      </c>
      <c r="N334" s="15">
        <v>0.7464465267268612</v>
      </c>
      <c r="O334" s="15">
        <v>0.7456661162134917</v>
      </c>
      <c r="P334" s="15">
        <v>0.7443740729618811</v>
      </c>
      <c r="Q334" s="15">
        <v>0.7439402011123157</v>
      </c>
      <c r="R334" s="15">
        <v>0.7432001083459965</v>
      </c>
      <c r="S334" s="15">
        <v>0.7428235413921616</v>
      </c>
      <c r="T334" s="15">
        <v>0.7415968187250175</v>
      </c>
      <c r="U334" s="15">
        <v>0.7416060077440088</v>
      </c>
      <c r="V334" s="15">
        <v>0.7415649404023703</v>
      </c>
    </row>
    <row r="335" spans="2:22" ht="10.5">
      <c r="B335" t="s">
        <v>97</v>
      </c>
      <c r="D335" s="15">
        <v>0.5840094837671124</v>
      </c>
      <c r="E335" s="15">
        <v>0.5939090708785026</v>
      </c>
      <c r="F335" s="15">
        <v>0.6044024616398657</v>
      </c>
      <c r="G335" s="15">
        <v>0.605241519310197</v>
      </c>
      <c r="H335" s="15">
        <v>0.5994301132367154</v>
      </c>
      <c r="I335" s="15">
        <v>0.5942035991556911</v>
      </c>
      <c r="J335" s="15">
        <v>0.6034303068665113</v>
      </c>
      <c r="K335" s="15">
        <v>0.597554872703249</v>
      </c>
      <c r="L335" s="15">
        <v>0.5982364518974189</v>
      </c>
      <c r="M335" s="15">
        <v>0.611761683302677</v>
      </c>
      <c r="N335" s="15">
        <v>0.6189191025503153</v>
      </c>
      <c r="O335" s="15">
        <v>0.6187458725683017</v>
      </c>
      <c r="P335" s="15">
        <v>0.6166063994774114</v>
      </c>
      <c r="Q335" s="15">
        <v>0.6165456198130781</v>
      </c>
      <c r="R335" s="15">
        <v>0.6161151557336444</v>
      </c>
      <c r="S335" s="15">
        <v>0.616244647967381</v>
      </c>
      <c r="T335" s="15">
        <v>0.6162332932215918</v>
      </c>
      <c r="U335" s="15">
        <v>0.6162678950159067</v>
      </c>
      <c r="V335" s="15">
        <v>0.6165962063843687</v>
      </c>
    </row>
    <row r="336" spans="2:22" ht="10.5">
      <c r="B336" t="s">
        <v>98</v>
      </c>
      <c r="D336" s="15">
        <v>0.5793051860166245</v>
      </c>
      <c r="E336" s="15">
        <v>0.5846854546345809</v>
      </c>
      <c r="F336" s="15">
        <v>0.5802582308111235</v>
      </c>
      <c r="G336" s="15">
        <v>0.5799412228586788</v>
      </c>
      <c r="H336" s="15">
        <v>0.5824477572529221</v>
      </c>
      <c r="I336" s="15">
        <v>0.5896201492232523</v>
      </c>
      <c r="J336" s="15">
        <v>0.5789960773121208</v>
      </c>
      <c r="K336" s="15">
        <v>0.5810424657777883</v>
      </c>
      <c r="L336" s="15">
        <v>0.5803267358024108</v>
      </c>
      <c r="M336" s="15">
        <v>0.5787134750618145</v>
      </c>
      <c r="N336" s="15">
        <v>0.5777240645928902</v>
      </c>
      <c r="O336" s="15">
        <v>0.5780681468750921</v>
      </c>
      <c r="P336" s="15">
        <v>0.5780313894818349</v>
      </c>
      <c r="Q336" s="15">
        <v>0.5774780137994314</v>
      </c>
      <c r="R336" s="15">
        <v>0.5777745015763569</v>
      </c>
      <c r="S336" s="15">
        <v>0.5777803901646433</v>
      </c>
      <c r="T336" s="15">
        <v>0.5783915808223146</v>
      </c>
      <c r="U336" s="15">
        <v>0.5784688257963644</v>
      </c>
      <c r="V336" s="15">
        <v>0.5783201108172774</v>
      </c>
    </row>
    <row r="337" spans="2:22" ht="10.5">
      <c r="B337" t="s">
        <v>99</v>
      </c>
      <c r="D337" s="15">
        <v>0.5986167575761756</v>
      </c>
      <c r="E337" s="15">
        <v>0.5660707266613216</v>
      </c>
      <c r="F337" s="15">
        <v>0.5664615655058842</v>
      </c>
      <c r="G337" s="15">
        <v>0.5664035643074903</v>
      </c>
      <c r="H337" s="15">
        <v>0.5667164855818068</v>
      </c>
      <c r="I337" s="15">
        <v>0.5647831000569751</v>
      </c>
      <c r="J337" s="15">
        <v>0.5666538617867135</v>
      </c>
      <c r="K337" s="15">
        <v>0.5667738796510826</v>
      </c>
      <c r="L337" s="15">
        <v>0.5667244945767981</v>
      </c>
      <c r="M337" s="15">
        <v>0.5668934513523872</v>
      </c>
      <c r="N337" s="15">
        <v>0.5670487160988572</v>
      </c>
      <c r="O337" s="15">
        <v>0.5671464258099979</v>
      </c>
      <c r="P337" s="15">
        <v>0.5689972693776522</v>
      </c>
      <c r="Q337" s="15">
        <v>0.5687298585261539</v>
      </c>
      <c r="R337" s="15">
        <v>0.5689984486910244</v>
      </c>
      <c r="S337" s="15">
        <v>0.5690256646379632</v>
      </c>
      <c r="T337" s="15">
        <v>0.5694159618380288</v>
      </c>
      <c r="U337" s="15">
        <v>0.5690649269876453</v>
      </c>
      <c r="V337" s="15">
        <v>0.5690283416163506</v>
      </c>
    </row>
    <row r="338" spans="2:22" ht="10.5">
      <c r="B338" t="s">
        <v>100</v>
      </c>
      <c r="D338" s="15">
        <v>3.087730995126787</v>
      </c>
      <c r="E338" s="15">
        <v>2.9252171814671817</v>
      </c>
      <c r="F338" s="15">
        <v>2.9534213031044403</v>
      </c>
      <c r="G338" s="15">
        <v>2.940566033608519</v>
      </c>
      <c r="H338" s="15">
        <v>2.938396164694092</v>
      </c>
      <c r="I338" s="15">
        <v>2.8916655188471956</v>
      </c>
      <c r="J338" s="15">
        <v>2.9349000652199044</v>
      </c>
      <c r="K338" s="15">
        <v>2.9242497226442197</v>
      </c>
      <c r="L338" s="15">
        <v>2.944716990623585</v>
      </c>
      <c r="M338" s="15">
        <v>2.9375325885153165</v>
      </c>
      <c r="N338" s="15">
        <v>2.9398188525876954</v>
      </c>
      <c r="O338" s="15">
        <v>2.940426506181723</v>
      </c>
      <c r="P338" s="15">
        <v>2.95689984646867</v>
      </c>
      <c r="Q338" s="15">
        <v>2.9585818248692957</v>
      </c>
      <c r="R338" s="15">
        <v>2.94885306137589</v>
      </c>
      <c r="S338" s="15">
        <v>2.9501900576500932</v>
      </c>
      <c r="T338" s="15">
        <v>2.9588943671189845</v>
      </c>
      <c r="U338" s="15">
        <v>2.9502286931322232</v>
      </c>
      <c r="V338" s="15">
        <v>2.9505603854614013</v>
      </c>
    </row>
    <row r="339" spans="2:22" ht="10.5">
      <c r="B339" t="s">
        <v>101</v>
      </c>
      <c r="D339" s="15">
        <v>3.7791434870261362</v>
      </c>
      <c r="E339" s="15">
        <v>3.8049282989617117</v>
      </c>
      <c r="F339" s="15">
        <v>3.819793396891852</v>
      </c>
      <c r="G339" s="15">
        <v>3.774625687747471</v>
      </c>
      <c r="H339" s="15">
        <v>3.7824382198694066</v>
      </c>
      <c r="I339" s="15">
        <v>3.794118843566934</v>
      </c>
      <c r="J339" s="15">
        <v>3.7808825417273817</v>
      </c>
      <c r="K339" s="15">
        <v>3.7510943180370875</v>
      </c>
      <c r="L339" s="15">
        <v>3.8263115903651155</v>
      </c>
      <c r="M339" s="15">
        <v>3.7884848867806156</v>
      </c>
      <c r="N339" s="15">
        <v>3.7477865042617884</v>
      </c>
      <c r="O339" s="15">
        <v>3.7483639043015193</v>
      </c>
      <c r="P339" s="15">
        <v>3.7467342700768107</v>
      </c>
      <c r="Q339" s="15">
        <v>3.7488912510439882</v>
      </c>
      <c r="R339" s="15">
        <v>3.743799772976131</v>
      </c>
      <c r="S339" s="15">
        <v>3.7440001605755744</v>
      </c>
      <c r="T339" s="15">
        <v>3.7422198213098756</v>
      </c>
      <c r="U339" s="15">
        <v>3.7442005696277345</v>
      </c>
      <c r="V339" s="15">
        <v>3.7442256222678205</v>
      </c>
    </row>
    <row r="340" spans="2:22" ht="10.5">
      <c r="B340" t="s">
        <v>102</v>
      </c>
      <c r="D340" s="15">
        <v>0.5077876828925528</v>
      </c>
      <c r="E340" s="15">
        <v>0.5090923917475332</v>
      </c>
      <c r="F340" s="15">
        <v>0.508078383543285</v>
      </c>
      <c r="G340" s="15">
        <v>0.5105531308389677</v>
      </c>
      <c r="H340" s="15">
        <v>0.5089632155502641</v>
      </c>
      <c r="I340" s="15">
        <v>0.5108261330478038</v>
      </c>
      <c r="J340" s="15">
        <v>0.5120085517055547</v>
      </c>
      <c r="K340" s="15">
        <v>0.5123985548610348</v>
      </c>
      <c r="L340" s="15">
        <v>0.5091771094624192</v>
      </c>
      <c r="M340" s="15">
        <v>0.511918141883148</v>
      </c>
      <c r="N340" s="15">
        <v>0.5122124169913739</v>
      </c>
      <c r="O340" s="15">
        <v>0.5121858258671366</v>
      </c>
      <c r="P340" s="15">
        <v>0.5099319251689497</v>
      </c>
      <c r="Q340" s="15">
        <v>0.5101188091430922</v>
      </c>
      <c r="R340" s="15">
        <v>0.5118507777017468</v>
      </c>
      <c r="S340" s="15">
        <v>0.5118224138358938</v>
      </c>
      <c r="T340" s="15">
        <v>0.5104816855547365</v>
      </c>
      <c r="U340" s="15">
        <v>0.5117922772284248</v>
      </c>
      <c r="V340" s="15">
        <v>0.5117922772284248</v>
      </c>
    </row>
    <row r="341" spans="2:22" ht="10.5">
      <c r="B341" t="s">
        <v>103</v>
      </c>
      <c r="D341" s="15">
        <v>0.3339410238712902</v>
      </c>
      <c r="E341" s="15">
        <v>0.33171470442221035</v>
      </c>
      <c r="F341" s="15">
        <v>0.3304234610096998</v>
      </c>
      <c r="G341" s="15">
        <v>0.33437834148018025</v>
      </c>
      <c r="H341" s="15">
        <v>0.33365066520694003</v>
      </c>
      <c r="I341" s="15">
        <v>0.33265986595890934</v>
      </c>
      <c r="J341" s="15">
        <v>0.33382461047888184</v>
      </c>
      <c r="K341" s="15">
        <v>0.33647631367906516</v>
      </c>
      <c r="L341" s="15">
        <v>0.3298248328057691</v>
      </c>
      <c r="M341" s="15">
        <v>0.3331539276712747</v>
      </c>
      <c r="N341" s="15">
        <v>0.3367722733521729</v>
      </c>
      <c r="O341" s="15">
        <v>0.33671976437791185</v>
      </c>
      <c r="P341" s="15">
        <v>0.33683033058047934</v>
      </c>
      <c r="Q341" s="15">
        <v>0.3366744157183228</v>
      </c>
      <c r="R341" s="15">
        <v>0.33713148247154967</v>
      </c>
      <c r="S341" s="15">
        <v>0.33711358168486977</v>
      </c>
      <c r="T341" s="15">
        <v>0.3372361187138539</v>
      </c>
      <c r="U341" s="15">
        <v>0.33709568089818986</v>
      </c>
      <c r="V341" s="15">
        <v>0.3370932941266325</v>
      </c>
    </row>
    <row r="342" spans="2:22" ht="10.5">
      <c r="B342" t="s">
        <v>104</v>
      </c>
      <c r="D342" s="15">
        <v>0.2588439387125945</v>
      </c>
      <c r="E342" s="15">
        <v>0.26094404547430583</v>
      </c>
      <c r="F342" s="15">
        <v>0.2588681598913636</v>
      </c>
      <c r="G342" s="15">
        <v>0.2588566640975869</v>
      </c>
      <c r="H342" s="15">
        <v>0.25872250274898745</v>
      </c>
      <c r="I342" s="15">
        <v>0.2573597441982993</v>
      </c>
      <c r="J342" s="15">
        <v>0.25439010789186567</v>
      </c>
      <c r="K342" s="15">
        <v>0.25634991526931067</v>
      </c>
      <c r="L342" s="15">
        <v>0.25192690037197224</v>
      </c>
      <c r="M342" s="15">
        <v>0.25787766177077803</v>
      </c>
      <c r="N342" s="15">
        <v>0.25201035295745255</v>
      </c>
      <c r="O342" s="15">
        <v>0.2553464886791406</v>
      </c>
      <c r="P342" s="15">
        <v>0.2532431212135507</v>
      </c>
      <c r="Q342" s="15">
        <v>0.2533236243391864</v>
      </c>
      <c r="R342" s="15">
        <v>0.2603054700191427</v>
      </c>
      <c r="S342" s="15">
        <v>0.260305728337627</v>
      </c>
      <c r="T342" s="15">
        <v>0.26020119490385374</v>
      </c>
      <c r="U342" s="15">
        <v>0.260305728337627</v>
      </c>
      <c r="V342" s="15">
        <v>0.27386682313733435</v>
      </c>
    </row>
    <row r="343" spans="2:22" ht="10.5">
      <c r="B343" t="s">
        <v>105</v>
      </c>
      <c r="D343" s="15">
        <v>0.27959729814820117</v>
      </c>
      <c r="E343" s="15">
        <v>0.28240372649649464</v>
      </c>
      <c r="F343" s="15">
        <v>0.2853813505011554</v>
      </c>
      <c r="G343" s="15">
        <v>0.2840674802793695</v>
      </c>
      <c r="H343" s="15">
        <v>0.2807439296706834</v>
      </c>
      <c r="I343" s="15">
        <v>0.2765121112963306</v>
      </c>
      <c r="J343" s="15">
        <v>0.27552567416969787</v>
      </c>
      <c r="K343" s="15">
        <v>0.27878689878158985</v>
      </c>
      <c r="L343" s="15">
        <v>0.2749256318827446</v>
      </c>
      <c r="M343" s="15">
        <v>0.27661104544470355</v>
      </c>
      <c r="N343" s="15">
        <v>0.2769444872876507</v>
      </c>
      <c r="O343" s="15">
        <v>0.2776527594684149</v>
      </c>
      <c r="P343" s="15">
        <v>0.2853820867333562</v>
      </c>
      <c r="Q343" s="15">
        <v>0.2863279863553961</v>
      </c>
      <c r="R343" s="15">
        <v>0.2928370496241121</v>
      </c>
      <c r="S343" s="15">
        <v>0.29659840954123023</v>
      </c>
      <c r="T343" s="15">
        <v>0.30012196770467225</v>
      </c>
      <c r="U343" s="15">
        <v>0.30177801219212785</v>
      </c>
      <c r="V343" s="15">
        <v>0.31227079219347065</v>
      </c>
    </row>
    <row r="344" spans="2:22" ht="10.5">
      <c r="B344" t="s">
        <v>106</v>
      </c>
      <c r="D344" s="15">
        <v>0.27275632891513285</v>
      </c>
      <c r="E344" s="15">
        <v>0.27210421288277065</v>
      </c>
      <c r="F344" s="15">
        <v>0.2748991173530344</v>
      </c>
      <c r="G344" s="15">
        <v>0.2733458087423828</v>
      </c>
      <c r="H344" s="15">
        <v>0.2727050838877385</v>
      </c>
      <c r="I344" s="15">
        <v>0.2741294341844838</v>
      </c>
      <c r="J344" s="15">
        <v>0.2766432428381976</v>
      </c>
      <c r="K344" s="15">
        <v>0.27449719360953917</v>
      </c>
      <c r="L344" s="15">
        <v>0.2797701356111493</v>
      </c>
      <c r="M344" s="15">
        <v>0.27477605084612006</v>
      </c>
      <c r="N344" s="15">
        <v>0.2784297627662318</v>
      </c>
      <c r="O344" s="15">
        <v>0.27361014375036175</v>
      </c>
      <c r="P344" s="15">
        <v>0.2711474591940052</v>
      </c>
      <c r="Q344" s="15">
        <v>0.27085775904323106</v>
      </c>
      <c r="R344" s="15">
        <v>0.2768335712692623</v>
      </c>
      <c r="S344" s="15">
        <v>0.2771124065302293</v>
      </c>
      <c r="T344" s="15">
        <v>0.2771581122393246</v>
      </c>
      <c r="U344" s="15">
        <v>0.27927107321306555</v>
      </c>
      <c r="V344" s="15">
        <v>0.27823772483015363</v>
      </c>
    </row>
    <row r="345" spans="2:22" ht="10.5">
      <c r="B345" t="s">
        <v>107</v>
      </c>
      <c r="D345" s="15">
        <v>0.21451883270078687</v>
      </c>
      <c r="E345" s="15">
        <v>0.21249011132441606</v>
      </c>
      <c r="F345" s="15">
        <v>0.21034128985835895</v>
      </c>
      <c r="G345" s="15">
        <v>0.21128327456387405</v>
      </c>
      <c r="H345" s="15">
        <v>0.213683716030414</v>
      </c>
      <c r="I345" s="15">
        <v>0.21683420434461234</v>
      </c>
      <c r="J345" s="15">
        <v>0.21757567469474215</v>
      </c>
      <c r="K345" s="15">
        <v>0.215124206381492</v>
      </c>
      <c r="L345" s="15">
        <v>0.2180155061862785</v>
      </c>
      <c r="M345" s="15">
        <v>0.2167603458194632</v>
      </c>
      <c r="N345" s="15">
        <v>0.2164972248236195</v>
      </c>
      <c r="O345" s="15">
        <v>0.21596521263465476</v>
      </c>
      <c r="P345" s="15">
        <v>0.21097929583813868</v>
      </c>
      <c r="Q345" s="15">
        <v>0.2104564052940406</v>
      </c>
      <c r="R345" s="15">
        <v>0.2060081602129895</v>
      </c>
      <c r="S345" s="15">
        <v>0.20363862870107666</v>
      </c>
      <c r="T345" s="15">
        <v>0.20202717883320134</v>
      </c>
      <c r="U345" s="15">
        <v>0.20116436810858127</v>
      </c>
      <c r="V345" s="15">
        <v>0.1947629112491727</v>
      </c>
    </row>
    <row r="346" spans="2:22" ht="10.5">
      <c r="B346" t="s">
        <v>108</v>
      </c>
      <c r="D346" s="15">
        <v>0.3011398865152971</v>
      </c>
      <c r="E346" s="15">
        <v>0.299776097706123</v>
      </c>
      <c r="F346" s="15">
        <v>0.29896407569180866</v>
      </c>
      <c r="G346" s="15">
        <v>0.30053445812578505</v>
      </c>
      <c r="H346" s="15">
        <v>0.30131796724107374</v>
      </c>
      <c r="I346" s="15">
        <v>0.3012593155392621</v>
      </c>
      <c r="J346" s="15">
        <v>0.3017127418178845</v>
      </c>
      <c r="K346" s="15">
        <v>0.30196429828805316</v>
      </c>
      <c r="L346" s="15">
        <v>0.3012820113552651</v>
      </c>
      <c r="M346" s="15">
        <v>0.30008415500875624</v>
      </c>
      <c r="N346" s="15">
        <v>0.30228882316999767</v>
      </c>
      <c r="O346" s="15">
        <v>0.30394949336640475</v>
      </c>
      <c r="P346" s="15">
        <v>0.3088115135842469</v>
      </c>
      <c r="Q346" s="15">
        <v>0.3090300255077125</v>
      </c>
      <c r="R346" s="15">
        <v>0.2959879866169686</v>
      </c>
      <c r="S346" s="15">
        <v>0.2957151358632078</v>
      </c>
      <c r="T346" s="15">
        <v>0.29577283354463313</v>
      </c>
      <c r="U346" s="15">
        <v>0.2936163712723647</v>
      </c>
      <c r="V346" s="15">
        <v>0.28220036387671804</v>
      </c>
    </row>
    <row r="347" spans="2:22" ht="10.5">
      <c r="B347" t="s">
        <v>109</v>
      </c>
      <c r="D347" s="15">
        <v>0.4851449399385957</v>
      </c>
      <c r="E347" s="15">
        <v>0.4851131347625789</v>
      </c>
      <c r="F347" s="15">
        <v>0.4851131347625789</v>
      </c>
      <c r="G347" s="15">
        <v>0.4851131347625789</v>
      </c>
      <c r="H347" s="15">
        <v>0.4851449399385957</v>
      </c>
      <c r="I347" s="15">
        <v>0.4851131347625789</v>
      </c>
      <c r="J347" s="15">
        <v>0.4851581336636147</v>
      </c>
      <c r="K347" s="15">
        <v>0.4851131347625789</v>
      </c>
      <c r="L347" s="15">
        <v>0.4851449399385957</v>
      </c>
      <c r="M347" s="15">
        <v>0.4852528027285229</v>
      </c>
      <c r="N347" s="15">
        <v>0.4875224114282113</v>
      </c>
      <c r="O347" s="15">
        <v>0.4889183037606311</v>
      </c>
      <c r="P347" s="15">
        <v>0.4916609905809221</v>
      </c>
      <c r="Q347" s="15">
        <v>0.49165853762974676</v>
      </c>
      <c r="R347" s="15">
        <v>0.4915559274733537</v>
      </c>
      <c r="S347" s="15">
        <v>0.491448758760901</v>
      </c>
      <c r="T347" s="15">
        <v>0.4914506703529326</v>
      </c>
      <c r="U347" s="15">
        <v>0.49147686137154734</v>
      </c>
      <c r="V347" s="15">
        <v>0.4913074727052704</v>
      </c>
    </row>
    <row r="348" spans="2:22" ht="10.5">
      <c r="B348" t="s">
        <v>110</v>
      </c>
      <c r="D348" s="15">
        <v>0.8021225368215751</v>
      </c>
      <c r="E348" s="15">
        <v>0.8020460507077877</v>
      </c>
      <c r="F348" s="15">
        <v>0.8019677370107293</v>
      </c>
      <c r="G348" s="15">
        <v>0.8019344258757781</v>
      </c>
      <c r="H348" s="15">
        <v>0.8021743282907499</v>
      </c>
      <c r="I348" s="15">
        <v>0.8015184861290681</v>
      </c>
      <c r="J348" s="15">
        <v>0.8056886678640451</v>
      </c>
      <c r="K348" s="15">
        <v>0.8047130556317897</v>
      </c>
      <c r="L348" s="15">
        <v>0.8049501753688794</v>
      </c>
      <c r="M348" s="15">
        <v>0.8098711438631128</v>
      </c>
      <c r="N348" s="15">
        <v>0.8273358473429263</v>
      </c>
      <c r="O348" s="15">
        <v>0.8311556597707935</v>
      </c>
      <c r="P348" s="15">
        <v>0.8308857460691842</v>
      </c>
      <c r="Q348" s="15">
        <v>0.8309953710302853</v>
      </c>
      <c r="R348" s="15">
        <v>0.8309995516903287</v>
      </c>
      <c r="S348" s="15">
        <v>0.8309856163204343</v>
      </c>
      <c r="T348" s="15">
        <v>0.8308528691368208</v>
      </c>
      <c r="U348" s="15">
        <v>0.832518050556679</v>
      </c>
      <c r="V348" s="15">
        <v>0.8325231790007998</v>
      </c>
    </row>
    <row r="349" spans="2:22" ht="10.5">
      <c r="B349" t="s">
        <v>111</v>
      </c>
      <c r="D349" s="15">
        <v>0.3711618699840869</v>
      </c>
      <c r="E349" s="15">
        <v>0.37115587758122875</v>
      </c>
      <c r="F349" s="15">
        <v>0.37115587758122875</v>
      </c>
      <c r="G349" s="15">
        <v>0.37115587758122875</v>
      </c>
      <c r="H349" s="15">
        <v>0.3711618699840869</v>
      </c>
      <c r="I349" s="15">
        <v>0.37115587758122875</v>
      </c>
      <c r="J349" s="15">
        <v>0.3711239880042041</v>
      </c>
      <c r="K349" s="15">
        <v>0.37115587758122875</v>
      </c>
      <c r="L349" s="15">
        <v>0.3711618699840869</v>
      </c>
      <c r="M349" s="15">
        <v>0.371056488399502</v>
      </c>
      <c r="N349" s="15">
        <v>0.36944101557672965</v>
      </c>
      <c r="O349" s="15">
        <v>0.36844818674536306</v>
      </c>
      <c r="P349" s="15">
        <v>0.36668923565334566</v>
      </c>
      <c r="Q349" s="15">
        <v>0.3669263530484894</v>
      </c>
      <c r="R349" s="15">
        <v>0.3670063292452193</v>
      </c>
      <c r="S349" s="15">
        <v>0.3669979583229849</v>
      </c>
      <c r="T349" s="15">
        <v>0.36699238459568256</v>
      </c>
      <c r="U349" s="15">
        <v>0.3669729088540607</v>
      </c>
      <c r="V349" s="15">
        <v>0.36704985671920076</v>
      </c>
    </row>
    <row r="350" spans="2:22" ht="10.5">
      <c r="B350" t="s">
        <v>112</v>
      </c>
      <c r="D350" s="15">
        <v>4.864552937837071</v>
      </c>
      <c r="E350" s="15">
        <v>4.864797472317896</v>
      </c>
      <c r="F350" s="15">
        <v>4.865224445646295</v>
      </c>
      <c r="G350" s="15">
        <v>4.865406620933079</v>
      </c>
      <c r="H350" s="15">
        <v>4.864269088844734</v>
      </c>
      <c r="I350" s="15">
        <v>4.867683812017876</v>
      </c>
      <c r="J350" s="15">
        <v>4.844826506504227</v>
      </c>
      <c r="K350" s="15">
        <v>4.8501779055535</v>
      </c>
      <c r="L350" s="15">
        <v>4.849054782855521</v>
      </c>
      <c r="M350" s="15">
        <v>4.824115453587999</v>
      </c>
      <c r="N350" s="15">
        <v>4.744965984458171</v>
      </c>
      <c r="O350" s="15">
        <v>4.725757877657909</v>
      </c>
      <c r="P350" s="15">
        <v>4.727266534203803</v>
      </c>
      <c r="Q350" s="15">
        <v>4.726577666448436</v>
      </c>
      <c r="R350" s="15">
        <v>4.726554894537588</v>
      </c>
      <c r="S350" s="15">
        <v>4.726623210270132</v>
      </c>
      <c r="T350" s="15">
        <v>4.727436843599206</v>
      </c>
      <c r="U350" s="15">
        <v>4.7188181378269904</v>
      </c>
      <c r="V350" s="15">
        <v>4.71878967293843</v>
      </c>
    </row>
    <row r="351" spans="2:22" ht="10.5">
      <c r="B351" t="s">
        <v>113</v>
      </c>
      <c r="D351" s="15">
        <v>0.7992862813854246</v>
      </c>
      <c r="E351" s="15">
        <v>0.8013782099254767</v>
      </c>
      <c r="F351" s="15">
        <v>0.8277281834313795</v>
      </c>
      <c r="G351" s="15">
        <v>0.8183547773218617</v>
      </c>
      <c r="H351" s="15">
        <v>0.8010735704760291</v>
      </c>
      <c r="I351" s="15">
        <v>0.7701262044202624</v>
      </c>
      <c r="J351" s="15">
        <v>0.7894016656852636</v>
      </c>
      <c r="K351" s="15">
        <v>0.7912076434492213</v>
      </c>
      <c r="L351" s="15">
        <v>0.7944730585466147</v>
      </c>
      <c r="M351" s="15">
        <v>0.799277638350133</v>
      </c>
      <c r="N351" s="15">
        <v>0.7828539374723026</v>
      </c>
      <c r="O351" s="15">
        <v>0.76248321513418</v>
      </c>
      <c r="P351" s="15">
        <v>0.7613940795822838</v>
      </c>
      <c r="Q351" s="15">
        <v>0.7746712503412955</v>
      </c>
      <c r="R351" s="15">
        <v>0.7881526976342588</v>
      </c>
      <c r="S351" s="15">
        <v>0.7871004120502451</v>
      </c>
      <c r="T351" s="15">
        <v>0.7870047032847857</v>
      </c>
      <c r="U351" s="15">
        <v>0.8275192697700992</v>
      </c>
      <c r="V351" s="15">
        <v>0.8274495149435195</v>
      </c>
    </row>
    <row r="352" spans="2:22" ht="10.5">
      <c r="B352" t="s">
        <v>114</v>
      </c>
      <c r="D352" s="15">
        <v>0.25676495111043734</v>
      </c>
      <c r="E352" s="15">
        <v>0.2564291595377545</v>
      </c>
      <c r="F352" s="15">
        <v>0.25619989002606414</v>
      </c>
      <c r="G352" s="15">
        <v>0.2560314720989756</v>
      </c>
      <c r="H352" s="15">
        <v>0.2569705917107108</v>
      </c>
      <c r="I352" s="15">
        <v>0.254502383401672</v>
      </c>
      <c r="J352" s="15">
        <v>0.2638322095938166</v>
      </c>
      <c r="K352" s="15">
        <v>0.26390871257080184</v>
      </c>
      <c r="L352" s="15">
        <v>0.26380146674514066</v>
      </c>
      <c r="M352" s="15">
        <v>0.2637224874635919</v>
      </c>
      <c r="N352" s="15">
        <v>0.2638024924233095</v>
      </c>
      <c r="O352" s="15">
        <v>0.2637011082187133</v>
      </c>
      <c r="P352" s="15">
        <v>0.26695218350670447</v>
      </c>
      <c r="Q352" s="15">
        <v>0.26974752105015026</v>
      </c>
      <c r="R352" s="15">
        <v>0.2704506612880876</v>
      </c>
      <c r="S352" s="15">
        <v>0.2731536412451035</v>
      </c>
      <c r="T352" s="15">
        <v>0.2770926274327207</v>
      </c>
      <c r="U352" s="15">
        <v>0.28174627998030316</v>
      </c>
      <c r="V352" s="15">
        <v>0.284488720379761</v>
      </c>
    </row>
    <row r="353" spans="2:22" ht="10.5">
      <c r="B353" t="s">
        <v>115</v>
      </c>
      <c r="D353" s="15" t="e">
        <v>#N/A</v>
      </c>
      <c r="E353" s="15" t="e">
        <v>#N/A</v>
      </c>
      <c r="F353" s="15" t="e">
        <v>#N/A</v>
      </c>
      <c r="G353" s="15" t="e">
        <v>#N/A</v>
      </c>
      <c r="H353" s="15" t="e">
        <v>#N/A</v>
      </c>
      <c r="I353" s="15" t="e">
        <v>#N/A</v>
      </c>
      <c r="J353" s="15" t="e">
        <v>#N/A</v>
      </c>
      <c r="K353" s="15" t="e">
        <v>#N/A</v>
      </c>
      <c r="L353" s="15" t="e">
        <v>#N/A</v>
      </c>
      <c r="M353" s="15" t="e">
        <v>#N/A</v>
      </c>
      <c r="N353" s="15" t="e">
        <v>#N/A</v>
      </c>
      <c r="O353" s="15" t="e">
        <v>#N/A</v>
      </c>
      <c r="P353" s="15" t="e">
        <v>#N/A</v>
      </c>
      <c r="Q353" s="15" t="e">
        <v>#N/A</v>
      </c>
      <c r="R353" s="15" t="e">
        <v>#N/A</v>
      </c>
      <c r="S353" s="15" t="e">
        <v>#N/A</v>
      </c>
      <c r="T353" s="15" t="e">
        <v>#N/A</v>
      </c>
      <c r="U353" s="15" t="e">
        <v>#N/A</v>
      </c>
      <c r="V353" s="15" t="e">
        <v>#N/A</v>
      </c>
    </row>
    <row r="354" spans="2:22" ht="10.5">
      <c r="B354" t="s">
        <v>116</v>
      </c>
      <c r="D354" s="15" t="e">
        <v>#N/A</v>
      </c>
      <c r="E354" s="15" t="e">
        <v>#N/A</v>
      </c>
      <c r="F354" s="15" t="e">
        <v>#N/A</v>
      </c>
      <c r="G354" s="15" t="e">
        <v>#N/A</v>
      </c>
      <c r="H354" s="15" t="e">
        <v>#N/A</v>
      </c>
      <c r="I354" s="15" t="e">
        <v>#N/A</v>
      </c>
      <c r="J354" s="15" t="e">
        <v>#N/A</v>
      </c>
      <c r="K354" s="15" t="e">
        <v>#N/A</v>
      </c>
      <c r="L354" s="15" t="e">
        <v>#N/A</v>
      </c>
      <c r="M354" s="15" t="e">
        <v>#N/A</v>
      </c>
      <c r="N354" s="15" t="e">
        <v>#N/A</v>
      </c>
      <c r="O354" s="15" t="e">
        <v>#N/A</v>
      </c>
      <c r="P354" s="15" t="e">
        <v>#N/A</v>
      </c>
      <c r="Q354" s="15" t="e">
        <v>#N/A</v>
      </c>
      <c r="R354" s="15" t="e">
        <v>#N/A</v>
      </c>
      <c r="S354" s="15" t="e">
        <v>#N/A</v>
      </c>
      <c r="T354" s="15" t="e">
        <v>#N/A</v>
      </c>
      <c r="U354" s="15" t="e">
        <v>#N/A</v>
      </c>
      <c r="V354" s="15" t="e">
        <v>#N/A</v>
      </c>
    </row>
    <row r="356" ht="10.5">
      <c r="A356" t="s">
        <v>161</v>
      </c>
    </row>
    <row r="357" spans="2:22" ht="10.5">
      <c r="B357" t="s">
        <v>158</v>
      </c>
      <c r="D357" s="12">
        <f aca="true" t="array" ref="D357:V382">IF(fuel.tons=0,0,fuel.bucks/fuel.tons)</f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</row>
    <row r="358" spans="2:22" ht="10.5">
      <c r="B358" t="s">
        <v>159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</row>
    <row r="359" spans="2:22" ht="10.5">
      <c r="B359" t="s">
        <v>93</v>
      </c>
      <c r="D359" s="12">
        <v>14.4311216372696</v>
      </c>
      <c r="E359" s="12">
        <v>15.030998443991933</v>
      </c>
      <c r="F359" s="12">
        <v>15.350807446469046</v>
      </c>
      <c r="G359" s="12">
        <v>15.730581973334035</v>
      </c>
      <c r="H359" s="12">
        <v>16.130074233472964</v>
      </c>
      <c r="I359" s="12">
        <v>16.5500899721366</v>
      </c>
      <c r="J359" s="12">
        <v>16.969840418707626</v>
      </c>
      <c r="K359" s="12">
        <v>17.409575535474023</v>
      </c>
      <c r="L359" s="12">
        <v>17.82902682967633</v>
      </c>
      <c r="M359" s="12">
        <v>18.28905234832211</v>
      </c>
      <c r="N359" s="12">
        <v>18.768761739965722</v>
      </c>
      <c r="O359" s="12">
        <v>19.268462381119996</v>
      </c>
      <c r="P359" s="12">
        <v>19.767834239246316</v>
      </c>
      <c r="Q359" s="12">
        <v>20.307839583134584</v>
      </c>
      <c r="R359" s="12">
        <v>20.867505748676734</v>
      </c>
      <c r="S359" s="12">
        <v>21.467146189096102</v>
      </c>
      <c r="T359" s="12">
        <v>22.146370826212323</v>
      </c>
      <c r="U359" s="12">
        <v>22.84631706378317</v>
      </c>
      <c r="V359" s="12">
        <v>23.625852432537346</v>
      </c>
    </row>
    <row r="360" spans="2:22" ht="10.5">
      <c r="B360" t="s">
        <v>94</v>
      </c>
      <c r="D360" s="12">
        <v>20.77769924410451</v>
      </c>
      <c r="E360" s="12">
        <v>21.639308273425712</v>
      </c>
      <c r="F360" s="12">
        <v>22.099722738490602</v>
      </c>
      <c r="G360" s="12">
        <v>22.646460305420632</v>
      </c>
      <c r="H360" s="12">
        <v>23.223837492864007</v>
      </c>
      <c r="I360" s="12">
        <v>23.826256937551214</v>
      </c>
      <c r="J360" s="12">
        <v>24.43054751531032</v>
      </c>
      <c r="K360" s="12">
        <v>25.063614598483962</v>
      </c>
      <c r="L360" s="12">
        <v>25.669966147011838</v>
      </c>
      <c r="M360" s="12">
        <v>26.329742350452776</v>
      </c>
      <c r="N360" s="12">
        <v>27.02035603007702</v>
      </c>
      <c r="O360" s="12">
        <v>27.739751025899658</v>
      </c>
      <c r="P360" s="12">
        <v>28.46142406424552</v>
      </c>
      <c r="Q360" s="12">
        <v>29.236087613995533</v>
      </c>
      <c r="R360" s="12">
        <v>30.041800900899457</v>
      </c>
      <c r="S360" s="12">
        <v>30.905078423794777</v>
      </c>
      <c r="T360" s="12">
        <v>31.886008017897147</v>
      </c>
      <c r="U360" s="12">
        <v>32.89059636080238</v>
      </c>
      <c r="V360" s="12">
        <v>34.01284800007697</v>
      </c>
    </row>
    <row r="361" spans="2:22" ht="10.5">
      <c r="B361" t="s">
        <v>95</v>
      </c>
      <c r="D361" s="12">
        <v>17.889763630917948</v>
      </c>
      <c r="E361" s="12">
        <v>17.50641333176432</v>
      </c>
      <c r="F361" s="12">
        <v>18.205655351410424</v>
      </c>
      <c r="G361" s="12">
        <v>18.68090269691566</v>
      </c>
      <c r="H361" s="12">
        <v>18.990582162976093</v>
      </c>
      <c r="I361" s="12">
        <v>19.243303382233258</v>
      </c>
      <c r="J361" s="12">
        <v>20.107776231625497</v>
      </c>
      <c r="K361" s="12">
        <v>20.41082601013987</v>
      </c>
      <c r="L361" s="12">
        <v>20.943983686799683</v>
      </c>
      <c r="M361" s="12">
        <v>21.97423887202385</v>
      </c>
      <c r="N361" s="12">
        <v>22.808083093935746</v>
      </c>
      <c r="O361" s="12">
        <v>23.406699950543242</v>
      </c>
      <c r="P361" s="12">
        <v>24.029971812956195</v>
      </c>
      <c r="Q361" s="12">
        <v>24.676881969514557</v>
      </c>
      <c r="R361" s="12">
        <v>25.366760944467714</v>
      </c>
      <c r="S361" s="12">
        <v>26.107595191914438</v>
      </c>
      <c r="T361" s="12">
        <v>26.92924600683546</v>
      </c>
      <c r="U361" s="12">
        <v>27.79000463297079</v>
      </c>
      <c r="V361" s="12">
        <v>28.7584831505518</v>
      </c>
    </row>
    <row r="362" spans="2:22" ht="10.5">
      <c r="B362" t="s">
        <v>96</v>
      </c>
      <c r="D362" s="12">
        <v>12.628219198025375</v>
      </c>
      <c r="E362" s="12">
        <v>12.33742986000701</v>
      </c>
      <c r="F362" s="12">
        <v>12.603243227579304</v>
      </c>
      <c r="G362" s="12">
        <v>12.916338013883943</v>
      </c>
      <c r="H362" s="12">
        <v>13.25451578182885</v>
      </c>
      <c r="I362" s="12">
        <v>13.58914027552778</v>
      </c>
      <c r="J362" s="12">
        <v>13.931922759490806</v>
      </c>
      <c r="K362" s="12">
        <v>14.283628883996016</v>
      </c>
      <c r="L362" s="12">
        <v>14.634999469336249</v>
      </c>
      <c r="M362" s="12">
        <v>15.014012673542323</v>
      </c>
      <c r="N362" s="12">
        <v>15.397689093074357</v>
      </c>
      <c r="O362" s="12">
        <v>15.815337538528583</v>
      </c>
      <c r="P362" s="12">
        <v>16.249036331296438</v>
      </c>
      <c r="Q362" s="12">
        <v>16.698720552905716</v>
      </c>
      <c r="R362" s="12">
        <v>17.17883671125422</v>
      </c>
      <c r="S362" s="12">
        <v>17.6847658359372</v>
      </c>
      <c r="T362" s="12">
        <v>18.253940108899982</v>
      </c>
      <c r="U362" s="12">
        <v>18.8420282125914</v>
      </c>
      <c r="V362" s="12">
        <v>19.486158131167986</v>
      </c>
    </row>
    <row r="363" spans="2:22" ht="10.5">
      <c r="B363" t="s">
        <v>97</v>
      </c>
      <c r="D363" s="12">
        <v>15.327575974224535</v>
      </c>
      <c r="E363" s="12">
        <v>15.535970447969094</v>
      </c>
      <c r="F363" s="12">
        <v>15.586064593791505</v>
      </c>
      <c r="G363" s="12">
        <v>15.95310682970563</v>
      </c>
      <c r="H363" s="12">
        <v>16.52883256690607</v>
      </c>
      <c r="I363" s="12">
        <v>17.112879643252246</v>
      </c>
      <c r="J363" s="12">
        <v>17.27368087289005</v>
      </c>
      <c r="K363" s="12">
        <v>17.871509069903706</v>
      </c>
      <c r="L363" s="12">
        <v>18.300707978943702</v>
      </c>
      <c r="M363" s="12">
        <v>18.35386755102296</v>
      </c>
      <c r="N363" s="12">
        <v>18.618287101828056</v>
      </c>
      <c r="O363" s="12">
        <v>19.112325599994183</v>
      </c>
      <c r="P363" s="12">
        <v>19.663666468601903</v>
      </c>
      <c r="Q363" s="12">
        <v>20.201611695515314</v>
      </c>
      <c r="R363" s="12">
        <v>20.777239401396546</v>
      </c>
      <c r="S363" s="12">
        <v>21.37669146427001</v>
      </c>
      <c r="T363" s="12">
        <v>22.033375005613443</v>
      </c>
      <c r="U363" s="12">
        <v>22.74468241263068</v>
      </c>
      <c r="V363" s="12">
        <v>23.507617472036348</v>
      </c>
    </row>
    <row r="364" spans="2:22" ht="10.5">
      <c r="B364" t="s">
        <v>98</v>
      </c>
      <c r="D364" s="12">
        <v>15.387026062160285</v>
      </c>
      <c r="E364" s="12">
        <v>15.689996537080576</v>
      </c>
      <c r="F364" s="12">
        <v>16.135086568730326</v>
      </c>
      <c r="G364" s="12">
        <v>16.545327748434712</v>
      </c>
      <c r="H364" s="12">
        <v>16.908028264792808</v>
      </c>
      <c r="I364" s="12">
        <v>17.14648522803418</v>
      </c>
      <c r="J364" s="12">
        <v>17.88614297100197</v>
      </c>
      <c r="K364" s="12">
        <v>18.26501637248664</v>
      </c>
      <c r="L364" s="12">
        <v>18.7465550136258</v>
      </c>
      <c r="M364" s="12">
        <v>19.277565766597196</v>
      </c>
      <c r="N364" s="12">
        <v>19.812902967033367</v>
      </c>
      <c r="O364" s="12">
        <v>20.321060271305402</v>
      </c>
      <c r="P364" s="12">
        <v>20.84848852076914</v>
      </c>
      <c r="Q364" s="12">
        <v>21.432245598157344</v>
      </c>
      <c r="R364" s="12">
        <v>22.01755637121802</v>
      </c>
      <c r="S364" s="12">
        <v>22.655370064367236</v>
      </c>
      <c r="T364" s="12">
        <v>23.327716876144166</v>
      </c>
      <c r="U364" s="12">
        <v>24.079875569116695</v>
      </c>
      <c r="V364" s="12">
        <v>24.908018395449915</v>
      </c>
    </row>
    <row r="365" spans="2:22" ht="10.5">
      <c r="B365" t="s">
        <v>99</v>
      </c>
      <c r="D365" s="12">
        <v>14.88949400724705</v>
      </c>
      <c r="E365" s="12">
        <v>16.12927575343664</v>
      </c>
      <c r="F365" s="12">
        <v>16.448709032323617</v>
      </c>
      <c r="G365" s="12">
        <v>16.86032600261993</v>
      </c>
      <c r="H365" s="12">
        <v>17.30037843100308</v>
      </c>
      <c r="I365" s="12">
        <v>17.810503789102647</v>
      </c>
      <c r="J365" s="12">
        <v>18.201113333228353</v>
      </c>
      <c r="K365" s="12">
        <v>18.646573446721284</v>
      </c>
      <c r="L365" s="12">
        <v>19.110768800767527</v>
      </c>
      <c r="M365" s="12">
        <v>19.593929467801356</v>
      </c>
      <c r="N365" s="12">
        <v>20.103703936834403</v>
      </c>
      <c r="O365" s="12">
        <v>20.62849954844536</v>
      </c>
      <c r="P365" s="12">
        <v>21.101104467761335</v>
      </c>
      <c r="Q365" s="12">
        <v>21.690491898960786</v>
      </c>
      <c r="R365" s="12">
        <v>22.272611080399745</v>
      </c>
      <c r="S365" s="12">
        <v>22.929684265659695</v>
      </c>
      <c r="T365" s="12">
        <v>23.61112626167516</v>
      </c>
      <c r="U365" s="12">
        <v>24.38908115007558</v>
      </c>
      <c r="V365" s="12">
        <v>25.23306742607313</v>
      </c>
    </row>
    <row r="366" spans="2:22" ht="10.5">
      <c r="B366" t="s">
        <v>100</v>
      </c>
      <c r="D366" s="12">
        <v>2.5871404543543237</v>
      </c>
      <c r="E366" s="12">
        <v>2.7976340733041303</v>
      </c>
      <c r="F366" s="12">
        <v>2.8285125673844167</v>
      </c>
      <c r="G366" s="12">
        <v>2.911580875242139</v>
      </c>
      <c r="H366" s="12">
        <v>2.9909196312152013</v>
      </c>
      <c r="I366" s="12">
        <v>3.117687219873342</v>
      </c>
      <c r="J366" s="12">
        <v>3.149030622028061</v>
      </c>
      <c r="K366" s="12">
        <v>3.2402162432908455</v>
      </c>
      <c r="L366" s="12">
        <v>3.29685142944999</v>
      </c>
      <c r="M366" s="12">
        <v>3.3885617779256543</v>
      </c>
      <c r="N366" s="12">
        <v>3.4759277457826365</v>
      </c>
      <c r="O366" s="12">
        <v>3.567334737847504</v>
      </c>
      <c r="P366" s="12">
        <v>3.639086626595545</v>
      </c>
      <c r="Q366" s="12">
        <v>3.737097717097717</v>
      </c>
      <c r="R366" s="12">
        <v>3.8519733921330688</v>
      </c>
      <c r="S366" s="12">
        <v>3.963408798249137</v>
      </c>
      <c r="T366" s="12">
        <v>4.073105615432596</v>
      </c>
      <c r="U366" s="12">
        <v>4.217473889760052</v>
      </c>
      <c r="V366" s="12">
        <v>4.36005301335984</v>
      </c>
    </row>
    <row r="367" spans="2:22" ht="10.5">
      <c r="B367" t="s">
        <v>101</v>
      </c>
      <c r="D367" s="12">
        <v>2.11380994784832</v>
      </c>
      <c r="E367" s="12">
        <v>2.150813605986796</v>
      </c>
      <c r="F367" s="12">
        <v>2.1869747986759283</v>
      </c>
      <c r="G367" s="12">
        <v>2.2682269840674163</v>
      </c>
      <c r="H367" s="12">
        <v>2.3235008099876495</v>
      </c>
      <c r="I367" s="12">
        <v>2.3761208415015598</v>
      </c>
      <c r="J367" s="12">
        <v>2.444423595735188</v>
      </c>
      <c r="K367" s="12">
        <v>2.5259831506688566</v>
      </c>
      <c r="L367" s="12">
        <v>2.537247253853753</v>
      </c>
      <c r="M367" s="12">
        <v>2.6274299915235106</v>
      </c>
      <c r="N367" s="12">
        <v>2.7265667953925545</v>
      </c>
      <c r="O367" s="12">
        <v>2.7984197869738456</v>
      </c>
      <c r="P367" s="12">
        <v>2.871944724803206</v>
      </c>
      <c r="Q367" s="12">
        <v>2.9492744947017475</v>
      </c>
      <c r="R367" s="12">
        <v>3.0340501119575687</v>
      </c>
      <c r="S367" s="12">
        <v>3.1230735048050318</v>
      </c>
      <c r="T367" s="12">
        <v>3.2205203999859804</v>
      </c>
      <c r="U367" s="12">
        <v>3.3231371231521343</v>
      </c>
      <c r="V367" s="12">
        <v>3.4358458410696935</v>
      </c>
    </row>
    <row r="368" spans="2:22" ht="10.5">
      <c r="B368" t="s">
        <v>102</v>
      </c>
      <c r="D368" s="12">
        <v>13.09504762302615</v>
      </c>
      <c r="E368" s="12">
        <v>13.381171259636881</v>
      </c>
      <c r="F368" s="12">
        <v>13.68243511999051</v>
      </c>
      <c r="G368" s="12">
        <v>13.962205123575531</v>
      </c>
      <c r="H368" s="12">
        <v>14.371285873555593</v>
      </c>
      <c r="I368" s="12">
        <v>14.692086925137772</v>
      </c>
      <c r="J368" s="12">
        <v>15.03051003555811</v>
      </c>
      <c r="K368" s="12">
        <v>15.391135574983654</v>
      </c>
      <c r="L368" s="12">
        <v>15.872081154831587</v>
      </c>
      <c r="M368" s="12">
        <v>16.186763259595807</v>
      </c>
      <c r="N368" s="12">
        <v>16.604139988509644</v>
      </c>
      <c r="O368" s="12">
        <v>17.040789414480674</v>
      </c>
      <c r="P368" s="12">
        <v>17.562930505530925</v>
      </c>
      <c r="Q368" s="12">
        <v>18.039627185437713</v>
      </c>
      <c r="R368" s="12">
        <v>18.478236023467968</v>
      </c>
      <c r="S368" s="12">
        <v>19.015277883609613</v>
      </c>
      <c r="T368" s="12">
        <v>19.65731698871113</v>
      </c>
      <c r="U368" s="12">
        <v>20.23388557711958</v>
      </c>
      <c r="V368" s="12">
        <v>20.924406219583584</v>
      </c>
    </row>
    <row r="369" spans="2:22" ht="10.5">
      <c r="B369" t="s">
        <v>103</v>
      </c>
      <c r="D369" s="12">
        <v>19.912202805177035</v>
      </c>
      <c r="E369" s="12">
        <v>20.536474541392497</v>
      </c>
      <c r="F369" s="12">
        <v>21.038912304652936</v>
      </c>
      <c r="G369" s="12">
        <v>21.318523303580033</v>
      </c>
      <c r="H369" s="12">
        <v>21.92248020543548</v>
      </c>
      <c r="I369" s="12">
        <v>22.560880062277356</v>
      </c>
      <c r="J369" s="12">
        <v>23.05328371388022</v>
      </c>
      <c r="K369" s="12">
        <v>23.43819316122305</v>
      </c>
      <c r="L369" s="12">
        <v>24.503003625998954</v>
      </c>
      <c r="M369" s="12">
        <v>24.87229149577135</v>
      </c>
      <c r="N369" s="12">
        <v>25.253998065195127</v>
      </c>
      <c r="O369" s="12">
        <v>25.92081657245131</v>
      </c>
      <c r="P369" s="12">
        <v>26.588750476944167</v>
      </c>
      <c r="Q369" s="12">
        <v>27.33308875395669</v>
      </c>
      <c r="R369" s="12">
        <v>28.054637168141593</v>
      </c>
      <c r="S369" s="12">
        <v>28.86993291679204</v>
      </c>
      <c r="T369" s="12">
        <v>29.75571026807296</v>
      </c>
      <c r="U369" s="12">
        <v>30.719913619145395</v>
      </c>
      <c r="V369" s="12">
        <v>31.768494130308564</v>
      </c>
    </row>
    <row r="370" spans="2:22" ht="10.5">
      <c r="B370" t="s">
        <v>104</v>
      </c>
      <c r="D370" s="12">
        <v>49.33292530402618</v>
      </c>
      <c r="E370" s="12">
        <v>50.159396587218076</v>
      </c>
      <c r="F370" s="12">
        <v>51.577954160757585</v>
      </c>
      <c r="G370" s="12">
        <v>52.85939429983073</v>
      </c>
      <c r="H370" s="12">
        <v>54.28929531311181</v>
      </c>
      <c r="I370" s="12">
        <v>55.972181557558294</v>
      </c>
      <c r="J370" s="12">
        <v>58.005745154551136</v>
      </c>
      <c r="K370" s="12">
        <v>59.04641871387834</v>
      </c>
      <c r="L370" s="12">
        <v>61.53258468825674</v>
      </c>
      <c r="M370" s="12">
        <v>61.70829711636702</v>
      </c>
      <c r="N370" s="12">
        <v>64.6825144486634</v>
      </c>
      <c r="O370" s="12">
        <v>65.60516263324031</v>
      </c>
      <c r="P370" s="12">
        <v>67.85626470711226</v>
      </c>
      <c r="Q370" s="12">
        <v>69.68969684493038</v>
      </c>
      <c r="R370" s="12">
        <v>69.8244773319914</v>
      </c>
      <c r="S370" s="12">
        <v>71.85759488845174</v>
      </c>
      <c r="T370" s="12">
        <v>74.10365591724862</v>
      </c>
      <c r="U370" s="12">
        <v>76.45778245421413</v>
      </c>
      <c r="V370" s="12">
        <v>75.39639660246733</v>
      </c>
    </row>
    <row r="371" spans="2:22" ht="10.5">
      <c r="B371" t="s">
        <v>105</v>
      </c>
      <c r="D371" s="12">
        <v>45.62914263193723</v>
      </c>
      <c r="E371" s="12">
        <v>46.29117861432487</v>
      </c>
      <c r="F371" s="12">
        <v>46.77735574011149</v>
      </c>
      <c r="G371" s="12">
        <v>48.15211321103366</v>
      </c>
      <c r="H371" s="12">
        <v>49.99473581844332</v>
      </c>
      <c r="I371" s="12">
        <v>52.040447177423495</v>
      </c>
      <c r="J371" s="12">
        <v>53.53443656260587</v>
      </c>
      <c r="K371" s="12">
        <v>54.251737483446426</v>
      </c>
      <c r="L371" s="12">
        <v>56.361035331692065</v>
      </c>
      <c r="M371" s="12">
        <v>57.46021496545565</v>
      </c>
      <c r="N371" s="12">
        <v>58.89269692334541</v>
      </c>
      <c r="O371" s="12">
        <v>60.28486002607509</v>
      </c>
      <c r="P371" s="12">
        <v>60.435488824170704</v>
      </c>
      <c r="Q371" s="12">
        <v>61.92965116875917</v>
      </c>
      <c r="R371" s="12">
        <v>62.30656958659699</v>
      </c>
      <c r="S371" s="12">
        <v>63.38334736323413</v>
      </c>
      <c r="T371" s="12">
        <v>64.82641252552757</v>
      </c>
      <c r="U371" s="12">
        <v>66.62151861699397</v>
      </c>
      <c r="V371" s="12">
        <v>66.7019689768096</v>
      </c>
    </row>
    <row r="372" spans="2:22" ht="10.5">
      <c r="B372" t="s">
        <v>106</v>
      </c>
      <c r="D372" s="12">
        <v>46.857726655501324</v>
      </c>
      <c r="E372" s="12">
        <v>48.129308996962294</v>
      </c>
      <c r="F372" s="12">
        <v>48.64311597215678</v>
      </c>
      <c r="G372" s="12">
        <v>50.10917301679983</v>
      </c>
      <c r="H372" s="12">
        <v>51.548050379095514</v>
      </c>
      <c r="I372" s="12">
        <v>52.60649528923388</v>
      </c>
      <c r="J372" s="12">
        <v>53.433519486044</v>
      </c>
      <c r="K372" s="12">
        <v>55.189372279554696</v>
      </c>
      <c r="L372" s="12">
        <v>55.519992890459214</v>
      </c>
      <c r="M372" s="12">
        <v>57.98550924749712</v>
      </c>
      <c r="N372" s="12">
        <v>58.68086195460968</v>
      </c>
      <c r="O372" s="12">
        <v>61.25716130044001</v>
      </c>
      <c r="P372" s="12">
        <v>63.358567454748155</v>
      </c>
      <c r="Q372" s="12">
        <v>65.15545671041107</v>
      </c>
      <c r="R372" s="12">
        <v>65.79792125726993</v>
      </c>
      <c r="S372" s="12">
        <v>67.65139941079394</v>
      </c>
      <c r="T372" s="12">
        <v>69.72711948144708</v>
      </c>
      <c r="U372" s="12">
        <v>71.47144652500228</v>
      </c>
      <c r="V372" s="12">
        <v>74.49314761821331</v>
      </c>
    </row>
    <row r="373" spans="2:22" ht="10.5">
      <c r="B373" t="s">
        <v>107</v>
      </c>
      <c r="D373" s="12">
        <v>33.18758565754148</v>
      </c>
      <c r="E373" s="12">
        <v>34.322592120395</v>
      </c>
      <c r="F373" s="12">
        <v>35.39895289968878</v>
      </c>
      <c r="G373" s="12">
        <v>36.12416191696048</v>
      </c>
      <c r="H373" s="12">
        <v>36.65100249192581</v>
      </c>
      <c r="I373" s="12">
        <v>37.057135368018244</v>
      </c>
      <c r="J373" s="12">
        <v>37.86629732568131</v>
      </c>
      <c r="K373" s="12">
        <v>39.243920985892636</v>
      </c>
      <c r="L373" s="12">
        <v>39.69593208217381</v>
      </c>
      <c r="M373" s="12">
        <v>40.94301020883523</v>
      </c>
      <c r="N373" s="12">
        <v>42.05039858848238</v>
      </c>
      <c r="O373" s="12">
        <v>43.27312124442592</v>
      </c>
      <c r="P373" s="12">
        <v>45.46143840043196</v>
      </c>
      <c r="Q373" s="12">
        <v>46.80340662956159</v>
      </c>
      <c r="R373" s="12">
        <v>49.15189722733397</v>
      </c>
      <c r="S373" s="12">
        <v>51.160572886634014</v>
      </c>
      <c r="T373" s="12">
        <v>53.163768245953534</v>
      </c>
      <c r="U373" s="12">
        <v>55.120236126628356</v>
      </c>
      <c r="V373" s="12">
        <v>58.869559227629935</v>
      </c>
    </row>
    <row r="374" spans="2:22" ht="10.5">
      <c r="B374" t="s">
        <v>108</v>
      </c>
      <c r="D374" s="12">
        <v>23.533209922738322</v>
      </c>
      <c r="E374" s="12">
        <v>24.217548608539417</v>
      </c>
      <c r="F374" s="12">
        <v>24.791579651140154</v>
      </c>
      <c r="G374" s="12">
        <v>25.279992328796112</v>
      </c>
      <c r="H374" s="12">
        <v>25.872631160579807</v>
      </c>
      <c r="I374" s="12">
        <v>26.550178736863334</v>
      </c>
      <c r="J374" s="12">
        <v>27.181777888193146</v>
      </c>
      <c r="K374" s="12">
        <v>27.830075032438835</v>
      </c>
      <c r="L374" s="12">
        <v>28.593580852503383</v>
      </c>
      <c r="M374" s="12">
        <v>29.439122997242926</v>
      </c>
      <c r="N374" s="12">
        <v>29.97841611071089</v>
      </c>
      <c r="O374" s="12">
        <v>30.606162169837052</v>
      </c>
      <c r="P374" s="12">
        <v>30.917034531127523</v>
      </c>
      <c r="Q374" s="12">
        <v>31.728329716489682</v>
      </c>
      <c r="R374" s="12">
        <v>34.05328007627884</v>
      </c>
      <c r="S374" s="12">
        <v>35.06955920616785</v>
      </c>
      <c r="T374" s="12">
        <v>36.147278503610124</v>
      </c>
      <c r="U374" s="12">
        <v>37.59153904024414</v>
      </c>
      <c r="V374" s="12">
        <v>40.443416538388014</v>
      </c>
    </row>
    <row r="375" spans="2:22" ht="10.5">
      <c r="B375" t="s">
        <v>109</v>
      </c>
      <c r="D375" s="12">
        <v>19.622278879142783</v>
      </c>
      <c r="E375" s="12">
        <v>20.098714233517292</v>
      </c>
      <c r="F375" s="12">
        <v>20.51684315309106</v>
      </c>
      <c r="G375" s="12">
        <v>21.03000461996847</v>
      </c>
      <c r="H375" s="12">
        <v>21.57975792056739</v>
      </c>
      <c r="I375" s="12">
        <v>22.141843238142023</v>
      </c>
      <c r="J375" s="12">
        <v>22.70056276523144</v>
      </c>
      <c r="K375" s="12">
        <v>23.263191234715492</v>
      </c>
      <c r="L375" s="12">
        <v>23.84130845826162</v>
      </c>
      <c r="M375" s="12">
        <v>24.444504925131337</v>
      </c>
      <c r="N375" s="12">
        <v>24.981286746269834</v>
      </c>
      <c r="O375" s="12">
        <v>25.56508270015724</v>
      </c>
      <c r="P375" s="12">
        <v>26.10747982162568</v>
      </c>
      <c r="Q375" s="12">
        <v>26.821378682961978</v>
      </c>
      <c r="R375" s="12">
        <v>27.56684699739472</v>
      </c>
      <c r="S375" s="12">
        <v>28.378421005003037</v>
      </c>
      <c r="T375" s="12">
        <v>29.2513007308788</v>
      </c>
      <c r="U375" s="12">
        <v>30.199060765172923</v>
      </c>
      <c r="V375" s="12">
        <v>31.229532825250203</v>
      </c>
    </row>
    <row r="376" spans="2:22" ht="10.5">
      <c r="B376" t="s">
        <v>110</v>
      </c>
      <c r="D376" s="12">
        <v>11.869025955079167</v>
      </c>
      <c r="E376" s="12">
        <v>12.157382232058172</v>
      </c>
      <c r="F376" s="12">
        <v>12.411393035160533</v>
      </c>
      <c r="G376" s="12">
        <v>12.722301074256194</v>
      </c>
      <c r="H376" s="12">
        <v>13.052296516405127</v>
      </c>
      <c r="I376" s="12">
        <v>13.401189282999576</v>
      </c>
      <c r="J376" s="12">
        <v>13.676022628665217</v>
      </c>
      <c r="K376" s="12">
        <v>14.029247078924532</v>
      </c>
      <c r="L376" s="12">
        <v>14.375065818378168</v>
      </c>
      <c r="M376" s="12">
        <v>14.666376521078158</v>
      </c>
      <c r="N376" s="12">
        <v>14.806993091664928</v>
      </c>
      <c r="O376" s="12">
        <v>15.132339349257707</v>
      </c>
      <c r="P376" s="12">
        <v>15.533284814987473</v>
      </c>
      <c r="Q376" s="12">
        <v>15.955931952563214</v>
      </c>
      <c r="R376" s="12">
        <v>16.397059080727292</v>
      </c>
      <c r="S376" s="12">
        <v>16.877611478464427</v>
      </c>
      <c r="T376" s="12">
        <v>17.399464733087612</v>
      </c>
      <c r="U376" s="12">
        <v>17.93142182549559</v>
      </c>
      <c r="V376" s="12">
        <v>18.53903175681584</v>
      </c>
    </row>
    <row r="377" spans="2:22" ht="10.5">
      <c r="B377" t="s">
        <v>111</v>
      </c>
      <c r="D377" s="12">
        <v>25.64824556518461</v>
      </c>
      <c r="E377" s="12">
        <v>26.269691706034564</v>
      </c>
      <c r="F377" s="12">
        <v>26.81619928772624</v>
      </c>
      <c r="G377" s="12">
        <v>27.486913007802936</v>
      </c>
      <c r="H377" s="12">
        <v>28.206857381934597</v>
      </c>
      <c r="I377" s="12">
        <v>28.940129767286674</v>
      </c>
      <c r="J377" s="12">
        <v>29.675498054469134</v>
      </c>
      <c r="K377" s="12">
        <v>30.405767641806776</v>
      </c>
      <c r="L377" s="12">
        <v>31.16292761358882</v>
      </c>
      <c r="M377" s="12">
        <v>31.96690921591658</v>
      </c>
      <c r="N377" s="12">
        <v>32.95522158306605</v>
      </c>
      <c r="O377" s="12">
        <v>33.90734638090395</v>
      </c>
      <c r="P377" s="12">
        <v>34.96260146385458</v>
      </c>
      <c r="Q377" s="12">
        <v>35.89600762454204</v>
      </c>
      <c r="R377" s="12">
        <v>36.88068301223381</v>
      </c>
      <c r="S377" s="12">
        <v>37.96155186592713</v>
      </c>
      <c r="T377" s="12">
        <v>39.13024876168238</v>
      </c>
      <c r="U377" s="12">
        <v>40.401234554482926</v>
      </c>
      <c r="V377" s="12">
        <v>41.761767603593164</v>
      </c>
    </row>
    <row r="378" spans="2:22" ht="10.5">
      <c r="B378" t="s">
        <v>112</v>
      </c>
      <c r="D378" s="12">
        <v>4.415618789320929</v>
      </c>
      <c r="E378" s="12">
        <v>4.14200387115196</v>
      </c>
      <c r="F378" s="12">
        <v>4.227963692998253</v>
      </c>
      <c r="G378" s="12">
        <v>4.332628157349412</v>
      </c>
      <c r="H378" s="12">
        <v>4.448765873715193</v>
      </c>
      <c r="I378" s="12">
        <v>4.5606929791013915</v>
      </c>
      <c r="J378" s="12">
        <v>4.697796051317363</v>
      </c>
      <c r="K378" s="12">
        <v>4.810133832888476</v>
      </c>
      <c r="L378" s="12">
        <v>4.930854955915805</v>
      </c>
      <c r="M378" s="12">
        <v>5.08279520404069</v>
      </c>
      <c r="N378" s="12">
        <v>5.3024606557829435</v>
      </c>
      <c r="O378" s="12">
        <v>5.46367498973019</v>
      </c>
      <c r="P378" s="12">
        <v>5.605780177445155</v>
      </c>
      <c r="Q378" s="12">
        <v>5.7589271626395515</v>
      </c>
      <c r="R378" s="12">
        <v>5.917631344076373</v>
      </c>
      <c r="S378" s="12">
        <v>6.091029864318793</v>
      </c>
      <c r="T378" s="12">
        <v>6.2782459789273455</v>
      </c>
      <c r="U378" s="12">
        <v>6.4343768247426665</v>
      </c>
      <c r="V378" s="12">
        <v>6.582401050092957</v>
      </c>
    </row>
    <row r="379" spans="2:22" ht="10.5">
      <c r="B379" t="s">
        <v>113</v>
      </c>
      <c r="D379" s="12">
        <v>19.499830711809416</v>
      </c>
      <c r="E379" s="12">
        <v>19.94034023601272</v>
      </c>
      <c r="F379" s="12">
        <v>19.75217050192623</v>
      </c>
      <c r="G379" s="12">
        <v>20.459888155956783</v>
      </c>
      <c r="H379" s="12">
        <v>21.419164457872533</v>
      </c>
      <c r="I379" s="12">
        <v>22.80472256024977</v>
      </c>
      <c r="J379" s="12">
        <v>22.83841181689213</v>
      </c>
      <c r="K379" s="12">
        <v>23.35949311048303</v>
      </c>
      <c r="L379" s="12">
        <v>23.845225182035104</v>
      </c>
      <c r="M379" s="12">
        <v>24.305622696696965</v>
      </c>
      <c r="N379" s="12">
        <v>25.448771197017184</v>
      </c>
      <c r="O379" s="12">
        <v>26.78538879380563</v>
      </c>
      <c r="P379" s="12">
        <v>27.524845125736</v>
      </c>
      <c r="Q379" s="12">
        <v>27.81534325089974</v>
      </c>
      <c r="R379" s="12">
        <v>28.142556994068393</v>
      </c>
      <c r="S379" s="12">
        <v>28.99709465640577</v>
      </c>
      <c r="T379" s="12">
        <v>29.90316178141005</v>
      </c>
      <c r="U379" s="12">
        <v>29.459551620098132</v>
      </c>
      <c r="V379" s="12">
        <v>30.46250434024273</v>
      </c>
    </row>
    <row r="380" spans="2:22" ht="10.5">
      <c r="B380" t="s">
        <v>114</v>
      </c>
      <c r="D380" s="12">
        <v>37.49804144195288</v>
      </c>
      <c r="E380" s="12">
        <v>38.45707779454043</v>
      </c>
      <c r="F380" s="12">
        <v>39.28733597107967</v>
      </c>
      <c r="G380" s="12">
        <v>40.28742705872307</v>
      </c>
      <c r="H380" s="12">
        <v>41.225183082600054</v>
      </c>
      <c r="I380" s="12">
        <v>42.61906578235746</v>
      </c>
      <c r="J380" s="12">
        <v>42.360297173436564</v>
      </c>
      <c r="K380" s="12">
        <v>43.4200791323902</v>
      </c>
      <c r="L380" s="12">
        <v>44.50286119784275</v>
      </c>
      <c r="M380" s="12">
        <v>45.66210469386012</v>
      </c>
      <c r="N380" s="12">
        <v>46.8373117759244</v>
      </c>
      <c r="O380" s="12">
        <v>48.09210099342461</v>
      </c>
      <c r="P380" s="12">
        <v>48.87316491626455</v>
      </c>
      <c r="Q380" s="12">
        <v>49.736432210867896</v>
      </c>
      <c r="R380" s="12">
        <v>51.00363211978025</v>
      </c>
      <c r="S380" s="12">
        <v>52.05759016253452</v>
      </c>
      <c r="T380" s="12">
        <v>53.02118648878796</v>
      </c>
      <c r="U380" s="12">
        <v>53.940622242463924</v>
      </c>
      <c r="V380" s="12">
        <v>55.24823660015371</v>
      </c>
    </row>
    <row r="381" spans="2:22" ht="10.5">
      <c r="B381" t="s">
        <v>115</v>
      </c>
      <c r="D381" s="12">
        <v>5.271724946765057</v>
      </c>
      <c r="E381" s="12">
        <v>5.412013075110882</v>
      </c>
      <c r="F381" s="12">
        <v>5.695505440809688</v>
      </c>
      <c r="G381" s="12">
        <v>5.775683334683598</v>
      </c>
      <c r="H381" s="12">
        <v>5.807417363642109</v>
      </c>
      <c r="I381" s="12">
        <v>5.752949854909152</v>
      </c>
      <c r="J381" s="12">
        <v>5.982327238712334</v>
      </c>
      <c r="K381" s="12">
        <v>6.1453852277501975</v>
      </c>
      <c r="L381" s="12">
        <v>6.322142711991122</v>
      </c>
      <c r="M381" s="12">
        <v>6.522634571111132</v>
      </c>
      <c r="N381" s="12">
        <v>6.560072876255093</v>
      </c>
      <c r="O381" s="12">
        <v>6.566072213374191</v>
      </c>
      <c r="P381" s="12">
        <v>6.704096397925704</v>
      </c>
      <c r="Q381" s="12">
        <v>6.9699822895180485</v>
      </c>
      <c r="R381" s="12">
        <v>7.269024260159571</v>
      </c>
      <c r="S381" s="12">
        <v>7.4358672261227206</v>
      </c>
      <c r="T381" s="12">
        <v>7.601768240101592</v>
      </c>
      <c r="U381" s="12">
        <v>8.142715255423495</v>
      </c>
      <c r="V381" s="12">
        <v>8.310377812574256</v>
      </c>
    </row>
    <row r="382" spans="2:22" ht="10.5">
      <c r="B382" t="s">
        <v>116</v>
      </c>
      <c r="D382" s="12">
        <v>11.07829119492655</v>
      </c>
      <c r="E382" s="12">
        <v>11.32363216424792</v>
      </c>
      <c r="F382" s="12">
        <v>11.486262266871309</v>
      </c>
      <c r="G382" s="12">
        <v>11.803052929452576</v>
      </c>
      <c r="H382" s="12">
        <v>12.182092631334264</v>
      </c>
      <c r="I382" s="12">
        <v>12.436571491368865</v>
      </c>
      <c r="J382" s="12">
        <v>13.151992126923536</v>
      </c>
      <c r="K382" s="12">
        <v>13.435060015272276</v>
      </c>
      <c r="L382" s="12">
        <v>13.823876966627912</v>
      </c>
      <c r="M382" s="12">
        <v>14.145497905829396</v>
      </c>
      <c r="N382" s="12">
        <v>14.527994108386604</v>
      </c>
      <c r="O382" s="12">
        <v>14.865815963062651</v>
      </c>
      <c r="P382" s="12">
        <v>15.075662436517751</v>
      </c>
      <c r="Q382" s="12">
        <v>15.468770695489978</v>
      </c>
      <c r="R382" s="12">
        <v>15.880806801295948</v>
      </c>
      <c r="S382" s="12">
        <v>16.231267708534784</v>
      </c>
      <c r="T382" s="12">
        <v>16.650261523778834</v>
      </c>
      <c r="U382" s="12">
        <v>17.2156690224127</v>
      </c>
      <c r="V382" s="12">
        <v>17.923139114796363</v>
      </c>
    </row>
    <row r="384" ht="10.5">
      <c r="A384" t="s">
        <v>162</v>
      </c>
    </row>
    <row r="385" spans="2:22" ht="10.5">
      <c r="B385" t="s">
        <v>158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</row>
    <row r="386" spans="2:22" ht="10.5">
      <c r="B386" t="s">
        <v>159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</row>
    <row r="387" spans="2:22" ht="10.5">
      <c r="B387" t="s">
        <v>93</v>
      </c>
      <c r="D387" s="16">
        <v>106</v>
      </c>
      <c r="E387" s="16">
        <v>106</v>
      </c>
      <c r="F387" s="16">
        <v>106</v>
      </c>
      <c r="G387" s="16">
        <v>106</v>
      </c>
      <c r="H387" s="16">
        <v>106</v>
      </c>
      <c r="I387" s="16">
        <v>106</v>
      </c>
      <c r="J387" s="16">
        <v>106</v>
      </c>
      <c r="K387" s="16">
        <v>106</v>
      </c>
      <c r="L387" s="16">
        <v>106</v>
      </c>
      <c r="M387" s="16">
        <v>106</v>
      </c>
      <c r="N387" s="16">
        <v>106</v>
      </c>
      <c r="O387" s="16">
        <v>106</v>
      </c>
      <c r="P387" s="16">
        <v>106</v>
      </c>
      <c r="Q387" s="16">
        <v>106</v>
      </c>
      <c r="R387" s="16">
        <v>106</v>
      </c>
      <c r="S387" s="16">
        <v>106</v>
      </c>
      <c r="T387" s="16">
        <v>106</v>
      </c>
      <c r="U387" s="16">
        <v>106</v>
      </c>
      <c r="V387" s="16">
        <v>106</v>
      </c>
    </row>
    <row r="388" spans="2:22" ht="10.5">
      <c r="B388" t="s">
        <v>94</v>
      </c>
      <c r="D388" s="16">
        <v>106</v>
      </c>
      <c r="E388" s="16">
        <v>106</v>
      </c>
      <c r="F388" s="16">
        <v>106</v>
      </c>
      <c r="G388" s="16">
        <v>106</v>
      </c>
      <c r="H388" s="16">
        <v>106</v>
      </c>
      <c r="I388" s="16">
        <v>106</v>
      </c>
      <c r="J388" s="16">
        <v>106</v>
      </c>
      <c r="K388" s="16">
        <v>106</v>
      </c>
      <c r="L388" s="16">
        <v>106</v>
      </c>
      <c r="M388" s="16">
        <v>106</v>
      </c>
      <c r="N388" s="16">
        <v>106</v>
      </c>
      <c r="O388" s="16">
        <v>106</v>
      </c>
      <c r="P388" s="16">
        <v>106</v>
      </c>
      <c r="Q388" s="16">
        <v>106</v>
      </c>
      <c r="R388" s="16">
        <v>106</v>
      </c>
      <c r="S388" s="16">
        <v>106</v>
      </c>
      <c r="T388" s="16">
        <v>106</v>
      </c>
      <c r="U388" s="16">
        <v>106</v>
      </c>
      <c r="V388" s="16">
        <v>106</v>
      </c>
    </row>
    <row r="389" spans="2:22" ht="10.5">
      <c r="B389" t="s">
        <v>95</v>
      </c>
      <c r="D389" s="16">
        <v>230</v>
      </c>
      <c r="E389" s="16">
        <v>230</v>
      </c>
      <c r="F389" s="16">
        <v>230</v>
      </c>
      <c r="G389" s="16">
        <v>230</v>
      </c>
      <c r="H389" s="16">
        <v>230</v>
      </c>
      <c r="I389" s="16">
        <v>230</v>
      </c>
      <c r="J389" s="16">
        <v>230</v>
      </c>
      <c r="K389" s="16">
        <v>230</v>
      </c>
      <c r="L389" s="16">
        <v>230</v>
      </c>
      <c r="M389" s="16">
        <v>230</v>
      </c>
      <c r="N389" s="16">
        <v>230</v>
      </c>
      <c r="O389" s="16">
        <v>230</v>
      </c>
      <c r="P389" s="16">
        <v>230</v>
      </c>
      <c r="Q389" s="16">
        <v>230</v>
      </c>
      <c r="R389" s="16">
        <v>230</v>
      </c>
      <c r="S389" s="16">
        <v>230</v>
      </c>
      <c r="T389" s="16">
        <v>230</v>
      </c>
      <c r="U389" s="16">
        <v>230</v>
      </c>
      <c r="V389" s="16">
        <v>230</v>
      </c>
    </row>
    <row r="390" spans="2:22" ht="10.5">
      <c r="B390" t="s">
        <v>96</v>
      </c>
      <c r="D390" s="16">
        <v>330</v>
      </c>
      <c r="E390" s="16">
        <v>330</v>
      </c>
      <c r="F390" s="16">
        <v>330</v>
      </c>
      <c r="G390" s="16">
        <v>330</v>
      </c>
      <c r="H390" s="16">
        <v>330</v>
      </c>
      <c r="I390" s="16">
        <v>330</v>
      </c>
      <c r="J390" s="16">
        <v>330</v>
      </c>
      <c r="K390" s="16">
        <v>330</v>
      </c>
      <c r="L390" s="16">
        <v>330</v>
      </c>
      <c r="M390" s="16">
        <v>330</v>
      </c>
      <c r="N390" s="16">
        <v>330</v>
      </c>
      <c r="O390" s="16">
        <v>330</v>
      </c>
      <c r="P390" s="16">
        <v>330</v>
      </c>
      <c r="Q390" s="16">
        <v>330</v>
      </c>
      <c r="R390" s="16">
        <v>330</v>
      </c>
      <c r="S390" s="16">
        <v>330</v>
      </c>
      <c r="T390" s="16">
        <v>330</v>
      </c>
      <c r="U390" s="16">
        <v>330</v>
      </c>
      <c r="V390" s="16">
        <v>330</v>
      </c>
    </row>
    <row r="391" spans="2:22" ht="10.5">
      <c r="B391" t="s">
        <v>97</v>
      </c>
      <c r="D391" s="16">
        <v>353.5</v>
      </c>
      <c r="E391" s="16">
        <v>353.5</v>
      </c>
      <c r="F391" s="16">
        <v>353.5</v>
      </c>
      <c r="G391" s="16">
        <v>353.5</v>
      </c>
      <c r="H391" s="16">
        <v>353.5</v>
      </c>
      <c r="I391" s="16">
        <v>353.5</v>
      </c>
      <c r="J391" s="16">
        <v>353.5</v>
      </c>
      <c r="K391" s="16">
        <v>353.5</v>
      </c>
      <c r="L391" s="16">
        <v>353.5</v>
      </c>
      <c r="M391" s="16">
        <v>353.5</v>
      </c>
      <c r="N391" s="16">
        <v>353.5</v>
      </c>
      <c r="O391" s="16">
        <v>353.5</v>
      </c>
      <c r="P391" s="16">
        <v>353.5</v>
      </c>
      <c r="Q391" s="16">
        <v>353.5</v>
      </c>
      <c r="R391" s="16">
        <v>353.5</v>
      </c>
      <c r="S391" s="16">
        <v>353.5</v>
      </c>
      <c r="T391" s="16">
        <v>353.5</v>
      </c>
      <c r="U391" s="16">
        <v>353.5</v>
      </c>
      <c r="V391" s="16">
        <v>353.5</v>
      </c>
    </row>
    <row r="392" spans="2:22" ht="10.5">
      <c r="B392" t="s">
        <v>98</v>
      </c>
      <c r="D392" s="16">
        <v>353.5</v>
      </c>
      <c r="E392" s="16">
        <v>353.5</v>
      </c>
      <c r="F392" s="16">
        <v>353.5</v>
      </c>
      <c r="G392" s="16">
        <v>353.5</v>
      </c>
      <c r="H392" s="16">
        <v>353.5</v>
      </c>
      <c r="I392" s="16">
        <v>353.5</v>
      </c>
      <c r="J392" s="16">
        <v>353.5</v>
      </c>
      <c r="K392" s="16">
        <v>353.5</v>
      </c>
      <c r="L392" s="16">
        <v>353.5</v>
      </c>
      <c r="M392" s="16">
        <v>353.5</v>
      </c>
      <c r="N392" s="16">
        <v>353.5</v>
      </c>
      <c r="O392" s="16">
        <v>353.5</v>
      </c>
      <c r="P392" s="16">
        <v>353.5</v>
      </c>
      <c r="Q392" s="16">
        <v>353.5</v>
      </c>
      <c r="R392" s="16">
        <v>353.5</v>
      </c>
      <c r="S392" s="16">
        <v>353.5</v>
      </c>
      <c r="T392" s="16">
        <v>353.5</v>
      </c>
      <c r="U392" s="16">
        <v>353.5</v>
      </c>
      <c r="V392" s="16">
        <v>353.5</v>
      </c>
    </row>
    <row r="393" spans="2:22" ht="10.5">
      <c r="B393" t="s">
        <v>99</v>
      </c>
      <c r="D393" s="16">
        <v>353.5</v>
      </c>
      <c r="E393" s="16">
        <v>353.5</v>
      </c>
      <c r="F393" s="16">
        <v>353.5</v>
      </c>
      <c r="G393" s="16">
        <v>353.5</v>
      </c>
      <c r="H393" s="16">
        <v>353.5</v>
      </c>
      <c r="I393" s="16">
        <v>353.5</v>
      </c>
      <c r="J393" s="16">
        <v>353.5</v>
      </c>
      <c r="K393" s="16">
        <v>353.5</v>
      </c>
      <c r="L393" s="16">
        <v>353.5</v>
      </c>
      <c r="M393" s="16">
        <v>353.5</v>
      </c>
      <c r="N393" s="16">
        <v>353.5</v>
      </c>
      <c r="O393" s="16">
        <v>353.5</v>
      </c>
      <c r="P393" s="16">
        <v>353.5</v>
      </c>
      <c r="Q393" s="16">
        <v>353.5</v>
      </c>
      <c r="R393" s="16">
        <v>353.5</v>
      </c>
      <c r="S393" s="16">
        <v>353.5</v>
      </c>
      <c r="T393" s="16">
        <v>353.5</v>
      </c>
      <c r="U393" s="16">
        <v>353.5</v>
      </c>
      <c r="V393" s="16">
        <v>353.5</v>
      </c>
    </row>
    <row r="394" spans="2:22" ht="10.5">
      <c r="B394" t="s">
        <v>100</v>
      </c>
      <c r="D394" s="16">
        <v>346.8</v>
      </c>
      <c r="E394" s="16">
        <v>346.8</v>
      </c>
      <c r="F394" s="16">
        <v>346.8</v>
      </c>
      <c r="G394" s="16">
        <v>346.8</v>
      </c>
      <c r="H394" s="16">
        <v>346.8</v>
      </c>
      <c r="I394" s="16">
        <v>346.8</v>
      </c>
      <c r="J394" s="16">
        <v>346.8</v>
      </c>
      <c r="K394" s="16">
        <v>346.8</v>
      </c>
      <c r="L394" s="16">
        <v>346.8</v>
      </c>
      <c r="M394" s="16">
        <v>346.8</v>
      </c>
      <c r="N394" s="16">
        <v>346.8</v>
      </c>
      <c r="O394" s="16">
        <v>346.8</v>
      </c>
      <c r="P394" s="16">
        <v>346.8</v>
      </c>
      <c r="Q394" s="16">
        <v>346.8</v>
      </c>
      <c r="R394" s="16">
        <v>346.8</v>
      </c>
      <c r="S394" s="16">
        <v>346.8</v>
      </c>
      <c r="T394" s="16">
        <v>346.8</v>
      </c>
      <c r="U394" s="16">
        <v>346.8</v>
      </c>
      <c r="V394" s="16">
        <v>346.8</v>
      </c>
    </row>
    <row r="395" spans="2:22" ht="10.5">
      <c r="B395" t="s">
        <v>101</v>
      </c>
      <c r="D395" s="16">
        <v>268</v>
      </c>
      <c r="E395" s="16">
        <v>268</v>
      </c>
      <c r="F395" s="16">
        <v>268</v>
      </c>
      <c r="G395" s="16">
        <v>268</v>
      </c>
      <c r="H395" s="16">
        <v>268</v>
      </c>
      <c r="I395" s="16">
        <v>268</v>
      </c>
      <c r="J395" s="16">
        <v>268</v>
      </c>
      <c r="K395" s="16">
        <v>268</v>
      </c>
      <c r="L395" s="16">
        <v>268</v>
      </c>
      <c r="M395" s="16">
        <v>268</v>
      </c>
      <c r="N395" s="16">
        <v>268</v>
      </c>
      <c r="O395" s="16">
        <v>268</v>
      </c>
      <c r="P395" s="16">
        <v>268</v>
      </c>
      <c r="Q395" s="16">
        <v>268</v>
      </c>
      <c r="R395" s="16">
        <v>268</v>
      </c>
      <c r="S395" s="16">
        <v>268</v>
      </c>
      <c r="T395" s="16">
        <v>268</v>
      </c>
      <c r="U395" s="16">
        <v>268</v>
      </c>
      <c r="V395" s="16">
        <v>268</v>
      </c>
    </row>
    <row r="396" spans="2:22" ht="10.5">
      <c r="B396" t="s">
        <v>102</v>
      </c>
      <c r="D396" s="16">
        <v>70</v>
      </c>
      <c r="E396" s="16">
        <v>70</v>
      </c>
      <c r="F396" s="16">
        <v>70</v>
      </c>
      <c r="G396" s="16">
        <v>70</v>
      </c>
      <c r="H396" s="16">
        <v>70</v>
      </c>
      <c r="I396" s="16">
        <v>70</v>
      </c>
      <c r="J396" s="16">
        <v>70</v>
      </c>
      <c r="K396" s="16">
        <v>70</v>
      </c>
      <c r="L396" s="16">
        <v>70</v>
      </c>
      <c r="M396" s="16">
        <v>70</v>
      </c>
      <c r="N396" s="16">
        <v>70</v>
      </c>
      <c r="O396" s="16">
        <v>70</v>
      </c>
      <c r="P396" s="16">
        <v>70</v>
      </c>
      <c r="Q396" s="16">
        <v>70</v>
      </c>
      <c r="R396" s="16">
        <v>70</v>
      </c>
      <c r="S396" s="16">
        <v>70</v>
      </c>
      <c r="T396" s="16">
        <v>70</v>
      </c>
      <c r="U396" s="16">
        <v>70</v>
      </c>
      <c r="V396" s="16">
        <v>70</v>
      </c>
    </row>
    <row r="397" spans="2:22" ht="10.5">
      <c r="B397" t="s">
        <v>103</v>
      </c>
      <c r="D397" s="16">
        <v>70</v>
      </c>
      <c r="E397" s="16">
        <v>70</v>
      </c>
      <c r="F397" s="16">
        <v>70</v>
      </c>
      <c r="G397" s="16">
        <v>70</v>
      </c>
      <c r="H397" s="16">
        <v>70</v>
      </c>
      <c r="I397" s="16">
        <v>70</v>
      </c>
      <c r="J397" s="16">
        <v>70</v>
      </c>
      <c r="K397" s="16">
        <v>70</v>
      </c>
      <c r="L397" s="16">
        <v>70</v>
      </c>
      <c r="M397" s="16">
        <v>70</v>
      </c>
      <c r="N397" s="16">
        <v>70</v>
      </c>
      <c r="O397" s="16">
        <v>70</v>
      </c>
      <c r="P397" s="16">
        <v>70</v>
      </c>
      <c r="Q397" s="16">
        <v>70</v>
      </c>
      <c r="R397" s="16">
        <v>70</v>
      </c>
      <c r="S397" s="16">
        <v>70</v>
      </c>
      <c r="T397" s="16">
        <v>70</v>
      </c>
      <c r="U397" s="16">
        <v>70</v>
      </c>
      <c r="V397" s="16">
        <v>70</v>
      </c>
    </row>
    <row r="398" spans="2:22" ht="10.5">
      <c r="B398" t="s">
        <v>104</v>
      </c>
      <c r="D398" s="16">
        <v>70</v>
      </c>
      <c r="E398" s="16">
        <v>70</v>
      </c>
      <c r="F398" s="16">
        <v>70</v>
      </c>
      <c r="G398" s="16">
        <v>70</v>
      </c>
      <c r="H398" s="16">
        <v>70</v>
      </c>
      <c r="I398" s="16">
        <v>70</v>
      </c>
      <c r="J398" s="16">
        <v>70</v>
      </c>
      <c r="K398" s="16">
        <v>70</v>
      </c>
      <c r="L398" s="16">
        <v>70</v>
      </c>
      <c r="M398" s="16">
        <v>70</v>
      </c>
      <c r="N398" s="16">
        <v>70</v>
      </c>
      <c r="O398" s="16">
        <v>70</v>
      </c>
      <c r="P398" s="16">
        <v>70</v>
      </c>
      <c r="Q398" s="16">
        <v>70</v>
      </c>
      <c r="R398" s="16">
        <v>70</v>
      </c>
      <c r="S398" s="16">
        <v>70</v>
      </c>
      <c r="T398" s="16">
        <v>70</v>
      </c>
      <c r="U398" s="16">
        <v>70</v>
      </c>
      <c r="V398" s="16">
        <v>70</v>
      </c>
    </row>
    <row r="399" spans="2:22" ht="10.5">
      <c r="B399" t="s">
        <v>105</v>
      </c>
      <c r="D399" s="16">
        <v>105</v>
      </c>
      <c r="E399" s="16">
        <v>105</v>
      </c>
      <c r="F399" s="16">
        <v>105</v>
      </c>
      <c r="G399" s="16">
        <v>105</v>
      </c>
      <c r="H399" s="16">
        <v>105</v>
      </c>
      <c r="I399" s="16">
        <v>105</v>
      </c>
      <c r="J399" s="16">
        <v>105</v>
      </c>
      <c r="K399" s="16">
        <v>105</v>
      </c>
      <c r="L399" s="16">
        <v>105</v>
      </c>
      <c r="M399" s="16">
        <v>105</v>
      </c>
      <c r="N399" s="16">
        <v>105</v>
      </c>
      <c r="O399" s="16">
        <v>105</v>
      </c>
      <c r="P399" s="16">
        <v>105</v>
      </c>
      <c r="Q399" s="16">
        <v>105</v>
      </c>
      <c r="R399" s="16">
        <v>105</v>
      </c>
      <c r="S399" s="16">
        <v>105</v>
      </c>
      <c r="T399" s="16">
        <v>105</v>
      </c>
      <c r="U399" s="16">
        <v>105</v>
      </c>
      <c r="V399" s="16">
        <v>105</v>
      </c>
    </row>
    <row r="400" spans="2:22" ht="10.5">
      <c r="B400" t="s">
        <v>106</v>
      </c>
      <c r="D400" s="16">
        <v>160</v>
      </c>
      <c r="E400" s="16">
        <v>160</v>
      </c>
      <c r="F400" s="16">
        <v>160</v>
      </c>
      <c r="G400" s="16">
        <v>160</v>
      </c>
      <c r="H400" s="16">
        <v>160</v>
      </c>
      <c r="I400" s="16">
        <v>160</v>
      </c>
      <c r="J400" s="16">
        <v>160</v>
      </c>
      <c r="K400" s="16">
        <v>160</v>
      </c>
      <c r="L400" s="16">
        <v>160</v>
      </c>
      <c r="M400" s="16">
        <v>160</v>
      </c>
      <c r="N400" s="16">
        <v>160</v>
      </c>
      <c r="O400" s="16">
        <v>160</v>
      </c>
      <c r="P400" s="16">
        <v>160</v>
      </c>
      <c r="Q400" s="16">
        <v>160</v>
      </c>
      <c r="R400" s="16">
        <v>160</v>
      </c>
      <c r="S400" s="16">
        <v>160</v>
      </c>
      <c r="T400" s="16">
        <v>160</v>
      </c>
      <c r="U400" s="16">
        <v>160</v>
      </c>
      <c r="V400" s="16">
        <v>160</v>
      </c>
    </row>
    <row r="401" spans="2:22" ht="10.5">
      <c r="B401" t="s">
        <v>107</v>
      </c>
      <c r="D401" s="16">
        <v>210</v>
      </c>
      <c r="E401" s="16">
        <v>210</v>
      </c>
      <c r="F401" s="16">
        <v>210</v>
      </c>
      <c r="G401" s="16">
        <v>210</v>
      </c>
      <c r="H401" s="16">
        <v>210</v>
      </c>
      <c r="I401" s="16">
        <v>210</v>
      </c>
      <c r="J401" s="16">
        <v>210</v>
      </c>
      <c r="K401" s="16">
        <v>210</v>
      </c>
      <c r="L401" s="16">
        <v>210</v>
      </c>
      <c r="M401" s="16">
        <v>210</v>
      </c>
      <c r="N401" s="16">
        <v>210</v>
      </c>
      <c r="O401" s="16">
        <v>210</v>
      </c>
      <c r="P401" s="16">
        <v>210</v>
      </c>
      <c r="Q401" s="16">
        <v>210</v>
      </c>
      <c r="R401" s="16">
        <v>210</v>
      </c>
      <c r="S401" s="16">
        <v>210</v>
      </c>
      <c r="T401" s="16">
        <v>210</v>
      </c>
      <c r="U401" s="16">
        <v>210</v>
      </c>
      <c r="V401" s="16">
        <v>210</v>
      </c>
    </row>
    <row r="402" spans="2:22" ht="10.5">
      <c r="B402" t="s">
        <v>108</v>
      </c>
      <c r="D402" s="16">
        <v>330</v>
      </c>
      <c r="E402" s="16">
        <v>330</v>
      </c>
      <c r="F402" s="16">
        <v>330</v>
      </c>
      <c r="G402" s="16">
        <v>330</v>
      </c>
      <c r="H402" s="16">
        <v>330</v>
      </c>
      <c r="I402" s="16">
        <v>330</v>
      </c>
      <c r="J402" s="16">
        <v>330</v>
      </c>
      <c r="K402" s="16">
        <v>330</v>
      </c>
      <c r="L402" s="16">
        <v>330</v>
      </c>
      <c r="M402" s="16">
        <v>330</v>
      </c>
      <c r="N402" s="16">
        <v>330</v>
      </c>
      <c r="O402" s="16">
        <v>330</v>
      </c>
      <c r="P402" s="16">
        <v>330</v>
      </c>
      <c r="Q402" s="16">
        <v>330</v>
      </c>
      <c r="R402" s="16">
        <v>330</v>
      </c>
      <c r="S402" s="16">
        <v>330</v>
      </c>
      <c r="T402" s="16">
        <v>330</v>
      </c>
      <c r="U402" s="16">
        <v>330</v>
      </c>
      <c r="V402" s="16">
        <v>330</v>
      </c>
    </row>
    <row r="403" spans="2:22" ht="10.5">
      <c r="B403" t="s">
        <v>109</v>
      </c>
      <c r="D403" s="16">
        <v>460</v>
      </c>
      <c r="E403" s="16">
        <v>460</v>
      </c>
      <c r="F403" s="16">
        <v>460</v>
      </c>
      <c r="G403" s="16">
        <v>460</v>
      </c>
      <c r="H403" s="16">
        <v>460</v>
      </c>
      <c r="I403" s="16">
        <v>460</v>
      </c>
      <c r="J403" s="16">
        <v>460</v>
      </c>
      <c r="K403" s="16">
        <v>460</v>
      </c>
      <c r="L403" s="16">
        <v>460</v>
      </c>
      <c r="M403" s="16">
        <v>460</v>
      </c>
      <c r="N403" s="16">
        <v>460</v>
      </c>
      <c r="O403" s="16">
        <v>460</v>
      </c>
      <c r="P403" s="16">
        <v>460</v>
      </c>
      <c r="Q403" s="16">
        <v>460</v>
      </c>
      <c r="R403" s="16">
        <v>460</v>
      </c>
      <c r="S403" s="16">
        <v>460</v>
      </c>
      <c r="T403" s="16">
        <v>460</v>
      </c>
      <c r="U403" s="16">
        <v>460</v>
      </c>
      <c r="V403" s="16">
        <v>460</v>
      </c>
    </row>
    <row r="404" spans="2:22" ht="10.5">
      <c r="B404" t="s">
        <v>110</v>
      </c>
      <c r="D404" s="16">
        <v>455</v>
      </c>
      <c r="E404" s="16">
        <v>455</v>
      </c>
      <c r="F404" s="16">
        <v>455</v>
      </c>
      <c r="G404" s="16">
        <v>455</v>
      </c>
      <c r="H404" s="16">
        <v>455</v>
      </c>
      <c r="I404" s="16">
        <v>455</v>
      </c>
      <c r="J404" s="16">
        <v>455</v>
      </c>
      <c r="K404" s="16">
        <v>455</v>
      </c>
      <c r="L404" s="16">
        <v>455</v>
      </c>
      <c r="M404" s="16">
        <v>455</v>
      </c>
      <c r="N404" s="16">
        <v>455</v>
      </c>
      <c r="O404" s="16">
        <v>455</v>
      </c>
      <c r="P404" s="16">
        <v>455</v>
      </c>
      <c r="Q404" s="16">
        <v>455</v>
      </c>
      <c r="R404" s="16">
        <v>455</v>
      </c>
      <c r="S404" s="16">
        <v>455</v>
      </c>
      <c r="T404" s="16">
        <v>455</v>
      </c>
      <c r="U404" s="16">
        <v>455</v>
      </c>
      <c r="V404" s="16">
        <v>455</v>
      </c>
    </row>
    <row r="405" spans="2:22" ht="10.5">
      <c r="B405" t="s">
        <v>111</v>
      </c>
      <c r="D405" s="16">
        <v>389</v>
      </c>
      <c r="E405" s="16">
        <v>389</v>
      </c>
      <c r="F405" s="16">
        <v>389</v>
      </c>
      <c r="G405" s="16">
        <v>389</v>
      </c>
      <c r="H405" s="16">
        <v>389</v>
      </c>
      <c r="I405" s="16">
        <v>389</v>
      </c>
      <c r="J405" s="16">
        <v>389</v>
      </c>
      <c r="K405" s="16">
        <v>389</v>
      </c>
      <c r="L405" s="16">
        <v>389</v>
      </c>
      <c r="M405" s="16">
        <v>389</v>
      </c>
      <c r="N405" s="16">
        <v>389</v>
      </c>
      <c r="O405" s="16">
        <v>389</v>
      </c>
      <c r="P405" s="16">
        <v>389</v>
      </c>
      <c r="Q405" s="16">
        <v>389</v>
      </c>
      <c r="R405" s="16">
        <v>389</v>
      </c>
      <c r="S405" s="16">
        <v>389</v>
      </c>
      <c r="T405" s="16">
        <v>389</v>
      </c>
      <c r="U405" s="16">
        <v>389</v>
      </c>
      <c r="V405" s="16">
        <v>389</v>
      </c>
    </row>
    <row r="406" spans="2:22" ht="10.5">
      <c r="B406" t="s">
        <v>112</v>
      </c>
      <c r="D406" s="16">
        <v>262</v>
      </c>
      <c r="E406" s="16">
        <v>262</v>
      </c>
      <c r="F406" s="16">
        <v>262</v>
      </c>
      <c r="G406" s="16">
        <v>262</v>
      </c>
      <c r="H406" s="16">
        <v>262</v>
      </c>
      <c r="I406" s="16">
        <v>262</v>
      </c>
      <c r="J406" s="16">
        <v>262</v>
      </c>
      <c r="K406" s="16">
        <v>262</v>
      </c>
      <c r="L406" s="16">
        <v>262</v>
      </c>
      <c r="M406" s="16">
        <v>262</v>
      </c>
      <c r="N406" s="16">
        <v>262</v>
      </c>
      <c r="O406" s="16">
        <v>262</v>
      </c>
      <c r="P406" s="16">
        <v>262</v>
      </c>
      <c r="Q406" s="16">
        <v>262</v>
      </c>
      <c r="R406" s="16">
        <v>262</v>
      </c>
      <c r="S406" s="16">
        <v>262</v>
      </c>
      <c r="T406" s="16">
        <v>262</v>
      </c>
      <c r="U406" s="16">
        <v>262</v>
      </c>
      <c r="V406" s="16">
        <v>262</v>
      </c>
    </row>
    <row r="407" spans="2:22" ht="10.5">
      <c r="B407" t="s">
        <v>113</v>
      </c>
      <c r="D407" s="16">
        <v>465</v>
      </c>
      <c r="E407" s="16">
        <v>465</v>
      </c>
      <c r="F407" s="16">
        <v>465</v>
      </c>
      <c r="G407" s="16">
        <v>465</v>
      </c>
      <c r="H407" s="16">
        <v>465</v>
      </c>
      <c r="I407" s="16">
        <v>465</v>
      </c>
      <c r="J407" s="16">
        <v>465</v>
      </c>
      <c r="K407" s="16">
        <v>465</v>
      </c>
      <c r="L407" s="16">
        <v>465</v>
      </c>
      <c r="M407" s="16">
        <v>465</v>
      </c>
      <c r="N407" s="16">
        <v>465</v>
      </c>
      <c r="O407" s="16">
        <v>465</v>
      </c>
      <c r="P407" s="16">
        <v>465</v>
      </c>
      <c r="Q407" s="16">
        <v>465</v>
      </c>
      <c r="R407" s="16">
        <v>465</v>
      </c>
      <c r="S407" s="16">
        <v>465</v>
      </c>
      <c r="T407" s="16">
        <v>465</v>
      </c>
      <c r="U407" s="16">
        <v>465</v>
      </c>
      <c r="V407" s="16">
        <v>465</v>
      </c>
    </row>
    <row r="408" spans="2:22" ht="10.5">
      <c r="B408" t="s">
        <v>114</v>
      </c>
      <c r="D408" s="16">
        <v>23</v>
      </c>
      <c r="E408" s="16">
        <v>23</v>
      </c>
      <c r="F408" s="16">
        <v>23</v>
      </c>
      <c r="G408" s="16">
        <v>23</v>
      </c>
      <c r="H408" s="16">
        <v>23</v>
      </c>
      <c r="I408" s="16">
        <v>23</v>
      </c>
      <c r="J408" s="16">
        <v>23</v>
      </c>
      <c r="K408" s="16">
        <v>23</v>
      </c>
      <c r="L408" s="16">
        <v>23</v>
      </c>
      <c r="M408" s="16">
        <v>23</v>
      </c>
      <c r="N408" s="16">
        <v>23</v>
      </c>
      <c r="O408" s="16">
        <v>23</v>
      </c>
      <c r="P408" s="16">
        <v>23</v>
      </c>
      <c r="Q408" s="16">
        <v>23</v>
      </c>
      <c r="R408" s="16">
        <v>23</v>
      </c>
      <c r="S408" s="16">
        <v>23</v>
      </c>
      <c r="T408" s="16">
        <v>23</v>
      </c>
      <c r="U408" s="16">
        <v>23</v>
      </c>
      <c r="V408" s="16">
        <v>23</v>
      </c>
    </row>
    <row r="409" spans="2:22" ht="10.5">
      <c r="B409" t="s">
        <v>115</v>
      </c>
      <c r="D409" s="16">
        <v>380</v>
      </c>
      <c r="E409" s="16">
        <v>380</v>
      </c>
      <c r="F409" s="16">
        <v>380</v>
      </c>
      <c r="G409" s="16">
        <v>380</v>
      </c>
      <c r="H409" s="16">
        <v>380</v>
      </c>
      <c r="I409" s="16">
        <v>380</v>
      </c>
      <c r="J409" s="16">
        <v>380</v>
      </c>
      <c r="K409" s="16">
        <v>380</v>
      </c>
      <c r="L409" s="16">
        <v>380</v>
      </c>
      <c r="M409" s="16">
        <v>380</v>
      </c>
      <c r="N409" s="16">
        <v>380</v>
      </c>
      <c r="O409" s="16">
        <v>380</v>
      </c>
      <c r="P409" s="16">
        <v>380</v>
      </c>
      <c r="Q409" s="16">
        <v>380</v>
      </c>
      <c r="R409" s="16">
        <v>380</v>
      </c>
      <c r="S409" s="16">
        <v>380</v>
      </c>
      <c r="T409" s="16">
        <v>380</v>
      </c>
      <c r="U409" s="16">
        <v>380</v>
      </c>
      <c r="V409" s="16">
        <v>380</v>
      </c>
    </row>
    <row r="410" spans="2:22" ht="10.5">
      <c r="B410" t="s">
        <v>116</v>
      </c>
      <c r="D410" s="16">
        <v>82.5</v>
      </c>
      <c r="E410" s="16">
        <v>82.5</v>
      </c>
      <c r="F410" s="16">
        <v>82.5</v>
      </c>
      <c r="G410" s="16">
        <v>82.5</v>
      </c>
      <c r="H410" s="16">
        <v>82.5</v>
      </c>
      <c r="I410" s="16">
        <v>82.5</v>
      </c>
      <c r="J410" s="16">
        <v>82.5</v>
      </c>
      <c r="K410" s="16">
        <v>82.5</v>
      </c>
      <c r="L410" s="16">
        <v>82.5</v>
      </c>
      <c r="M410" s="16">
        <v>82.5</v>
      </c>
      <c r="N410" s="16">
        <v>82.5</v>
      </c>
      <c r="O410" s="16">
        <v>82.5</v>
      </c>
      <c r="P410" s="16">
        <v>82.5</v>
      </c>
      <c r="Q410" s="16">
        <v>82.5</v>
      </c>
      <c r="R410" s="16">
        <v>82.5</v>
      </c>
      <c r="S410" s="16">
        <v>82.5</v>
      </c>
      <c r="T410" s="16">
        <v>82.5</v>
      </c>
      <c r="U410" s="16">
        <v>82.5</v>
      </c>
      <c r="V410" s="16">
        <v>82.5</v>
      </c>
    </row>
    <row r="411" spans="2:22" ht="10.5">
      <c r="B411" t="s">
        <v>117</v>
      </c>
      <c r="D411" s="16">
        <v>82.5</v>
      </c>
      <c r="E411" s="16">
        <v>82.5</v>
      </c>
      <c r="F411" s="16">
        <v>82.5</v>
      </c>
      <c r="G411" s="16">
        <v>82.5</v>
      </c>
      <c r="H411" s="16">
        <v>82.5</v>
      </c>
      <c r="I411" s="16">
        <v>82.5</v>
      </c>
      <c r="J411" s="16">
        <v>82.5</v>
      </c>
      <c r="K411" s="16">
        <v>82.5</v>
      </c>
      <c r="L411" s="16">
        <v>82.5</v>
      </c>
      <c r="M411" s="16">
        <v>82.5</v>
      </c>
      <c r="N411" s="16">
        <v>82.5</v>
      </c>
      <c r="O411" s="16">
        <v>82.5</v>
      </c>
      <c r="P411" s="16">
        <v>82.5</v>
      </c>
      <c r="Q411" s="16">
        <v>82.5</v>
      </c>
      <c r="R411" s="16">
        <v>82.5</v>
      </c>
      <c r="S411" s="16">
        <v>82.5</v>
      </c>
      <c r="T411" s="16">
        <v>82.5</v>
      </c>
      <c r="U411" s="16">
        <v>82.5</v>
      </c>
      <c r="V411" s="16">
        <v>82.5</v>
      </c>
    </row>
    <row r="412" spans="2:22" ht="10.5">
      <c r="B412" t="s">
        <v>118</v>
      </c>
      <c r="D412" s="16">
        <v>45</v>
      </c>
      <c r="E412" s="16">
        <v>45</v>
      </c>
      <c r="F412" s="16">
        <v>45</v>
      </c>
      <c r="G412" s="16">
        <v>45</v>
      </c>
      <c r="H412" s="16">
        <v>45</v>
      </c>
      <c r="I412" s="16">
        <v>45</v>
      </c>
      <c r="J412" s="16">
        <v>45</v>
      </c>
      <c r="K412" s="16">
        <v>45</v>
      </c>
      <c r="L412" s="16">
        <v>45</v>
      </c>
      <c r="M412" s="16">
        <v>45</v>
      </c>
      <c r="N412" s="16">
        <v>45</v>
      </c>
      <c r="O412" s="16">
        <v>45</v>
      </c>
      <c r="P412" s="16">
        <v>45</v>
      </c>
      <c r="Q412" s="16">
        <v>45</v>
      </c>
      <c r="R412" s="16">
        <v>45</v>
      </c>
      <c r="S412" s="16">
        <v>45</v>
      </c>
      <c r="T412" s="16">
        <v>45</v>
      </c>
      <c r="U412" s="16">
        <v>45</v>
      </c>
      <c r="V412" s="16">
        <v>45</v>
      </c>
    </row>
    <row r="413" spans="2:22" ht="10.5">
      <c r="B413" t="s">
        <v>119</v>
      </c>
      <c r="D413" s="16">
        <v>33</v>
      </c>
      <c r="E413" s="16">
        <v>33</v>
      </c>
      <c r="F413" s="16">
        <v>33</v>
      </c>
      <c r="G413" s="16">
        <v>33</v>
      </c>
      <c r="H413" s="16">
        <v>33</v>
      </c>
      <c r="I413" s="16">
        <v>33</v>
      </c>
      <c r="J413" s="16">
        <v>33</v>
      </c>
      <c r="K413" s="16">
        <v>33</v>
      </c>
      <c r="L413" s="16">
        <v>33</v>
      </c>
      <c r="M413" s="16">
        <v>33</v>
      </c>
      <c r="N413" s="16">
        <v>33</v>
      </c>
      <c r="O413" s="16">
        <v>33</v>
      </c>
      <c r="P413" s="16">
        <v>33</v>
      </c>
      <c r="Q413" s="16">
        <v>33</v>
      </c>
      <c r="R413" s="16">
        <v>33</v>
      </c>
      <c r="S413" s="16">
        <v>33</v>
      </c>
      <c r="T413" s="16">
        <v>33</v>
      </c>
      <c r="U413" s="16">
        <v>33</v>
      </c>
      <c r="V413" s="16">
        <v>33</v>
      </c>
    </row>
    <row r="414" spans="2:22" ht="10.5">
      <c r="B414" t="s">
        <v>120</v>
      </c>
      <c r="D414" s="16">
        <v>235</v>
      </c>
      <c r="E414" s="16">
        <v>235</v>
      </c>
      <c r="F414" s="16">
        <v>235</v>
      </c>
      <c r="G414" s="16">
        <v>235</v>
      </c>
      <c r="H414" s="16">
        <v>235</v>
      </c>
      <c r="I414" s="16">
        <v>235</v>
      </c>
      <c r="J414" s="16">
        <v>235</v>
      </c>
      <c r="K414" s="16">
        <v>235</v>
      </c>
      <c r="L414" s="16">
        <v>235</v>
      </c>
      <c r="M414" s="16">
        <v>235</v>
      </c>
      <c r="N414" s="16">
        <v>235</v>
      </c>
      <c r="O414" s="16">
        <v>235</v>
      </c>
      <c r="P414" s="16">
        <v>235</v>
      </c>
      <c r="Q414" s="16">
        <v>235</v>
      </c>
      <c r="R414" s="16">
        <v>235</v>
      </c>
      <c r="S414" s="16">
        <v>235</v>
      </c>
      <c r="T414" s="16">
        <v>235</v>
      </c>
      <c r="U414" s="16">
        <v>235</v>
      </c>
      <c r="V414" s="16">
        <v>235</v>
      </c>
    </row>
    <row r="415" spans="2:22" ht="10.5">
      <c r="B415" t="s">
        <v>121</v>
      </c>
      <c r="D415" s="16">
        <v>240</v>
      </c>
      <c r="E415" s="16">
        <v>240</v>
      </c>
      <c r="F415" s="16">
        <v>240</v>
      </c>
      <c r="G415" s="16">
        <v>240</v>
      </c>
      <c r="H415" s="16">
        <v>240</v>
      </c>
      <c r="I415" s="16">
        <v>240</v>
      </c>
      <c r="J415" s="16">
        <v>240</v>
      </c>
      <c r="K415" s="16">
        <v>240</v>
      </c>
      <c r="L415" s="16">
        <v>240</v>
      </c>
      <c r="M415" s="16">
        <v>240</v>
      </c>
      <c r="N415" s="16">
        <v>240</v>
      </c>
      <c r="O415" s="16">
        <v>240</v>
      </c>
      <c r="P415" s="16">
        <v>240</v>
      </c>
      <c r="Q415" s="16">
        <v>240</v>
      </c>
      <c r="R415" s="16">
        <v>240</v>
      </c>
      <c r="S415" s="16">
        <v>240</v>
      </c>
      <c r="T415" s="16">
        <v>240</v>
      </c>
      <c r="U415" s="16">
        <v>240</v>
      </c>
      <c r="V415" s="16">
        <v>240</v>
      </c>
    </row>
    <row r="417" ht="10.5">
      <c r="A417" t="s">
        <v>163</v>
      </c>
    </row>
    <row r="418" spans="2:22" ht="10.5">
      <c r="B418" t="s">
        <v>158</v>
      </c>
      <c r="D418" s="16">
        <f aca="true" t="array" ref="D418:V443">IF(peak.capacity=0,0,fuel.energy/annual.hours/peak.capacity*100)</f>
        <v>0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</row>
    <row r="419" spans="2:22" ht="10.5">
      <c r="B419" t="s">
        <v>159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</row>
    <row r="420" spans="2:22" ht="10.5">
      <c r="B420" t="s">
        <v>93</v>
      </c>
      <c r="D420" s="16">
        <v>184.08137007251608</v>
      </c>
      <c r="E420" s="16">
        <v>184.06435771517187</v>
      </c>
      <c r="F420" s="16">
        <v>184.06435771517187</v>
      </c>
      <c r="G420" s="16">
        <v>184.06435771517187</v>
      </c>
      <c r="H420" s="16">
        <v>184.08137007251608</v>
      </c>
      <c r="I420" s="16">
        <v>184.06435771517187</v>
      </c>
      <c r="J420" s="16">
        <v>184.06435771517187</v>
      </c>
      <c r="K420" s="16">
        <v>184.06435771517187</v>
      </c>
      <c r="L420" s="16">
        <v>184.08137007251608</v>
      </c>
      <c r="M420" s="16">
        <v>184.06435771517187</v>
      </c>
      <c r="N420" s="16">
        <v>184.06435771517187</v>
      </c>
      <c r="O420" s="16">
        <v>184.06435771517187</v>
      </c>
      <c r="P420" s="16">
        <v>184.08137007251608</v>
      </c>
      <c r="Q420" s="16">
        <v>184.06435771517187</v>
      </c>
      <c r="R420" s="16">
        <v>184.06435771517187</v>
      </c>
      <c r="S420" s="16">
        <v>184.06435771517187</v>
      </c>
      <c r="T420" s="16">
        <v>184.08137007251608</v>
      </c>
      <c r="U420" s="16">
        <v>184.06435771517187</v>
      </c>
      <c r="V420" s="16">
        <v>184.06435771517187</v>
      </c>
    </row>
    <row r="421" spans="2:22" ht="10.5">
      <c r="B421" t="s">
        <v>94</v>
      </c>
      <c r="D421" s="16">
        <v>271.84192098841805</v>
      </c>
      <c r="E421" s="16">
        <v>271.80117601447404</v>
      </c>
      <c r="F421" s="16">
        <v>271.80117601447404</v>
      </c>
      <c r="G421" s="16">
        <v>271.80117601447404</v>
      </c>
      <c r="H421" s="16">
        <v>271.84192098841805</v>
      </c>
      <c r="I421" s="16">
        <v>271.80117601447404</v>
      </c>
      <c r="J421" s="16">
        <v>271.80117601447404</v>
      </c>
      <c r="K421" s="16">
        <v>271.80117601447404</v>
      </c>
      <c r="L421" s="16">
        <v>271.84192098841805</v>
      </c>
      <c r="M421" s="16">
        <v>271.80117601447404</v>
      </c>
      <c r="N421" s="16">
        <v>271.80117601447404</v>
      </c>
      <c r="O421" s="16">
        <v>271.80117601447404</v>
      </c>
      <c r="P421" s="16">
        <v>271.84192098841805</v>
      </c>
      <c r="Q421" s="16">
        <v>271.80117601447404</v>
      </c>
      <c r="R421" s="16">
        <v>271.80117601447404</v>
      </c>
      <c r="S421" s="16">
        <v>271.80117601447404</v>
      </c>
      <c r="T421" s="16">
        <v>271.84192098841805</v>
      </c>
      <c r="U421" s="16">
        <v>271.80117601447404</v>
      </c>
      <c r="V421" s="16">
        <v>271.80117601447404</v>
      </c>
    </row>
    <row r="422" spans="2:22" ht="10.5">
      <c r="B422" t="s">
        <v>95</v>
      </c>
      <c r="D422" s="16">
        <v>120.65509424249623</v>
      </c>
      <c r="E422" s="16">
        <v>114.92604725034741</v>
      </c>
      <c r="F422" s="16">
        <v>117.16770895374229</v>
      </c>
      <c r="G422" s="16">
        <v>117.31501886043279</v>
      </c>
      <c r="H422" s="16">
        <v>116.17293300071276</v>
      </c>
      <c r="I422" s="16">
        <v>114.66785785189595</v>
      </c>
      <c r="J422" s="16">
        <v>116.9895274965257</v>
      </c>
      <c r="K422" s="16">
        <v>115.824200913242</v>
      </c>
      <c r="L422" s="16">
        <v>115.95232438425596</v>
      </c>
      <c r="M422" s="16">
        <v>118.76980345443717</v>
      </c>
      <c r="N422" s="16">
        <v>120.24210839785587</v>
      </c>
      <c r="O422" s="16">
        <v>120.23352193766131</v>
      </c>
      <c r="P422" s="16">
        <v>120.30876296824265</v>
      </c>
      <c r="Q422" s="16">
        <v>120.24662497518364</v>
      </c>
      <c r="R422" s="16">
        <v>120.2665276950566</v>
      </c>
      <c r="S422" s="16">
        <v>120.27476672622592</v>
      </c>
      <c r="T422" s="16">
        <v>120.38167221034293</v>
      </c>
      <c r="U422" s="16">
        <v>120.32310899344847</v>
      </c>
      <c r="V422" s="16">
        <v>120.40634306134604</v>
      </c>
    </row>
    <row r="423" spans="2:22" ht="10.5">
      <c r="B423" t="s">
        <v>96</v>
      </c>
      <c r="D423" s="16">
        <v>87.70981674670199</v>
      </c>
      <c r="E423" s="16">
        <v>83.21879756468797</v>
      </c>
      <c r="F423" s="16">
        <v>83.26660440016606</v>
      </c>
      <c r="G423" s="16">
        <v>83.26027397260273</v>
      </c>
      <c r="H423" s="16">
        <v>83.27434177844015</v>
      </c>
      <c r="I423" s="16">
        <v>83.19254185692542</v>
      </c>
      <c r="J423" s="16">
        <v>83.17970803929707</v>
      </c>
      <c r="K423" s="16">
        <v>83.25093399750934</v>
      </c>
      <c r="L423" s="16">
        <v>83.19358199481151</v>
      </c>
      <c r="M423" s="16">
        <v>83.21986993219869</v>
      </c>
      <c r="N423" s="16">
        <v>83.15988653659886</v>
      </c>
      <c r="O423" s="16">
        <v>83.2469212674692</v>
      </c>
      <c r="P423" s="16">
        <v>83.40391621129325</v>
      </c>
      <c r="Q423" s="16">
        <v>83.44005119690051</v>
      </c>
      <c r="R423" s="16">
        <v>83.52314238273142</v>
      </c>
      <c r="S423" s="16">
        <v>83.56548360315483</v>
      </c>
      <c r="T423" s="16">
        <v>83.71626097035933</v>
      </c>
      <c r="U423" s="16">
        <v>83.70267745952677</v>
      </c>
      <c r="V423" s="16">
        <v>83.70731285457313</v>
      </c>
    </row>
    <row r="424" spans="2:22" ht="10.5">
      <c r="B424" t="s">
        <v>97</v>
      </c>
      <c r="D424" s="16">
        <v>76.28242039660641</v>
      </c>
      <c r="E424" s="16">
        <v>71.66860423811461</v>
      </c>
      <c r="F424" s="16">
        <v>71.72634386726344</v>
      </c>
      <c r="G424" s="16">
        <v>71.71249023141061</v>
      </c>
      <c r="H424" s="16">
        <v>71.74581919550269</v>
      </c>
      <c r="I424" s="16">
        <v>71.47726905762983</v>
      </c>
      <c r="J424" s="16">
        <v>71.73080028159372</v>
      </c>
      <c r="K424" s="16">
        <v>71.75640851756408</v>
      </c>
      <c r="L424" s="16">
        <v>71.74852438405433</v>
      </c>
      <c r="M424" s="16">
        <v>71.77048820341916</v>
      </c>
      <c r="N424" s="16">
        <v>71.76864751054363</v>
      </c>
      <c r="O424" s="16">
        <v>71.78482623213398</v>
      </c>
      <c r="P424" s="16">
        <v>72.07681833757147</v>
      </c>
      <c r="Q424" s="16">
        <v>72.04833594905479</v>
      </c>
      <c r="R424" s="16">
        <v>72.09683982096841</v>
      </c>
      <c r="S424" s="16">
        <v>72.09583874238696</v>
      </c>
      <c r="T424" s="16">
        <v>72.15150086437215</v>
      </c>
      <c r="U424" s="16">
        <v>72.11072574967868</v>
      </c>
      <c r="V424" s="16">
        <v>72.11553738544109</v>
      </c>
    </row>
    <row r="425" spans="2:22" ht="10.5">
      <c r="B425" t="s">
        <v>98</v>
      </c>
      <c r="D425" s="16">
        <v>80.16417274045907</v>
      </c>
      <c r="E425" s="16">
        <v>75.75920507902062</v>
      </c>
      <c r="F425" s="16">
        <v>76.37312459230267</v>
      </c>
      <c r="G425" s="16">
        <v>76.41219894983628</v>
      </c>
      <c r="H425" s="16">
        <v>76.10439322620786</v>
      </c>
      <c r="I425" s="16">
        <v>75.11463964400355</v>
      </c>
      <c r="J425" s="16">
        <v>76.48656940057997</v>
      </c>
      <c r="K425" s="16">
        <v>76.25887246258873</v>
      </c>
      <c r="L425" s="16">
        <v>76.32261176937367</v>
      </c>
      <c r="M425" s="16">
        <v>76.54702162975593</v>
      </c>
      <c r="N425" s="16">
        <v>76.64748470933199</v>
      </c>
      <c r="O425" s="16">
        <v>76.66292069520064</v>
      </c>
      <c r="P425" s="16">
        <v>76.77734108305444</v>
      </c>
      <c r="Q425" s="16">
        <v>76.8648479329342</v>
      </c>
      <c r="R425" s="16">
        <v>76.88302881168742</v>
      </c>
      <c r="S425" s="16">
        <v>76.91561230487042</v>
      </c>
      <c r="T425" s="16">
        <v>76.94979685322161</v>
      </c>
      <c r="U425" s="16">
        <v>76.91490186200616</v>
      </c>
      <c r="V425" s="16">
        <v>76.93127434074131</v>
      </c>
    </row>
    <row r="426" spans="2:22" ht="10.5">
      <c r="B426" t="s">
        <v>99</v>
      </c>
      <c r="D426" s="16">
        <v>72.37902654434062</v>
      </c>
      <c r="E426" s="16">
        <v>72.3790471023619</v>
      </c>
      <c r="F426" s="16">
        <v>72.3790471023619</v>
      </c>
      <c r="G426" s="16">
        <v>72.3790471023619</v>
      </c>
      <c r="H426" s="16">
        <v>72.37902654434062</v>
      </c>
      <c r="I426" s="16">
        <v>72.3790471023619</v>
      </c>
      <c r="J426" s="16">
        <v>72.3790471023619</v>
      </c>
      <c r="K426" s="16">
        <v>72.3790471023619</v>
      </c>
      <c r="L426" s="16">
        <v>72.37902654434062</v>
      </c>
      <c r="M426" s="16">
        <v>72.3790471023619</v>
      </c>
      <c r="N426" s="16">
        <v>72.3790471023619</v>
      </c>
      <c r="O426" s="16">
        <v>72.3790471023619</v>
      </c>
      <c r="P426" s="16">
        <v>72.37902654434062</v>
      </c>
      <c r="Q426" s="16">
        <v>72.3790471023619</v>
      </c>
      <c r="R426" s="16">
        <v>72.3790471023619</v>
      </c>
      <c r="S426" s="16">
        <v>72.3790471023619</v>
      </c>
      <c r="T426" s="16">
        <v>72.37902654434062</v>
      </c>
      <c r="U426" s="16">
        <v>72.3790471023619</v>
      </c>
      <c r="V426" s="16">
        <v>72.3790471023619</v>
      </c>
    </row>
    <row r="427" spans="2:22" ht="10.5">
      <c r="B427" t="s">
        <v>100</v>
      </c>
      <c r="D427" s="16">
        <v>14.967774584386417</v>
      </c>
      <c r="E427" s="16">
        <v>15.00476634381929</v>
      </c>
      <c r="F427" s="16">
        <v>14.974779194514229</v>
      </c>
      <c r="G427" s="16">
        <v>15.04775560506233</v>
      </c>
      <c r="H427" s="16">
        <v>15.00240686116941</v>
      </c>
      <c r="I427" s="16">
        <v>15.055754372659619</v>
      </c>
      <c r="J427" s="16">
        <v>15.090646116088122</v>
      </c>
      <c r="K427" s="16">
        <v>15.102101141289175</v>
      </c>
      <c r="L427" s="16">
        <v>15.008775260881166</v>
      </c>
      <c r="M427" s="16">
        <v>15.087946943483278</v>
      </c>
      <c r="N427" s="16">
        <v>15.096669879340402</v>
      </c>
      <c r="O427" s="16">
        <v>15.095945711080564</v>
      </c>
      <c r="P427" s="16">
        <v>15.030966179464391</v>
      </c>
      <c r="Q427" s="16">
        <v>15.03491807681977</v>
      </c>
      <c r="R427" s="16">
        <v>15.085971939138265</v>
      </c>
      <c r="S427" s="16">
        <v>15.085149020661179</v>
      </c>
      <c r="T427" s="16">
        <v>15.047149793164882</v>
      </c>
      <c r="U427" s="16">
        <v>15.084293185445008</v>
      </c>
      <c r="V427" s="16">
        <v>15.084293185445008</v>
      </c>
    </row>
    <row r="428" spans="2:22" ht="10.5">
      <c r="B428" t="s">
        <v>101</v>
      </c>
      <c r="D428" s="16">
        <v>18.92152964684773</v>
      </c>
      <c r="E428" s="16">
        <v>18.79331936209364</v>
      </c>
      <c r="F428" s="16">
        <v>18.720183329925714</v>
      </c>
      <c r="G428" s="16">
        <v>18.944191712669532</v>
      </c>
      <c r="H428" s="16">
        <v>18.90504784819074</v>
      </c>
      <c r="I428" s="16">
        <v>18.846861582498466</v>
      </c>
      <c r="J428" s="16">
        <v>18.912841613848567</v>
      </c>
      <c r="K428" s="16">
        <v>19.06303244053704</v>
      </c>
      <c r="L428" s="16">
        <v>18.68827821276133</v>
      </c>
      <c r="M428" s="16">
        <v>18.874889252368295</v>
      </c>
      <c r="N428" s="16">
        <v>19.07985756150753</v>
      </c>
      <c r="O428" s="16">
        <v>19.076918489743065</v>
      </c>
      <c r="P428" s="16">
        <v>19.085200704129626</v>
      </c>
      <c r="Q428" s="16">
        <v>19.07423498943638</v>
      </c>
      <c r="R428" s="16">
        <v>19.100175492401007</v>
      </c>
      <c r="S428" s="16">
        <v>19.099153206569888</v>
      </c>
      <c r="T428" s="16">
        <v>19.108224247614388</v>
      </c>
      <c r="U428" s="16">
        <v>19.09813092073877</v>
      </c>
      <c r="V428" s="16">
        <v>19.09800313500988</v>
      </c>
    </row>
    <row r="429" spans="2:22" ht="10.5">
      <c r="B429" t="s">
        <v>102</v>
      </c>
      <c r="D429" s="16">
        <v>92.00185402029665</v>
      </c>
      <c r="E429" s="16">
        <v>91.9924983692107</v>
      </c>
      <c r="F429" s="16">
        <v>91.9924983692107</v>
      </c>
      <c r="G429" s="16">
        <v>91.9924983692107</v>
      </c>
      <c r="H429" s="16">
        <v>92.00185402029665</v>
      </c>
      <c r="I429" s="16">
        <v>91.9924983692107</v>
      </c>
      <c r="J429" s="16">
        <v>91.9924983692107</v>
      </c>
      <c r="K429" s="16">
        <v>91.9924983692107</v>
      </c>
      <c r="L429" s="16">
        <v>92.00185402029665</v>
      </c>
      <c r="M429" s="16">
        <v>91.9924983692107</v>
      </c>
      <c r="N429" s="16">
        <v>91.9924983692107</v>
      </c>
      <c r="O429" s="16">
        <v>91.9924983692107</v>
      </c>
      <c r="P429" s="16">
        <v>92.00185402029665</v>
      </c>
      <c r="Q429" s="16">
        <v>91.9924983692107</v>
      </c>
      <c r="R429" s="16">
        <v>91.9924983692107</v>
      </c>
      <c r="S429" s="16">
        <v>91.9924983692107</v>
      </c>
      <c r="T429" s="16">
        <v>92.00185402029665</v>
      </c>
      <c r="U429" s="16">
        <v>91.9924983692107</v>
      </c>
      <c r="V429" s="16">
        <v>91.9924983692107</v>
      </c>
    </row>
    <row r="430" spans="2:22" ht="10.5">
      <c r="B430" t="s">
        <v>103</v>
      </c>
      <c r="D430" s="16">
        <v>136.66731720010407</v>
      </c>
      <c r="E430" s="16">
        <v>136.65231572080887</v>
      </c>
      <c r="F430" s="16">
        <v>136.65231572080887</v>
      </c>
      <c r="G430" s="16">
        <v>136.65231572080887</v>
      </c>
      <c r="H430" s="16">
        <v>136.66731720010407</v>
      </c>
      <c r="I430" s="16">
        <v>136.65231572080887</v>
      </c>
      <c r="J430" s="16">
        <v>136.65231572080887</v>
      </c>
      <c r="K430" s="16">
        <v>136.65231572080887</v>
      </c>
      <c r="L430" s="16">
        <v>136.66731720010407</v>
      </c>
      <c r="M430" s="16">
        <v>136.65231572080887</v>
      </c>
      <c r="N430" s="16">
        <v>136.65231572080887</v>
      </c>
      <c r="O430" s="16">
        <v>136.65231572080887</v>
      </c>
      <c r="P430" s="16">
        <v>136.66731720010407</v>
      </c>
      <c r="Q430" s="16">
        <v>136.65231572080887</v>
      </c>
      <c r="R430" s="16">
        <v>136.65231572080887</v>
      </c>
      <c r="S430" s="16">
        <v>136.65231572080887</v>
      </c>
      <c r="T430" s="16">
        <v>136.66731720010407</v>
      </c>
      <c r="U430" s="16">
        <v>136.65231572080887</v>
      </c>
      <c r="V430" s="16">
        <v>136.65231572080887</v>
      </c>
    </row>
    <row r="431" spans="2:22" ht="10.5">
      <c r="B431" t="s">
        <v>104</v>
      </c>
      <c r="D431" s="16">
        <v>165.27794041113714</v>
      </c>
      <c r="E431" s="16">
        <v>163.93134377038487</v>
      </c>
      <c r="F431" s="16">
        <v>165.24592302674495</v>
      </c>
      <c r="G431" s="16">
        <v>165.25326157860405</v>
      </c>
      <c r="H431" s="16">
        <v>165.3555165235493</v>
      </c>
      <c r="I431" s="16">
        <v>166.21444879321592</v>
      </c>
      <c r="J431" s="16">
        <v>168.1547619047619</v>
      </c>
      <c r="K431" s="16">
        <v>166.86921069797782</v>
      </c>
      <c r="L431" s="16">
        <v>169.8158990372105</v>
      </c>
      <c r="M431" s="16">
        <v>165.88062622309195</v>
      </c>
      <c r="N431" s="16">
        <v>169.74266144814092</v>
      </c>
      <c r="O431" s="16">
        <v>167.52495107632095</v>
      </c>
      <c r="P431" s="16">
        <v>168.9332877959927</v>
      </c>
      <c r="Q431" s="16">
        <v>168.86268754076974</v>
      </c>
      <c r="R431" s="16">
        <v>164.33349641226354</v>
      </c>
      <c r="S431" s="16">
        <v>164.33333333333334</v>
      </c>
      <c r="T431" s="16">
        <v>164.41582097319804</v>
      </c>
      <c r="U431" s="16">
        <v>164.33333333333334</v>
      </c>
      <c r="V431" s="16">
        <v>156.19602087410306</v>
      </c>
    </row>
    <row r="432" spans="2:22" ht="10.5">
      <c r="B432" t="s">
        <v>105</v>
      </c>
      <c r="D432" s="16">
        <v>151.5265851331425</v>
      </c>
      <c r="E432" s="16">
        <v>150.00445749075885</v>
      </c>
      <c r="F432" s="16">
        <v>148.43933463796478</v>
      </c>
      <c r="G432" s="16">
        <v>149.1258969341161</v>
      </c>
      <c r="H432" s="16">
        <v>150.9077109896782</v>
      </c>
      <c r="I432" s="16">
        <v>153.20058708414874</v>
      </c>
      <c r="J432" s="16">
        <v>153.7490758860622</v>
      </c>
      <c r="K432" s="16">
        <v>151.95053272450534</v>
      </c>
      <c r="L432" s="16">
        <v>154.10139647844565</v>
      </c>
      <c r="M432" s="16">
        <v>153.14579256360076</v>
      </c>
      <c r="N432" s="16">
        <v>152.9614046531855</v>
      </c>
      <c r="O432" s="16">
        <v>152.57121113285496</v>
      </c>
      <c r="P432" s="16">
        <v>148.4550915083702</v>
      </c>
      <c r="Q432" s="16">
        <v>147.9485757773429</v>
      </c>
      <c r="R432" s="16">
        <v>144.66003479017178</v>
      </c>
      <c r="S432" s="16">
        <v>142.82550554468364</v>
      </c>
      <c r="T432" s="16">
        <v>141.1640211640212</v>
      </c>
      <c r="U432" s="16">
        <v>140.3741030658839</v>
      </c>
      <c r="V432" s="16">
        <v>135.65731680800172</v>
      </c>
    </row>
    <row r="433" spans="2:22" ht="10.5">
      <c r="B433" t="s">
        <v>106</v>
      </c>
      <c r="D433" s="16">
        <v>141.58377447632057</v>
      </c>
      <c r="E433" s="16">
        <v>140.86900684931507</v>
      </c>
      <c r="F433" s="16">
        <v>140.4554794520548</v>
      </c>
      <c r="G433" s="16">
        <v>141.25963184931507</v>
      </c>
      <c r="H433" s="16">
        <v>141.6761298952641</v>
      </c>
      <c r="I433" s="16">
        <v>141.6322060502283</v>
      </c>
      <c r="J433" s="16">
        <v>141.86865011415526</v>
      </c>
      <c r="K433" s="16">
        <v>142.00049942922374</v>
      </c>
      <c r="L433" s="16">
        <v>141.65763035063753</v>
      </c>
      <c r="M433" s="16">
        <v>141.03795662100455</v>
      </c>
      <c r="N433" s="16">
        <v>142.17451484018264</v>
      </c>
      <c r="O433" s="16">
        <v>143.00142694063928</v>
      </c>
      <c r="P433" s="16">
        <v>145.46547700364297</v>
      </c>
      <c r="Q433" s="16">
        <v>145.56221461187215</v>
      </c>
      <c r="R433" s="16">
        <v>138.83433219178082</v>
      </c>
      <c r="S433" s="16">
        <v>138.69463470319636</v>
      </c>
      <c r="T433" s="16">
        <v>138.73854451275045</v>
      </c>
      <c r="U433" s="16">
        <v>137.62257420091325</v>
      </c>
      <c r="V433" s="16">
        <v>131.72281678082192</v>
      </c>
    </row>
    <row r="434" spans="2:22" ht="10.5">
      <c r="B434" t="s">
        <v>107</v>
      </c>
      <c r="D434" s="16">
        <v>188.44658036256396</v>
      </c>
      <c r="E434" s="16">
        <v>188.41519895629483</v>
      </c>
      <c r="F434" s="16">
        <v>188.41519895629483</v>
      </c>
      <c r="G434" s="16">
        <v>188.41519895629483</v>
      </c>
      <c r="H434" s="16">
        <v>188.44658036256396</v>
      </c>
      <c r="I434" s="16">
        <v>188.41519895629483</v>
      </c>
      <c r="J434" s="16">
        <v>188.41519895629483</v>
      </c>
      <c r="K434" s="16">
        <v>188.41519895629483</v>
      </c>
      <c r="L434" s="16">
        <v>188.44658036256396</v>
      </c>
      <c r="M434" s="16">
        <v>188.41519895629483</v>
      </c>
      <c r="N434" s="16">
        <v>188.41519895629483</v>
      </c>
      <c r="O434" s="16">
        <v>188.41519895629483</v>
      </c>
      <c r="P434" s="16">
        <v>188.44658036256396</v>
      </c>
      <c r="Q434" s="16">
        <v>188.41519895629483</v>
      </c>
      <c r="R434" s="16">
        <v>188.41519895629483</v>
      </c>
      <c r="S434" s="16">
        <v>188.41519895629483</v>
      </c>
      <c r="T434" s="16">
        <v>188.44658036256396</v>
      </c>
      <c r="U434" s="16">
        <v>188.41519895629483</v>
      </c>
      <c r="V434" s="16">
        <v>188.41519895629483</v>
      </c>
    </row>
    <row r="435" spans="2:22" ht="10.5">
      <c r="B435" t="s">
        <v>108</v>
      </c>
      <c r="D435" s="16">
        <v>121.85054092840979</v>
      </c>
      <c r="E435" s="16">
        <v>121.83727687837276</v>
      </c>
      <c r="F435" s="16">
        <v>121.83727687837276</v>
      </c>
      <c r="G435" s="16">
        <v>121.83727687837276</v>
      </c>
      <c r="H435" s="16">
        <v>121.85054092840979</v>
      </c>
      <c r="I435" s="16">
        <v>121.83727687837276</v>
      </c>
      <c r="J435" s="16">
        <v>121.83727687837276</v>
      </c>
      <c r="K435" s="16">
        <v>121.83727687837276</v>
      </c>
      <c r="L435" s="16">
        <v>121.85054092840979</v>
      </c>
      <c r="M435" s="16">
        <v>121.83727687837276</v>
      </c>
      <c r="N435" s="16">
        <v>121.83727687837276</v>
      </c>
      <c r="O435" s="16">
        <v>121.83727687837276</v>
      </c>
      <c r="P435" s="16">
        <v>121.85054092840979</v>
      </c>
      <c r="Q435" s="16">
        <v>121.83727687837276</v>
      </c>
      <c r="R435" s="16">
        <v>121.83727687837276</v>
      </c>
      <c r="S435" s="16">
        <v>121.83727687837276</v>
      </c>
      <c r="T435" s="16">
        <v>121.85054092840979</v>
      </c>
      <c r="U435" s="16">
        <v>121.83727687837276</v>
      </c>
      <c r="V435" s="16">
        <v>121.83727687837276</v>
      </c>
    </row>
    <row r="436" spans="2:22" ht="10.5">
      <c r="B436" t="s">
        <v>109</v>
      </c>
      <c r="D436" s="16">
        <v>75.19165280747605</v>
      </c>
      <c r="E436" s="16">
        <v>75.18406293428629</v>
      </c>
      <c r="F436" s="16">
        <v>75.18406293428629</v>
      </c>
      <c r="G436" s="16">
        <v>75.18406293428629</v>
      </c>
      <c r="H436" s="16">
        <v>75.19165280747605</v>
      </c>
      <c r="I436" s="16">
        <v>75.18406293428629</v>
      </c>
      <c r="J436" s="16">
        <v>75.17708953742307</v>
      </c>
      <c r="K436" s="16">
        <v>75.18406293428629</v>
      </c>
      <c r="L436" s="16">
        <v>75.19165280747605</v>
      </c>
      <c r="M436" s="16">
        <v>75.16242306928727</v>
      </c>
      <c r="N436" s="16">
        <v>74.81251240817947</v>
      </c>
      <c r="O436" s="16">
        <v>74.59891800675005</v>
      </c>
      <c r="P436" s="16">
        <v>74.19512750455372</v>
      </c>
      <c r="Q436" s="16">
        <v>74.18314472900536</v>
      </c>
      <c r="R436" s="16">
        <v>74.1986301369863</v>
      </c>
      <c r="S436" s="16">
        <v>74.21481040301767</v>
      </c>
      <c r="T436" s="16">
        <v>74.22687990021383</v>
      </c>
      <c r="U436" s="16">
        <v>74.21056680563827</v>
      </c>
      <c r="V436" s="16">
        <v>74.23615247170935</v>
      </c>
    </row>
    <row r="437" spans="2:22" ht="10.5">
      <c r="B437" t="s">
        <v>110</v>
      </c>
      <c r="D437" s="16">
        <v>46.503758081626934</v>
      </c>
      <c r="E437" s="16">
        <v>46.503136133273124</v>
      </c>
      <c r="F437" s="16">
        <v>46.50767725425259</v>
      </c>
      <c r="G437" s="16">
        <v>46.50960911234884</v>
      </c>
      <c r="H437" s="16">
        <v>46.50075561960808</v>
      </c>
      <c r="I437" s="16">
        <v>46.533744794018766</v>
      </c>
      <c r="J437" s="16">
        <v>46.292889758643184</v>
      </c>
      <c r="K437" s="16">
        <v>46.34901399969893</v>
      </c>
      <c r="L437" s="16">
        <v>46.34039912728438</v>
      </c>
      <c r="M437" s="16">
        <v>46.05381604696673</v>
      </c>
      <c r="N437" s="16">
        <v>45.08163982136585</v>
      </c>
      <c r="O437" s="16">
        <v>44.87445431281048</v>
      </c>
      <c r="P437" s="16">
        <v>44.893913008667106</v>
      </c>
      <c r="Q437" s="16">
        <v>44.88311004064429</v>
      </c>
      <c r="R437" s="16">
        <v>44.88288423904862</v>
      </c>
      <c r="S437" s="16">
        <v>44.883636911034166</v>
      </c>
      <c r="T437" s="16">
        <v>44.89568946536159</v>
      </c>
      <c r="U437" s="16">
        <v>44.801018616087106</v>
      </c>
      <c r="V437" s="16">
        <v>44.800742636359075</v>
      </c>
    </row>
    <row r="438" spans="2:22" ht="10.5">
      <c r="B438" t="s">
        <v>111</v>
      </c>
      <c r="D438" s="16">
        <v>110.43726967938903</v>
      </c>
      <c r="E438" s="16">
        <v>110.42789144393188</v>
      </c>
      <c r="F438" s="16">
        <v>110.42789144393188</v>
      </c>
      <c r="G438" s="16">
        <v>110.42789144393188</v>
      </c>
      <c r="H438" s="16">
        <v>110.43726967938903</v>
      </c>
      <c r="I438" s="16">
        <v>110.42789144393188</v>
      </c>
      <c r="J438" s="16">
        <v>110.42789144393188</v>
      </c>
      <c r="K438" s="16">
        <v>110.42789144393188</v>
      </c>
      <c r="L438" s="16">
        <v>110.43726967938903</v>
      </c>
      <c r="M438" s="16">
        <v>110.42789144393188</v>
      </c>
      <c r="N438" s="16">
        <v>110.42789144393188</v>
      </c>
      <c r="O438" s="16">
        <v>110.42789144393188</v>
      </c>
      <c r="P438" s="16">
        <v>110.43726967938903</v>
      </c>
      <c r="Q438" s="16">
        <v>110.34924463851814</v>
      </c>
      <c r="R438" s="16">
        <v>110.34047023746638</v>
      </c>
      <c r="S438" s="16">
        <v>110.35889941425738</v>
      </c>
      <c r="T438" s="16">
        <v>110.37730437673545</v>
      </c>
      <c r="U438" s="16">
        <v>110.36227418389267</v>
      </c>
      <c r="V438" s="16">
        <v>110.36368278339262</v>
      </c>
    </row>
    <row r="439" spans="2:22" ht="10.5">
      <c r="B439" t="s">
        <v>112</v>
      </c>
      <c r="D439" s="16">
        <v>7.654010066880796</v>
      </c>
      <c r="E439" s="16">
        <v>7.653412457736415</v>
      </c>
      <c r="F439" s="16">
        <v>7.653412457736415</v>
      </c>
      <c r="G439" s="16">
        <v>7.653412457736415</v>
      </c>
      <c r="H439" s="16">
        <v>7.654010066880796</v>
      </c>
      <c r="I439" s="16">
        <v>7.653412457736415</v>
      </c>
      <c r="J439" s="16">
        <v>7.653412457736415</v>
      </c>
      <c r="K439" s="16">
        <v>7.653412457736415</v>
      </c>
      <c r="L439" s="16">
        <v>7.654010066880796</v>
      </c>
      <c r="M439" s="16">
        <v>7.653412457736415</v>
      </c>
      <c r="N439" s="16">
        <v>7.653412457736415</v>
      </c>
      <c r="O439" s="16">
        <v>7.653412457736415</v>
      </c>
      <c r="P439" s="16">
        <v>7.654010066880796</v>
      </c>
      <c r="Q439" s="16">
        <v>7.653412457736415</v>
      </c>
      <c r="R439" s="16">
        <v>7.653412457736415</v>
      </c>
      <c r="S439" s="16">
        <v>7.653412457736415</v>
      </c>
      <c r="T439" s="16">
        <v>7.654010066880796</v>
      </c>
      <c r="U439" s="16">
        <v>7.653412457736415</v>
      </c>
      <c r="V439" s="16">
        <v>7.653412457736415</v>
      </c>
    </row>
    <row r="440" spans="2:22" ht="10.5">
      <c r="B440" t="s">
        <v>113</v>
      </c>
      <c r="D440" s="16">
        <v>53.285739467653805</v>
      </c>
      <c r="E440" s="16">
        <v>53.14214169980851</v>
      </c>
      <c r="F440" s="16">
        <v>51.45040997692345</v>
      </c>
      <c r="G440" s="16">
        <v>52.03972111749399</v>
      </c>
      <c r="H440" s="16">
        <v>53.16685273321974</v>
      </c>
      <c r="I440" s="16">
        <v>55.29866941621251</v>
      </c>
      <c r="J440" s="16">
        <v>53.94839691658074</v>
      </c>
      <c r="K440" s="16">
        <v>53.82525654244611</v>
      </c>
      <c r="L440" s="16">
        <v>53.60856493722702</v>
      </c>
      <c r="M440" s="16">
        <v>53.281803898463195</v>
      </c>
      <c r="N440" s="16">
        <v>54.39961702754456</v>
      </c>
      <c r="O440" s="16">
        <v>55.852972946432956</v>
      </c>
      <c r="P440" s="16">
        <v>55.93760405037508</v>
      </c>
      <c r="Q440" s="16">
        <v>54.93683409436835</v>
      </c>
      <c r="R440" s="16">
        <v>53.99305248686601</v>
      </c>
      <c r="S440" s="16">
        <v>54.07384494525458</v>
      </c>
      <c r="T440" s="16">
        <v>54.08922870517265</v>
      </c>
      <c r="U440" s="16">
        <v>51.43420729611628</v>
      </c>
      <c r="V440" s="16">
        <v>51.43916629842392</v>
      </c>
    </row>
    <row r="441" spans="2:22" ht="10.5">
      <c r="B441" t="s">
        <v>114</v>
      </c>
      <c r="D441" s="16">
        <v>339.567989229429</v>
      </c>
      <c r="E441" s="16">
        <v>339.9861028389915</v>
      </c>
      <c r="F441" s="16">
        <v>340.29035139964265</v>
      </c>
      <c r="G441" s="16">
        <v>340.51419495731585</v>
      </c>
      <c r="H441" s="16">
        <v>339.29625009899416</v>
      </c>
      <c r="I441" s="16">
        <v>342.56005558864405</v>
      </c>
      <c r="J441" s="16">
        <v>330.44619813380984</v>
      </c>
      <c r="K441" s="16">
        <v>330.3504069882867</v>
      </c>
      <c r="L441" s="16">
        <v>330.51051318602987</v>
      </c>
      <c r="M441" s="16">
        <v>330.58368076235854</v>
      </c>
      <c r="N441" s="16">
        <v>330.4834226722255</v>
      </c>
      <c r="O441" s="16">
        <v>330.61048243001784</v>
      </c>
      <c r="P441" s="16">
        <v>326.6096459966738</v>
      </c>
      <c r="Q441" s="16">
        <v>323.1998213222156</v>
      </c>
      <c r="R441" s="16">
        <v>322.359539408378</v>
      </c>
      <c r="S441" s="16">
        <v>319.16964462973993</v>
      </c>
      <c r="T441" s="16">
        <v>314.6570840262928</v>
      </c>
      <c r="U441" s="16">
        <v>309.43567599761764</v>
      </c>
      <c r="V441" s="16">
        <v>306.452749652571</v>
      </c>
    </row>
    <row r="442" spans="2:22" ht="10.5">
      <c r="B442" t="s">
        <v>115</v>
      </c>
      <c r="D442" s="16" t="e">
        <v>#N/A</v>
      </c>
      <c r="E442" s="16" t="e">
        <v>#N/A</v>
      </c>
      <c r="F442" s="16" t="e">
        <v>#N/A</v>
      </c>
      <c r="G442" s="16" t="e">
        <v>#N/A</v>
      </c>
      <c r="H442" s="16" t="e">
        <v>#N/A</v>
      </c>
      <c r="I442" s="16" t="e">
        <v>#N/A</v>
      </c>
      <c r="J442" s="16" t="e">
        <v>#N/A</v>
      </c>
      <c r="K442" s="16" t="e">
        <v>#N/A</v>
      </c>
      <c r="L442" s="16" t="e">
        <v>#N/A</v>
      </c>
      <c r="M442" s="16" t="e">
        <v>#N/A</v>
      </c>
      <c r="N442" s="16" t="e">
        <v>#N/A</v>
      </c>
      <c r="O442" s="16" t="e">
        <v>#N/A</v>
      </c>
      <c r="P442" s="16" t="e">
        <v>#N/A</v>
      </c>
      <c r="Q442" s="16" t="e">
        <v>#N/A</v>
      </c>
      <c r="R442" s="16" t="e">
        <v>#N/A</v>
      </c>
      <c r="S442" s="16" t="e">
        <v>#N/A</v>
      </c>
      <c r="T442" s="16" t="e">
        <v>#N/A</v>
      </c>
      <c r="U442" s="16" t="e">
        <v>#N/A</v>
      </c>
      <c r="V442" s="16" t="e">
        <v>#N/A</v>
      </c>
    </row>
    <row r="443" spans="2:22" ht="10.5">
      <c r="B443" t="s">
        <v>116</v>
      </c>
      <c r="D443" s="16" t="e">
        <v>#N/A</v>
      </c>
      <c r="E443" s="16" t="e">
        <v>#N/A</v>
      </c>
      <c r="F443" s="16" t="e">
        <v>#N/A</v>
      </c>
      <c r="G443" s="16" t="e">
        <v>#N/A</v>
      </c>
      <c r="H443" s="16" t="e">
        <v>#N/A</v>
      </c>
      <c r="I443" s="16" t="e">
        <v>#N/A</v>
      </c>
      <c r="J443" s="16" t="e">
        <v>#N/A</v>
      </c>
      <c r="K443" s="16" t="e">
        <v>#N/A</v>
      </c>
      <c r="L443" s="16" t="e">
        <v>#N/A</v>
      </c>
      <c r="M443" s="16" t="e">
        <v>#N/A</v>
      </c>
      <c r="N443" s="16" t="e">
        <v>#N/A</v>
      </c>
      <c r="O443" s="16" t="e">
        <v>#N/A</v>
      </c>
      <c r="P443" s="16" t="e">
        <v>#N/A</v>
      </c>
      <c r="Q443" s="16" t="e">
        <v>#N/A</v>
      </c>
      <c r="R443" s="16" t="e">
        <v>#N/A</v>
      </c>
      <c r="S443" s="16" t="e">
        <v>#N/A</v>
      </c>
      <c r="T443" s="16" t="e">
        <v>#N/A</v>
      </c>
      <c r="U443" s="16" t="e">
        <v>#N/A</v>
      </c>
      <c r="V443" s="16" t="e">
        <v>#N/A</v>
      </c>
    </row>
    <row r="444" spans="2:22" ht="10.5">
      <c r="B444" t="s">
        <v>117</v>
      </c>
      <c r="D444" s="16">
        <f aca="true" t="array" ref="D444:V448">IF(non.coal.peak.cap=0,0,non.coal.energy/annual.hours/non.coal.peak.cap*100)</f>
        <v>89.93183198101231</v>
      </c>
      <c r="E444" s="16">
        <v>89.94451362944514</v>
      </c>
      <c r="F444" s="16">
        <v>89.976200359762</v>
      </c>
      <c r="G444" s="16">
        <v>89.9847792998478</v>
      </c>
      <c r="H444" s="16">
        <v>89.90395760887564</v>
      </c>
      <c r="I444" s="16">
        <v>90.13726304137263</v>
      </c>
      <c r="J444" s="16">
        <v>89.16825792168257</v>
      </c>
      <c r="K444" s="16">
        <v>89.16881140168812</v>
      </c>
      <c r="L444" s="16">
        <v>89.18639951426837</v>
      </c>
      <c r="M444" s="16">
        <v>89.16756607167567</v>
      </c>
      <c r="N444" s="16">
        <v>89.16742770167428</v>
      </c>
      <c r="O444" s="16">
        <v>89.16715096167151</v>
      </c>
      <c r="P444" s="16">
        <v>88.74427333443727</v>
      </c>
      <c r="Q444" s="16">
        <v>88.18375536183756</v>
      </c>
      <c r="R444" s="16">
        <v>88.0646187906462</v>
      </c>
      <c r="S444" s="16">
        <v>87.56593330565934</v>
      </c>
      <c r="T444" s="16">
        <v>86.67342827178894</v>
      </c>
      <c r="U444" s="16">
        <v>85.62999861629999</v>
      </c>
      <c r="V444" s="16">
        <v>84.41967621419677</v>
      </c>
    </row>
    <row r="445" spans="2:22" ht="10.5">
      <c r="B445" t="s">
        <v>118</v>
      </c>
      <c r="D445" s="16">
        <v>81.06557377049181</v>
      </c>
      <c r="E445" s="16">
        <v>80.94013191273464</v>
      </c>
      <c r="F445" s="16">
        <v>80.357432775241</v>
      </c>
      <c r="G445" s="16">
        <v>80.68746829020802</v>
      </c>
      <c r="H445" s="16">
        <v>80.97626998583283</v>
      </c>
      <c r="I445" s="16">
        <v>81.25190258751903</v>
      </c>
      <c r="J445" s="16">
        <v>81.27219685438862</v>
      </c>
      <c r="K445" s="16">
        <v>80.8726534753932</v>
      </c>
      <c r="L445" s="16">
        <v>81.34233960736692</v>
      </c>
      <c r="M445" s="16">
        <v>81.13089802130898</v>
      </c>
      <c r="N445" s="16">
        <v>81.21156773211568</v>
      </c>
      <c r="O445" s="16">
        <v>80.89345509893454</v>
      </c>
      <c r="P445" s="16">
        <v>78.81678809957499</v>
      </c>
      <c r="Q445" s="16">
        <v>77.94495180111618</v>
      </c>
      <c r="R445" s="16">
        <v>77.59462201927954</v>
      </c>
      <c r="S445" s="16">
        <v>76.28386605783865</v>
      </c>
      <c r="T445" s="16">
        <v>74.77231329690348</v>
      </c>
      <c r="U445" s="16">
        <v>73.76078132927448</v>
      </c>
      <c r="V445" s="16">
        <v>73.60172501268391</v>
      </c>
    </row>
    <row r="446" spans="2:22" ht="10.5">
      <c r="B446" t="s">
        <v>119</v>
      </c>
      <c r="D446" s="16">
        <v>82.02378981067505</v>
      </c>
      <c r="E446" s="16">
        <v>81.90535491905355</v>
      </c>
      <c r="F446" s="16">
        <v>81.3819703888197</v>
      </c>
      <c r="G446" s="16">
        <v>81.58053134080532</v>
      </c>
      <c r="H446" s="16">
        <v>81.93409504884914</v>
      </c>
      <c r="I446" s="16">
        <v>82.36785664867855</v>
      </c>
      <c r="J446" s="16">
        <v>82.03265532032655</v>
      </c>
      <c r="K446" s="16">
        <v>81.81714404317144</v>
      </c>
      <c r="L446" s="16">
        <v>82.06380747364354</v>
      </c>
      <c r="M446" s="16">
        <v>81.98353396983535</v>
      </c>
      <c r="N446" s="16">
        <v>82.00048429500484</v>
      </c>
      <c r="O446" s="16">
        <v>81.96312439463125</v>
      </c>
      <c r="P446" s="16">
        <v>80.07327372081471</v>
      </c>
      <c r="Q446" s="16">
        <v>78.93939393939394</v>
      </c>
      <c r="R446" s="16">
        <v>78.63947696139476</v>
      </c>
      <c r="S446" s="16">
        <v>77.34398782343987</v>
      </c>
      <c r="T446" s="16">
        <v>76.10324557045868</v>
      </c>
      <c r="U446" s="16">
        <v>74.78033762280337</v>
      </c>
      <c r="V446" s="16">
        <v>74.45689774456898</v>
      </c>
    </row>
    <row r="447" spans="2:22" ht="10.5">
      <c r="B447" t="s">
        <v>120</v>
      </c>
      <c r="D447" s="16">
        <v>6.863397666937954</v>
      </c>
      <c r="E447" s="16">
        <v>6.885504711940153</v>
      </c>
      <c r="F447" s="16">
        <v>6.881132808704946</v>
      </c>
      <c r="G447" s="16">
        <v>6.885650442047994</v>
      </c>
      <c r="H447" s="16">
        <v>6.899875983412781</v>
      </c>
      <c r="I447" s="16">
        <v>6.8845817545904975</v>
      </c>
      <c r="J447" s="16">
        <v>6.886039055668901</v>
      </c>
      <c r="K447" s="16">
        <v>6.891431069658991</v>
      </c>
      <c r="L447" s="16">
        <v>6.861072355927606</v>
      </c>
      <c r="M447" s="16">
        <v>6.8925483338191</v>
      </c>
      <c r="N447" s="16">
        <v>6.944185368697172</v>
      </c>
      <c r="O447" s="16">
        <v>6.956232390945302</v>
      </c>
      <c r="P447" s="16">
        <v>6.926956167887455</v>
      </c>
      <c r="Q447" s="16">
        <v>7.012532789274265</v>
      </c>
      <c r="R447" s="16">
        <v>6.64587583794812</v>
      </c>
      <c r="S447" s="16">
        <v>6.806324686680268</v>
      </c>
      <c r="T447" s="16">
        <v>6.7875828392047435</v>
      </c>
      <c r="U447" s="16">
        <v>6.788885650442047</v>
      </c>
      <c r="V447" s="16">
        <v>6.793791897406004</v>
      </c>
    </row>
    <row r="448" spans="2:22" ht="10.5">
      <c r="B448" t="s">
        <v>121</v>
      </c>
      <c r="D448" s="16">
        <v>80.00009486945962</v>
      </c>
      <c r="E448" s="16">
        <v>79.95628805175038</v>
      </c>
      <c r="F448" s="16">
        <v>79.95628805175038</v>
      </c>
      <c r="G448" s="16">
        <v>79.95628805175038</v>
      </c>
      <c r="H448" s="16">
        <v>80.00009486945962</v>
      </c>
      <c r="I448" s="16">
        <v>79.95628805175038</v>
      </c>
      <c r="J448" s="16">
        <v>79.95628805175038</v>
      </c>
      <c r="K448" s="16">
        <v>79.95628805175038</v>
      </c>
      <c r="L448" s="16">
        <v>80.00009486945962</v>
      </c>
      <c r="M448" s="16">
        <v>79.95628805175038</v>
      </c>
      <c r="N448" s="16">
        <v>79.95628805175038</v>
      </c>
      <c r="O448" s="16">
        <v>79.95628805175038</v>
      </c>
      <c r="P448" s="16">
        <v>80.00009486945962</v>
      </c>
      <c r="Q448" s="16">
        <v>79.95628805175038</v>
      </c>
      <c r="R448" s="16">
        <v>79.95628805175038</v>
      </c>
      <c r="S448" s="16">
        <v>79.95628805175038</v>
      </c>
      <c r="T448" s="16">
        <v>80.00009486945962</v>
      </c>
      <c r="U448" s="16">
        <v>79.95628805175038</v>
      </c>
      <c r="V448" s="16">
        <v>79.95628805175038</v>
      </c>
    </row>
    <row r="449" spans="1:22" ht="10.5">
      <c r="A449" s="4" t="s">
        <v>0</v>
      </c>
      <c r="L449" s="6" t="s">
        <v>1</v>
      </c>
      <c r="U449" s="1">
        <v>34908</v>
      </c>
      <c r="V449" s="2">
        <v>0.53125</v>
      </c>
    </row>
    <row r="450" spans="1:12" ht="10.5">
      <c r="A450" s="3" t="s">
        <v>2</v>
      </c>
      <c r="L450" s="7" t="s">
        <v>155</v>
      </c>
    </row>
    <row r="451" spans="1:12" ht="10.5">
      <c r="A451" s="3"/>
      <c r="L451" s="7" t="s">
        <v>164</v>
      </c>
    </row>
    <row r="453" spans="4:22" ht="10.5">
      <c r="D453" s="8">
        <v>2000</v>
      </c>
      <c r="E453" s="8">
        <v>2001</v>
      </c>
      <c r="F453" s="8">
        <v>2002</v>
      </c>
      <c r="G453" s="8">
        <v>2003</v>
      </c>
      <c r="H453" s="8">
        <v>2004</v>
      </c>
      <c r="I453" s="8">
        <v>2005</v>
      </c>
      <c r="J453" s="8">
        <v>2006</v>
      </c>
      <c r="K453" s="8">
        <v>2007</v>
      </c>
      <c r="L453" s="8">
        <v>2008</v>
      </c>
      <c r="M453" s="8">
        <v>2009</v>
      </c>
      <c r="N453" s="8">
        <v>2010</v>
      </c>
      <c r="O453" s="8">
        <v>2011</v>
      </c>
      <c r="P453" s="8">
        <v>2012</v>
      </c>
      <c r="Q453" s="8">
        <v>2013</v>
      </c>
      <c r="R453" s="8">
        <v>2014</v>
      </c>
      <c r="S453" s="8">
        <v>2015</v>
      </c>
      <c r="T453" s="8">
        <v>2016</v>
      </c>
      <c r="U453" s="8">
        <v>2017</v>
      </c>
      <c r="V453" s="8">
        <v>2018</v>
      </c>
    </row>
    <row r="454" spans="4:22" ht="10.5">
      <c r="D454" s="8" t="s">
        <v>4</v>
      </c>
      <c r="E454" s="8" t="s">
        <v>4</v>
      </c>
      <c r="F454" s="8" t="s">
        <v>4</v>
      </c>
      <c r="G454" s="8" t="s">
        <v>4</v>
      </c>
      <c r="H454" s="8" t="s">
        <v>4</v>
      </c>
      <c r="I454" s="8" t="s">
        <v>4</v>
      </c>
      <c r="J454" s="8" t="s">
        <v>4</v>
      </c>
      <c r="K454" s="8" t="s">
        <v>4</v>
      </c>
      <c r="L454" s="8" t="s">
        <v>4</v>
      </c>
      <c r="M454" s="8" t="s">
        <v>4</v>
      </c>
      <c r="N454" s="8" t="s">
        <v>4</v>
      </c>
      <c r="O454" s="8" t="s">
        <v>4</v>
      </c>
      <c r="P454" s="8" t="s">
        <v>4</v>
      </c>
      <c r="Q454" s="8" t="s">
        <v>4</v>
      </c>
      <c r="R454" s="8" t="s">
        <v>4</v>
      </c>
      <c r="S454" s="8" t="s">
        <v>4</v>
      </c>
      <c r="T454" s="8" t="s">
        <v>4</v>
      </c>
      <c r="U454" s="8" t="s">
        <v>4</v>
      </c>
      <c r="V454" s="8" t="s">
        <v>4</v>
      </c>
    </row>
    <row r="455" ht="10.5">
      <c r="A455" t="s">
        <v>165</v>
      </c>
    </row>
    <row r="456" spans="2:22" ht="10.5">
      <c r="B456" t="str">
        <f aca="true" t="shared" si="15" ref="B456:B496">B149</f>
        <v>Black Hills</v>
      </c>
      <c r="D456" s="12">
        <f aca="true" t="shared" si="16" ref="D456:M456">IF(D149&gt;0,D8/D149,0)</f>
        <v>75.64122674342961</v>
      </c>
      <c r="E456" s="12">
        <f t="shared" si="16"/>
        <v>76.16826923076923</v>
      </c>
      <c r="F456" s="12">
        <f t="shared" si="16"/>
        <v>76.51849790715373</v>
      </c>
      <c r="G456" s="12">
        <f t="shared" si="16"/>
        <v>76.76885637193857</v>
      </c>
      <c r="H456" s="12">
        <f t="shared" si="16"/>
        <v>76.77111224954463</v>
      </c>
      <c r="I456" s="12">
        <f t="shared" si="16"/>
        <v>77.73368721461188</v>
      </c>
      <c r="J456" s="12">
        <f t="shared" si="16"/>
        <v>78.51361872146119</v>
      </c>
      <c r="K456" s="12">
        <f t="shared" si="16"/>
        <v>79.33956621004566</v>
      </c>
      <c r="L456" s="12">
        <f t="shared" si="16"/>
        <v>80.01409380692168</v>
      </c>
      <c r="M456" s="12">
        <f t="shared" si="16"/>
        <v>80.99380707762558</v>
      </c>
      <c r="N456" s="12">
        <f aca="true" t="shared" si="17" ref="N456:V456">IF(N149&gt;0,N8/N149,0)</f>
        <v>81.85695776255707</v>
      </c>
      <c r="O456" s="12">
        <f t="shared" si="17"/>
        <v>82.73310502283105</v>
      </c>
      <c r="P456" s="12">
        <f t="shared" si="17"/>
        <v>83.45931807832423</v>
      </c>
      <c r="Q456" s="12">
        <f t="shared" si="17"/>
        <v>84.53555365296803</v>
      </c>
      <c r="R456" s="12">
        <f t="shared" si="17"/>
        <v>85.46061643835617</v>
      </c>
      <c r="S456" s="12">
        <f t="shared" si="17"/>
        <v>86.40200913242009</v>
      </c>
      <c r="T456" s="12">
        <f t="shared" si="17"/>
        <v>87.18910519125683</v>
      </c>
      <c r="U456" s="12">
        <f t="shared" si="17"/>
        <v>88.33540525114155</v>
      </c>
      <c r="V456" s="12">
        <f t="shared" si="17"/>
        <v>89.32816210045662</v>
      </c>
    </row>
    <row r="457" spans="2:22" ht="10.5">
      <c r="B457" t="str">
        <f t="shared" si="15"/>
        <v>California DWR</v>
      </c>
      <c r="D457" s="12">
        <f aca="true" t="shared" si="18" ref="D457:M457">IF(D150&gt;0,D9/D150,0)</f>
        <v>60.2294308545336</v>
      </c>
      <c r="E457" s="12">
        <f t="shared" si="18"/>
        <v>61.40426451402479</v>
      </c>
      <c r="F457" s="12">
        <f t="shared" si="18"/>
        <v>62.73867090671885</v>
      </c>
      <c r="G457" s="12">
        <f t="shared" si="18"/>
        <v>64.05350130463144</v>
      </c>
      <c r="H457" s="12">
        <f t="shared" si="18"/>
        <v>65.5279076973255</v>
      </c>
      <c r="I457" s="12">
        <f t="shared" si="18"/>
        <v>0</v>
      </c>
      <c r="J457" s="12">
        <f t="shared" si="18"/>
        <v>0</v>
      </c>
      <c r="K457" s="12">
        <f t="shared" si="18"/>
        <v>0</v>
      </c>
      <c r="L457" s="12">
        <f t="shared" si="18"/>
        <v>0</v>
      </c>
      <c r="M457" s="12">
        <f t="shared" si="18"/>
        <v>0</v>
      </c>
      <c r="N457" s="12">
        <f aca="true" t="shared" si="19" ref="N457:V457">IF(N150&gt;0,N9/N150,0)</f>
        <v>0</v>
      </c>
      <c r="O457" s="12">
        <f t="shared" si="19"/>
        <v>0</v>
      </c>
      <c r="P457" s="12">
        <f t="shared" si="19"/>
        <v>0</v>
      </c>
      <c r="Q457" s="12">
        <f t="shared" si="19"/>
        <v>0</v>
      </c>
      <c r="R457" s="12">
        <f t="shared" si="19"/>
        <v>0</v>
      </c>
      <c r="S457" s="12">
        <f t="shared" si="19"/>
        <v>0</v>
      </c>
      <c r="T457" s="12">
        <f t="shared" si="19"/>
        <v>0</v>
      </c>
      <c r="U457" s="12">
        <f t="shared" si="19"/>
        <v>0</v>
      </c>
      <c r="V457" s="12">
        <f t="shared" si="19"/>
        <v>0</v>
      </c>
    </row>
    <row r="458" spans="2:22" ht="10.5">
      <c r="B458" t="str">
        <f t="shared" si="15"/>
        <v>Cheyenne Staff</v>
      </c>
      <c r="D458" s="12">
        <f aca="true" t="shared" si="20" ref="D458:M458">IF(D151&gt;0,D10/D151,0)</f>
        <v>27.72949048948838</v>
      </c>
      <c r="E458" s="12">
        <f t="shared" si="20"/>
        <v>0</v>
      </c>
      <c r="F458" s="12">
        <f t="shared" si="20"/>
        <v>0</v>
      </c>
      <c r="G458" s="12">
        <f t="shared" si="20"/>
        <v>0</v>
      </c>
      <c r="H458" s="12">
        <f t="shared" si="20"/>
        <v>0</v>
      </c>
      <c r="I458" s="12">
        <f t="shared" si="20"/>
        <v>0</v>
      </c>
      <c r="J458" s="12">
        <f t="shared" si="20"/>
        <v>0</v>
      </c>
      <c r="K458" s="12">
        <f t="shared" si="20"/>
        <v>0</v>
      </c>
      <c r="L458" s="12">
        <f t="shared" si="20"/>
        <v>0</v>
      </c>
      <c r="M458" s="12">
        <f t="shared" si="20"/>
        <v>0</v>
      </c>
      <c r="N458" s="12">
        <f aca="true" t="shared" si="21" ref="N458:V458">IF(N151&gt;0,N10/N151,0)</f>
        <v>0</v>
      </c>
      <c r="O458" s="12">
        <f t="shared" si="21"/>
        <v>0</v>
      </c>
      <c r="P458" s="12">
        <f t="shared" si="21"/>
        <v>0</v>
      </c>
      <c r="Q458" s="12">
        <f t="shared" si="21"/>
        <v>0</v>
      </c>
      <c r="R458" s="12">
        <f t="shared" si="21"/>
        <v>0</v>
      </c>
      <c r="S458" s="12">
        <f t="shared" si="21"/>
        <v>0</v>
      </c>
      <c r="T458" s="12">
        <f t="shared" si="21"/>
        <v>0</v>
      </c>
      <c r="U458" s="12">
        <f t="shared" si="21"/>
        <v>0</v>
      </c>
      <c r="V458" s="12">
        <f t="shared" si="21"/>
        <v>0</v>
      </c>
    </row>
    <row r="459" spans="2:22" ht="10.5">
      <c r="B459" t="str">
        <f t="shared" si="15"/>
        <v>Clark Sale</v>
      </c>
      <c r="D459" s="12">
        <f aca="true" t="shared" si="22" ref="D459:M459">IF(D152&gt;0,D11/D152,0)</f>
        <v>24.022920455559834</v>
      </c>
      <c r="E459" s="12">
        <f t="shared" si="22"/>
        <v>23.326783041945735</v>
      </c>
      <c r="F459" s="12">
        <f t="shared" si="22"/>
        <v>0</v>
      </c>
      <c r="G459" s="12">
        <f t="shared" si="22"/>
        <v>0</v>
      </c>
      <c r="H459" s="12">
        <f t="shared" si="22"/>
        <v>0</v>
      </c>
      <c r="I459" s="12">
        <f t="shared" si="22"/>
        <v>0</v>
      </c>
      <c r="J459" s="12">
        <f t="shared" si="22"/>
        <v>0</v>
      </c>
      <c r="K459" s="12">
        <f t="shared" si="22"/>
        <v>0</v>
      </c>
      <c r="L459" s="12">
        <f t="shared" si="22"/>
        <v>0</v>
      </c>
      <c r="M459" s="12">
        <f t="shared" si="22"/>
        <v>0</v>
      </c>
      <c r="N459" s="12">
        <f aca="true" t="shared" si="23" ref="N459:V459">IF(N152&gt;0,N11/N152,0)</f>
        <v>0</v>
      </c>
      <c r="O459" s="12">
        <f t="shared" si="23"/>
        <v>0</v>
      </c>
      <c r="P459" s="12">
        <f t="shared" si="23"/>
        <v>0</v>
      </c>
      <c r="Q459" s="12">
        <f t="shared" si="23"/>
        <v>0</v>
      </c>
      <c r="R459" s="12">
        <f t="shared" si="23"/>
        <v>0</v>
      </c>
      <c r="S459" s="12">
        <f t="shared" si="23"/>
        <v>0</v>
      </c>
      <c r="T459" s="12">
        <f t="shared" si="23"/>
        <v>0</v>
      </c>
      <c r="U459" s="12">
        <f t="shared" si="23"/>
        <v>0</v>
      </c>
      <c r="V459" s="12">
        <f t="shared" si="23"/>
        <v>0</v>
      </c>
    </row>
    <row r="460" spans="2:22" ht="10.5">
      <c r="B460" t="str">
        <f t="shared" si="15"/>
        <v>IPP Layoff to LA</v>
      </c>
      <c r="D460" s="12">
        <f aca="true" t="shared" si="24" ref="D460:M460">IF(D153&gt;0,D12/D153,0)</f>
        <v>73.66152256325934</v>
      </c>
      <c r="E460" s="12">
        <f t="shared" si="24"/>
        <v>76.09729030189197</v>
      </c>
      <c r="F460" s="12">
        <f t="shared" si="24"/>
        <v>78.53240242338174</v>
      </c>
      <c r="G460" s="12">
        <f t="shared" si="24"/>
        <v>81.12398071372944</v>
      </c>
      <c r="H460" s="12">
        <f t="shared" si="24"/>
        <v>83.71403980542614</v>
      </c>
      <c r="I460" s="12">
        <f t="shared" si="24"/>
        <v>87.06995567822621</v>
      </c>
      <c r="J460" s="12">
        <f t="shared" si="24"/>
        <v>90.29154450501626</v>
      </c>
      <c r="K460" s="12">
        <f t="shared" si="24"/>
        <v>93.4517556919694</v>
      </c>
      <c r="L460" s="12">
        <f t="shared" si="24"/>
        <v>96.4354018224171</v>
      </c>
      <c r="M460" s="12">
        <f t="shared" si="24"/>
        <v>100.10785251271244</v>
      </c>
      <c r="N460" s="12">
        <f aca="true" t="shared" si="25" ref="N460:V460">IF(N153&gt;0,N12/N153,0)</f>
        <v>103.61162329928078</v>
      </c>
      <c r="O460" s="12">
        <f t="shared" si="25"/>
        <v>107.34164414311238</v>
      </c>
      <c r="P460" s="12">
        <f t="shared" si="25"/>
        <v>110.87579359641911</v>
      </c>
      <c r="Q460" s="12">
        <f t="shared" si="25"/>
        <v>115.20935739154336</v>
      </c>
      <c r="R460" s="12">
        <f t="shared" si="25"/>
        <v>119.35689048971551</v>
      </c>
      <c r="S460" s="12">
        <f t="shared" si="25"/>
        <v>123.6537404370333</v>
      </c>
      <c r="T460" s="12">
        <f t="shared" si="25"/>
        <v>127.72495032885722</v>
      </c>
      <c r="U460" s="12">
        <f t="shared" si="25"/>
        <v>132.71706502817352</v>
      </c>
      <c r="V460" s="12">
        <f t="shared" si="25"/>
        <v>137.49487780017407</v>
      </c>
    </row>
    <row r="461" spans="2:22" ht="10.5">
      <c r="B461" t="str">
        <f t="shared" si="15"/>
        <v>PNGC</v>
      </c>
      <c r="D461" s="12">
        <f aca="true" t="shared" si="26" ref="D461:M461">IF(D154&gt;0,D13/D154,0)</f>
        <v>18.230547259754328</v>
      </c>
      <c r="E461" s="12">
        <f t="shared" si="26"/>
        <v>18.274526262977115</v>
      </c>
      <c r="F461" s="12">
        <f t="shared" si="26"/>
        <v>0</v>
      </c>
      <c r="G461" s="12">
        <f t="shared" si="26"/>
        <v>0</v>
      </c>
      <c r="H461" s="12">
        <f t="shared" si="26"/>
        <v>0</v>
      </c>
      <c r="I461" s="12">
        <f t="shared" si="26"/>
        <v>0</v>
      </c>
      <c r="J461" s="12">
        <f t="shared" si="26"/>
        <v>0</v>
      </c>
      <c r="K461" s="12">
        <f t="shared" si="26"/>
        <v>0</v>
      </c>
      <c r="L461" s="12">
        <f t="shared" si="26"/>
        <v>0</v>
      </c>
      <c r="M461" s="12">
        <f t="shared" si="26"/>
        <v>0</v>
      </c>
      <c r="N461" s="12">
        <f aca="true" t="shared" si="27" ref="N461:V461">IF(N154&gt;0,N13/N154,0)</f>
        <v>0</v>
      </c>
      <c r="O461" s="12">
        <f t="shared" si="27"/>
        <v>0</v>
      </c>
      <c r="P461" s="12">
        <f t="shared" si="27"/>
        <v>0</v>
      </c>
      <c r="Q461" s="12">
        <f t="shared" si="27"/>
        <v>0</v>
      </c>
      <c r="R461" s="12">
        <f t="shared" si="27"/>
        <v>0</v>
      </c>
      <c r="S461" s="12">
        <f t="shared" si="27"/>
        <v>0</v>
      </c>
      <c r="T461" s="12">
        <f t="shared" si="27"/>
        <v>0</v>
      </c>
      <c r="U461" s="12">
        <f t="shared" si="27"/>
        <v>0</v>
      </c>
      <c r="V461" s="12">
        <f t="shared" si="27"/>
        <v>0</v>
      </c>
    </row>
    <row r="462" spans="2:22" ht="10.5">
      <c r="B462" t="str">
        <f t="shared" si="15"/>
        <v>PSCO</v>
      </c>
      <c r="D462" s="12">
        <f aca="true" t="shared" si="28" ref="D462:M462">IF(D155&gt;0,D14/D155,0)</f>
        <v>40.93098505547276</v>
      </c>
      <c r="E462" s="12">
        <f t="shared" si="28"/>
        <v>40.93759599418846</v>
      </c>
      <c r="F462" s="12">
        <f t="shared" si="28"/>
        <v>40.8832702020202</v>
      </c>
      <c r="G462" s="12">
        <f t="shared" si="28"/>
        <v>40.83860177113602</v>
      </c>
      <c r="H462" s="12">
        <f t="shared" si="28"/>
        <v>40.72981350389137</v>
      </c>
      <c r="I462" s="12">
        <f t="shared" si="28"/>
        <v>40.77776567040266</v>
      </c>
      <c r="J462" s="12">
        <f t="shared" si="28"/>
        <v>40.761364501176146</v>
      </c>
      <c r="K462" s="12">
        <f t="shared" si="28"/>
        <v>40.75415455929154</v>
      </c>
      <c r="L462" s="12">
        <f t="shared" si="28"/>
        <v>40.67931966523155</v>
      </c>
      <c r="M462" s="12">
        <f t="shared" si="28"/>
        <v>40.76688200498132</v>
      </c>
      <c r="N462" s="12">
        <f aca="true" t="shared" si="29" ref="N462:V462">IF(N155&gt;0,N14/N155,0)</f>
        <v>40.78660405424104</v>
      </c>
      <c r="O462" s="12">
        <f t="shared" si="29"/>
        <v>40.815102220838526</v>
      </c>
      <c r="P462" s="12">
        <f t="shared" si="29"/>
        <v>0</v>
      </c>
      <c r="Q462" s="12">
        <f t="shared" si="29"/>
        <v>0</v>
      </c>
      <c r="R462" s="12">
        <f t="shared" si="29"/>
        <v>0</v>
      </c>
      <c r="S462" s="12">
        <f t="shared" si="29"/>
        <v>0</v>
      </c>
      <c r="T462" s="12">
        <f t="shared" si="29"/>
        <v>0</v>
      </c>
      <c r="U462" s="12">
        <f t="shared" si="29"/>
        <v>0</v>
      </c>
      <c r="V462" s="12">
        <f t="shared" si="29"/>
        <v>0</v>
      </c>
    </row>
    <row r="463" spans="2:22" ht="10.5">
      <c r="B463" t="str">
        <f t="shared" si="15"/>
        <v>Puget Power II</v>
      </c>
      <c r="D463" s="12">
        <f aca="true" t="shared" si="30" ref="D463:M463">IF(D156&gt;0,D15/D156,0)</f>
        <v>47.106780757412885</v>
      </c>
      <c r="E463" s="12">
        <f t="shared" si="30"/>
        <v>49.94764033827684</v>
      </c>
      <c r="F463" s="12">
        <f t="shared" si="30"/>
        <v>54.419599318880145</v>
      </c>
      <c r="G463" s="12">
        <f t="shared" si="30"/>
        <v>57.16393576702876</v>
      </c>
      <c r="H463" s="12">
        <f t="shared" si="30"/>
        <v>0</v>
      </c>
      <c r="I463" s="12">
        <f t="shared" si="30"/>
        <v>0</v>
      </c>
      <c r="J463" s="12">
        <f t="shared" si="30"/>
        <v>0</v>
      </c>
      <c r="K463" s="12">
        <f t="shared" si="30"/>
        <v>0</v>
      </c>
      <c r="L463" s="12">
        <f t="shared" si="30"/>
        <v>0</v>
      </c>
      <c r="M463" s="12">
        <f t="shared" si="30"/>
        <v>0</v>
      </c>
      <c r="N463" s="12">
        <f aca="true" t="shared" si="31" ref="N463:V463">IF(N156&gt;0,N15/N156,0)</f>
        <v>0</v>
      </c>
      <c r="O463" s="12">
        <f t="shared" si="31"/>
        <v>0</v>
      </c>
      <c r="P463" s="12">
        <f t="shared" si="31"/>
        <v>0</v>
      </c>
      <c r="Q463" s="12">
        <f t="shared" si="31"/>
        <v>0</v>
      </c>
      <c r="R463" s="12">
        <f t="shared" si="31"/>
        <v>0</v>
      </c>
      <c r="S463" s="12">
        <f t="shared" si="31"/>
        <v>0</v>
      </c>
      <c r="T463" s="12">
        <f t="shared" si="31"/>
        <v>0</v>
      </c>
      <c r="U463" s="12">
        <f t="shared" si="31"/>
        <v>0</v>
      </c>
      <c r="V463" s="12">
        <f t="shared" si="31"/>
        <v>0</v>
      </c>
    </row>
    <row r="464" spans="2:22" ht="10.5">
      <c r="B464" t="str">
        <f t="shared" si="15"/>
        <v>So Cal Edison (from Pacific)</v>
      </c>
      <c r="D464" s="12">
        <f aca="true" t="shared" si="32" ref="D464:M464">IF(D157&gt;0,D16/D157,0)</f>
        <v>55.77441307427646</v>
      </c>
      <c r="E464" s="12">
        <f t="shared" si="32"/>
        <v>56.452758751902586</v>
      </c>
      <c r="F464" s="12">
        <f t="shared" si="32"/>
        <v>57.08695459157788</v>
      </c>
      <c r="G464" s="12">
        <f t="shared" si="32"/>
        <v>57.72115043125317</v>
      </c>
      <c r="H464" s="12">
        <f t="shared" si="32"/>
        <v>58.30426533090468</v>
      </c>
      <c r="I464" s="12">
        <f t="shared" si="32"/>
        <v>59.040277777777774</v>
      </c>
      <c r="J464" s="12">
        <f t="shared" si="32"/>
        <v>59.810260802704704</v>
      </c>
      <c r="K464" s="12">
        <f t="shared" si="32"/>
        <v>0</v>
      </c>
      <c r="L464" s="12">
        <f t="shared" si="32"/>
        <v>0</v>
      </c>
      <c r="M464" s="12">
        <f t="shared" si="32"/>
        <v>0</v>
      </c>
      <c r="N464" s="12">
        <f aca="true" t="shared" si="33" ref="N464:V464">IF(N157&gt;0,N16/N157,0)</f>
        <v>0</v>
      </c>
      <c r="O464" s="12">
        <f t="shared" si="33"/>
        <v>0</v>
      </c>
      <c r="P464" s="12">
        <f t="shared" si="33"/>
        <v>0</v>
      </c>
      <c r="Q464" s="12">
        <f t="shared" si="33"/>
        <v>0</v>
      </c>
      <c r="R464" s="12">
        <f t="shared" si="33"/>
        <v>0</v>
      </c>
      <c r="S464" s="12">
        <f t="shared" si="33"/>
        <v>0</v>
      </c>
      <c r="T464" s="12">
        <f t="shared" si="33"/>
        <v>0</v>
      </c>
      <c r="U464" s="12">
        <f t="shared" si="33"/>
        <v>0</v>
      </c>
      <c r="V464" s="12">
        <f t="shared" si="33"/>
        <v>0</v>
      </c>
    </row>
    <row r="465" spans="2:22" ht="10.5">
      <c r="B465" t="str">
        <f t="shared" si="15"/>
        <v>So Cal Edison (from Utah)</v>
      </c>
      <c r="D465" s="12">
        <f aca="true" t="shared" si="34" ref="D465:M465">IF(D158&gt;0,D17/D158,0)</f>
        <v>55.77441307427646</v>
      </c>
      <c r="E465" s="12">
        <f t="shared" si="34"/>
        <v>56.452758751902586</v>
      </c>
      <c r="F465" s="12">
        <f t="shared" si="34"/>
        <v>57.08695459157788</v>
      </c>
      <c r="G465" s="12">
        <f t="shared" si="34"/>
        <v>57.72115043125317</v>
      </c>
      <c r="H465" s="12">
        <f t="shared" si="34"/>
        <v>58.30426533090468</v>
      </c>
      <c r="I465" s="12">
        <f t="shared" si="34"/>
        <v>59.040277777777774</v>
      </c>
      <c r="J465" s="12">
        <f t="shared" si="34"/>
        <v>69.61368352018634</v>
      </c>
      <c r="K465" s="12">
        <f t="shared" si="34"/>
        <v>0</v>
      </c>
      <c r="L465" s="12">
        <f t="shared" si="34"/>
        <v>0</v>
      </c>
      <c r="M465" s="12">
        <f t="shared" si="34"/>
        <v>0</v>
      </c>
      <c r="N465" s="12">
        <f aca="true" t="shared" si="35" ref="N465:V465">IF(N158&gt;0,N17/N158,0)</f>
        <v>0</v>
      </c>
      <c r="O465" s="12">
        <f t="shared" si="35"/>
        <v>0</v>
      </c>
      <c r="P465" s="12">
        <f t="shared" si="35"/>
        <v>0</v>
      </c>
      <c r="Q465" s="12">
        <f t="shared" si="35"/>
        <v>0</v>
      </c>
      <c r="R465" s="12">
        <f t="shared" si="35"/>
        <v>0</v>
      </c>
      <c r="S465" s="12">
        <f t="shared" si="35"/>
        <v>0</v>
      </c>
      <c r="T465" s="12">
        <f t="shared" si="35"/>
        <v>0</v>
      </c>
      <c r="U465" s="12">
        <f t="shared" si="35"/>
        <v>0</v>
      </c>
      <c r="V465" s="12">
        <f t="shared" si="35"/>
        <v>0</v>
      </c>
    </row>
    <row r="466" spans="2:22" ht="10.5">
      <c r="B466" t="str">
        <f t="shared" si="15"/>
        <v>Sierra Pacific I</v>
      </c>
      <c r="D466" s="12">
        <f aca="true" t="shared" si="36" ref="D466:M466">IF(D159&gt;0,D18/D159,0)</f>
        <v>36.4625858321395</v>
      </c>
      <c r="E466" s="12">
        <f t="shared" si="36"/>
        <v>0</v>
      </c>
      <c r="F466" s="12">
        <f t="shared" si="36"/>
        <v>0</v>
      </c>
      <c r="G466" s="12">
        <f t="shared" si="36"/>
        <v>0</v>
      </c>
      <c r="H466" s="12">
        <f t="shared" si="36"/>
        <v>0</v>
      </c>
      <c r="I466" s="12">
        <f t="shared" si="36"/>
        <v>0</v>
      </c>
      <c r="J466" s="12">
        <f t="shared" si="36"/>
        <v>0</v>
      </c>
      <c r="K466" s="12">
        <f t="shared" si="36"/>
        <v>0</v>
      </c>
      <c r="L466" s="12">
        <f t="shared" si="36"/>
        <v>0</v>
      </c>
      <c r="M466" s="12">
        <f t="shared" si="36"/>
        <v>0</v>
      </c>
      <c r="N466" s="12">
        <f aca="true" t="shared" si="37" ref="N466:V466">IF(N159&gt;0,N18/N159,0)</f>
        <v>0</v>
      </c>
      <c r="O466" s="12">
        <f t="shared" si="37"/>
        <v>0</v>
      </c>
      <c r="P466" s="12">
        <f t="shared" si="37"/>
        <v>0</v>
      </c>
      <c r="Q466" s="12">
        <f t="shared" si="37"/>
        <v>0</v>
      </c>
      <c r="R466" s="12">
        <f t="shared" si="37"/>
        <v>0</v>
      </c>
      <c r="S466" s="12">
        <f t="shared" si="37"/>
        <v>0</v>
      </c>
      <c r="T466" s="12">
        <f t="shared" si="37"/>
        <v>0</v>
      </c>
      <c r="U466" s="12">
        <f t="shared" si="37"/>
        <v>0</v>
      </c>
      <c r="V466" s="12">
        <f t="shared" si="37"/>
        <v>0</v>
      </c>
    </row>
    <row r="467" spans="2:22" ht="10.5">
      <c r="B467" t="str">
        <f t="shared" si="15"/>
        <v>Sierra Pacific II</v>
      </c>
      <c r="D467" s="12">
        <f aca="true" t="shared" si="38" ref="D467:M467">IF(D160&gt;0,D19/D160,0)</f>
        <v>59.91901960486685</v>
      </c>
      <c r="E467" s="12">
        <f t="shared" si="38"/>
        <v>62.62875705858435</v>
      </c>
      <c r="F467" s="12">
        <f t="shared" si="38"/>
        <v>65.35901422262617</v>
      </c>
      <c r="G467" s="12">
        <f t="shared" si="38"/>
        <v>68.23109756230146</v>
      </c>
      <c r="H467" s="12">
        <f t="shared" si="38"/>
        <v>71.11108918577243</v>
      </c>
      <c r="I467" s="12">
        <f t="shared" si="38"/>
        <v>74.43228651383667</v>
      </c>
      <c r="J467" s="12">
        <f t="shared" si="38"/>
        <v>77.77829358927248</v>
      </c>
      <c r="K467" s="12">
        <f t="shared" si="38"/>
        <v>81.29995586006554</v>
      </c>
      <c r="L467" s="12">
        <f t="shared" si="38"/>
        <v>84.83077059855452</v>
      </c>
      <c r="M467" s="12">
        <f t="shared" si="38"/>
        <v>91.0255716976056</v>
      </c>
      <c r="N467" s="12">
        <f aca="true" t="shared" si="39" ref="N467:V467">IF(N160&gt;0,N19/N160,0)</f>
        <v>0</v>
      </c>
      <c r="O467" s="12">
        <f t="shared" si="39"/>
        <v>0</v>
      </c>
      <c r="P467" s="12">
        <f t="shared" si="39"/>
        <v>0</v>
      </c>
      <c r="Q467" s="12">
        <f t="shared" si="39"/>
        <v>0</v>
      </c>
      <c r="R467" s="12">
        <f t="shared" si="39"/>
        <v>0</v>
      </c>
      <c r="S467" s="12">
        <f t="shared" si="39"/>
        <v>0</v>
      </c>
      <c r="T467" s="12">
        <f t="shared" si="39"/>
        <v>0</v>
      </c>
      <c r="U467" s="12">
        <f t="shared" si="39"/>
        <v>0</v>
      </c>
      <c r="V467" s="12">
        <f t="shared" si="39"/>
        <v>0</v>
      </c>
    </row>
    <row r="468" spans="2:22" ht="10.5">
      <c r="B468" t="str">
        <f t="shared" si="15"/>
        <v>SMUD</v>
      </c>
      <c r="D468" s="12">
        <f aca="true" t="shared" si="40" ref="D468:M468">IF(D161&gt;0,D20/D161,0)</f>
        <v>15.026505578324226</v>
      </c>
      <c r="E468" s="12">
        <f t="shared" si="40"/>
        <v>15.402151826484019</v>
      </c>
      <c r="F468" s="12">
        <f t="shared" si="40"/>
        <v>15.787223173515981</v>
      </c>
      <c r="G468" s="12">
        <f t="shared" si="40"/>
        <v>16.181894977168948</v>
      </c>
      <c r="H468" s="12">
        <f t="shared" si="40"/>
        <v>16.586455487249545</v>
      </c>
      <c r="I468" s="12">
        <f t="shared" si="40"/>
        <v>17.00111015981735</v>
      </c>
      <c r="J468" s="12">
        <f t="shared" si="40"/>
        <v>17.426141552511414</v>
      </c>
      <c r="K468" s="12">
        <f t="shared" si="40"/>
        <v>17.861786529680366</v>
      </c>
      <c r="L468" s="12">
        <f t="shared" si="40"/>
        <v>18.308333333333334</v>
      </c>
      <c r="M468" s="12">
        <f t="shared" si="40"/>
        <v>18.76603310502283</v>
      </c>
      <c r="N468" s="12">
        <f aca="true" t="shared" si="41" ref="N468:V468">IF(N161&gt;0,N20/N161,0)</f>
        <v>19.23518264840183</v>
      </c>
      <c r="O468" s="12">
        <f t="shared" si="41"/>
        <v>19.716067351598173</v>
      </c>
      <c r="P468" s="12">
        <f t="shared" si="41"/>
        <v>20.208968010018214</v>
      </c>
      <c r="Q468" s="12">
        <f t="shared" si="41"/>
        <v>20.714189497716895</v>
      </c>
      <c r="R468" s="12">
        <f t="shared" si="41"/>
        <v>0</v>
      </c>
      <c r="S468" s="12">
        <f t="shared" si="41"/>
        <v>0</v>
      </c>
      <c r="T468" s="12">
        <f t="shared" si="41"/>
        <v>0</v>
      </c>
      <c r="U468" s="12">
        <f t="shared" si="41"/>
        <v>0</v>
      </c>
      <c r="V468" s="12">
        <f t="shared" si="41"/>
        <v>0</v>
      </c>
    </row>
    <row r="469" spans="2:22" ht="10.5">
      <c r="B469" t="str">
        <f t="shared" si="15"/>
        <v>UMPA</v>
      </c>
      <c r="D469" s="12">
        <f aca="true" t="shared" si="42" ref="D469:M469">IF(D162&gt;0,D21/D162,0)</f>
        <v>68.87174657534247</v>
      </c>
      <c r="E469" s="12">
        <f t="shared" si="42"/>
        <v>73.2933012848027</v>
      </c>
      <c r="F469" s="12">
        <f t="shared" si="42"/>
        <v>77.69582510658998</v>
      </c>
      <c r="G469" s="12">
        <f t="shared" si="42"/>
        <v>82.1972129224254</v>
      </c>
      <c r="H469" s="12">
        <f t="shared" si="42"/>
        <v>86.66581050228311</v>
      </c>
      <c r="I469" s="12">
        <f t="shared" si="42"/>
        <v>89.1656345853348</v>
      </c>
      <c r="J469" s="12">
        <f t="shared" si="42"/>
        <v>0</v>
      </c>
      <c r="K469" s="12">
        <f t="shared" si="42"/>
        <v>0</v>
      </c>
      <c r="L469" s="12">
        <f t="shared" si="42"/>
        <v>0</v>
      </c>
      <c r="M469" s="12">
        <f t="shared" si="42"/>
        <v>0</v>
      </c>
      <c r="N469" s="12">
        <f aca="true" t="shared" si="43" ref="N469:V469">IF(N162&gt;0,N21/N162,0)</f>
        <v>0</v>
      </c>
      <c r="O469" s="12">
        <f t="shared" si="43"/>
        <v>0</v>
      </c>
      <c r="P469" s="12">
        <f t="shared" si="43"/>
        <v>0</v>
      </c>
      <c r="Q469" s="12">
        <f t="shared" si="43"/>
        <v>0</v>
      </c>
      <c r="R469" s="12">
        <f t="shared" si="43"/>
        <v>0</v>
      </c>
      <c r="S469" s="12">
        <f t="shared" si="43"/>
        <v>0</v>
      </c>
      <c r="T469" s="12">
        <f t="shared" si="43"/>
        <v>0</v>
      </c>
      <c r="U469" s="12">
        <f t="shared" si="43"/>
        <v>0</v>
      </c>
      <c r="V469" s="12">
        <f t="shared" si="43"/>
        <v>0</v>
      </c>
    </row>
    <row r="470" spans="2:22" ht="10.5">
      <c r="B470" t="str">
        <f t="shared" si="15"/>
        <v>UMPA II Sale</v>
      </c>
      <c r="D470" s="12">
        <f aca="true" t="shared" si="44" ref="D470:M470">IF(D163&gt;0,D22/D163,0)</f>
        <v>25.206851279216405</v>
      </c>
      <c r="E470" s="12">
        <f t="shared" si="44"/>
        <v>28.251950534168223</v>
      </c>
      <c r="F470" s="12">
        <f t="shared" si="44"/>
        <v>30.394301044265315</v>
      </c>
      <c r="G470" s="12">
        <f t="shared" si="44"/>
        <v>31.219634931913752</v>
      </c>
      <c r="H470" s="12">
        <f t="shared" si="44"/>
        <v>32.156231434994815</v>
      </c>
      <c r="I470" s="12">
        <f t="shared" si="44"/>
        <v>33.12090113807122</v>
      </c>
      <c r="J470" s="12">
        <f t="shared" si="44"/>
        <v>34.114529337076426</v>
      </c>
      <c r="K470" s="12">
        <f t="shared" si="44"/>
        <v>35.13796638205179</v>
      </c>
      <c r="L470" s="12">
        <f t="shared" si="44"/>
        <v>36.192085920300066</v>
      </c>
      <c r="M470" s="12">
        <f t="shared" si="44"/>
        <v>37.27786643680035</v>
      </c>
      <c r="N470" s="12">
        <f aca="true" t="shared" si="45" ref="N470:V470">IF(N163&gt;0,N22/N163,0)</f>
        <v>38.39622817337822</v>
      </c>
      <c r="O470" s="12">
        <f t="shared" si="45"/>
        <v>39.54807972322853</v>
      </c>
      <c r="P470" s="12">
        <f t="shared" si="45"/>
        <v>40.73455100352953</v>
      </c>
      <c r="Q470" s="12">
        <f t="shared" si="45"/>
        <v>41.956573904737496</v>
      </c>
      <c r="R470" s="12">
        <f t="shared" si="45"/>
        <v>43.215266695399954</v>
      </c>
      <c r="S470" s="12">
        <f t="shared" si="45"/>
        <v>44.51171269817233</v>
      </c>
      <c r="T470" s="12">
        <f t="shared" si="45"/>
        <v>45.84708842475567</v>
      </c>
      <c r="U470" s="12">
        <f t="shared" si="45"/>
        <v>45.4891802354268</v>
      </c>
      <c r="V470" s="12">
        <f t="shared" si="45"/>
        <v>0</v>
      </c>
    </row>
    <row r="471" spans="2:22" ht="10.5">
      <c r="B471" t="str">
        <f t="shared" si="15"/>
        <v>WAPA</v>
      </c>
      <c r="D471" s="12">
        <f aca="true" t="shared" si="46" ref="D471:M471">IF(D164&gt;0,D23/D164,0)</f>
        <v>17.500243463533398</v>
      </c>
      <c r="E471" s="12">
        <f t="shared" si="46"/>
        <v>31.991101520417743</v>
      </c>
      <c r="F471" s="12">
        <f t="shared" si="46"/>
        <v>32.37185827005123</v>
      </c>
      <c r="G471" s="12">
        <f t="shared" si="46"/>
        <v>32.79068970629417</v>
      </c>
      <c r="H471" s="12">
        <f t="shared" si="46"/>
        <v>33.17050468677616</v>
      </c>
      <c r="I471" s="12">
        <f t="shared" si="46"/>
        <v>0</v>
      </c>
      <c r="J471" s="12">
        <f t="shared" si="46"/>
        <v>0</v>
      </c>
      <c r="K471" s="12">
        <f t="shared" si="46"/>
        <v>0</v>
      </c>
      <c r="L471" s="12">
        <f t="shared" si="46"/>
        <v>0</v>
      </c>
      <c r="M471" s="12">
        <f t="shared" si="46"/>
        <v>0</v>
      </c>
      <c r="N471" s="12">
        <f aca="true" t="shared" si="47" ref="N471:V471">IF(N164&gt;0,N23/N164,0)</f>
        <v>0</v>
      </c>
      <c r="O471" s="12">
        <f t="shared" si="47"/>
        <v>0</v>
      </c>
      <c r="P471" s="12">
        <f t="shared" si="47"/>
        <v>0</v>
      </c>
      <c r="Q471" s="12">
        <f t="shared" si="47"/>
        <v>0</v>
      </c>
      <c r="R471" s="12">
        <f t="shared" si="47"/>
        <v>0</v>
      </c>
      <c r="S471" s="12">
        <f t="shared" si="47"/>
        <v>0</v>
      </c>
      <c r="T471" s="12">
        <f t="shared" si="47"/>
        <v>0</v>
      </c>
      <c r="U471" s="12">
        <f t="shared" si="47"/>
        <v>0</v>
      </c>
      <c r="V471" s="12">
        <f t="shared" si="47"/>
        <v>0</v>
      </c>
    </row>
    <row r="472" spans="2:22" ht="10.5">
      <c r="B472" t="str">
        <f t="shared" si="15"/>
        <v>WAPA II Sale</v>
      </c>
      <c r="D472" s="12">
        <f aca="true" t="shared" si="48" ref="D472:M472">IF(D165&gt;0,D24/D165,0)</f>
        <v>42.30690661652789</v>
      </c>
      <c r="E472" s="12">
        <f t="shared" si="48"/>
        <v>30.206453576864536</v>
      </c>
      <c r="F472" s="12">
        <f t="shared" si="48"/>
        <v>30.586736502820305</v>
      </c>
      <c r="G472" s="12">
        <f t="shared" si="48"/>
        <v>31.00505327245053</v>
      </c>
      <c r="H472" s="12">
        <f t="shared" si="48"/>
        <v>31.451884680812963</v>
      </c>
      <c r="I472" s="12">
        <f t="shared" si="48"/>
        <v>0</v>
      </c>
      <c r="J472" s="12">
        <f t="shared" si="48"/>
        <v>0</v>
      </c>
      <c r="K472" s="12">
        <f t="shared" si="48"/>
        <v>0</v>
      </c>
      <c r="L472" s="12">
        <f t="shared" si="48"/>
        <v>0</v>
      </c>
      <c r="M472" s="12">
        <f t="shared" si="48"/>
        <v>0</v>
      </c>
      <c r="N472" s="12">
        <f aca="true" t="shared" si="49" ref="N472:V472">IF(N165&gt;0,N24/N165,0)</f>
        <v>0</v>
      </c>
      <c r="O472" s="12">
        <f t="shared" si="49"/>
        <v>0</v>
      </c>
      <c r="P472" s="12">
        <f t="shared" si="49"/>
        <v>0</v>
      </c>
      <c r="Q472" s="12">
        <f t="shared" si="49"/>
        <v>0</v>
      </c>
      <c r="R472" s="12">
        <f t="shared" si="49"/>
        <v>0</v>
      </c>
      <c r="S472" s="12">
        <f t="shared" si="49"/>
        <v>0</v>
      </c>
      <c r="T472" s="12">
        <f t="shared" si="49"/>
        <v>0</v>
      </c>
      <c r="U472" s="12">
        <f t="shared" si="49"/>
        <v>0</v>
      </c>
      <c r="V472" s="12">
        <f t="shared" si="49"/>
        <v>0</v>
      </c>
    </row>
    <row r="473" spans="2:22" ht="10.5">
      <c r="B473" t="str">
        <f t="shared" si="15"/>
        <v>Black Hills Storage</v>
      </c>
      <c r="D473" s="12">
        <f aca="true" t="shared" si="50" ref="D473:M473">IF(D166&gt;0,D26/D166,0)</f>
        <v>4</v>
      </c>
      <c r="E473" s="12">
        <f t="shared" si="50"/>
        <v>0</v>
      </c>
      <c r="F473" s="12">
        <f t="shared" si="50"/>
        <v>0</v>
      </c>
      <c r="G473" s="12">
        <f t="shared" si="50"/>
        <v>0</v>
      </c>
      <c r="H473" s="12">
        <f t="shared" si="50"/>
        <v>0</v>
      </c>
      <c r="I473" s="12">
        <f t="shared" si="50"/>
        <v>0</v>
      </c>
      <c r="J473" s="12">
        <f t="shared" si="50"/>
        <v>0</v>
      </c>
      <c r="K473" s="12">
        <f t="shared" si="50"/>
        <v>0</v>
      </c>
      <c r="L473" s="12">
        <f t="shared" si="50"/>
        <v>0</v>
      </c>
      <c r="M473" s="12">
        <f t="shared" si="50"/>
        <v>0</v>
      </c>
      <c r="N473" s="12">
        <f aca="true" t="shared" si="51" ref="N473:V473">IF(N166&gt;0,N26/N166,0)</f>
        <v>0</v>
      </c>
      <c r="O473" s="12">
        <f t="shared" si="51"/>
        <v>0</v>
      </c>
      <c r="P473" s="12">
        <f t="shared" si="51"/>
        <v>0</v>
      </c>
      <c r="Q473" s="12">
        <f t="shared" si="51"/>
        <v>0</v>
      </c>
      <c r="R473" s="12">
        <f t="shared" si="51"/>
        <v>0</v>
      </c>
      <c r="S473" s="12">
        <f t="shared" si="51"/>
        <v>0</v>
      </c>
      <c r="T473" s="12">
        <f t="shared" si="51"/>
        <v>0</v>
      </c>
      <c r="U473" s="12">
        <f t="shared" si="51"/>
        <v>0</v>
      </c>
      <c r="V473" s="12">
        <f t="shared" si="51"/>
        <v>0</v>
      </c>
    </row>
    <row r="474" spans="2:22" ht="10.5">
      <c r="B474" t="str">
        <f t="shared" si="15"/>
        <v>EWEB Sale</v>
      </c>
      <c r="D474" s="12">
        <f aca="true" t="shared" si="52" ref="D474:M474">IF(D167&gt;0,D27/D167,0)</f>
        <v>27.288376837620007</v>
      </c>
      <c r="E474" s="12">
        <f t="shared" si="52"/>
        <v>0</v>
      </c>
      <c r="F474" s="12">
        <f t="shared" si="52"/>
        <v>0</v>
      </c>
      <c r="G474" s="12">
        <f t="shared" si="52"/>
        <v>0</v>
      </c>
      <c r="H474" s="12">
        <f t="shared" si="52"/>
        <v>0</v>
      </c>
      <c r="I474" s="12">
        <f t="shared" si="52"/>
        <v>0</v>
      </c>
      <c r="J474" s="12">
        <f t="shared" si="52"/>
        <v>0</v>
      </c>
      <c r="K474" s="12">
        <f t="shared" si="52"/>
        <v>0</v>
      </c>
      <c r="L474" s="12">
        <f t="shared" si="52"/>
        <v>0</v>
      </c>
      <c r="M474" s="12">
        <f t="shared" si="52"/>
        <v>0</v>
      </c>
      <c r="N474" s="12">
        <f aca="true" t="shared" si="53" ref="N474:V474">IF(N167&gt;0,N27/N167,0)</f>
        <v>0</v>
      </c>
      <c r="O474" s="12">
        <f t="shared" si="53"/>
        <v>0</v>
      </c>
      <c r="P474" s="12">
        <f t="shared" si="53"/>
        <v>0</v>
      </c>
      <c r="Q474" s="12">
        <f t="shared" si="53"/>
        <v>0</v>
      </c>
      <c r="R474" s="12">
        <f t="shared" si="53"/>
        <v>0</v>
      </c>
      <c r="S474" s="12">
        <f t="shared" si="53"/>
        <v>0</v>
      </c>
      <c r="T474" s="12">
        <f t="shared" si="53"/>
        <v>0</v>
      </c>
      <c r="U474" s="12">
        <f t="shared" si="53"/>
        <v>0</v>
      </c>
      <c r="V474" s="12">
        <f t="shared" si="53"/>
        <v>0</v>
      </c>
    </row>
    <row r="475" spans="2:22" ht="10.5">
      <c r="B475" t="str">
        <f t="shared" si="15"/>
        <v>Okanogan</v>
      </c>
      <c r="D475" s="12">
        <f aca="true" t="shared" si="54" ref="D475:M475">IF(D168&gt;0,D28/D168,0)</f>
        <v>15.10000427186125</v>
      </c>
      <c r="E475" s="12">
        <f t="shared" si="54"/>
        <v>15.100084645336041</v>
      </c>
      <c r="F475" s="12">
        <f t="shared" si="54"/>
        <v>0</v>
      </c>
      <c r="G475" s="12">
        <f t="shared" si="54"/>
        <v>0</v>
      </c>
      <c r="H475" s="12">
        <f t="shared" si="54"/>
        <v>0</v>
      </c>
      <c r="I475" s="12">
        <f t="shared" si="54"/>
        <v>0</v>
      </c>
      <c r="J475" s="12">
        <f t="shared" si="54"/>
        <v>0</v>
      </c>
      <c r="K475" s="12">
        <f t="shared" si="54"/>
        <v>0</v>
      </c>
      <c r="L475" s="12">
        <f t="shared" si="54"/>
        <v>0</v>
      </c>
      <c r="M475" s="12">
        <f t="shared" si="54"/>
        <v>0</v>
      </c>
      <c r="N475" s="12">
        <f aca="true" t="shared" si="55" ref="N475:V475">IF(N168&gt;0,N28/N168,0)</f>
        <v>0</v>
      </c>
      <c r="O475" s="12">
        <f t="shared" si="55"/>
        <v>0</v>
      </c>
      <c r="P475" s="12">
        <f t="shared" si="55"/>
        <v>0</v>
      </c>
      <c r="Q475" s="12">
        <f t="shared" si="55"/>
        <v>0</v>
      </c>
      <c r="R475" s="12">
        <f t="shared" si="55"/>
        <v>0</v>
      </c>
      <c r="S475" s="12">
        <f t="shared" si="55"/>
        <v>0</v>
      </c>
      <c r="T475" s="12">
        <f t="shared" si="55"/>
        <v>0</v>
      </c>
      <c r="U475" s="12">
        <f t="shared" si="55"/>
        <v>0</v>
      </c>
      <c r="V475" s="12">
        <f t="shared" si="55"/>
        <v>0</v>
      </c>
    </row>
    <row r="476" spans="2:22" ht="10.5">
      <c r="B476" t="str">
        <f t="shared" si="15"/>
        <v>Springfield</v>
      </c>
      <c r="D476" s="12">
        <f aca="true" t="shared" si="56" ref="D476:M476">IF(D169&gt;0,D29/D169,0)</f>
        <v>24.177073820395737</v>
      </c>
      <c r="E476" s="12">
        <f t="shared" si="56"/>
        <v>28.755403348554033</v>
      </c>
      <c r="F476" s="12">
        <f t="shared" si="56"/>
        <v>29.7669948630137</v>
      </c>
      <c r="G476" s="12">
        <f t="shared" si="56"/>
        <v>30.81416476407915</v>
      </c>
      <c r="H476" s="12">
        <f t="shared" si="56"/>
        <v>31.898173515981735</v>
      </c>
      <c r="I476" s="12">
        <f t="shared" si="56"/>
        <v>33.0203148782344</v>
      </c>
      <c r="J476" s="12">
        <f t="shared" si="56"/>
        <v>34.18193968797565</v>
      </c>
      <c r="K476" s="12">
        <f t="shared" si="56"/>
        <v>35.38442256468797</v>
      </c>
      <c r="L476" s="12">
        <f t="shared" si="56"/>
        <v>36.62921898782344</v>
      </c>
      <c r="M476" s="12">
        <f t="shared" si="56"/>
        <v>37.91779870624049</v>
      </c>
      <c r="N476" s="12">
        <f aca="true" t="shared" si="57" ref="N476:V476">IF(N169&gt;0,N29/N169,0)</f>
        <v>39.25171232876713</v>
      </c>
      <c r="O476" s="12">
        <f t="shared" si="57"/>
        <v>40.63256754185692</v>
      </c>
      <c r="P476" s="12">
        <f t="shared" si="57"/>
        <v>0</v>
      </c>
      <c r="Q476" s="12">
        <f t="shared" si="57"/>
        <v>0</v>
      </c>
      <c r="R476" s="12">
        <f t="shared" si="57"/>
        <v>0</v>
      </c>
      <c r="S476" s="12">
        <f t="shared" si="57"/>
        <v>0</v>
      </c>
      <c r="T476" s="12">
        <f t="shared" si="57"/>
        <v>0</v>
      </c>
      <c r="U476" s="12">
        <f t="shared" si="57"/>
        <v>0</v>
      </c>
      <c r="V476" s="12">
        <f t="shared" si="57"/>
        <v>0</v>
      </c>
    </row>
    <row r="477" spans="2:22" ht="10.5">
      <c r="B477" t="str">
        <f t="shared" si="15"/>
        <v>Springfield II</v>
      </c>
      <c r="D477" s="12">
        <f aca="true" t="shared" si="58" ref="D477:M477">IF(D170&gt;0,D30/D170,0)</f>
        <v>18.753294099976788</v>
      </c>
      <c r="E477" s="12">
        <f t="shared" si="58"/>
        <v>19.936619863225115</v>
      </c>
      <c r="F477" s="12">
        <f t="shared" si="58"/>
        <v>20.08957539655053</v>
      </c>
      <c r="G477" s="12">
        <f t="shared" si="58"/>
        <v>0</v>
      </c>
      <c r="H477" s="12">
        <f t="shared" si="58"/>
        <v>0</v>
      </c>
      <c r="I477" s="12">
        <f t="shared" si="58"/>
        <v>0</v>
      </c>
      <c r="J477" s="12">
        <f t="shared" si="58"/>
        <v>0</v>
      </c>
      <c r="K477" s="12">
        <f t="shared" si="58"/>
        <v>0</v>
      </c>
      <c r="L477" s="12">
        <f t="shared" si="58"/>
        <v>0</v>
      </c>
      <c r="M477" s="12">
        <f t="shared" si="58"/>
        <v>0</v>
      </c>
      <c r="N477" s="12">
        <f aca="true" t="shared" si="59" ref="N477:V477">IF(N170&gt;0,N30/N170,0)</f>
        <v>0</v>
      </c>
      <c r="O477" s="12">
        <f t="shared" si="59"/>
        <v>0</v>
      </c>
      <c r="P477" s="12">
        <f t="shared" si="59"/>
        <v>0</v>
      </c>
      <c r="Q477" s="12">
        <f t="shared" si="59"/>
        <v>0</v>
      </c>
      <c r="R477" s="12">
        <f t="shared" si="59"/>
        <v>0</v>
      </c>
      <c r="S477" s="12">
        <f t="shared" si="59"/>
        <v>0</v>
      </c>
      <c r="T477" s="12">
        <f t="shared" si="59"/>
        <v>0</v>
      </c>
      <c r="U477" s="12">
        <f t="shared" si="59"/>
        <v>0</v>
      </c>
      <c r="V477" s="12">
        <f t="shared" si="59"/>
        <v>0</v>
      </c>
    </row>
    <row r="478" spans="2:22" ht="10.5">
      <c r="B478" t="str">
        <f t="shared" si="15"/>
        <v>Hinson</v>
      </c>
      <c r="D478" s="12">
        <f aca="true" t="shared" si="60" ref="D478:M478">IF(D171&gt;0,D31/D171,0)</f>
        <v>23</v>
      </c>
      <c r="E478" s="12">
        <f t="shared" si="60"/>
        <v>23</v>
      </c>
      <c r="F478" s="12">
        <f t="shared" si="60"/>
        <v>0</v>
      </c>
      <c r="G478" s="12">
        <f t="shared" si="60"/>
        <v>0</v>
      </c>
      <c r="H478" s="12">
        <f t="shared" si="60"/>
        <v>0</v>
      </c>
      <c r="I478" s="12">
        <f t="shared" si="60"/>
        <v>0</v>
      </c>
      <c r="J478" s="12">
        <f t="shared" si="60"/>
        <v>0</v>
      </c>
      <c r="K478" s="12">
        <f t="shared" si="60"/>
        <v>0</v>
      </c>
      <c r="L478" s="12">
        <f t="shared" si="60"/>
        <v>0</v>
      </c>
      <c r="M478" s="12">
        <f t="shared" si="60"/>
        <v>0</v>
      </c>
      <c r="N478" s="12">
        <f aca="true" t="shared" si="61" ref="N478:V478">IF(N171&gt;0,N31/N171,0)</f>
        <v>0</v>
      </c>
      <c r="O478" s="12">
        <f t="shared" si="61"/>
        <v>0</v>
      </c>
      <c r="P478" s="12">
        <f t="shared" si="61"/>
        <v>0</v>
      </c>
      <c r="Q478" s="12">
        <f t="shared" si="61"/>
        <v>0</v>
      </c>
      <c r="R478" s="12">
        <f t="shared" si="61"/>
        <v>0</v>
      </c>
      <c r="S478" s="12">
        <f t="shared" si="61"/>
        <v>0</v>
      </c>
      <c r="T478" s="12">
        <f t="shared" si="61"/>
        <v>0</v>
      </c>
      <c r="U478" s="12">
        <f t="shared" si="61"/>
        <v>0</v>
      </c>
      <c r="V478" s="12">
        <f t="shared" si="61"/>
        <v>0</v>
      </c>
    </row>
    <row r="479" spans="2:22" ht="10.5">
      <c r="B479" t="str">
        <f t="shared" si="15"/>
        <v>Redding</v>
      </c>
      <c r="D479" s="12">
        <f aca="true" t="shared" si="62" ref="D479:M479">IF(D172&gt;0,D32/D172,0)</f>
        <v>17.599564449897006</v>
      </c>
      <c r="E479" s="12">
        <f t="shared" si="62"/>
        <v>17.923803589031454</v>
      </c>
      <c r="F479" s="12">
        <f t="shared" si="62"/>
        <v>18.250044990478134</v>
      </c>
      <c r="G479" s="12">
        <f t="shared" si="62"/>
        <v>18.582816054751397</v>
      </c>
      <c r="H479" s="12">
        <f t="shared" si="62"/>
        <v>18.917840142933294</v>
      </c>
      <c r="I479" s="12">
        <f t="shared" si="62"/>
        <v>19.268449453533567</v>
      </c>
      <c r="J479" s="12">
        <f t="shared" si="62"/>
        <v>19.621599189902792</v>
      </c>
      <c r="K479" s="12">
        <f t="shared" si="62"/>
        <v>19.981796986846664</v>
      </c>
      <c r="L479" s="12">
        <f t="shared" si="62"/>
        <v>20.34480514088412</v>
      </c>
      <c r="M479" s="12">
        <f t="shared" si="62"/>
        <v>20.723949170160704</v>
      </c>
      <c r="N479" s="12">
        <f aca="true" t="shared" si="63" ref="N479:V479">IF(N172&gt;0,N32/N172,0)</f>
        <v>21.106196330388585</v>
      </c>
      <c r="O479" s="12">
        <f t="shared" si="63"/>
        <v>21.496085156902613</v>
      </c>
      <c r="P479" s="12">
        <f t="shared" si="63"/>
        <v>21.889368666643453</v>
      </c>
      <c r="Q479" s="12">
        <f t="shared" si="63"/>
        <v>22.29942707647844</v>
      </c>
      <c r="R479" s="12">
        <f t="shared" si="63"/>
        <v>18.620969302829714</v>
      </c>
      <c r="S479" s="12">
        <f t="shared" si="63"/>
        <v>23.13520243029162</v>
      </c>
      <c r="T479" s="12">
        <f t="shared" si="63"/>
        <v>23.561283720980068</v>
      </c>
      <c r="U479" s="12">
        <f t="shared" si="63"/>
        <v>24.00477301968031</v>
      </c>
      <c r="V479" s="12">
        <f t="shared" si="63"/>
        <v>24.452623012025217</v>
      </c>
    </row>
    <row r="480" spans="2:22" ht="10.5">
      <c r="B480" t="str">
        <f t="shared" si="15"/>
        <v>Plains Electric G&amp;T</v>
      </c>
      <c r="D480" s="12">
        <f aca="true" t="shared" si="64" ref="D480:M480">IF(D173&gt;0,D33/D173,0)</f>
        <v>19.227889517844957</v>
      </c>
      <c r="E480" s="12">
        <f t="shared" si="64"/>
        <v>0</v>
      </c>
      <c r="F480" s="12">
        <f t="shared" si="64"/>
        <v>0</v>
      </c>
      <c r="G480" s="12">
        <f t="shared" si="64"/>
        <v>0</v>
      </c>
      <c r="H480" s="12">
        <f t="shared" si="64"/>
        <v>0</v>
      </c>
      <c r="I480" s="12">
        <f t="shared" si="64"/>
        <v>0</v>
      </c>
      <c r="J480" s="12">
        <f t="shared" si="64"/>
        <v>0</v>
      </c>
      <c r="K480" s="12">
        <f t="shared" si="64"/>
        <v>0</v>
      </c>
      <c r="L480" s="12">
        <f t="shared" si="64"/>
        <v>0</v>
      </c>
      <c r="M480" s="12">
        <f t="shared" si="64"/>
        <v>0</v>
      </c>
      <c r="N480" s="12">
        <f aca="true" t="shared" si="65" ref="N480:V480">IF(N173&gt;0,N33/N173,0)</f>
        <v>0</v>
      </c>
      <c r="O480" s="12">
        <f t="shared" si="65"/>
        <v>0</v>
      </c>
      <c r="P480" s="12">
        <f t="shared" si="65"/>
        <v>0</v>
      </c>
      <c r="Q480" s="12">
        <f t="shared" si="65"/>
        <v>0</v>
      </c>
      <c r="R480" s="12">
        <f t="shared" si="65"/>
        <v>0</v>
      </c>
      <c r="S480" s="12">
        <f t="shared" si="65"/>
        <v>0</v>
      </c>
      <c r="T480" s="12">
        <f t="shared" si="65"/>
        <v>0</v>
      </c>
      <c r="U480" s="12">
        <f t="shared" si="65"/>
        <v>0</v>
      </c>
      <c r="V480" s="12">
        <f t="shared" si="65"/>
        <v>0</v>
      </c>
    </row>
    <row r="481" spans="2:22" ht="10.5">
      <c r="B481" t="str">
        <f t="shared" si="15"/>
        <v>Cowlitz-BHP</v>
      </c>
      <c r="D481" s="12">
        <f aca="true" t="shared" si="66" ref="D481:M481">IF(D174&gt;0,D34/D174,0)</f>
        <v>17.13395063983149</v>
      </c>
      <c r="E481" s="12">
        <f t="shared" si="66"/>
        <v>17.180913602705523</v>
      </c>
      <c r="F481" s="12">
        <f t="shared" si="66"/>
        <v>52.277374296487544</v>
      </c>
      <c r="G481" s="12">
        <f t="shared" si="66"/>
        <v>0</v>
      </c>
      <c r="H481" s="12">
        <f t="shared" si="66"/>
        <v>0</v>
      </c>
      <c r="I481" s="12">
        <f t="shared" si="66"/>
        <v>0</v>
      </c>
      <c r="J481" s="12">
        <f t="shared" si="66"/>
        <v>0</v>
      </c>
      <c r="K481" s="12">
        <f t="shared" si="66"/>
        <v>0</v>
      </c>
      <c r="L481" s="12">
        <f t="shared" si="66"/>
        <v>0</v>
      </c>
      <c r="M481" s="12">
        <f t="shared" si="66"/>
        <v>0</v>
      </c>
      <c r="N481" s="12">
        <f aca="true" t="shared" si="67" ref="N481:V481">IF(N174&gt;0,N34/N174,0)</f>
        <v>0</v>
      </c>
      <c r="O481" s="12">
        <f t="shared" si="67"/>
        <v>0</v>
      </c>
      <c r="P481" s="12">
        <f t="shared" si="67"/>
        <v>0</v>
      </c>
      <c r="Q481" s="12">
        <f t="shared" si="67"/>
        <v>0</v>
      </c>
      <c r="R481" s="12">
        <f t="shared" si="67"/>
        <v>0</v>
      </c>
      <c r="S481" s="12">
        <f t="shared" si="67"/>
        <v>0</v>
      </c>
      <c r="T481" s="12">
        <f t="shared" si="67"/>
        <v>0</v>
      </c>
      <c r="U481" s="12">
        <f t="shared" si="67"/>
        <v>0</v>
      </c>
      <c r="V481" s="12">
        <f t="shared" si="67"/>
        <v>0</v>
      </c>
    </row>
    <row r="482" spans="2:22" ht="10.5">
      <c r="B482" t="str">
        <f t="shared" si="15"/>
        <v>Clark-FW</v>
      </c>
      <c r="D482" s="12">
        <f aca="true" t="shared" si="68" ref="D482:M482">IF(D175&gt;0,D35/D175,0)</f>
        <v>16.341368821292775</v>
      </c>
      <c r="E482" s="12">
        <f t="shared" si="68"/>
        <v>0</v>
      </c>
      <c r="F482" s="12">
        <f t="shared" si="68"/>
        <v>0</v>
      </c>
      <c r="G482" s="12">
        <f t="shared" si="68"/>
        <v>0</v>
      </c>
      <c r="H482" s="12">
        <f t="shared" si="68"/>
        <v>0</v>
      </c>
      <c r="I482" s="12">
        <f t="shared" si="68"/>
        <v>0</v>
      </c>
      <c r="J482" s="12">
        <f t="shared" si="68"/>
        <v>0</v>
      </c>
      <c r="K482" s="12">
        <f t="shared" si="68"/>
        <v>0</v>
      </c>
      <c r="L482" s="12">
        <f t="shared" si="68"/>
        <v>0</v>
      </c>
      <c r="M482" s="12">
        <f t="shared" si="68"/>
        <v>0</v>
      </c>
      <c r="N482" s="12">
        <f aca="true" t="shared" si="69" ref="N482:V482">IF(N175&gt;0,N35/N175,0)</f>
        <v>0</v>
      </c>
      <c r="O482" s="12">
        <f t="shared" si="69"/>
        <v>0</v>
      </c>
      <c r="P482" s="12">
        <f t="shared" si="69"/>
        <v>0</v>
      </c>
      <c r="Q482" s="12">
        <f t="shared" si="69"/>
        <v>0</v>
      </c>
      <c r="R482" s="12">
        <f t="shared" si="69"/>
        <v>0</v>
      </c>
      <c r="S482" s="12">
        <f t="shared" si="69"/>
        <v>0</v>
      </c>
      <c r="T482" s="12">
        <f t="shared" si="69"/>
        <v>0</v>
      </c>
      <c r="U482" s="12">
        <f t="shared" si="69"/>
        <v>0</v>
      </c>
      <c r="V482" s="12">
        <f t="shared" si="69"/>
        <v>0</v>
      </c>
    </row>
    <row r="483" spans="2:22" ht="10.5">
      <c r="B483" t="str">
        <f t="shared" si="15"/>
        <v>Clark-WT</v>
      </c>
      <c r="D483" s="12">
        <f aca="true" t="shared" si="70" ref="D483:M483">IF(D176&gt;0,D36/D176,0)</f>
        <v>16.381598341501995</v>
      </c>
      <c r="E483" s="12">
        <f t="shared" si="70"/>
        <v>16.385924225856453</v>
      </c>
      <c r="F483" s="12">
        <f t="shared" si="70"/>
        <v>16.385924225856453</v>
      </c>
      <c r="G483" s="12">
        <f t="shared" si="70"/>
        <v>0</v>
      </c>
      <c r="H483" s="12">
        <f t="shared" si="70"/>
        <v>0</v>
      </c>
      <c r="I483" s="12">
        <f t="shared" si="70"/>
        <v>0</v>
      </c>
      <c r="J483" s="12">
        <f t="shared" si="70"/>
        <v>0</v>
      </c>
      <c r="K483" s="12">
        <f t="shared" si="70"/>
        <v>0</v>
      </c>
      <c r="L483" s="12">
        <f t="shared" si="70"/>
        <v>0</v>
      </c>
      <c r="M483" s="12">
        <f t="shared" si="70"/>
        <v>0</v>
      </c>
      <c r="N483" s="12">
        <f aca="true" t="shared" si="71" ref="N483:V483">IF(N176&gt;0,N36/N176,0)</f>
        <v>0</v>
      </c>
      <c r="O483" s="12">
        <f t="shared" si="71"/>
        <v>0</v>
      </c>
      <c r="P483" s="12">
        <f t="shared" si="71"/>
        <v>0</v>
      </c>
      <c r="Q483" s="12">
        <f t="shared" si="71"/>
        <v>0</v>
      </c>
      <c r="R483" s="12">
        <f t="shared" si="71"/>
        <v>0</v>
      </c>
      <c r="S483" s="12">
        <f t="shared" si="71"/>
        <v>0</v>
      </c>
      <c r="T483" s="12">
        <f t="shared" si="71"/>
        <v>0</v>
      </c>
      <c r="U483" s="12">
        <f t="shared" si="71"/>
        <v>0</v>
      </c>
      <c r="V483" s="12">
        <f t="shared" si="71"/>
        <v>0</v>
      </c>
    </row>
    <row r="484" spans="2:22" ht="10.5">
      <c r="B484" t="str">
        <f t="shared" si="15"/>
        <v>Hurricane Sales</v>
      </c>
      <c r="D484" s="12">
        <f aca="true" t="shared" si="72" ref="D484:M484">IF(D177&gt;0,D37/D177,0)</f>
        <v>28.001387831848504</v>
      </c>
      <c r="E484" s="12">
        <f t="shared" si="72"/>
        <v>28.075545381093455</v>
      </c>
      <c r="F484" s="12">
        <f t="shared" si="72"/>
        <v>28.075545381093455</v>
      </c>
      <c r="G484" s="12">
        <f t="shared" si="72"/>
        <v>28.075545381093455</v>
      </c>
      <c r="H484" s="12">
        <f t="shared" si="72"/>
        <v>28.001387831848504</v>
      </c>
      <c r="I484" s="12">
        <f t="shared" si="72"/>
        <v>28.075545381093455</v>
      </c>
      <c r="J484" s="12">
        <f t="shared" si="72"/>
        <v>28.075545381093455</v>
      </c>
      <c r="K484" s="12">
        <f t="shared" si="72"/>
        <v>28.001387831848504</v>
      </c>
      <c r="L484" s="12">
        <f t="shared" si="72"/>
        <v>28.001387831848504</v>
      </c>
      <c r="M484" s="12">
        <f t="shared" si="72"/>
        <v>28.075545381093455</v>
      </c>
      <c r="N484" s="12">
        <f aca="true" t="shared" si="73" ref="N484:V484">IF(N177&gt;0,N37/N177,0)</f>
        <v>28.075545381093455</v>
      </c>
      <c r="O484" s="12">
        <f t="shared" si="73"/>
        <v>28.075545381093455</v>
      </c>
      <c r="P484" s="12">
        <f t="shared" si="73"/>
        <v>28.001387831848504</v>
      </c>
      <c r="Q484" s="12">
        <f t="shared" si="73"/>
        <v>28.075545381093455</v>
      </c>
      <c r="R484" s="12">
        <f t="shared" si="73"/>
        <v>28.075545381093455</v>
      </c>
      <c r="S484" s="12">
        <f t="shared" si="73"/>
        <v>28.075545381093455</v>
      </c>
      <c r="T484" s="12">
        <f t="shared" si="73"/>
        <v>28.001387831848504</v>
      </c>
      <c r="U484" s="12">
        <f t="shared" si="73"/>
        <v>28.075545381093455</v>
      </c>
      <c r="V484" s="12">
        <f t="shared" si="73"/>
        <v>28.075545381093455</v>
      </c>
    </row>
    <row r="485" spans="2:22" ht="10.5">
      <c r="B485" t="str">
        <f t="shared" si="15"/>
        <v>APPA-AEPCO</v>
      </c>
      <c r="D485" s="12">
        <f aca="true" t="shared" si="74" ref="D485:M485">IF(D178&gt;0,D38/D178,0)</f>
        <v>16.2534579570241</v>
      </c>
      <c r="E485" s="12">
        <f t="shared" si="74"/>
        <v>16.513392857142858</v>
      </c>
      <c r="F485" s="12">
        <f t="shared" si="74"/>
        <v>16.783538146441373</v>
      </c>
      <c r="G485" s="12">
        <f t="shared" si="74"/>
        <v>17.063671274961596</v>
      </c>
      <c r="H485" s="12">
        <f t="shared" si="74"/>
        <v>0</v>
      </c>
      <c r="I485" s="12">
        <f t="shared" si="74"/>
        <v>0</v>
      </c>
      <c r="J485" s="12">
        <f t="shared" si="74"/>
        <v>0</v>
      </c>
      <c r="K485" s="12">
        <f t="shared" si="74"/>
        <v>0</v>
      </c>
      <c r="L485" s="12">
        <f t="shared" si="74"/>
        <v>0</v>
      </c>
      <c r="M485" s="12">
        <f t="shared" si="74"/>
        <v>0</v>
      </c>
      <c r="N485" s="12">
        <f aca="true" t="shared" si="75" ref="N485:V485">IF(N178&gt;0,N38/N178,0)</f>
        <v>0</v>
      </c>
      <c r="O485" s="12">
        <f t="shared" si="75"/>
        <v>0</v>
      </c>
      <c r="P485" s="12">
        <f t="shared" si="75"/>
        <v>0</v>
      </c>
      <c r="Q485" s="12">
        <f t="shared" si="75"/>
        <v>0</v>
      </c>
      <c r="R485" s="12">
        <f t="shared" si="75"/>
        <v>0</v>
      </c>
      <c r="S485" s="12">
        <f t="shared" si="75"/>
        <v>0</v>
      </c>
      <c r="T485" s="12">
        <f t="shared" si="75"/>
        <v>0</v>
      </c>
      <c r="U485" s="12">
        <f t="shared" si="75"/>
        <v>0</v>
      </c>
      <c r="V485" s="12">
        <f t="shared" si="75"/>
        <v>0</v>
      </c>
    </row>
    <row r="486" spans="2:22" ht="10.5">
      <c r="B486" t="str">
        <f t="shared" si="15"/>
        <v>APPA-ED#2</v>
      </c>
      <c r="D486" s="12">
        <f aca="true" t="shared" si="76" ref="D486:M486">IF(D179&gt;0,D39/D179,0)</f>
        <v>16.075764908318547</v>
      </c>
      <c r="E486" s="12">
        <f t="shared" si="76"/>
        <v>0</v>
      </c>
      <c r="F486" s="12">
        <f t="shared" si="76"/>
        <v>0</v>
      </c>
      <c r="G486" s="12">
        <f t="shared" si="76"/>
        <v>0</v>
      </c>
      <c r="H486" s="12">
        <f t="shared" si="76"/>
        <v>0</v>
      </c>
      <c r="I486" s="12">
        <f t="shared" si="76"/>
        <v>0</v>
      </c>
      <c r="J486" s="12">
        <f t="shared" si="76"/>
        <v>0</v>
      </c>
      <c r="K486" s="12">
        <f t="shared" si="76"/>
        <v>0</v>
      </c>
      <c r="L486" s="12">
        <f t="shared" si="76"/>
        <v>0</v>
      </c>
      <c r="M486" s="12">
        <f t="shared" si="76"/>
        <v>0</v>
      </c>
      <c r="N486" s="12">
        <f aca="true" t="shared" si="77" ref="N486:V486">IF(N179&gt;0,N39/N179,0)</f>
        <v>0</v>
      </c>
      <c r="O486" s="12">
        <f t="shared" si="77"/>
        <v>0</v>
      </c>
      <c r="P486" s="12">
        <f t="shared" si="77"/>
        <v>0</v>
      </c>
      <c r="Q486" s="12">
        <f t="shared" si="77"/>
        <v>0</v>
      </c>
      <c r="R486" s="12">
        <f t="shared" si="77"/>
        <v>0</v>
      </c>
      <c r="S486" s="12">
        <f t="shared" si="77"/>
        <v>0</v>
      </c>
      <c r="T486" s="12">
        <f t="shared" si="77"/>
        <v>0</v>
      </c>
      <c r="U486" s="12">
        <f t="shared" si="77"/>
        <v>0</v>
      </c>
      <c r="V486" s="12">
        <f t="shared" si="77"/>
        <v>0</v>
      </c>
    </row>
    <row r="487" spans="2:22" ht="10.5">
      <c r="B487" t="str">
        <f t="shared" si="15"/>
        <v>APPA-Mesa</v>
      </c>
      <c r="D487" s="12">
        <f aca="true" t="shared" si="78" ref="D487:M487">IF(D180&gt;0,D40/D180,0)</f>
        <v>16.07545518207283</v>
      </c>
      <c r="E487" s="12">
        <f t="shared" si="78"/>
        <v>0</v>
      </c>
      <c r="F487" s="12">
        <f t="shared" si="78"/>
        <v>0</v>
      </c>
      <c r="G487" s="12">
        <f t="shared" si="78"/>
        <v>0</v>
      </c>
      <c r="H487" s="12">
        <f t="shared" si="78"/>
        <v>0</v>
      </c>
      <c r="I487" s="12">
        <f t="shared" si="78"/>
        <v>0</v>
      </c>
      <c r="J487" s="12">
        <f t="shared" si="78"/>
        <v>0</v>
      </c>
      <c r="K487" s="12">
        <f t="shared" si="78"/>
        <v>0</v>
      </c>
      <c r="L487" s="12">
        <f t="shared" si="78"/>
        <v>0</v>
      </c>
      <c r="M487" s="12">
        <f t="shared" si="78"/>
        <v>0</v>
      </c>
      <c r="N487" s="12">
        <f aca="true" t="shared" si="79" ref="N487:V487">IF(N180&gt;0,N40/N180,0)</f>
        <v>0</v>
      </c>
      <c r="O487" s="12">
        <f t="shared" si="79"/>
        <v>0</v>
      </c>
      <c r="P487" s="12">
        <f t="shared" si="79"/>
        <v>0</v>
      </c>
      <c r="Q487" s="12">
        <f t="shared" si="79"/>
        <v>0</v>
      </c>
      <c r="R487" s="12">
        <f t="shared" si="79"/>
        <v>0</v>
      </c>
      <c r="S487" s="12">
        <f t="shared" si="79"/>
        <v>0</v>
      </c>
      <c r="T487" s="12">
        <f t="shared" si="79"/>
        <v>0</v>
      </c>
      <c r="U487" s="12">
        <f t="shared" si="79"/>
        <v>0</v>
      </c>
      <c r="V487" s="12">
        <f t="shared" si="79"/>
        <v>0</v>
      </c>
    </row>
    <row r="488" spans="2:22" ht="10.5">
      <c r="B488" t="str">
        <f t="shared" si="15"/>
        <v>Citizens Power</v>
      </c>
      <c r="D488" s="12">
        <f aca="true" t="shared" si="80" ref="D488:M488">IF(D181&gt;0,D41/D181,0)</f>
        <v>26.590601325757575</v>
      </c>
      <c r="E488" s="12">
        <f t="shared" si="80"/>
        <v>31.860002367424244</v>
      </c>
      <c r="F488" s="12">
        <f t="shared" si="80"/>
        <v>32.07996135152544</v>
      </c>
      <c r="G488" s="12">
        <f t="shared" si="80"/>
        <v>0</v>
      </c>
      <c r="H488" s="12">
        <f t="shared" si="80"/>
        <v>0</v>
      </c>
      <c r="I488" s="12">
        <f t="shared" si="80"/>
        <v>0</v>
      </c>
      <c r="J488" s="12">
        <f t="shared" si="80"/>
        <v>0</v>
      </c>
      <c r="K488" s="12">
        <f t="shared" si="80"/>
        <v>0</v>
      </c>
      <c r="L488" s="12">
        <f t="shared" si="80"/>
        <v>0</v>
      </c>
      <c r="M488" s="12">
        <f t="shared" si="80"/>
        <v>0</v>
      </c>
      <c r="N488" s="12">
        <f aca="true" t="shared" si="81" ref="N488:V488">IF(N181&gt;0,N41/N181,0)</f>
        <v>0</v>
      </c>
      <c r="O488" s="12">
        <f t="shared" si="81"/>
        <v>0</v>
      </c>
      <c r="P488" s="12">
        <f t="shared" si="81"/>
        <v>0</v>
      </c>
      <c r="Q488" s="12">
        <f t="shared" si="81"/>
        <v>0</v>
      </c>
      <c r="R488" s="12">
        <f t="shared" si="81"/>
        <v>0</v>
      </c>
      <c r="S488" s="12">
        <f t="shared" si="81"/>
        <v>0</v>
      </c>
      <c r="T488" s="12">
        <f t="shared" si="81"/>
        <v>0</v>
      </c>
      <c r="U488" s="12">
        <f t="shared" si="81"/>
        <v>0</v>
      </c>
      <c r="V488" s="12">
        <f t="shared" si="81"/>
        <v>0</v>
      </c>
    </row>
    <row r="489" spans="2:22" ht="10.5">
      <c r="B489" t="str">
        <f t="shared" si="15"/>
        <v>Green Mountain</v>
      </c>
      <c r="D489" s="12">
        <f aca="true" t="shared" si="82" ref="D489:M489">IF(D182&gt;0,D42/D182,0)</f>
        <v>21.238639017327543</v>
      </c>
      <c r="E489" s="12">
        <f t="shared" si="82"/>
        <v>20.05147241591334</v>
      </c>
      <c r="F489" s="12">
        <f t="shared" si="82"/>
        <v>21.222179441107517</v>
      </c>
      <c r="G489" s="12">
        <f t="shared" si="82"/>
        <v>21.222179441107517</v>
      </c>
      <c r="H489" s="12">
        <f t="shared" si="82"/>
        <v>16.250992933408984</v>
      </c>
      <c r="I489" s="12">
        <f t="shared" si="82"/>
        <v>0</v>
      </c>
      <c r="J489" s="12">
        <f t="shared" si="82"/>
        <v>0</v>
      </c>
      <c r="K489" s="12">
        <f t="shared" si="82"/>
        <v>0</v>
      </c>
      <c r="L489" s="12">
        <f t="shared" si="82"/>
        <v>0</v>
      </c>
      <c r="M489" s="12">
        <f t="shared" si="82"/>
        <v>0</v>
      </c>
      <c r="N489" s="12">
        <f aca="true" t="shared" si="83" ref="N489:V489">IF(N182&gt;0,N42/N182,0)</f>
        <v>0</v>
      </c>
      <c r="O489" s="12">
        <f t="shared" si="83"/>
        <v>0</v>
      </c>
      <c r="P489" s="12">
        <f t="shared" si="83"/>
        <v>0</v>
      </c>
      <c r="Q489" s="12">
        <f t="shared" si="83"/>
        <v>0</v>
      </c>
      <c r="R489" s="12">
        <f t="shared" si="83"/>
        <v>0</v>
      </c>
      <c r="S489" s="12">
        <f t="shared" si="83"/>
        <v>0</v>
      </c>
      <c r="T489" s="12">
        <f t="shared" si="83"/>
        <v>0</v>
      </c>
      <c r="U489" s="12">
        <f t="shared" si="83"/>
        <v>0</v>
      </c>
      <c r="V489" s="12">
        <f t="shared" si="83"/>
        <v>0</v>
      </c>
    </row>
    <row r="490" spans="2:22" ht="10.5">
      <c r="B490" t="str">
        <f t="shared" si="15"/>
        <v>Flathead Sale</v>
      </c>
      <c r="D490" s="12">
        <f aca="true" t="shared" si="84" ref="D490:M490">IF(D183&gt;0,D43/D183,0)</f>
        <v>23.850001626333594</v>
      </c>
      <c r="E490" s="12">
        <f t="shared" si="84"/>
        <v>23.8500016307893</v>
      </c>
      <c r="F490" s="12">
        <f t="shared" si="84"/>
        <v>23.8500016307893</v>
      </c>
      <c r="G490" s="12">
        <f t="shared" si="84"/>
        <v>23.8500016307893</v>
      </c>
      <c r="H490" s="12">
        <f t="shared" si="84"/>
        <v>23.850001626333594</v>
      </c>
      <c r="I490" s="12">
        <f t="shared" si="84"/>
        <v>23.8500016307893</v>
      </c>
      <c r="J490" s="12">
        <f t="shared" si="84"/>
        <v>23.8500016307893</v>
      </c>
      <c r="K490" s="12">
        <f t="shared" si="84"/>
        <v>0</v>
      </c>
      <c r="L490" s="12">
        <f t="shared" si="84"/>
        <v>0</v>
      </c>
      <c r="M490" s="12">
        <f t="shared" si="84"/>
        <v>0</v>
      </c>
      <c r="N490" s="12">
        <f aca="true" t="shared" si="85" ref="N490:V490">IF(N183&gt;0,N43/N183,0)</f>
        <v>0</v>
      </c>
      <c r="O490" s="12">
        <f t="shared" si="85"/>
        <v>0</v>
      </c>
      <c r="P490" s="12">
        <f t="shared" si="85"/>
        <v>0</v>
      </c>
      <c r="Q490" s="12">
        <f t="shared" si="85"/>
        <v>0</v>
      </c>
      <c r="R490" s="12">
        <f t="shared" si="85"/>
        <v>0</v>
      </c>
      <c r="S490" s="12">
        <f t="shared" si="85"/>
        <v>0</v>
      </c>
      <c r="T490" s="12">
        <f t="shared" si="85"/>
        <v>0</v>
      </c>
      <c r="U490" s="12">
        <f t="shared" si="85"/>
        <v>0</v>
      </c>
      <c r="V490" s="12">
        <f t="shared" si="85"/>
        <v>0</v>
      </c>
    </row>
    <row r="491" spans="2:22" ht="10.5">
      <c r="B491" t="str">
        <f t="shared" si="15"/>
        <v>BPA Wind Sale</v>
      </c>
      <c r="D491" s="12">
        <f aca="true" t="shared" si="86" ref="D491:M491">IF(D184&gt;0,D44/D184,0)</f>
        <v>68.30798776992165</v>
      </c>
      <c r="E491" s="12">
        <f t="shared" si="86"/>
        <v>69.9038881858967</v>
      </c>
      <c r="F491" s="12">
        <f t="shared" si="86"/>
        <v>71.3019670999655</v>
      </c>
      <c r="G491" s="12">
        <f t="shared" si="86"/>
        <v>72.72801871237394</v>
      </c>
      <c r="H491" s="12">
        <f t="shared" si="86"/>
        <v>73.93871584177336</v>
      </c>
      <c r="I491" s="12">
        <f t="shared" si="86"/>
        <v>75.66622569883815</v>
      </c>
      <c r="J491" s="12">
        <f t="shared" si="86"/>
        <v>77.17953142375092</v>
      </c>
      <c r="K491" s="12">
        <f t="shared" si="86"/>
        <v>78.72316806626021</v>
      </c>
      <c r="L491" s="12">
        <f t="shared" si="86"/>
        <v>80.03369004395185</v>
      </c>
      <c r="M491" s="12">
        <f t="shared" si="86"/>
        <v>81.90350473561102</v>
      </c>
      <c r="N491" s="12">
        <f aca="true" t="shared" si="87" ref="N491:V491">IF(N184&gt;0,N44/N184,0)</f>
        <v>83.54162352850953</v>
      </c>
      <c r="O491" s="12">
        <f t="shared" si="87"/>
        <v>85.21243145826143</v>
      </c>
      <c r="P491" s="12">
        <f t="shared" si="87"/>
        <v>86.63101471431301</v>
      </c>
      <c r="Q491" s="12">
        <f t="shared" si="87"/>
        <v>88.65502895049657</v>
      </c>
      <c r="R491" s="12">
        <f t="shared" si="87"/>
        <v>90.42812224395107</v>
      </c>
      <c r="S491" s="12">
        <f t="shared" si="87"/>
        <v>92.23670386134438</v>
      </c>
      <c r="T491" s="12">
        <f t="shared" si="87"/>
        <v>93.77219568125358</v>
      </c>
      <c r="U491" s="12">
        <f t="shared" si="87"/>
        <v>95.96305456497565</v>
      </c>
      <c r="V491" s="12">
        <f t="shared" si="87"/>
        <v>97.88233827984202</v>
      </c>
    </row>
    <row r="492" spans="2:22" ht="10.5">
      <c r="B492" t="str">
        <f t="shared" si="15"/>
        <v>System Market SaleR</v>
      </c>
      <c r="D492" s="12">
        <f aca="true" t="shared" si="88" ref="D492:M492">IF(D185&gt;0,D45/D185,0)</f>
        <v>20.708161655124048</v>
      </c>
      <c r="E492" s="12">
        <f t="shared" si="88"/>
        <v>18.999452701223518</v>
      </c>
      <c r="F492" s="12">
        <f t="shared" si="88"/>
        <v>0</v>
      </c>
      <c r="G492" s="12">
        <f t="shared" si="88"/>
        <v>0</v>
      </c>
      <c r="H492" s="12">
        <f t="shared" si="88"/>
        <v>0</v>
      </c>
      <c r="I492" s="12">
        <f t="shared" si="88"/>
        <v>21.01816136290582</v>
      </c>
      <c r="J492" s="12">
        <f t="shared" si="88"/>
        <v>0</v>
      </c>
      <c r="K492" s="12">
        <f t="shared" si="88"/>
        <v>0</v>
      </c>
      <c r="L492" s="12">
        <f t="shared" si="88"/>
        <v>0</v>
      </c>
      <c r="M492" s="12">
        <f t="shared" si="88"/>
        <v>0</v>
      </c>
      <c r="N492" s="12">
        <f aca="true" t="shared" si="89" ref="N492:V492">IF(N185&gt;0,N45/N185,0)</f>
        <v>0</v>
      </c>
      <c r="O492" s="12">
        <f t="shared" si="89"/>
        <v>0</v>
      </c>
      <c r="P492" s="12">
        <f t="shared" si="89"/>
        <v>0</v>
      </c>
      <c r="Q492" s="12">
        <f t="shared" si="89"/>
        <v>0</v>
      </c>
      <c r="R492" s="12">
        <f t="shared" si="89"/>
        <v>0</v>
      </c>
      <c r="S492" s="12">
        <f t="shared" si="89"/>
        <v>0</v>
      </c>
      <c r="T492" s="12">
        <f t="shared" si="89"/>
        <v>0</v>
      </c>
      <c r="U492" s="12">
        <f t="shared" si="89"/>
        <v>0</v>
      </c>
      <c r="V492" s="12">
        <f t="shared" si="89"/>
        <v>0</v>
      </c>
    </row>
    <row r="493" spans="2:22" ht="10.5">
      <c r="B493" t="str">
        <f t="shared" si="15"/>
        <v>Short Term Firm Intertie</v>
      </c>
      <c r="D493" s="12">
        <f aca="true" t="shared" si="90" ref="D493:M493">IF(D186&gt;0,D46/D186,0)</f>
        <v>24.59426892033052</v>
      </c>
      <c r="E493" s="12">
        <f t="shared" si="90"/>
        <v>24.80656831006778</v>
      </c>
      <c r="F493" s="12">
        <f t="shared" si="90"/>
        <v>25.299880787090743</v>
      </c>
      <c r="G493" s="12">
        <f t="shared" si="90"/>
        <v>25.7931932641137</v>
      </c>
      <c r="H493" s="12">
        <f t="shared" si="90"/>
        <v>26.566640655912625</v>
      </c>
      <c r="I493" s="12">
        <f t="shared" si="90"/>
        <v>27.051643817525726</v>
      </c>
      <c r="J493" s="12">
        <f t="shared" si="90"/>
        <v>27.514753311370555</v>
      </c>
      <c r="K493" s="12">
        <f t="shared" si="90"/>
        <v>27.977862983677824</v>
      </c>
      <c r="L493" s="12">
        <f t="shared" si="90"/>
        <v>28.418254883783217</v>
      </c>
      <c r="M493" s="12">
        <f t="shared" si="90"/>
        <v>28.9369752758137</v>
      </c>
      <c r="N493" s="12">
        <f aca="true" t="shared" si="91" ref="N493:V493">IF(N186&gt;0,N46/N186,0)</f>
        <v>29.452053388823256</v>
      </c>
      <c r="O493" s="12">
        <f t="shared" si="91"/>
        <v>29.976299474249654</v>
      </c>
      <c r="P493" s="12">
        <f t="shared" si="91"/>
        <v>30.496302816462492</v>
      </c>
      <c r="Q493" s="12">
        <f t="shared" si="91"/>
        <v>31.052953374903183</v>
      </c>
      <c r="R493" s="12">
        <f t="shared" si="91"/>
        <v>31.605696164128336</v>
      </c>
      <c r="S493" s="12">
        <f t="shared" si="91"/>
        <v>32.168277766078575</v>
      </c>
      <c r="T493" s="12">
        <f t="shared" si="91"/>
        <v>32.726305491142035</v>
      </c>
      <c r="U493" s="12">
        <f t="shared" si="91"/>
        <v>33.32366037170157</v>
      </c>
      <c r="V493" s="12">
        <f t="shared" si="91"/>
        <v>33.91682186950113</v>
      </c>
    </row>
    <row r="494" spans="2:22" ht="10.5">
      <c r="B494" t="str">
        <f t="shared" si="15"/>
        <v>Short Term Firm P</v>
      </c>
      <c r="D494" s="12">
        <f aca="true" t="shared" si="92" ref="D494:M494">IF(D187&gt;0,D47/D187,0)</f>
        <v>24.66153397767952</v>
      </c>
      <c r="E494" s="12">
        <f t="shared" si="92"/>
        <v>25.289102953223885</v>
      </c>
      <c r="F494" s="12">
        <f t="shared" si="92"/>
        <v>25.876570868203412</v>
      </c>
      <c r="G494" s="12">
        <f t="shared" si="92"/>
        <v>26.442280914348245</v>
      </c>
      <c r="H494" s="12">
        <f t="shared" si="92"/>
        <v>26.966466223675514</v>
      </c>
      <c r="I494" s="12">
        <f t="shared" si="92"/>
        <v>27.506354558138018</v>
      </c>
      <c r="J494" s="12">
        <f t="shared" si="92"/>
        <v>27.99746517917973</v>
      </c>
      <c r="K494" s="12">
        <f t="shared" si="92"/>
        <v>28.466818082954603</v>
      </c>
      <c r="L494" s="12">
        <f t="shared" si="92"/>
        <v>28.893456127655465</v>
      </c>
      <c r="M494" s="12">
        <f t="shared" si="92"/>
        <v>29.48953067771293</v>
      </c>
      <c r="N494" s="12">
        <f aca="true" t="shared" si="93" ref="N494:V494">IF(N187&gt;0,N47/N187,0)</f>
        <v>30.079321521650332</v>
      </c>
      <c r="O494" s="12">
        <f t="shared" si="93"/>
        <v>30.68090798239691</v>
      </c>
      <c r="P494" s="12">
        <f t="shared" si="93"/>
        <v>31.275206226405597</v>
      </c>
      <c r="Q494" s="12">
        <f t="shared" si="93"/>
        <v>31.92041687223057</v>
      </c>
      <c r="R494" s="12">
        <f t="shared" si="93"/>
        <v>32.55882492472762</v>
      </c>
      <c r="S494" s="12">
        <f t="shared" si="93"/>
        <v>33.21000150810016</v>
      </c>
      <c r="T494" s="12">
        <f t="shared" si="93"/>
        <v>33.85328927507803</v>
      </c>
      <c r="U494" s="12">
        <f t="shared" si="93"/>
        <v>34.55168562401623</v>
      </c>
      <c r="V494" s="12">
        <f t="shared" si="93"/>
        <v>35.242718945451486</v>
      </c>
    </row>
    <row r="495" spans="2:22" ht="10.5">
      <c r="B495" t="str">
        <f t="shared" si="15"/>
        <v>Short Term Firm U</v>
      </c>
      <c r="D495" s="12">
        <f aca="true" t="shared" si="94" ref="D495:M495">IF(D188&gt;0,D48/D188,0)</f>
        <v>25.948159729002203</v>
      </c>
      <c r="E495" s="12">
        <f t="shared" si="94"/>
        <v>26.967588447382095</v>
      </c>
      <c r="F495" s="12">
        <f t="shared" si="94"/>
        <v>27.875544527717658</v>
      </c>
      <c r="G495" s="12">
        <f t="shared" si="94"/>
        <v>28.681581777368184</v>
      </c>
      <c r="H495" s="12">
        <f t="shared" si="94"/>
        <v>29.37761622534799</v>
      </c>
      <c r="I495" s="12">
        <f t="shared" si="94"/>
        <v>30.008594678234317</v>
      </c>
      <c r="J495" s="12">
        <f t="shared" si="94"/>
        <v>30.532674175676036</v>
      </c>
      <c r="K495" s="12">
        <f t="shared" si="94"/>
        <v>30.9517305592298</v>
      </c>
      <c r="L495" s="12">
        <f t="shared" si="94"/>
        <v>31.266325420513823</v>
      </c>
      <c r="M495" s="12">
        <f t="shared" si="94"/>
        <v>32.09937584418456</v>
      </c>
      <c r="N495" s="12">
        <f aca="true" t="shared" si="95" ref="N495:V495">IF(N188&gt;0,N48/N188,0)</f>
        <v>32.93395947739322</v>
      </c>
      <c r="O495" s="12">
        <f t="shared" si="95"/>
        <v>33.790242613890356</v>
      </c>
      <c r="P495" s="12">
        <f t="shared" si="95"/>
        <v>34.6470514780747</v>
      </c>
      <c r="Q495" s="12">
        <f t="shared" si="95"/>
        <v>35.57017716350492</v>
      </c>
      <c r="R495" s="12">
        <f t="shared" si="95"/>
        <v>36.49500185933629</v>
      </c>
      <c r="S495" s="12">
        <f t="shared" si="95"/>
        <v>37.443871859174614</v>
      </c>
      <c r="T495" s="12">
        <f t="shared" si="95"/>
        <v>38.393325127618624</v>
      </c>
      <c r="U495" s="12">
        <f t="shared" si="95"/>
        <v>39.416265303473836</v>
      </c>
      <c r="V495" s="12">
        <f t="shared" si="95"/>
        <v>40.441088316944516</v>
      </c>
    </row>
    <row r="496" spans="2:22" ht="10.5">
      <c r="B496" t="str">
        <f t="shared" si="15"/>
        <v>Secondary Sales</v>
      </c>
      <c r="D496" s="12">
        <f aca="true" t="shared" si="96" ref="D496:M496">IF(D189&gt;0,D49/D189,0)</f>
        <v>24.353086802154277</v>
      </c>
      <c r="E496" s="12">
        <f t="shared" si="96"/>
        <v>25.108347944743194</v>
      </c>
      <c r="F496" s="12">
        <f t="shared" si="96"/>
        <v>26.11651672892054</v>
      </c>
      <c r="G496" s="12">
        <f t="shared" si="96"/>
        <v>26.597870271942902</v>
      </c>
      <c r="H496" s="12">
        <f t="shared" si="96"/>
        <v>27.19621164811044</v>
      </c>
      <c r="I496" s="12">
        <f t="shared" si="96"/>
        <v>27.846577478775334</v>
      </c>
      <c r="J496" s="12">
        <f t="shared" si="96"/>
        <v>28.349710658352436</v>
      </c>
      <c r="K496" s="12">
        <f t="shared" si="96"/>
        <v>28.78388651904116</v>
      </c>
      <c r="L496" s="12">
        <f t="shared" si="96"/>
        <v>29.32144468743521</v>
      </c>
      <c r="M496" s="12">
        <f t="shared" si="96"/>
        <v>29.97776369606544</v>
      </c>
      <c r="N496" s="12">
        <f aca="true" t="shared" si="97" ref="N496:V496">IF(N189&gt;0,N49/N189,0)</f>
        <v>29.94132631723026</v>
      </c>
      <c r="O496" s="12">
        <f t="shared" si="97"/>
        <v>30.952013203245798</v>
      </c>
      <c r="P496" s="12">
        <f t="shared" si="97"/>
        <v>32.97814253297616</v>
      </c>
      <c r="Q496" s="12">
        <f t="shared" si="97"/>
        <v>34.22181296816348</v>
      </c>
      <c r="R496" s="12">
        <f t="shared" si="97"/>
        <v>35.2612210586992</v>
      </c>
      <c r="S496" s="12">
        <f t="shared" si="97"/>
        <v>35.13932695391853</v>
      </c>
      <c r="T496" s="12">
        <f t="shared" si="97"/>
        <v>35.50867951346025</v>
      </c>
      <c r="U496" s="12">
        <f t="shared" si="97"/>
        <v>36.14975773307083</v>
      </c>
      <c r="V496" s="12">
        <f t="shared" si="97"/>
        <v>35.95064123620695</v>
      </c>
    </row>
    <row r="498" spans="3:22" ht="10.5">
      <c r="C498" t="str">
        <f>C191</f>
        <v>Nevada</v>
      </c>
      <c r="D498" s="12">
        <f aca="true" t="shared" si="98" ref="D498:M498">IF(D191&gt;0,D51/D191,0)</f>
        <v>21.180516798450746</v>
      </c>
      <c r="E498" s="12">
        <f t="shared" si="98"/>
        <v>21.978448750315128</v>
      </c>
      <c r="F498" s="12">
        <f t="shared" si="98"/>
        <v>22.784946695729346</v>
      </c>
      <c r="G498" s="12">
        <f t="shared" si="98"/>
        <v>23.26980719901963</v>
      </c>
      <c r="H498" s="12">
        <f t="shared" si="98"/>
        <v>23.94638376323855</v>
      </c>
      <c r="I498" s="12">
        <f t="shared" si="98"/>
        <v>24.341576447051267</v>
      </c>
      <c r="J498" s="12">
        <f t="shared" si="98"/>
        <v>24.829980497399347</v>
      </c>
      <c r="K498" s="12">
        <f t="shared" si="98"/>
        <v>25.152902713385913</v>
      </c>
      <c r="L498" s="12">
        <f t="shared" si="98"/>
        <v>25.564256733044864</v>
      </c>
      <c r="M498" s="12">
        <f t="shared" si="98"/>
        <v>26.179447875753304</v>
      </c>
      <c r="N498" s="12">
        <f aca="true" t="shared" si="99" ref="N498:V498">IF(N191&gt;0,N51/N191,0)</f>
        <v>27.071581243975917</v>
      </c>
      <c r="O498" s="12">
        <f t="shared" si="99"/>
        <v>27.844548925507794</v>
      </c>
      <c r="P498" s="12">
        <f t="shared" si="99"/>
        <v>30.06343316891173</v>
      </c>
      <c r="Q498" s="12">
        <f t="shared" si="99"/>
        <v>31.364471202638246</v>
      </c>
      <c r="R498" s="12">
        <f t="shared" si="99"/>
        <v>31.62069618594708</v>
      </c>
      <c r="S498" s="12">
        <f t="shared" si="99"/>
        <v>33.07694072548073</v>
      </c>
      <c r="T498" s="12">
        <f t="shared" si="99"/>
        <v>34.355336459460545</v>
      </c>
      <c r="U498" s="12">
        <f t="shared" si="99"/>
        <v>35.580485805910726</v>
      </c>
      <c r="V498" s="12">
        <f t="shared" si="99"/>
        <v>35.79743855908069</v>
      </c>
    </row>
    <row r="499" spans="3:22" ht="10.5">
      <c r="C499" t="str">
        <f>C192</f>
        <v>Four Corners</v>
      </c>
      <c r="D499" s="12">
        <f aca="true" t="shared" si="100" ref="D499:M499">IF(D192&gt;0,D52/D192,0)</f>
        <v>27.19044721236761</v>
      </c>
      <c r="E499" s="12">
        <f t="shared" si="100"/>
        <v>27.63428428177488</v>
      </c>
      <c r="F499" s="12">
        <f t="shared" si="100"/>
        <v>28.76244346345326</v>
      </c>
      <c r="G499" s="12">
        <f t="shared" si="100"/>
        <v>29.51898239597126</v>
      </c>
      <c r="H499" s="12">
        <f t="shared" si="100"/>
        <v>30.141828864480697</v>
      </c>
      <c r="I499" s="12">
        <f t="shared" si="100"/>
        <v>30.69004557310327</v>
      </c>
      <c r="J499" s="12">
        <f t="shared" si="100"/>
        <v>31.322521899258327</v>
      </c>
      <c r="K499" s="12">
        <f t="shared" si="100"/>
        <v>31.693875084822963</v>
      </c>
      <c r="L499" s="12">
        <f t="shared" si="100"/>
        <v>31.93952728606194</v>
      </c>
      <c r="M499" s="12">
        <f t="shared" si="100"/>
        <v>32.88920600543279</v>
      </c>
      <c r="N499" s="12">
        <f aca="true" t="shared" si="101" ref="N499:V499">IF(N192&gt;0,N52/N192,0)</f>
        <v>33.91242165316724</v>
      </c>
      <c r="O499" s="12">
        <f t="shared" si="101"/>
        <v>37.757162854155965</v>
      </c>
      <c r="P499" s="12">
        <f t="shared" si="101"/>
        <v>40.529199307660754</v>
      </c>
      <c r="Q499" s="12">
        <f t="shared" si="101"/>
        <v>42.051799327678346</v>
      </c>
      <c r="R499" s="12">
        <f t="shared" si="101"/>
        <v>43.476685890076375</v>
      </c>
      <c r="S499" s="12">
        <f t="shared" si="101"/>
        <v>44.068718965898505</v>
      </c>
      <c r="T499" s="12">
        <f t="shared" si="101"/>
        <v>43.54696032562249</v>
      </c>
      <c r="U499" s="12">
        <f t="shared" si="101"/>
        <v>44.29168723119227</v>
      </c>
      <c r="V499" s="12">
        <f t="shared" si="101"/>
        <v>44.19181490466647</v>
      </c>
    </row>
    <row r="500" spans="3:22" ht="10.5">
      <c r="C500" t="str">
        <f>C193</f>
        <v>Northwest</v>
      </c>
      <c r="D500" s="12">
        <f aca="true" t="shared" si="102" ref="D500:M500">IF(D193&gt;0,D53/D193,0)</f>
        <v>28.939945683811352</v>
      </c>
      <c r="E500" s="12">
        <f t="shared" si="102"/>
        <v>29.58874407485939</v>
      </c>
      <c r="F500" s="12">
        <f t="shared" si="102"/>
        <v>30.55346636240148</v>
      </c>
      <c r="G500" s="12">
        <f t="shared" si="102"/>
        <v>31.323114836142945</v>
      </c>
      <c r="H500" s="12">
        <f t="shared" si="102"/>
        <v>31.871058400314766</v>
      </c>
      <c r="I500" s="12">
        <f t="shared" si="102"/>
        <v>32.42121131806639</v>
      </c>
      <c r="J500" s="12">
        <f t="shared" si="102"/>
        <v>32.93360828142029</v>
      </c>
      <c r="K500" s="12">
        <f t="shared" si="102"/>
        <v>33.393362149107254</v>
      </c>
      <c r="L500" s="12">
        <f t="shared" si="102"/>
        <v>33.834651110162916</v>
      </c>
      <c r="M500" s="12">
        <f t="shared" si="102"/>
        <v>34.836698596560346</v>
      </c>
      <c r="N500" s="12">
        <f aca="true" t="shared" si="103" ref="N500:V500">IF(N193&gt;0,N53/N193,0)</f>
        <v>35.48361041933096</v>
      </c>
      <c r="O500" s="12">
        <f t="shared" si="103"/>
        <v>36.754162317976245</v>
      </c>
      <c r="P500" s="12">
        <f t="shared" si="103"/>
        <v>37.688371952265186</v>
      </c>
      <c r="Q500" s="12">
        <f t="shared" si="103"/>
        <v>38.604453940994574</v>
      </c>
      <c r="R500" s="12">
        <f t="shared" si="103"/>
        <v>38.50930447318943</v>
      </c>
      <c r="S500" s="12">
        <f t="shared" si="103"/>
        <v>40.722555886351515</v>
      </c>
      <c r="T500" s="12">
        <f t="shared" si="103"/>
        <v>41.387570142932766</v>
      </c>
      <c r="U500" s="12">
        <f t="shared" si="103"/>
        <v>40.78274977139318</v>
      </c>
      <c r="V500" s="12">
        <f t="shared" si="103"/>
        <v>41.80617502162386</v>
      </c>
    </row>
    <row r="501" spans="3:22" ht="10.5">
      <c r="C501" t="str">
        <f>C194</f>
        <v>SW Intertie</v>
      </c>
      <c r="D501" s="12">
        <f aca="true" t="shared" si="104" ref="D501:M501">IF(D194&gt;0,D54/D194,0)</f>
        <v>27.539165228388246</v>
      </c>
      <c r="E501" s="12">
        <f t="shared" si="104"/>
        <v>26.963168616494965</v>
      </c>
      <c r="F501" s="12">
        <f t="shared" si="104"/>
        <v>27.718389512376334</v>
      </c>
      <c r="G501" s="12">
        <f t="shared" si="104"/>
        <v>28.11776073149752</v>
      </c>
      <c r="H501" s="12">
        <f t="shared" si="104"/>
        <v>29.048250462451186</v>
      </c>
      <c r="I501" s="12">
        <f t="shared" si="104"/>
        <v>29.242734046183596</v>
      </c>
      <c r="J501" s="12">
        <f t="shared" si="104"/>
        <v>30.663268020668134</v>
      </c>
      <c r="K501" s="12">
        <f t="shared" si="104"/>
        <v>30.74917223626101</v>
      </c>
      <c r="L501" s="12">
        <f t="shared" si="104"/>
        <v>31.565854606274602</v>
      </c>
      <c r="M501" s="12">
        <f t="shared" si="104"/>
        <v>32.64473057422474</v>
      </c>
      <c r="N501" s="12">
        <f aca="true" t="shared" si="105" ref="N501:V501">IF(N194&gt;0,N54/N194,0)</f>
        <v>33.54930342817941</v>
      </c>
      <c r="O501" s="12">
        <f t="shared" si="105"/>
        <v>34.928907306375336</v>
      </c>
      <c r="P501" s="12">
        <f t="shared" si="105"/>
        <v>37.02438766180646</v>
      </c>
      <c r="Q501" s="12">
        <f t="shared" si="105"/>
        <v>38.179692106125124</v>
      </c>
      <c r="R501" s="12">
        <f t="shared" si="105"/>
        <v>38.15555447565361</v>
      </c>
      <c r="S501" s="12">
        <f t="shared" si="105"/>
        <v>40.77849830932419</v>
      </c>
      <c r="T501" s="12">
        <f t="shared" si="105"/>
        <v>42.32389904975989</v>
      </c>
      <c r="U501" s="12">
        <f t="shared" si="105"/>
        <v>41.17759336099585</v>
      </c>
      <c r="V501" s="12">
        <f t="shared" si="105"/>
        <v>41.71600688468158</v>
      </c>
    </row>
    <row r="503" spans="2:22" ht="10.5">
      <c r="B503" t="str">
        <f>B204</f>
        <v>APS Surplus Energy</v>
      </c>
      <c r="D503" s="12">
        <f aca="true" t="shared" si="106" ref="D503:M503">IF(D204&gt;0,D60/D204,0)</f>
        <v>17.642605633802816</v>
      </c>
      <c r="E503" s="12">
        <f t="shared" si="106"/>
        <v>18.170774647887324</v>
      </c>
      <c r="F503" s="12">
        <f t="shared" si="106"/>
        <v>18.753521126760564</v>
      </c>
      <c r="G503" s="12">
        <f t="shared" si="106"/>
        <v>19.371478873239436</v>
      </c>
      <c r="H503" s="12">
        <f t="shared" si="106"/>
        <v>20.051936619718308</v>
      </c>
      <c r="I503" s="12">
        <f t="shared" si="106"/>
        <v>20.79225352112676</v>
      </c>
      <c r="J503" s="12">
        <f t="shared" si="106"/>
        <v>21.56161971830986</v>
      </c>
      <c r="K503" s="12">
        <f t="shared" si="106"/>
        <v>22.316901408450704</v>
      </c>
      <c r="L503" s="12">
        <f t="shared" si="106"/>
        <v>23.097711267605632</v>
      </c>
      <c r="M503" s="12">
        <f t="shared" si="106"/>
        <v>23.906690140845072</v>
      </c>
      <c r="N503" s="12">
        <f aca="true" t="shared" si="107" ref="N503:V503">IF(N204&gt;0,N60/N204,0)</f>
        <v>24.742077464788732</v>
      </c>
      <c r="O503" s="12">
        <f t="shared" si="107"/>
        <v>25.634683098591548</v>
      </c>
      <c r="P503" s="12">
        <f t="shared" si="107"/>
        <v>25.634683098591548</v>
      </c>
      <c r="Q503" s="12">
        <f t="shared" si="107"/>
        <v>25.634683098591548</v>
      </c>
      <c r="R503" s="12">
        <f t="shared" si="107"/>
        <v>25.634683098591548</v>
      </c>
      <c r="S503" s="12">
        <f t="shared" si="107"/>
        <v>25.634683098591548</v>
      </c>
      <c r="T503" s="12">
        <f t="shared" si="107"/>
        <v>25.634683098591548</v>
      </c>
      <c r="U503" s="12">
        <f t="shared" si="107"/>
        <v>25.634683098591548</v>
      </c>
      <c r="V503" s="12">
        <f t="shared" si="107"/>
        <v>25.634683098591548</v>
      </c>
    </row>
    <row r="504" spans="2:22" ht="10.5">
      <c r="B504" t="str">
        <f aca="true" t="shared" si="108" ref="B504:B511">B209</f>
        <v>Deseret Annual</v>
      </c>
      <c r="D504" s="12">
        <f aca="true" t="shared" si="109" ref="D504:M504">IF(D209&gt;0,D65/D209,0)</f>
        <v>19.289518976585452</v>
      </c>
      <c r="E504" s="12">
        <f t="shared" si="109"/>
        <v>18.283864801044817</v>
      </c>
      <c r="F504" s="12">
        <f t="shared" si="109"/>
        <v>0</v>
      </c>
      <c r="G504" s="12">
        <f t="shared" si="109"/>
        <v>0</v>
      </c>
      <c r="H504" s="12">
        <f t="shared" si="109"/>
        <v>0</v>
      </c>
      <c r="I504" s="12">
        <f t="shared" si="109"/>
        <v>0</v>
      </c>
      <c r="J504" s="12">
        <f t="shared" si="109"/>
        <v>0</v>
      </c>
      <c r="K504" s="12">
        <f t="shared" si="109"/>
        <v>0</v>
      </c>
      <c r="L504" s="12">
        <f t="shared" si="109"/>
        <v>0</v>
      </c>
      <c r="M504" s="12">
        <f t="shared" si="109"/>
        <v>0</v>
      </c>
      <c r="N504" s="12">
        <f aca="true" t="shared" si="110" ref="N504:V504">IF(N209&gt;0,N65/N209,0)</f>
        <v>0</v>
      </c>
      <c r="O504" s="12">
        <f t="shared" si="110"/>
        <v>0</v>
      </c>
      <c r="P504" s="12">
        <f t="shared" si="110"/>
        <v>0</v>
      </c>
      <c r="Q504" s="12">
        <f t="shared" si="110"/>
        <v>0</v>
      </c>
      <c r="R504" s="12">
        <f t="shared" si="110"/>
        <v>0</v>
      </c>
      <c r="S504" s="12">
        <f t="shared" si="110"/>
        <v>0</v>
      </c>
      <c r="T504" s="12">
        <f t="shared" si="110"/>
        <v>0</v>
      </c>
      <c r="U504" s="12">
        <f t="shared" si="110"/>
        <v>0</v>
      </c>
      <c r="V504" s="12">
        <f t="shared" si="110"/>
        <v>0</v>
      </c>
    </row>
    <row r="505" spans="2:22" ht="10.5">
      <c r="B505" t="str">
        <f t="shared" si="108"/>
        <v>Deseret Expansion</v>
      </c>
      <c r="D505" s="12">
        <f aca="true" t="shared" si="111" ref="D505:M505">IF(D210&gt;0,D66/D210,0)</f>
        <v>12.648980092205443</v>
      </c>
      <c r="E505" s="12">
        <f t="shared" si="111"/>
        <v>13.821008885067355</v>
      </c>
      <c r="F505" s="12">
        <f t="shared" si="111"/>
        <v>0</v>
      </c>
      <c r="G505" s="12">
        <f t="shared" si="111"/>
        <v>0</v>
      </c>
      <c r="H505" s="12">
        <f t="shared" si="111"/>
        <v>0</v>
      </c>
      <c r="I505" s="12">
        <f t="shared" si="111"/>
        <v>0</v>
      </c>
      <c r="J505" s="12">
        <f t="shared" si="111"/>
        <v>0</v>
      </c>
      <c r="K505" s="12">
        <f t="shared" si="111"/>
        <v>0</v>
      </c>
      <c r="L505" s="12">
        <f t="shared" si="111"/>
        <v>0</v>
      </c>
      <c r="M505" s="12">
        <f t="shared" si="111"/>
        <v>0</v>
      </c>
      <c r="N505" s="12">
        <f aca="true" t="shared" si="112" ref="N505:V505">IF(N210&gt;0,N66/N210,0)</f>
        <v>0</v>
      </c>
      <c r="O505" s="12">
        <f t="shared" si="112"/>
        <v>0</v>
      </c>
      <c r="P505" s="12">
        <f t="shared" si="112"/>
        <v>0</v>
      </c>
      <c r="Q505" s="12">
        <f t="shared" si="112"/>
        <v>0</v>
      </c>
      <c r="R505" s="12">
        <f t="shared" si="112"/>
        <v>0</v>
      </c>
      <c r="S505" s="12">
        <f t="shared" si="112"/>
        <v>0</v>
      </c>
      <c r="T505" s="12">
        <f t="shared" si="112"/>
        <v>0</v>
      </c>
      <c r="U505" s="12">
        <f t="shared" si="112"/>
        <v>0</v>
      </c>
      <c r="V505" s="12">
        <f t="shared" si="112"/>
        <v>0</v>
      </c>
    </row>
    <row r="506" spans="2:22" ht="10.5">
      <c r="B506" t="str">
        <f t="shared" si="108"/>
        <v>Deseret NF Purchase</v>
      </c>
      <c r="D506" s="12">
        <f aca="true" t="shared" si="113" ref="D506:M506">IF(D211&gt;0,D67/D211,0)</f>
        <v>16.806910564342445</v>
      </c>
      <c r="E506" s="12">
        <f t="shared" si="113"/>
        <v>19.370821192950466</v>
      </c>
      <c r="F506" s="12">
        <f t="shared" si="113"/>
        <v>0</v>
      </c>
      <c r="G506" s="12">
        <f t="shared" si="113"/>
        <v>0</v>
      </c>
      <c r="H506" s="12">
        <f t="shared" si="113"/>
        <v>0</v>
      </c>
      <c r="I506" s="12">
        <f t="shared" si="113"/>
        <v>0</v>
      </c>
      <c r="J506" s="12">
        <f t="shared" si="113"/>
        <v>0</v>
      </c>
      <c r="K506" s="12">
        <f t="shared" si="113"/>
        <v>0</v>
      </c>
      <c r="L506" s="12">
        <f t="shared" si="113"/>
        <v>0</v>
      </c>
      <c r="M506" s="12">
        <f t="shared" si="113"/>
        <v>0</v>
      </c>
      <c r="N506" s="12">
        <f aca="true" t="shared" si="114" ref="N506:V506">IF(N211&gt;0,N67/N211,0)</f>
        <v>0</v>
      </c>
      <c r="O506" s="12">
        <f t="shared" si="114"/>
        <v>0</v>
      </c>
      <c r="P506" s="12">
        <f t="shared" si="114"/>
        <v>0</v>
      </c>
      <c r="Q506" s="12">
        <f t="shared" si="114"/>
        <v>0</v>
      </c>
      <c r="R506" s="12">
        <f t="shared" si="114"/>
        <v>0</v>
      </c>
      <c r="S506" s="12">
        <f t="shared" si="114"/>
        <v>0</v>
      </c>
      <c r="T506" s="12">
        <f t="shared" si="114"/>
        <v>0</v>
      </c>
      <c r="U506" s="12">
        <f t="shared" si="114"/>
        <v>0</v>
      </c>
      <c r="V506" s="12">
        <f t="shared" si="114"/>
        <v>0</v>
      </c>
    </row>
    <row r="507" spans="2:22" ht="10.5">
      <c r="B507" t="str">
        <f t="shared" si="108"/>
        <v>Gem State</v>
      </c>
      <c r="D507" s="12">
        <f aca="true" t="shared" si="115" ref="D507:M507">IF(D212&gt;0,D68/D212,0)</f>
        <v>40.27455495527411</v>
      </c>
      <c r="E507" s="12">
        <f t="shared" si="115"/>
        <v>40.878682136214685</v>
      </c>
      <c r="F507" s="12">
        <f t="shared" si="115"/>
        <v>41.49186077406784</v>
      </c>
      <c r="G507" s="12">
        <f t="shared" si="115"/>
        <v>42.11423257461695</v>
      </c>
      <c r="H507" s="12">
        <f t="shared" si="115"/>
        <v>42.74592153042246</v>
      </c>
      <c r="I507" s="12">
        <f t="shared" si="115"/>
        <v>43.38714020015942</v>
      </c>
      <c r="J507" s="12">
        <f t="shared" si="115"/>
        <v>44.03795943671951</v>
      </c>
      <c r="K507" s="12">
        <f t="shared" si="115"/>
        <v>44.6985209458861</v>
      </c>
      <c r="L507" s="12">
        <f t="shared" si="115"/>
        <v>45.36901957311133</v>
      </c>
      <c r="M507" s="12">
        <f t="shared" si="115"/>
        <v>46.04950845806395</v>
      </c>
      <c r="N507" s="12">
        <f aca="true" t="shared" si="116" ref="N507:V507">IF(N212&gt;0,N68/N212,0)</f>
        <v>46.740306438756534</v>
      </c>
      <c r="O507" s="12">
        <f t="shared" si="116"/>
        <v>47.441395801966166</v>
      </c>
      <c r="P507" s="12">
        <f t="shared" si="116"/>
        <v>48.15297139314498</v>
      </c>
      <c r="Q507" s="12">
        <f t="shared" si="116"/>
        <v>48.87528119741387</v>
      </c>
      <c r="R507" s="12">
        <f t="shared" si="116"/>
        <v>49.60841378088743</v>
      </c>
      <c r="S507" s="12">
        <f t="shared" si="116"/>
        <v>50.35249313612612</v>
      </c>
      <c r="T507" s="12">
        <f t="shared" si="116"/>
        <v>51.10782038791958</v>
      </c>
      <c r="U507" s="12">
        <f t="shared" si="116"/>
        <v>51.874448675936584</v>
      </c>
      <c r="V507" s="12">
        <f t="shared" si="116"/>
        <v>52.65255513240634</v>
      </c>
    </row>
    <row r="508" spans="2:22" ht="10.5">
      <c r="B508" t="str">
        <f t="shared" si="108"/>
        <v>Grant County</v>
      </c>
      <c r="D508" s="12">
        <f aca="true" t="shared" si="117" ref="D508:M508">IF(D213&gt;0,D69/D213,0)</f>
        <v>34.674041331540934</v>
      </c>
      <c r="E508" s="12">
        <f t="shared" si="117"/>
        <v>34.744497716894976</v>
      </c>
      <c r="F508" s="12">
        <f t="shared" si="117"/>
        <v>34.744497716894976</v>
      </c>
      <c r="G508" s="12">
        <f t="shared" si="117"/>
        <v>34.744497716894976</v>
      </c>
      <c r="H508" s="12">
        <f t="shared" si="117"/>
        <v>34.674041331540934</v>
      </c>
      <c r="I508" s="12">
        <f t="shared" si="117"/>
        <v>34.744497716894976</v>
      </c>
      <c r="J508" s="12">
        <f t="shared" si="117"/>
        <v>34.744497716894976</v>
      </c>
      <c r="K508" s="12">
        <f t="shared" si="117"/>
        <v>34.744497716894976</v>
      </c>
      <c r="L508" s="12">
        <f t="shared" si="117"/>
        <v>34.674041331540934</v>
      </c>
      <c r="M508" s="12">
        <f t="shared" si="117"/>
        <v>34.744497716894976</v>
      </c>
      <c r="N508" s="12">
        <f aca="true" t="shared" si="118" ref="N508:V508">IF(N213&gt;0,N69/N213,0)</f>
        <v>34.744497716894976</v>
      </c>
      <c r="O508" s="12">
        <f t="shared" si="118"/>
        <v>34.744497716894976</v>
      </c>
      <c r="P508" s="12">
        <f t="shared" si="118"/>
        <v>34.674041331540934</v>
      </c>
      <c r="Q508" s="12">
        <f t="shared" si="118"/>
        <v>34.744497716894976</v>
      </c>
      <c r="R508" s="12">
        <f t="shared" si="118"/>
        <v>34.744497716894976</v>
      </c>
      <c r="S508" s="12">
        <f t="shared" si="118"/>
        <v>34.744497716894976</v>
      </c>
      <c r="T508" s="12">
        <f t="shared" si="118"/>
        <v>34.674041331540934</v>
      </c>
      <c r="U508" s="12">
        <f t="shared" si="118"/>
        <v>34.744497716894976</v>
      </c>
      <c r="V508" s="12">
        <f t="shared" si="118"/>
        <v>34.744497716894976</v>
      </c>
    </row>
    <row r="509" spans="2:22" ht="10.5">
      <c r="B509" t="str">
        <f t="shared" si="108"/>
        <v>IPP</v>
      </c>
      <c r="D509" s="12">
        <f aca="true" t="shared" si="119" ref="D509:M509">IF(D214&gt;0,D70/D214,0)</f>
        <v>73.66152256325934</v>
      </c>
      <c r="E509" s="12">
        <f t="shared" si="119"/>
        <v>76.09729030189197</v>
      </c>
      <c r="F509" s="12">
        <f t="shared" si="119"/>
        <v>78.53240242338174</v>
      </c>
      <c r="G509" s="12">
        <f t="shared" si="119"/>
        <v>81.12398071372944</v>
      </c>
      <c r="H509" s="12">
        <f t="shared" si="119"/>
        <v>83.71403980542614</v>
      </c>
      <c r="I509" s="12">
        <f t="shared" si="119"/>
        <v>87.06995567822621</v>
      </c>
      <c r="J509" s="12">
        <f t="shared" si="119"/>
        <v>90.29154450501626</v>
      </c>
      <c r="K509" s="12">
        <f t="shared" si="119"/>
        <v>93.4517556919694</v>
      </c>
      <c r="L509" s="12">
        <f t="shared" si="119"/>
        <v>96.4354018224171</v>
      </c>
      <c r="M509" s="12">
        <f t="shared" si="119"/>
        <v>100.10785251271244</v>
      </c>
      <c r="N509" s="12">
        <f aca="true" t="shared" si="120" ref="N509:V509">IF(N214&gt;0,N70/N214,0)</f>
        <v>103.61162329928078</v>
      </c>
      <c r="O509" s="12">
        <f t="shared" si="120"/>
        <v>107.34164414311238</v>
      </c>
      <c r="P509" s="12">
        <f t="shared" si="120"/>
        <v>110.87579359641911</v>
      </c>
      <c r="Q509" s="12">
        <f t="shared" si="120"/>
        <v>115.20935739154336</v>
      </c>
      <c r="R509" s="12">
        <f t="shared" si="120"/>
        <v>119.35689048971551</v>
      </c>
      <c r="S509" s="12">
        <f t="shared" si="120"/>
        <v>123.6537404370333</v>
      </c>
      <c r="T509" s="12">
        <f t="shared" si="120"/>
        <v>127.72495032885722</v>
      </c>
      <c r="U509" s="12">
        <f t="shared" si="120"/>
        <v>132.71706502817352</v>
      </c>
      <c r="V509" s="12">
        <f t="shared" si="120"/>
        <v>137.49487780017407</v>
      </c>
    </row>
    <row r="510" spans="2:22" ht="10.5">
      <c r="B510" t="str">
        <f t="shared" si="108"/>
        <v>Mid Columbia</v>
      </c>
      <c r="D510" s="12">
        <f aca="true" t="shared" si="121" ref="D510:M510">IF(D215&gt;0,D71/D215,0)</f>
        <v>7.296829859002931</v>
      </c>
      <c r="E510" s="12">
        <f t="shared" si="121"/>
        <v>7.533396927307781</v>
      </c>
      <c r="F510" s="12">
        <f t="shared" si="121"/>
        <v>7.774288261574243</v>
      </c>
      <c r="G510" s="12">
        <f t="shared" si="121"/>
        <v>8.03031793744033</v>
      </c>
      <c r="H510" s="12">
        <f t="shared" si="121"/>
        <v>8.288167222070179</v>
      </c>
      <c r="I510" s="12">
        <f t="shared" si="121"/>
        <v>8.620179257959595</v>
      </c>
      <c r="J510" s="12">
        <f t="shared" si="121"/>
        <v>6.8993832390786025</v>
      </c>
      <c r="K510" s="12">
        <f t="shared" si="121"/>
        <v>7.140814986075351</v>
      </c>
      <c r="L510" s="12">
        <f t="shared" si="121"/>
        <v>7.370547203588504</v>
      </c>
      <c r="M510" s="12">
        <f t="shared" si="121"/>
        <v>7.649173415302162</v>
      </c>
      <c r="N510" s="12">
        <f aca="true" t="shared" si="122" ref="N510:V510">IF(N215&gt;0,N71/N215,0)</f>
        <v>10.257648132678371</v>
      </c>
      <c r="O510" s="12">
        <f t="shared" si="122"/>
        <v>10.625418027843798</v>
      </c>
      <c r="P510" s="12">
        <f t="shared" si="122"/>
        <v>25.44894541119028</v>
      </c>
      <c r="Q510" s="12">
        <f t="shared" si="122"/>
        <v>26.43772816874346</v>
      </c>
      <c r="R510" s="12">
        <f t="shared" si="122"/>
        <v>27.387133271188972</v>
      </c>
      <c r="S510" s="12">
        <f t="shared" si="122"/>
        <v>28.3634928030559</v>
      </c>
      <c r="T510" s="12">
        <f t="shared" si="122"/>
        <v>29.310764929807817</v>
      </c>
      <c r="U510" s="12">
        <f t="shared" si="122"/>
        <v>30.45240848332616</v>
      </c>
      <c r="V510" s="12">
        <f t="shared" si="122"/>
        <v>31.54305472059875</v>
      </c>
    </row>
    <row r="511" spans="2:22" ht="10.5">
      <c r="B511" t="str">
        <f t="shared" si="108"/>
        <v>PGE Cove</v>
      </c>
      <c r="D511" s="12">
        <f aca="true" t="shared" si="123" ref="D511:M511">IF(D216&gt;0,D72/D216,0)</f>
        <v>8.025886068059998</v>
      </c>
      <c r="E511" s="12">
        <f t="shared" si="123"/>
        <v>16.096583333333335</v>
      </c>
      <c r="F511" s="12">
        <f t="shared" si="123"/>
        <v>8.048583333333333</v>
      </c>
      <c r="G511" s="12">
        <f t="shared" si="123"/>
        <v>8.1285</v>
      </c>
      <c r="H511" s="12">
        <f t="shared" si="123"/>
        <v>8.186970250955627</v>
      </c>
      <c r="I511" s="12">
        <f t="shared" si="123"/>
        <v>8.291916666666667</v>
      </c>
      <c r="J511" s="12">
        <f t="shared" si="123"/>
        <v>8.375333333333334</v>
      </c>
      <c r="K511" s="12">
        <f t="shared" si="123"/>
        <v>8.459</v>
      </c>
      <c r="L511" s="12">
        <f t="shared" si="123"/>
        <v>8.519029416652817</v>
      </c>
      <c r="M511" s="12">
        <f t="shared" si="123"/>
        <v>8.62875</v>
      </c>
      <c r="N511" s="12">
        <f aca="true" t="shared" si="124" ref="N511:V511">IF(N216&gt;0,N72/N216,0)</f>
        <v>8.715333333333334</v>
      </c>
      <c r="O511" s="12">
        <f t="shared" si="124"/>
        <v>8.80225</v>
      </c>
      <c r="P511" s="12">
        <f t="shared" si="124"/>
        <v>8.864882831976068</v>
      </c>
      <c r="Q511" s="12">
        <f t="shared" si="124"/>
        <v>8.979416666666667</v>
      </c>
      <c r="R511" s="12">
        <f t="shared" si="124"/>
        <v>9.06925</v>
      </c>
      <c r="S511" s="12">
        <f t="shared" si="124"/>
        <v>9.16</v>
      </c>
      <c r="T511" s="12">
        <f t="shared" si="124"/>
        <v>9.224945986371946</v>
      </c>
      <c r="U511" s="12">
        <f t="shared" si="124"/>
        <v>9.34375</v>
      </c>
      <c r="V511" s="12">
        <f t="shared" si="124"/>
        <v>9.437416666666667</v>
      </c>
    </row>
    <row r="512" spans="2:22" ht="10.5">
      <c r="B512" t="str">
        <f>B218</f>
        <v>Q.F. Contracts - PP&amp;L</v>
      </c>
      <c r="D512" s="12">
        <f aca="true" t="shared" si="125" ref="D512:M512">IF(D218&gt;0,D73/D218,0)</f>
        <v>102.2826992951377</v>
      </c>
      <c r="E512" s="12">
        <f t="shared" si="125"/>
        <v>105.74695747112044</v>
      </c>
      <c r="F512" s="12">
        <f t="shared" si="125"/>
        <v>109.13085613436434</v>
      </c>
      <c r="G512" s="12">
        <f t="shared" si="125"/>
        <v>112.73217332435901</v>
      </c>
      <c r="H512" s="12">
        <f t="shared" si="125"/>
        <v>116.24111709758913</v>
      </c>
      <c r="I512" s="12">
        <f t="shared" si="125"/>
        <v>120.99487759446514</v>
      </c>
      <c r="J512" s="12">
        <f t="shared" si="125"/>
        <v>125.47169176345365</v>
      </c>
      <c r="K512" s="12">
        <f t="shared" si="125"/>
        <v>129.86319968381179</v>
      </c>
      <c r="L512" s="12">
        <f t="shared" si="125"/>
        <v>133.90536989676573</v>
      </c>
      <c r="M512" s="12">
        <f t="shared" si="125"/>
        <v>139.11270661803837</v>
      </c>
      <c r="N512" s="12">
        <f aca="true" t="shared" si="126" ref="N512:V512">IF(N218&gt;0,N73/N218,0)</f>
        <v>143.9816489528222</v>
      </c>
      <c r="O512" s="12">
        <f t="shared" si="126"/>
        <v>149.16499115612183</v>
      </c>
      <c r="P512" s="12">
        <f t="shared" si="126"/>
        <v>153.9565620809032</v>
      </c>
      <c r="Q512" s="12">
        <f t="shared" si="126"/>
        <v>160.09818661365557</v>
      </c>
      <c r="R512" s="12">
        <f t="shared" si="126"/>
        <v>165.86172244310177</v>
      </c>
      <c r="S512" s="12">
        <f t="shared" si="126"/>
        <v>171.83274504586294</v>
      </c>
      <c r="T512" s="12">
        <f t="shared" si="126"/>
        <v>177.35246428905592</v>
      </c>
      <c r="U512" s="12">
        <f t="shared" si="126"/>
        <v>184.42739802147577</v>
      </c>
      <c r="V512" s="12">
        <f t="shared" si="126"/>
        <v>191.06678497636415</v>
      </c>
    </row>
    <row r="513" spans="2:22" ht="10.5">
      <c r="B513" t="str">
        <f>B219</f>
        <v>Q.F. Contracts - UP&amp;L</v>
      </c>
      <c r="D513" s="12">
        <f aca="true" t="shared" si="127" ref="D513:M513">IF(D219&gt;0,D74/D219,0)</f>
        <v>51.94074231148079</v>
      </c>
      <c r="E513" s="12">
        <f t="shared" si="127"/>
        <v>52.607207042414544</v>
      </c>
      <c r="F513" s="12">
        <f t="shared" si="127"/>
        <v>53.133279981708014</v>
      </c>
      <c r="G513" s="12">
        <f t="shared" si="127"/>
        <v>53.6646118669258</v>
      </c>
      <c r="H513" s="12">
        <f t="shared" si="127"/>
        <v>54.049740523877276</v>
      </c>
      <c r="I513" s="12">
        <f t="shared" si="127"/>
        <v>54.74326969246599</v>
      </c>
      <c r="J513" s="12">
        <f t="shared" si="127"/>
        <v>55.29070081170687</v>
      </c>
      <c r="K513" s="12">
        <f t="shared" si="127"/>
        <v>55.84361038070195</v>
      </c>
      <c r="L513" s="12">
        <f t="shared" si="127"/>
        <v>56.24437725730546</v>
      </c>
      <c r="M513" s="12">
        <f t="shared" si="127"/>
        <v>56.96606379330056</v>
      </c>
      <c r="N513" s="12">
        <f aca="true" t="shared" si="128" ref="N513:V513">IF(N219&gt;0,N74/N219,0)</f>
        <v>57.53571967531725</v>
      </c>
      <c r="O513" s="12">
        <f t="shared" si="128"/>
        <v>58.11108265691094</v>
      </c>
      <c r="P513" s="12">
        <f t="shared" si="128"/>
        <v>58.528127394111856</v>
      </c>
      <c r="Q513" s="12">
        <f t="shared" si="128"/>
        <v>59.279117411684005</v>
      </c>
      <c r="R513" s="12">
        <f t="shared" si="128"/>
        <v>59.871908082771235</v>
      </c>
      <c r="S513" s="12">
        <f t="shared" si="128"/>
        <v>60.47062535726535</v>
      </c>
      <c r="T513" s="12">
        <f t="shared" si="128"/>
        <v>60.90460262303455</v>
      </c>
      <c r="U513" s="12">
        <f t="shared" si="128"/>
        <v>61.68608894478107</v>
      </c>
      <c r="V513" s="12">
        <f t="shared" si="128"/>
        <v>62.30294958271407</v>
      </c>
    </row>
    <row r="514" spans="2:22" ht="10.5">
      <c r="B514" t="str">
        <f>B221</f>
        <v>South Idaho / Storage</v>
      </c>
      <c r="D514" s="12">
        <f aca="true" t="shared" si="129" ref="D514:M514">IF(D221&gt;0,D76/D221,0)</f>
        <v>-7.999859609715008</v>
      </c>
      <c r="E514" s="12">
        <f t="shared" si="129"/>
        <v>-8.00002005615724</v>
      </c>
      <c r="F514" s="12">
        <f t="shared" si="129"/>
        <v>-8.00002005615724</v>
      </c>
      <c r="G514" s="12">
        <f t="shared" si="129"/>
        <v>-8.00002005615724</v>
      </c>
      <c r="H514" s="12">
        <f t="shared" si="129"/>
        <v>-7.999859609715008</v>
      </c>
      <c r="I514" s="12">
        <f t="shared" si="129"/>
        <v>-8.00002005615724</v>
      </c>
      <c r="J514" s="12">
        <f t="shared" si="129"/>
        <v>-8.00002005615724</v>
      </c>
      <c r="K514" s="12">
        <f t="shared" si="129"/>
        <v>-8.00002005615724</v>
      </c>
      <c r="L514" s="12">
        <f t="shared" si="129"/>
        <v>-7.999859609715008</v>
      </c>
      <c r="M514" s="12">
        <f t="shared" si="129"/>
        <v>-8.00002005615724</v>
      </c>
      <c r="N514" s="12">
        <f aca="true" t="shared" si="130" ref="N514:V514">IF(N221&gt;0,N76/N221,0)</f>
        <v>-8.00002005615724</v>
      </c>
      <c r="O514" s="12">
        <f t="shared" si="130"/>
        <v>-8.00002005615724</v>
      </c>
      <c r="P514" s="12">
        <f t="shared" si="130"/>
        <v>0</v>
      </c>
      <c r="Q514" s="12">
        <f t="shared" si="130"/>
        <v>0</v>
      </c>
      <c r="R514" s="12">
        <f t="shared" si="130"/>
        <v>0</v>
      </c>
      <c r="S514" s="12">
        <f t="shared" si="130"/>
        <v>0</v>
      </c>
      <c r="T514" s="12">
        <f t="shared" si="130"/>
        <v>0</v>
      </c>
      <c r="U514" s="12">
        <f t="shared" si="130"/>
        <v>0</v>
      </c>
      <c r="V514" s="12">
        <f t="shared" si="130"/>
        <v>0</v>
      </c>
    </row>
    <row r="515" spans="2:22" ht="10.5">
      <c r="B515" t="str">
        <f>B225</f>
        <v>TriState Staff</v>
      </c>
      <c r="D515" s="12">
        <f aca="true" t="shared" si="131" ref="D515:M515">IF(D225&gt;0,D77/D225,0)</f>
        <v>38.93442996206402</v>
      </c>
      <c r="E515" s="12">
        <f t="shared" si="131"/>
        <v>39.74340097154558</v>
      </c>
      <c r="F515" s="12">
        <f t="shared" si="131"/>
        <v>40.51206353332092</v>
      </c>
      <c r="G515" s="12">
        <f t="shared" si="131"/>
        <v>41.30232419274959</v>
      </c>
      <c r="H515" s="12">
        <f t="shared" si="131"/>
        <v>42.05008389349904</v>
      </c>
      <c r="I515" s="12">
        <f t="shared" si="131"/>
        <v>42.94085022532411</v>
      </c>
      <c r="J515" s="12">
        <f t="shared" si="131"/>
        <v>43.789435232050465</v>
      </c>
      <c r="K515" s="12">
        <f t="shared" si="131"/>
        <v>44.66028219078964</v>
      </c>
      <c r="L515" s="12">
        <f t="shared" si="131"/>
        <v>45.48673291742708</v>
      </c>
      <c r="M515" s="12">
        <f t="shared" si="131"/>
        <v>46.46960495396925</v>
      </c>
      <c r="N515" s="12">
        <f aca="true" t="shared" si="132" ref="N515:V515">IF(N225&gt;0,N77/N225,0)</f>
        <v>47.41594163701568</v>
      </c>
      <c r="O515" s="12">
        <f t="shared" si="132"/>
        <v>48.385330574883824</v>
      </c>
      <c r="P515" s="12">
        <f t="shared" si="132"/>
        <v>0</v>
      </c>
      <c r="Q515" s="12">
        <f t="shared" si="132"/>
        <v>0</v>
      </c>
      <c r="R515" s="12">
        <f t="shared" si="132"/>
        <v>0</v>
      </c>
      <c r="S515" s="12">
        <f t="shared" si="132"/>
        <v>0</v>
      </c>
      <c r="T515" s="12">
        <f t="shared" si="132"/>
        <v>0</v>
      </c>
      <c r="U515" s="12">
        <f t="shared" si="132"/>
        <v>0</v>
      </c>
      <c r="V515" s="12">
        <f t="shared" si="132"/>
        <v>0</v>
      </c>
    </row>
    <row r="516" spans="2:22" ht="10.5">
      <c r="B516" t="str">
        <f>B226</f>
        <v>USBR Greensprings</v>
      </c>
      <c r="D516" s="12">
        <f aca="true" t="shared" si="133" ref="D516:M516">IF(D226&gt;0,D78/D226,0)</f>
        <v>12.58974139113733</v>
      </c>
      <c r="E516" s="12">
        <f t="shared" si="133"/>
        <v>0</v>
      </c>
      <c r="F516" s="12">
        <f t="shared" si="133"/>
        <v>0</v>
      </c>
      <c r="G516" s="12">
        <f t="shared" si="133"/>
        <v>0</v>
      </c>
      <c r="H516" s="12">
        <f t="shared" si="133"/>
        <v>0</v>
      </c>
      <c r="I516" s="12">
        <f t="shared" si="133"/>
        <v>0</v>
      </c>
      <c r="J516" s="12">
        <f t="shared" si="133"/>
        <v>0</v>
      </c>
      <c r="K516" s="12">
        <f t="shared" si="133"/>
        <v>0</v>
      </c>
      <c r="L516" s="12">
        <f t="shared" si="133"/>
        <v>0</v>
      </c>
      <c r="M516" s="12">
        <f t="shared" si="133"/>
        <v>0</v>
      </c>
      <c r="N516" s="12">
        <f aca="true" t="shared" si="134" ref="N516:V516">IF(N226&gt;0,N78/N226,0)</f>
        <v>0</v>
      </c>
      <c r="O516" s="12">
        <f t="shared" si="134"/>
        <v>0</v>
      </c>
      <c r="P516" s="12">
        <f t="shared" si="134"/>
        <v>0</v>
      </c>
      <c r="Q516" s="12">
        <f t="shared" si="134"/>
        <v>0</v>
      </c>
      <c r="R516" s="12">
        <f t="shared" si="134"/>
        <v>0</v>
      </c>
      <c r="S516" s="12">
        <f t="shared" si="134"/>
        <v>0</v>
      </c>
      <c r="T516" s="12">
        <f t="shared" si="134"/>
        <v>0</v>
      </c>
      <c r="U516" s="12">
        <f t="shared" si="134"/>
        <v>0</v>
      </c>
      <c r="V516" s="12">
        <f t="shared" si="134"/>
        <v>0</v>
      </c>
    </row>
    <row r="517" spans="2:22" ht="10.5">
      <c r="B517" t="str">
        <f>B227</f>
        <v>GSLM</v>
      </c>
      <c r="D517" s="12">
        <f aca="true" t="shared" si="135" ref="D517:M517">IF(D227&gt;0,D79/D227,0)</f>
        <v>19.952896564327485</v>
      </c>
      <c r="E517" s="12">
        <f t="shared" si="135"/>
        <v>20.018747708104144</v>
      </c>
      <c r="F517" s="12">
        <f t="shared" si="135"/>
        <v>20.018747708104144</v>
      </c>
      <c r="G517" s="12">
        <f t="shared" si="135"/>
        <v>20.018747708104144</v>
      </c>
      <c r="H517" s="12">
        <f t="shared" si="135"/>
        <v>19.952896564327485</v>
      </c>
      <c r="I517" s="12">
        <f t="shared" si="135"/>
        <v>20.018747708104144</v>
      </c>
      <c r="J517" s="12">
        <f t="shared" si="135"/>
        <v>20.018747708104144</v>
      </c>
      <c r="K517" s="12">
        <f t="shared" si="135"/>
        <v>20.018747708104144</v>
      </c>
      <c r="L517" s="12">
        <f t="shared" si="135"/>
        <v>19.952896564327485</v>
      </c>
      <c r="M517" s="12">
        <f t="shared" si="135"/>
        <v>20.018747708104144</v>
      </c>
      <c r="N517" s="12">
        <f aca="true" t="shared" si="136" ref="N517:V517">IF(N227&gt;0,N79/N227,0)</f>
        <v>20.018747708104144</v>
      </c>
      <c r="O517" s="12">
        <f t="shared" si="136"/>
        <v>20.018747708104144</v>
      </c>
      <c r="P517" s="12">
        <f t="shared" si="136"/>
        <v>19.952896564327485</v>
      </c>
      <c r="Q517" s="12">
        <f t="shared" si="136"/>
        <v>20.018747708104144</v>
      </c>
      <c r="R517" s="12">
        <f t="shared" si="136"/>
        <v>20.018747708104144</v>
      </c>
      <c r="S517" s="12">
        <f t="shared" si="136"/>
        <v>20.018747708104144</v>
      </c>
      <c r="T517" s="12">
        <f t="shared" si="136"/>
        <v>19.952896564327485</v>
      </c>
      <c r="U517" s="12">
        <f t="shared" si="136"/>
        <v>20.018747708104144</v>
      </c>
      <c r="V517" s="12">
        <f t="shared" si="136"/>
        <v>20.018747708104144</v>
      </c>
    </row>
    <row r="518" spans="2:22" ht="10.5">
      <c r="B518" t="str">
        <f>B228</f>
        <v>WWP Purchase 1994</v>
      </c>
      <c r="D518" s="12">
        <f aca="true" t="shared" si="137" ref="D518:M518">IF(D228&gt;0,D80/D228,0)</f>
        <v>59.947391304347825</v>
      </c>
      <c r="E518" s="12">
        <f t="shared" si="137"/>
        <v>62.97565217391304</v>
      </c>
      <c r="F518" s="12">
        <f t="shared" si="137"/>
        <v>66.11391304347826</v>
      </c>
      <c r="G518" s="12">
        <f t="shared" si="137"/>
        <v>69.42652173913044</v>
      </c>
      <c r="H518" s="12">
        <f t="shared" si="137"/>
        <v>0</v>
      </c>
      <c r="I518" s="12">
        <f t="shared" si="137"/>
        <v>0</v>
      </c>
      <c r="J518" s="12">
        <f t="shared" si="137"/>
        <v>0</v>
      </c>
      <c r="K518" s="12">
        <f t="shared" si="137"/>
        <v>0</v>
      </c>
      <c r="L518" s="12">
        <f t="shared" si="137"/>
        <v>0</v>
      </c>
      <c r="M518" s="12">
        <f t="shared" si="137"/>
        <v>0</v>
      </c>
      <c r="N518" s="12">
        <f aca="true" t="shared" si="138" ref="N518:V518">IF(N228&gt;0,N80/N228,0)</f>
        <v>0</v>
      </c>
      <c r="O518" s="12">
        <f t="shared" si="138"/>
        <v>0</v>
      </c>
      <c r="P518" s="12">
        <f t="shared" si="138"/>
        <v>0</v>
      </c>
      <c r="Q518" s="12">
        <f t="shared" si="138"/>
        <v>0</v>
      </c>
      <c r="R518" s="12">
        <f t="shared" si="138"/>
        <v>0</v>
      </c>
      <c r="S518" s="12">
        <f t="shared" si="138"/>
        <v>0</v>
      </c>
      <c r="T518" s="12">
        <f t="shared" si="138"/>
        <v>0</v>
      </c>
      <c r="U518" s="12">
        <f t="shared" si="138"/>
        <v>0</v>
      </c>
      <c r="V518" s="12">
        <f t="shared" si="138"/>
        <v>0</v>
      </c>
    </row>
    <row r="519" spans="2:22" ht="10.5">
      <c r="B519" t="str">
        <f>B233</f>
        <v>CoGen/James River</v>
      </c>
      <c r="D519" s="12">
        <f aca="true" t="shared" si="139" ref="D519:M519">IF(D233&gt;0,D81/D233,0)</f>
        <v>45.150130141818096</v>
      </c>
      <c r="E519" s="12">
        <f t="shared" si="139"/>
        <v>45.28010547190384</v>
      </c>
      <c r="F519" s="12">
        <f t="shared" si="139"/>
        <v>47.100112935919235</v>
      </c>
      <c r="G519" s="12">
        <f t="shared" si="139"/>
        <v>48.64011737530094</v>
      </c>
      <c r="H519" s="12">
        <f t="shared" si="139"/>
        <v>52.33016127855214</v>
      </c>
      <c r="I519" s="12">
        <f t="shared" si="139"/>
        <v>56.48013132764344</v>
      </c>
      <c r="J519" s="12">
        <f t="shared" si="139"/>
        <v>56.820141621154875</v>
      </c>
      <c r="K519" s="12">
        <f t="shared" si="139"/>
        <v>59.950147206970314</v>
      </c>
      <c r="L519" s="12">
        <f t="shared" si="139"/>
        <v>63.47019144226325</v>
      </c>
      <c r="M519" s="12">
        <f t="shared" si="139"/>
        <v>73.32018430751744</v>
      </c>
      <c r="N519" s="12">
        <f aca="true" t="shared" si="140" ref="N519:V519">IF(N233&gt;0,N81/N233,0)</f>
        <v>74.49017847777992</v>
      </c>
      <c r="O519" s="12">
        <f t="shared" si="140"/>
        <v>78.76018801513293</v>
      </c>
      <c r="P519" s="12">
        <f t="shared" si="140"/>
        <v>82.76024228271181</v>
      </c>
      <c r="Q519" s="12">
        <f t="shared" si="140"/>
        <v>87.41020862654798</v>
      </c>
      <c r="R519" s="12">
        <f t="shared" si="140"/>
        <v>96.760239238768</v>
      </c>
      <c r="S519" s="12">
        <f t="shared" si="140"/>
        <v>97.760239238768</v>
      </c>
      <c r="T519" s="12">
        <f t="shared" si="140"/>
        <v>98.77061957235642</v>
      </c>
      <c r="U519" s="12">
        <f t="shared" si="140"/>
        <v>99.79135881668525</v>
      </c>
      <c r="V519" s="12">
        <f t="shared" si="140"/>
        <v>0</v>
      </c>
    </row>
    <row r="520" spans="2:22" ht="10.5">
      <c r="B520" t="str">
        <f>B234</f>
        <v>CoGen/Hermiston</v>
      </c>
      <c r="D520" s="12">
        <f aca="true" t="shared" si="141" ref="D520:M520">IF(D234&gt;0,D82/D234,0)</f>
        <v>39.59511152538177</v>
      </c>
      <c r="E520" s="12">
        <f t="shared" si="141"/>
        <v>40.71472453301837</v>
      </c>
      <c r="F520" s="12">
        <f t="shared" si="141"/>
        <v>41.89341677148158</v>
      </c>
      <c r="G520" s="12">
        <f t="shared" si="141"/>
        <v>43.13387100798175</v>
      </c>
      <c r="H520" s="12">
        <f t="shared" si="141"/>
        <v>44.44029829914387</v>
      </c>
      <c r="I520" s="12">
        <f t="shared" si="141"/>
        <v>45.81489838277737</v>
      </c>
      <c r="J520" s="12">
        <f t="shared" si="141"/>
        <v>47.262900753511225</v>
      </c>
      <c r="K520" s="12">
        <f t="shared" si="141"/>
        <v>48.78698810312692</v>
      </c>
      <c r="L520" s="12">
        <f t="shared" si="141"/>
        <v>50.39138685192332</v>
      </c>
      <c r="M520" s="12">
        <f t="shared" si="141"/>
        <v>52.08091528825166</v>
      </c>
      <c r="N520" s="12">
        <f aca="true" t="shared" si="142" ref="N520:V520">IF(N234&gt;0,N82/N234,0)</f>
        <v>53.85975977456122</v>
      </c>
      <c r="O520" s="12">
        <f t="shared" si="142"/>
        <v>56.82931446482326</v>
      </c>
      <c r="P520" s="12">
        <f t="shared" si="142"/>
        <v>0</v>
      </c>
      <c r="Q520" s="12">
        <f t="shared" si="142"/>
        <v>0</v>
      </c>
      <c r="R520" s="12">
        <f t="shared" si="142"/>
        <v>0</v>
      </c>
      <c r="S520" s="12">
        <f t="shared" si="142"/>
        <v>0</v>
      </c>
      <c r="T520" s="12">
        <f t="shared" si="142"/>
        <v>0</v>
      </c>
      <c r="U520" s="12">
        <f t="shared" si="142"/>
        <v>0</v>
      </c>
      <c r="V520" s="12">
        <f t="shared" si="142"/>
        <v>0</v>
      </c>
    </row>
    <row r="521" spans="2:22" ht="10.5">
      <c r="B521" t="str">
        <f>B235</f>
        <v>Black Hills Purchase</v>
      </c>
      <c r="D521" s="12">
        <f aca="true" t="shared" si="143" ref="D521:M521">IF(D235&gt;0,D83/D235,0)</f>
        <v>11.764705882352942</v>
      </c>
      <c r="E521" s="12">
        <f t="shared" si="143"/>
        <v>0</v>
      </c>
      <c r="F521" s="12">
        <f t="shared" si="143"/>
        <v>0</v>
      </c>
      <c r="G521" s="12">
        <f t="shared" si="143"/>
        <v>0</v>
      </c>
      <c r="H521" s="12">
        <f t="shared" si="143"/>
        <v>0</v>
      </c>
      <c r="I521" s="12">
        <f t="shared" si="143"/>
        <v>0</v>
      </c>
      <c r="J521" s="12">
        <f t="shared" si="143"/>
        <v>0</v>
      </c>
      <c r="K521" s="12">
        <f t="shared" si="143"/>
        <v>0</v>
      </c>
      <c r="L521" s="12">
        <f t="shared" si="143"/>
        <v>0</v>
      </c>
      <c r="M521" s="12">
        <f t="shared" si="143"/>
        <v>0</v>
      </c>
      <c r="N521" s="12">
        <f aca="true" t="shared" si="144" ref="N521:V521">IF(N235&gt;0,N83/N235,0)</f>
        <v>0</v>
      </c>
      <c r="O521" s="12">
        <f t="shared" si="144"/>
        <v>0</v>
      </c>
      <c r="P521" s="12">
        <f t="shared" si="144"/>
        <v>0</v>
      </c>
      <c r="Q521" s="12">
        <f t="shared" si="144"/>
        <v>0</v>
      </c>
      <c r="R521" s="12">
        <f t="shared" si="144"/>
        <v>0</v>
      </c>
      <c r="S521" s="12">
        <f t="shared" si="144"/>
        <v>0</v>
      </c>
      <c r="T521" s="12">
        <f t="shared" si="144"/>
        <v>0</v>
      </c>
      <c r="U521" s="12">
        <f t="shared" si="144"/>
        <v>0</v>
      </c>
      <c r="V521" s="12">
        <f t="shared" si="144"/>
        <v>0</v>
      </c>
    </row>
    <row r="522" spans="2:22" ht="10.5">
      <c r="B522" t="str">
        <f>B236</f>
        <v>Redding</v>
      </c>
      <c r="D522" s="12">
        <f aca="true" t="shared" si="145" ref="D522:M522">IF(D236&gt;0,D84/D236,0)</f>
        <v>23.840056362518926</v>
      </c>
      <c r="E522" s="12">
        <f t="shared" si="145"/>
        <v>23.8400189406751</v>
      </c>
      <c r="F522" s="12">
        <f t="shared" si="145"/>
        <v>23.8400189406751</v>
      </c>
      <c r="G522" s="12">
        <f t="shared" si="145"/>
        <v>23.8400189406751</v>
      </c>
      <c r="H522" s="12">
        <f t="shared" si="145"/>
        <v>23.840056362518926</v>
      </c>
      <c r="I522" s="12">
        <f t="shared" si="145"/>
        <v>23.8400189406751</v>
      </c>
      <c r="J522" s="12">
        <f t="shared" si="145"/>
        <v>23.8400189406751</v>
      </c>
      <c r="K522" s="12">
        <f t="shared" si="145"/>
        <v>23.8400189406751</v>
      </c>
      <c r="L522" s="12">
        <f t="shared" si="145"/>
        <v>23.840056362518926</v>
      </c>
      <c r="M522" s="12">
        <f t="shared" si="145"/>
        <v>23.8400189406751</v>
      </c>
      <c r="N522" s="12">
        <f aca="true" t="shared" si="146" ref="N522:V522">IF(N236&gt;0,N84/N236,0)</f>
        <v>23.8400189406751</v>
      </c>
      <c r="O522" s="12">
        <f t="shared" si="146"/>
        <v>23.8400189406751</v>
      </c>
      <c r="P522" s="12">
        <f t="shared" si="146"/>
        <v>23.840056362518926</v>
      </c>
      <c r="Q522" s="12">
        <f t="shared" si="146"/>
        <v>23.8400189406751</v>
      </c>
      <c r="R522" s="12">
        <f t="shared" si="146"/>
        <v>23.839898393617403</v>
      </c>
      <c r="S522" s="12">
        <f t="shared" si="146"/>
        <v>0</v>
      </c>
      <c r="T522" s="12">
        <f t="shared" si="146"/>
        <v>0</v>
      </c>
      <c r="U522" s="12">
        <f t="shared" si="146"/>
        <v>0</v>
      </c>
      <c r="V522" s="12">
        <f t="shared" si="146"/>
        <v>0</v>
      </c>
    </row>
    <row r="523" spans="2:22" ht="10.5">
      <c r="B523" t="str">
        <f>B237</f>
        <v>Hurricane Purchase</v>
      </c>
      <c r="D523" s="12">
        <f aca="true" t="shared" si="147" ref="D523:M523">IF(D237&gt;0,D85/D237,0)</f>
        <v>32.00335795836131</v>
      </c>
      <c r="E523" s="12">
        <f t="shared" si="147"/>
        <v>32.08956228956229</v>
      </c>
      <c r="F523" s="12">
        <f t="shared" si="147"/>
        <v>32.08956228956229</v>
      </c>
      <c r="G523" s="12">
        <f t="shared" si="147"/>
        <v>32.08956228956229</v>
      </c>
      <c r="H523" s="12">
        <f t="shared" si="147"/>
        <v>32.00335795836131</v>
      </c>
      <c r="I523" s="12">
        <f t="shared" si="147"/>
        <v>32.08956228956229</v>
      </c>
      <c r="J523" s="12">
        <f t="shared" si="147"/>
        <v>32.08956228956229</v>
      </c>
      <c r="K523" s="12">
        <f t="shared" si="147"/>
        <v>32.08956228956229</v>
      </c>
      <c r="L523" s="12">
        <f t="shared" si="147"/>
        <v>32.00335795836131</v>
      </c>
      <c r="M523" s="12">
        <f t="shared" si="147"/>
        <v>32.08956228956229</v>
      </c>
      <c r="N523" s="12">
        <f aca="true" t="shared" si="148" ref="N523:V523">IF(N237&gt;0,N85/N237,0)</f>
        <v>32.08956228956229</v>
      </c>
      <c r="O523" s="12">
        <f t="shared" si="148"/>
        <v>32.08956228956229</v>
      </c>
      <c r="P523" s="12">
        <f t="shared" si="148"/>
        <v>32.00335795836131</v>
      </c>
      <c r="Q523" s="12">
        <f t="shared" si="148"/>
        <v>32.08956228956229</v>
      </c>
      <c r="R523" s="12">
        <f t="shared" si="148"/>
        <v>32.08956228956229</v>
      </c>
      <c r="S523" s="12">
        <f t="shared" si="148"/>
        <v>32.08956228956229</v>
      </c>
      <c r="T523" s="12">
        <f t="shared" si="148"/>
        <v>32.00335795836131</v>
      </c>
      <c r="U523" s="12">
        <f t="shared" si="148"/>
        <v>32.08956228956229</v>
      </c>
      <c r="V523" s="12">
        <f t="shared" si="148"/>
        <v>32.08956228956229</v>
      </c>
    </row>
    <row r="524" spans="2:22" ht="10.5">
      <c r="B524" t="str">
        <f>B239</f>
        <v>System Purchase</v>
      </c>
      <c r="D524" s="12">
        <f aca="true" t="shared" si="149" ref="D524:M524">IF(D239&gt;0,D86/D239,0)</f>
        <v>19.643734119782213</v>
      </c>
      <c r="E524" s="12">
        <f t="shared" si="149"/>
        <v>21.069679583646852</v>
      </c>
      <c r="F524" s="12">
        <f t="shared" si="149"/>
        <v>21.148270279481935</v>
      </c>
      <c r="G524" s="12">
        <f t="shared" si="149"/>
        <v>22.020261293179804</v>
      </c>
      <c r="H524" s="12">
        <f t="shared" si="149"/>
        <v>22.566596180956044</v>
      </c>
      <c r="I524" s="12">
        <f t="shared" si="149"/>
        <v>22.863476215832446</v>
      </c>
      <c r="J524" s="12">
        <f t="shared" si="149"/>
        <v>24.994544540674298</v>
      </c>
      <c r="K524" s="12">
        <f t="shared" si="149"/>
        <v>24.353874487648167</v>
      </c>
      <c r="L524" s="12">
        <f t="shared" si="149"/>
        <v>26.49969499586435</v>
      </c>
      <c r="M524" s="12">
        <f t="shared" si="149"/>
        <v>28.234169928777252</v>
      </c>
      <c r="N524" s="12">
        <f aca="true" t="shared" si="150" ref="N524:V524">IF(N239&gt;0,N86/N239,0)</f>
        <v>30.67348497965544</v>
      </c>
      <c r="O524" s="12">
        <f t="shared" si="150"/>
        <v>31.634824524163307</v>
      </c>
      <c r="P524" s="12">
        <f t="shared" si="150"/>
        <v>32.427129885195406</v>
      </c>
      <c r="Q524" s="12">
        <f t="shared" si="150"/>
        <v>33.42897464668323</v>
      </c>
      <c r="R524" s="12">
        <f t="shared" si="150"/>
        <v>34.11081062355658</v>
      </c>
      <c r="S524" s="12">
        <f t="shared" si="150"/>
        <v>35.22189609261344</v>
      </c>
      <c r="T524" s="12">
        <f t="shared" si="150"/>
        <v>36.170850663497724</v>
      </c>
      <c r="U524" s="12">
        <f t="shared" si="150"/>
        <v>37.19617170472297</v>
      </c>
      <c r="V524" s="12">
        <f t="shared" si="150"/>
        <v>38.27509968477167</v>
      </c>
    </row>
    <row r="525" spans="2:22" ht="10.5">
      <c r="B525" t="str">
        <f>B240</f>
        <v>Market Purch for CEN</v>
      </c>
      <c r="D525" s="12">
        <f aca="true" t="shared" si="151" ref="D525:M525">IF(D240&gt;0,D88/D240,0)</f>
        <v>24.634962813690883</v>
      </c>
      <c r="E525" s="12">
        <f t="shared" si="151"/>
        <v>25.42542724164763</v>
      </c>
      <c r="F525" s="12">
        <f t="shared" si="151"/>
        <v>26.075024469786797</v>
      </c>
      <c r="G525" s="12">
        <f t="shared" si="151"/>
        <v>26.344680442805956</v>
      </c>
      <c r="H525" s="12">
        <f t="shared" si="151"/>
        <v>27.124262818270658</v>
      </c>
      <c r="I525" s="12">
        <f t="shared" si="151"/>
        <v>27.64144287854079</v>
      </c>
      <c r="J525" s="12">
        <f t="shared" si="151"/>
        <v>27.888100456053802</v>
      </c>
      <c r="K525" s="12">
        <f t="shared" si="151"/>
        <v>28.740573021347693</v>
      </c>
      <c r="L525" s="12">
        <f t="shared" si="151"/>
        <v>28.89165575479819</v>
      </c>
      <c r="M525" s="12">
        <f t="shared" si="151"/>
        <v>29.478316712196804</v>
      </c>
      <c r="N525" s="12">
        <f aca="true" t="shared" si="152" ref="N525:V525">IF(N240&gt;0,N88/N240,0)</f>
        <v>29.48150092039949</v>
      </c>
      <c r="O525" s="12">
        <f t="shared" si="152"/>
        <v>29.847479036023067</v>
      </c>
      <c r="P525" s="12">
        <f t="shared" si="152"/>
        <v>30.337417825000607</v>
      </c>
      <c r="Q525" s="12">
        <f t="shared" si="152"/>
        <v>30.96385083345436</v>
      </c>
      <c r="R525" s="12">
        <f t="shared" si="152"/>
        <v>31.577627622180298</v>
      </c>
      <c r="S525" s="12">
        <f t="shared" si="152"/>
        <v>31.998403796922922</v>
      </c>
      <c r="T525" s="12">
        <f t="shared" si="152"/>
        <v>32.80273044230054</v>
      </c>
      <c r="U525" s="12">
        <f t="shared" si="152"/>
        <v>33.45303090860645</v>
      </c>
      <c r="V525" s="12">
        <f t="shared" si="152"/>
        <v>34.111109428995896</v>
      </c>
    </row>
    <row r="526" spans="2:22" ht="10.5">
      <c r="B526" t="str">
        <f>B241</f>
        <v>STF Purchases PPL</v>
      </c>
      <c r="D526" s="12">
        <f aca="true" t="shared" si="153" ref="D526:M526">IF(D241&gt;0,D90/D241,0)</f>
        <v>23.320034351655476</v>
      </c>
      <c r="E526" s="12">
        <f t="shared" si="153"/>
        <v>23.802246254370804</v>
      </c>
      <c r="F526" s="12">
        <f t="shared" si="153"/>
        <v>24.34441384153638</v>
      </c>
      <c r="G526" s="12">
        <f t="shared" si="153"/>
        <v>24.871941299745288</v>
      </c>
      <c r="H526" s="12">
        <f t="shared" si="153"/>
        <v>25.458507277552233</v>
      </c>
      <c r="I526" s="12">
        <f t="shared" si="153"/>
        <v>25.962624464420397</v>
      </c>
      <c r="J526" s="12">
        <f t="shared" si="153"/>
        <v>26.430965269098646</v>
      </c>
      <c r="K526" s="12">
        <f t="shared" si="153"/>
        <v>26.88466608262978</v>
      </c>
      <c r="L526" s="12">
        <f t="shared" si="153"/>
        <v>27.30667825473513</v>
      </c>
      <c r="M526" s="12">
        <f t="shared" si="153"/>
        <v>27.858385800875393</v>
      </c>
      <c r="N526" s="12">
        <f aca="true" t="shared" si="154" ref="N526:V526">IF(N241&gt;0,N90/N241,0)</f>
        <v>28.408596987124866</v>
      </c>
      <c r="O526" s="12">
        <f t="shared" si="154"/>
        <v>28.96947518401365</v>
      </c>
      <c r="P526" s="12">
        <f t="shared" si="154"/>
        <v>29.528314915844977</v>
      </c>
      <c r="Q526" s="12">
        <f t="shared" si="154"/>
        <v>30.124064979409187</v>
      </c>
      <c r="R526" s="12">
        <f t="shared" si="154"/>
        <v>30.718203511911085</v>
      </c>
      <c r="S526" s="12">
        <f t="shared" si="154"/>
        <v>31.323862991947376</v>
      </c>
      <c r="T526" s="12">
        <f t="shared" si="154"/>
        <v>31.92732603372114</v>
      </c>
      <c r="U526" s="12">
        <f t="shared" si="154"/>
        <v>32.57064393305157</v>
      </c>
      <c r="V526" s="12">
        <f t="shared" si="154"/>
        <v>33.21222664269332</v>
      </c>
    </row>
    <row r="527" spans="2:22" ht="10.5">
      <c r="B527" t="str">
        <f>B242</f>
        <v>STF Purchases UPL</v>
      </c>
      <c r="D527" s="12">
        <f aca="true" t="shared" si="155" ref="D527:M527">IF(D242&gt;0,D91/D242,0)</f>
        <v>26.62234803008349</v>
      </c>
      <c r="E527" s="12">
        <f t="shared" si="155"/>
        <v>27.683331580440758</v>
      </c>
      <c r="F527" s="12">
        <f t="shared" si="155"/>
        <v>28.635586413372828</v>
      </c>
      <c r="G527" s="12">
        <f t="shared" si="155"/>
        <v>29.48095020248068</v>
      </c>
      <c r="H527" s="12">
        <f t="shared" si="155"/>
        <v>30.220208721451737</v>
      </c>
      <c r="I527" s="12">
        <f t="shared" si="155"/>
        <v>30.87270770438598</v>
      </c>
      <c r="J527" s="12">
        <f t="shared" si="155"/>
        <v>31.422357134505923</v>
      </c>
      <c r="K527" s="12">
        <f t="shared" si="155"/>
        <v>31.861859285382828</v>
      </c>
      <c r="L527" s="12">
        <f t="shared" si="155"/>
        <v>32.201663216725315</v>
      </c>
      <c r="M527" s="12">
        <f t="shared" si="155"/>
        <v>33.06549791043116</v>
      </c>
      <c r="N527" s="12">
        <f aca="true" t="shared" si="156" ref="N527:V527">IF(N242&gt;0,N91/N242,0)</f>
        <v>33.940800586623205</v>
      </c>
      <c r="O527" s="12">
        <f t="shared" si="156"/>
        <v>34.83886168019675</v>
      </c>
      <c r="P527" s="12">
        <f t="shared" si="156"/>
        <v>35.74840112468088</v>
      </c>
      <c r="Q527" s="12">
        <f t="shared" si="156"/>
        <v>36.70563873592095</v>
      </c>
      <c r="R527" s="12">
        <f t="shared" si="156"/>
        <v>37.67558534954836</v>
      </c>
      <c r="S527" s="12">
        <f t="shared" si="156"/>
        <v>38.67075082001696</v>
      </c>
      <c r="T527" s="12">
        <f t="shared" si="156"/>
        <v>39.67863554819568</v>
      </c>
      <c r="U527" s="12">
        <f t="shared" si="156"/>
        <v>40.73937716877281</v>
      </c>
      <c r="V527" s="12">
        <f t="shared" si="156"/>
        <v>41.814200985799154</v>
      </c>
    </row>
    <row r="528" spans="2:22" ht="10.5">
      <c r="B528" t="str">
        <f>B243</f>
        <v>Secondary Purchases</v>
      </c>
      <c r="D528" s="12">
        <f aca="true" t="shared" si="157" ref="D528:M528">IF(D243&gt;0,D92/D243,0)</f>
        <v>16.598694551110636</v>
      </c>
      <c r="E528" s="12">
        <f t="shared" si="157"/>
        <v>16.13870139613142</v>
      </c>
      <c r="F528" s="12">
        <f t="shared" si="157"/>
        <v>15.933997403661275</v>
      </c>
      <c r="G528" s="12">
        <f t="shared" si="157"/>
        <v>16.384230962322736</v>
      </c>
      <c r="H528" s="12">
        <f t="shared" si="157"/>
        <v>16.89737575959598</v>
      </c>
      <c r="I528" s="12">
        <f t="shared" si="157"/>
        <v>17.799324818178015</v>
      </c>
      <c r="J528" s="12">
        <f t="shared" si="157"/>
        <v>17.41037220338983</v>
      </c>
      <c r="K528" s="12">
        <f t="shared" si="157"/>
        <v>17.739598876686365</v>
      </c>
      <c r="L528" s="12">
        <f t="shared" si="157"/>
        <v>18.11463537468051</v>
      </c>
      <c r="M528" s="12">
        <f t="shared" si="157"/>
        <v>18.143889120379807</v>
      </c>
      <c r="N528" s="12">
        <f aca="true" t="shared" si="158" ref="N528:V528">IF(N243&gt;0,N92/N243,0)</f>
        <v>16.10447675491962</v>
      </c>
      <c r="O528" s="12">
        <f t="shared" si="158"/>
        <v>15.782956347879988</v>
      </c>
      <c r="P528" s="12">
        <f t="shared" si="158"/>
        <v>15.515440108705466</v>
      </c>
      <c r="Q528" s="12">
        <f t="shared" si="158"/>
        <v>15.688132937575752</v>
      </c>
      <c r="R528" s="12">
        <f t="shared" si="158"/>
        <v>14.10051186565297</v>
      </c>
      <c r="S528" s="12">
        <f t="shared" si="158"/>
        <v>15.665665754880305</v>
      </c>
      <c r="T528" s="12">
        <f t="shared" si="158"/>
        <v>15.037349622897505</v>
      </c>
      <c r="U528" s="12">
        <f t="shared" si="158"/>
        <v>17.363022291170132</v>
      </c>
      <c r="V528" s="12">
        <f t="shared" si="158"/>
        <v>21.666742182495607</v>
      </c>
    </row>
    <row r="530" spans="2:22" ht="10.5">
      <c r="B530" t="str">
        <f aca="true" t="shared" si="159" ref="B530:B553">B248</f>
        <v>Dave Johnston 1</v>
      </c>
      <c r="D530" s="12">
        <f aca="true" t="shared" si="160" ref="D530:M530">IF(D248&gt;0,D103/D248,0)</f>
        <v>5.133419784284663</v>
      </c>
      <c r="E530" s="12">
        <f t="shared" si="160"/>
        <v>5.346719558218325</v>
      </c>
      <c r="F530" s="12">
        <f t="shared" si="160"/>
        <v>5.460476936157074</v>
      </c>
      <c r="G530" s="12">
        <f t="shared" si="160"/>
        <v>5.595567915629243</v>
      </c>
      <c r="H530" s="12">
        <f t="shared" si="160"/>
        <v>5.737767909515708</v>
      </c>
      <c r="I530" s="12">
        <f t="shared" si="160"/>
        <v>5.887078798198537</v>
      </c>
      <c r="J530" s="12">
        <f t="shared" si="160"/>
        <v>6.036390619390165</v>
      </c>
      <c r="K530" s="12">
        <f t="shared" si="160"/>
        <v>6.192809353010175</v>
      </c>
      <c r="L530" s="12">
        <f t="shared" si="160"/>
        <v>6.342119533211509</v>
      </c>
      <c r="M530" s="12">
        <f t="shared" si="160"/>
        <v>6.505651498158659</v>
      </c>
      <c r="N530" s="12">
        <f aca="true" t="shared" si="161" ref="N530:V530">IF(N248&gt;0,N103/N248,0)</f>
        <v>6.676287565066783</v>
      </c>
      <c r="O530" s="12">
        <f t="shared" si="161"/>
        <v>6.854039900220212</v>
      </c>
      <c r="P530" s="12">
        <f t="shared" si="161"/>
        <v>7.031790549247305</v>
      </c>
      <c r="Q530" s="12">
        <f t="shared" si="161"/>
        <v>7.223757225906724</v>
      </c>
      <c r="R530" s="12">
        <f t="shared" si="161"/>
        <v>7.422840823639342</v>
      </c>
      <c r="S530" s="12">
        <f t="shared" si="161"/>
        <v>7.636138246228729</v>
      </c>
      <c r="T530" s="12">
        <f t="shared" si="161"/>
        <v>7.877876758415849</v>
      </c>
      <c r="U530" s="12">
        <f t="shared" si="161"/>
        <v>8.12673272653064</v>
      </c>
      <c r="V530" s="12">
        <f t="shared" si="161"/>
        <v>8.40402159790336</v>
      </c>
    </row>
    <row r="531" spans="2:22" ht="10.5">
      <c r="B531" t="str">
        <f t="shared" si="159"/>
        <v>Dave Johnston 2</v>
      </c>
      <c r="D531" s="12">
        <f aca="true" t="shared" si="162" ref="D531:M531">IF(D249&gt;0,D104/D249,0)</f>
        <v>5.133423153011802</v>
      </c>
      <c r="E531" s="12">
        <f t="shared" si="162"/>
        <v>5.346720238611021</v>
      </c>
      <c r="F531" s="12">
        <f t="shared" si="162"/>
        <v>5.4604800496194175</v>
      </c>
      <c r="G531" s="12">
        <f t="shared" si="162"/>
        <v>5.5955698251918875</v>
      </c>
      <c r="H531" s="12">
        <f t="shared" si="162"/>
        <v>5.737769743274893</v>
      </c>
      <c r="I531" s="12">
        <f t="shared" si="162"/>
        <v>5.887078200748852</v>
      </c>
      <c r="J531" s="12">
        <f t="shared" si="162"/>
        <v>6.036390233001473</v>
      </c>
      <c r="K531" s="12">
        <f t="shared" si="162"/>
        <v>6.192806552681866</v>
      </c>
      <c r="L531" s="12">
        <f t="shared" si="162"/>
        <v>6.3421163335379855</v>
      </c>
      <c r="M531" s="12">
        <f t="shared" si="162"/>
        <v>6.50565515417136</v>
      </c>
      <c r="N531" s="12">
        <f aca="true" t="shared" si="163" ref="N531:V531">IF(N249&gt;0,N104/N249,0)</f>
        <v>6.676291450227803</v>
      </c>
      <c r="O531" s="12">
        <f t="shared" si="163"/>
        <v>6.854041154928422</v>
      </c>
      <c r="P531" s="12">
        <f t="shared" si="163"/>
        <v>7.031791618345953</v>
      </c>
      <c r="Q531" s="12">
        <f t="shared" si="163"/>
        <v>7.223760540705708</v>
      </c>
      <c r="R531" s="12">
        <f t="shared" si="163"/>
        <v>7.422839069818351</v>
      </c>
      <c r="S531" s="12">
        <f t="shared" si="163"/>
        <v>7.636139855611145</v>
      </c>
      <c r="T531" s="12">
        <f t="shared" si="163"/>
        <v>7.877875935147919</v>
      </c>
      <c r="U531" s="12">
        <f t="shared" si="163"/>
        <v>8.126731320888954</v>
      </c>
      <c r="V531" s="12">
        <f t="shared" si="163"/>
        <v>8.404019720069869</v>
      </c>
    </row>
    <row r="532" spans="2:22" ht="10.5">
      <c r="B532" t="str">
        <f t="shared" si="159"/>
        <v>Dave Johnston 3</v>
      </c>
      <c r="D532" s="12">
        <f aca="true" t="shared" si="164" ref="D532:M532">IF(D250&gt;0,D105/D250,0)</f>
        <v>5.133420342837673</v>
      </c>
      <c r="E532" s="12">
        <f t="shared" si="164"/>
        <v>5.34672012020024</v>
      </c>
      <c r="F532" s="12">
        <f t="shared" si="164"/>
        <v>5.460480309487534</v>
      </c>
      <c r="G532" s="12">
        <f t="shared" si="164"/>
        <v>5.595571009649253</v>
      </c>
      <c r="H532" s="12">
        <f t="shared" si="164"/>
        <v>5.737769612290394</v>
      </c>
      <c r="I532" s="12">
        <f t="shared" si="164"/>
        <v>5.887080580499758</v>
      </c>
      <c r="J532" s="12">
        <f t="shared" si="164"/>
        <v>6.036391231186533</v>
      </c>
      <c r="K532" s="12">
        <f t="shared" si="164"/>
        <v>6.192810686962159</v>
      </c>
      <c r="L532" s="12">
        <f t="shared" si="164"/>
        <v>6.342118881743115</v>
      </c>
      <c r="M532" s="12">
        <f t="shared" si="164"/>
        <v>6.505651938860765</v>
      </c>
      <c r="N532" s="12">
        <f aca="true" t="shared" si="165" ref="N532:V532">IF(N250&gt;0,N105/N250,0)</f>
        <v>6.67629076007461</v>
      </c>
      <c r="O532" s="12">
        <f t="shared" si="165"/>
        <v>6.85404072672466</v>
      </c>
      <c r="P532" s="12">
        <f t="shared" si="165"/>
        <v>7.031789002146454</v>
      </c>
      <c r="Q532" s="12">
        <f t="shared" si="165"/>
        <v>7.223760610549818</v>
      </c>
      <c r="R532" s="12">
        <f t="shared" si="165"/>
        <v>7.422841088074292</v>
      </c>
      <c r="S532" s="12">
        <f t="shared" si="165"/>
        <v>7.6361409310369845</v>
      </c>
      <c r="T532" s="12">
        <f t="shared" si="165"/>
        <v>7.877879029562034</v>
      </c>
      <c r="U532" s="12">
        <f t="shared" si="165"/>
        <v>8.126729809238288</v>
      </c>
      <c r="V532" s="12">
        <f t="shared" si="165"/>
        <v>8.404020599737413</v>
      </c>
    </row>
    <row r="533" spans="2:22" ht="10.5">
      <c r="B533" t="str">
        <f t="shared" si="159"/>
        <v>Dave Johnston 4</v>
      </c>
      <c r="D533" s="12">
        <f aca="true" t="shared" si="166" ref="D533:M533">IF(D251&gt;0,D106/D251,0)</f>
        <v>5.133418618001202</v>
      </c>
      <c r="E533" s="12">
        <f t="shared" si="166"/>
        <v>5.346720489476935</v>
      </c>
      <c r="F533" s="12">
        <f t="shared" si="166"/>
        <v>5.460481401928888</v>
      </c>
      <c r="G533" s="12">
        <f t="shared" si="166"/>
        <v>5.595571346327041</v>
      </c>
      <c r="H533" s="12">
        <f t="shared" si="166"/>
        <v>5.73777098064067</v>
      </c>
      <c r="I533" s="12">
        <f t="shared" si="166"/>
        <v>5.887079870847444</v>
      </c>
      <c r="J533" s="12">
        <f t="shared" si="166"/>
        <v>6.036390226468667</v>
      </c>
      <c r="K533" s="12">
        <f t="shared" si="166"/>
        <v>6.192810787701425</v>
      </c>
      <c r="L533" s="12">
        <f t="shared" si="166"/>
        <v>6.342120972798326</v>
      </c>
      <c r="M533" s="12">
        <f t="shared" si="166"/>
        <v>6.505650325278534</v>
      </c>
      <c r="N533" s="12">
        <f aca="true" t="shared" si="167" ref="N533:V533">IF(N251&gt;0,N106/N251,0)</f>
        <v>6.676289712845956</v>
      </c>
      <c r="O533" s="12">
        <f t="shared" si="167"/>
        <v>6.854040494691218</v>
      </c>
      <c r="P533" s="12">
        <f t="shared" si="167"/>
        <v>7.031789346343591</v>
      </c>
      <c r="Q533" s="12">
        <f t="shared" si="167"/>
        <v>7.223760884716406</v>
      </c>
      <c r="R533" s="12">
        <f t="shared" si="167"/>
        <v>7.4228395098415625</v>
      </c>
      <c r="S533" s="12">
        <f t="shared" si="167"/>
        <v>7.6361413197445005</v>
      </c>
      <c r="T533" s="12">
        <f t="shared" si="167"/>
        <v>7.877880283557034</v>
      </c>
      <c r="U533" s="12">
        <f t="shared" si="167"/>
        <v>8.126730450500567</v>
      </c>
      <c r="V533" s="12">
        <f t="shared" si="167"/>
        <v>8.404020544908407</v>
      </c>
    </row>
    <row r="534" spans="2:22" ht="10.5">
      <c r="B534" t="str">
        <f t="shared" si="159"/>
        <v>Jim Bridger 1</v>
      </c>
      <c r="D534" s="12">
        <f aca="true" t="shared" si="168" ref="D534:M534">IF(D252&gt;0,D107/D252,0)</f>
        <v>8.943674544709406</v>
      </c>
      <c r="E534" s="12">
        <f t="shared" si="168"/>
        <v>9.187462913458258</v>
      </c>
      <c r="F534" s="12">
        <f t="shared" si="168"/>
        <v>9.371632930132863</v>
      </c>
      <c r="G534" s="12">
        <f t="shared" si="168"/>
        <v>9.604198652684413</v>
      </c>
      <c r="H534" s="12">
        <f t="shared" si="168"/>
        <v>9.860305530524293</v>
      </c>
      <c r="I534" s="12">
        <f t="shared" si="168"/>
        <v>10.121731632910999</v>
      </c>
      <c r="J534" s="12">
        <f t="shared" si="168"/>
        <v>10.366542856597395</v>
      </c>
      <c r="K534" s="12">
        <f t="shared" si="168"/>
        <v>10.628651292023658</v>
      </c>
      <c r="L534" s="12">
        <f t="shared" si="168"/>
        <v>10.895241969633844</v>
      </c>
      <c r="M534" s="12">
        <f t="shared" si="168"/>
        <v>11.158985011955835</v>
      </c>
      <c r="N534" s="12">
        <f aca="true" t="shared" si="169" ref="N534:V534">IF(N252&gt;0,N107/N252,0)</f>
        <v>11.440607717702768</v>
      </c>
      <c r="O534" s="12">
        <f t="shared" si="169"/>
        <v>11.741714328173988</v>
      </c>
      <c r="P534" s="12">
        <f t="shared" si="169"/>
        <v>12.04794698640924</v>
      </c>
      <c r="Q534" s="12">
        <f t="shared" si="169"/>
        <v>12.377538304944547</v>
      </c>
      <c r="R534" s="12">
        <f t="shared" si="169"/>
        <v>12.721465212349317</v>
      </c>
      <c r="S534" s="12">
        <f t="shared" si="169"/>
        <v>13.09209770494401</v>
      </c>
      <c r="T534" s="12">
        <f t="shared" si="169"/>
        <v>13.493383687726014</v>
      </c>
      <c r="U534" s="12">
        <f t="shared" si="169"/>
        <v>13.930171556798541</v>
      </c>
      <c r="V534" s="12">
        <f t="shared" si="169"/>
        <v>14.40567126981752</v>
      </c>
    </row>
    <row r="535" spans="2:22" ht="10.5">
      <c r="B535" t="str">
        <f t="shared" si="159"/>
        <v>Jim Bridger 2</v>
      </c>
      <c r="D535" s="12">
        <f aca="true" t="shared" si="170" ref="D535:M535">IF(D253&gt;0,D108/D253,0)</f>
        <v>8.938642937436233</v>
      </c>
      <c r="E535" s="12">
        <f t="shared" si="170"/>
        <v>9.202712403806144</v>
      </c>
      <c r="F535" s="12">
        <f t="shared" si="170"/>
        <v>9.395589909894639</v>
      </c>
      <c r="G535" s="12">
        <f t="shared" si="170"/>
        <v>9.629731005347985</v>
      </c>
      <c r="H535" s="12">
        <f t="shared" si="170"/>
        <v>9.881669835825162</v>
      </c>
      <c r="I535" s="12">
        <f t="shared" si="170"/>
        <v>10.139584935944082</v>
      </c>
      <c r="J535" s="12">
        <f t="shared" si="170"/>
        <v>10.396957196725054</v>
      </c>
      <c r="K535" s="12">
        <f t="shared" si="170"/>
        <v>10.650304701452411</v>
      </c>
      <c r="L535" s="12">
        <f t="shared" si="170"/>
        <v>10.921456706871806</v>
      </c>
      <c r="M535" s="12">
        <f t="shared" si="170"/>
        <v>11.199079693397403</v>
      </c>
      <c r="N535" s="12">
        <f aca="true" t="shared" si="171" ref="N535:V535">IF(N253&gt;0,N108/N253,0)</f>
        <v>11.493551543145426</v>
      </c>
      <c r="O535" s="12">
        <f t="shared" si="171"/>
        <v>11.792961318960051</v>
      </c>
      <c r="P535" s="12">
        <f t="shared" si="171"/>
        <v>12.095361355632711</v>
      </c>
      <c r="Q535" s="12">
        <f t="shared" si="171"/>
        <v>12.422849526447036</v>
      </c>
      <c r="R535" s="12">
        <f t="shared" si="171"/>
        <v>12.767313305062318</v>
      </c>
      <c r="S535" s="12">
        <f t="shared" si="171"/>
        <v>13.136660386941982</v>
      </c>
      <c r="T535" s="12">
        <f t="shared" si="171"/>
        <v>13.537063913957226</v>
      </c>
      <c r="U535" s="12">
        <f t="shared" si="171"/>
        <v>13.97336132053989</v>
      </c>
      <c r="V535" s="12">
        <f t="shared" si="171"/>
        <v>14.45025169321075</v>
      </c>
    </row>
    <row r="536" spans="2:22" ht="10.5">
      <c r="B536" t="str">
        <f t="shared" si="159"/>
        <v>Jim Bridger 3</v>
      </c>
      <c r="D536" s="12">
        <f aca="true" t="shared" si="172" ref="D536:M536">IF(D254&gt;0,D109/D254,0)</f>
        <v>8.951449732108065</v>
      </c>
      <c r="E536" s="12">
        <f t="shared" si="172"/>
        <v>9.2269537739492</v>
      </c>
      <c r="F536" s="12">
        <f t="shared" si="172"/>
        <v>9.420255807765539</v>
      </c>
      <c r="G536" s="12">
        <f t="shared" si="172"/>
        <v>9.655482615328916</v>
      </c>
      <c r="H536" s="12">
        <f t="shared" si="172"/>
        <v>9.907879977251213</v>
      </c>
      <c r="I536" s="12">
        <f t="shared" si="172"/>
        <v>10.168534675938643</v>
      </c>
      <c r="J536" s="12">
        <f t="shared" si="172"/>
        <v>10.42346254984223</v>
      </c>
      <c r="K536" s="12">
        <f t="shared" si="172"/>
        <v>10.67920732728127</v>
      </c>
      <c r="L536" s="12">
        <f t="shared" si="172"/>
        <v>10.948150608534064</v>
      </c>
      <c r="M536" s="12">
        <f t="shared" si="172"/>
        <v>11.228192908128188</v>
      </c>
      <c r="N536" s="12">
        <f aca="true" t="shared" si="173" ref="N536:V536">IF(N254&gt;0,N109/N254,0)</f>
        <v>11.523213544087533</v>
      </c>
      <c r="O536" s="12">
        <f t="shared" si="173"/>
        <v>11.82567258017789</v>
      </c>
      <c r="P536" s="12">
        <f t="shared" si="173"/>
        <v>12.124742581729324</v>
      </c>
      <c r="Q536" s="12">
        <f t="shared" si="173"/>
        <v>12.455215204034616</v>
      </c>
      <c r="R536" s="12">
        <f t="shared" si="173"/>
        <v>12.801172089506645</v>
      </c>
      <c r="S536" s="12">
        <f t="shared" si="173"/>
        <v>13.173271706106389</v>
      </c>
      <c r="T536" s="12">
        <f t="shared" si="173"/>
        <v>13.57769924049548</v>
      </c>
      <c r="U536" s="12">
        <f t="shared" si="173"/>
        <v>14.016817553237225</v>
      </c>
      <c r="V536" s="12">
        <f t="shared" si="173"/>
        <v>14.494707754392516</v>
      </c>
    </row>
    <row r="537" spans="2:22" ht="10.5">
      <c r="B537" t="str">
        <f t="shared" si="159"/>
        <v>Jim Bridger 4</v>
      </c>
      <c r="D537" s="12">
        <f aca="true" t="shared" si="174" ref="D537:M537">IF(D255&gt;0,D110/D255,0)</f>
        <v>8.913783995182413</v>
      </c>
      <c r="E537" s="12">
        <f t="shared" si="174"/>
        <v>9.173712758497958</v>
      </c>
      <c r="F537" s="12">
        <f t="shared" si="174"/>
        <v>9.36251678635578</v>
      </c>
      <c r="G537" s="12">
        <f t="shared" si="174"/>
        <v>9.595317607024857</v>
      </c>
      <c r="H537" s="12">
        <f t="shared" si="174"/>
        <v>9.848043142397588</v>
      </c>
      <c r="I537" s="12">
        <f t="shared" si="174"/>
        <v>10.109913178807805</v>
      </c>
      <c r="J537" s="12">
        <f t="shared" si="174"/>
        <v>10.3560066184539</v>
      </c>
      <c r="K537" s="12">
        <f t="shared" si="174"/>
        <v>10.612750150541313</v>
      </c>
      <c r="L537" s="12">
        <f t="shared" si="174"/>
        <v>10.87912707859778</v>
      </c>
      <c r="M537" s="12">
        <f t="shared" si="174"/>
        <v>11.156187075520133</v>
      </c>
      <c r="N537" s="12">
        <f aca="true" t="shared" si="175" ref="N537:V537">IF(N255&gt;0,N110/N255,0)</f>
        <v>11.446390833499052</v>
      </c>
      <c r="O537" s="12">
        <f t="shared" si="175"/>
        <v>11.74695765357057</v>
      </c>
      <c r="P537" s="12">
        <f t="shared" si="175"/>
        <v>12.051080788256272</v>
      </c>
      <c r="Q537" s="12">
        <f t="shared" si="175"/>
        <v>12.37665061928551</v>
      </c>
      <c r="R537" s="12">
        <f t="shared" si="175"/>
        <v>12.721182658309832</v>
      </c>
      <c r="S537" s="12">
        <f t="shared" si="175"/>
        <v>13.089828555114481</v>
      </c>
      <c r="T537" s="12">
        <f t="shared" si="175"/>
        <v>13.49255504096841</v>
      </c>
      <c r="U537" s="12">
        <f t="shared" si="175"/>
        <v>13.929457345789496</v>
      </c>
      <c r="V537" s="12">
        <f t="shared" si="175"/>
        <v>14.404807958695379</v>
      </c>
    </row>
    <row r="538" spans="2:22" ht="10.5">
      <c r="B538" t="str">
        <f t="shared" si="159"/>
        <v>Wyodak</v>
      </c>
      <c r="D538" s="12">
        <f aca="true" t="shared" si="176" ref="D538:M538">IF(D256&gt;0,D111/D256,0)</f>
        <v>8.913100624568125</v>
      </c>
      <c r="E538" s="12">
        <f t="shared" si="176"/>
        <v>9.130310846268715</v>
      </c>
      <c r="F538" s="12">
        <f t="shared" si="176"/>
        <v>9.317561469000813</v>
      </c>
      <c r="G538" s="12">
        <f t="shared" si="176"/>
        <v>9.549748743270188</v>
      </c>
      <c r="H538" s="12">
        <f t="shared" si="176"/>
        <v>9.804409663653356</v>
      </c>
      <c r="I538" s="12">
        <f t="shared" si="176"/>
        <v>10.059071543585892</v>
      </c>
      <c r="J538" s="12">
        <f t="shared" si="176"/>
        <v>10.313731159091487</v>
      </c>
      <c r="K538" s="12">
        <f t="shared" si="176"/>
        <v>10.56839077459708</v>
      </c>
      <c r="L538" s="12">
        <f t="shared" si="176"/>
        <v>10.83054078958902</v>
      </c>
      <c r="M538" s="12">
        <f t="shared" si="176"/>
        <v>11.107670301557153</v>
      </c>
      <c r="N538" s="12">
        <f aca="true" t="shared" si="177" ref="N538:V538">IF(N256&gt;0,N111/N256,0)</f>
        <v>11.39977950621349</v>
      </c>
      <c r="O538" s="12">
        <f t="shared" si="177"/>
        <v>11.699379788723942</v>
      </c>
      <c r="P538" s="12">
        <f t="shared" si="177"/>
        <v>12.006470823008774</v>
      </c>
      <c r="Q538" s="12">
        <f t="shared" si="177"/>
        <v>12.336030389058655</v>
      </c>
      <c r="R538" s="12">
        <f t="shared" si="177"/>
        <v>12.673081153045977</v>
      </c>
      <c r="S538" s="12">
        <f t="shared" si="177"/>
        <v>13.047578829205655</v>
      </c>
      <c r="T538" s="12">
        <f t="shared" si="177"/>
        <v>13.444552170370901</v>
      </c>
      <c r="U538" s="12">
        <f t="shared" si="177"/>
        <v>13.878970683963516</v>
      </c>
      <c r="V538" s="12">
        <f t="shared" si="177"/>
        <v>14.35833051135195</v>
      </c>
    </row>
    <row r="539" spans="2:22" ht="10.5">
      <c r="B539" t="str">
        <f t="shared" si="159"/>
        <v>Colstrip 3</v>
      </c>
      <c r="D539" s="12">
        <f aca="true" t="shared" si="178" ref="D539:M539">IF(D257&gt;0,D112/D257,0)</f>
        <v>7.988393769656243</v>
      </c>
      <c r="E539" s="12">
        <f t="shared" si="178"/>
        <v>8.183687258687259</v>
      </c>
      <c r="F539" s="12">
        <f t="shared" si="178"/>
        <v>8.35378927261177</v>
      </c>
      <c r="G539" s="12">
        <f t="shared" si="178"/>
        <v>8.561695825841197</v>
      </c>
      <c r="H539" s="12">
        <f t="shared" si="178"/>
        <v>8.788506773271017</v>
      </c>
      <c r="I539" s="12">
        <f t="shared" si="178"/>
        <v>9.015308632258318</v>
      </c>
      <c r="J539" s="12">
        <f t="shared" si="178"/>
        <v>9.242090177969633</v>
      </c>
      <c r="K539" s="12">
        <f t="shared" si="178"/>
        <v>9.47520145075055</v>
      </c>
      <c r="L539" s="12">
        <f t="shared" si="178"/>
        <v>9.708294419863039</v>
      </c>
      <c r="M539" s="12">
        <f t="shared" si="178"/>
        <v>9.95401065085401</v>
      </c>
      <c r="N539" s="12">
        <f aca="true" t="shared" si="179" ref="N539:V539">IF(N257&gt;0,N112/N257,0)</f>
        <v>10.218597917284447</v>
      </c>
      <c r="O539" s="12">
        <f t="shared" si="179"/>
        <v>10.48948561958963</v>
      </c>
      <c r="P539" s="12">
        <f t="shared" si="179"/>
        <v>10.76041468746656</v>
      </c>
      <c r="Q539" s="12">
        <f t="shared" si="179"/>
        <v>11.056509383565842</v>
      </c>
      <c r="R539" s="12">
        <f t="shared" si="179"/>
        <v>11.358903529730071</v>
      </c>
      <c r="S539" s="12">
        <f t="shared" si="179"/>
        <v>11.692809230997508</v>
      </c>
      <c r="T539" s="12">
        <f t="shared" si="179"/>
        <v>12.051889262184215</v>
      </c>
      <c r="U539" s="12">
        <f t="shared" si="179"/>
        <v>12.442512482106071</v>
      </c>
      <c r="V539" s="12">
        <f t="shared" si="179"/>
        <v>12.864599699731155</v>
      </c>
    </row>
    <row r="540" spans="2:22" ht="10.5">
      <c r="B540" t="str">
        <f t="shared" si="159"/>
        <v>Colstrip 4</v>
      </c>
      <c r="D540" s="12">
        <f aca="true" t="shared" si="180" ref="D540:M540">IF(D258&gt;0,D113/D258,0)</f>
        <v>7.988391097222035</v>
      </c>
      <c r="E540" s="12">
        <f t="shared" si="180"/>
        <v>8.183691555211047</v>
      </c>
      <c r="F540" s="12">
        <f t="shared" si="180"/>
        <v>8.353791895151199</v>
      </c>
      <c r="G540" s="12">
        <f t="shared" si="180"/>
        <v>8.561707839702844</v>
      </c>
      <c r="H540" s="12">
        <f t="shared" si="180"/>
        <v>8.788498267594811</v>
      </c>
      <c r="I540" s="12">
        <f t="shared" si="180"/>
        <v>9.015284859333189</v>
      </c>
      <c r="J540" s="12">
        <f t="shared" si="180"/>
        <v>9.242078497701645</v>
      </c>
      <c r="K540" s="12">
        <f t="shared" si="180"/>
        <v>9.475201043931367</v>
      </c>
      <c r="L540" s="12">
        <f t="shared" si="180"/>
        <v>9.708298575042676</v>
      </c>
      <c r="M540" s="12">
        <f t="shared" si="180"/>
        <v>9.95397881396094</v>
      </c>
      <c r="N540" s="12">
        <f aca="true" t="shared" si="181" ref="N540:V540">IF(N258&gt;0,N113/N258,0)</f>
        <v>10.218590238740529</v>
      </c>
      <c r="O540" s="12">
        <f t="shared" si="181"/>
        <v>10.48949571857591</v>
      </c>
      <c r="P540" s="12">
        <f t="shared" si="181"/>
        <v>10.760413722186486</v>
      </c>
      <c r="Q540" s="12">
        <f t="shared" si="181"/>
        <v>11.05650935011456</v>
      </c>
      <c r="R540" s="12">
        <f t="shared" si="181"/>
        <v>11.358876120344952</v>
      </c>
      <c r="S540" s="12">
        <f t="shared" si="181"/>
        <v>11.692787703479361</v>
      </c>
      <c r="T540" s="12">
        <f t="shared" si="181"/>
        <v>12.051895275760344</v>
      </c>
      <c r="U540" s="12">
        <f t="shared" si="181"/>
        <v>12.442491909457292</v>
      </c>
      <c r="V540" s="12">
        <f t="shared" si="181"/>
        <v>12.864582032295477</v>
      </c>
    </row>
    <row r="541" spans="2:22" ht="10.5">
      <c r="B541" t="str">
        <f t="shared" si="159"/>
        <v>Carbon 1</v>
      </c>
      <c r="D541" s="12">
        <f aca="true" t="shared" si="182" ref="D541:M541">IF(D259&gt;0,D114/D259,0)</f>
        <v>6.64950388986408</v>
      </c>
      <c r="E541" s="12">
        <f t="shared" si="182"/>
        <v>6.812252480951892</v>
      </c>
      <c r="F541" s="12">
        <f t="shared" si="182"/>
        <v>6.951749518700652</v>
      </c>
      <c r="G541" s="12">
        <f t="shared" si="182"/>
        <v>7.128447539257363</v>
      </c>
      <c r="H541" s="12">
        <f t="shared" si="182"/>
        <v>7.314455869796943</v>
      </c>
      <c r="I541" s="12">
        <f t="shared" si="182"/>
        <v>7.505101950370325</v>
      </c>
      <c r="J541" s="12">
        <f t="shared" si="182"/>
        <v>7.695749674701913</v>
      </c>
      <c r="K541" s="12">
        <f t="shared" si="182"/>
        <v>7.886395626291885</v>
      </c>
      <c r="L541" s="12">
        <f t="shared" si="182"/>
        <v>8.081700403570084</v>
      </c>
      <c r="M541" s="12">
        <f t="shared" si="182"/>
        <v>8.286297770954691</v>
      </c>
      <c r="N541" s="12">
        <f aca="true" t="shared" si="183" ref="N541:V541">IF(N259&gt;0,N114/N259,0)</f>
        <v>8.504846675577648</v>
      </c>
      <c r="O541" s="12">
        <f t="shared" si="183"/>
        <v>8.728050799683743</v>
      </c>
      <c r="P541" s="12">
        <f t="shared" si="183"/>
        <v>8.955898964293858</v>
      </c>
      <c r="Q541" s="12">
        <f t="shared" si="183"/>
        <v>9.202353137220838</v>
      </c>
      <c r="R541" s="12">
        <f t="shared" si="183"/>
        <v>9.458099479168514</v>
      </c>
      <c r="S541" s="12">
        <f t="shared" si="183"/>
        <v>9.732445426149358</v>
      </c>
      <c r="T541" s="12">
        <f t="shared" si="183"/>
        <v>10.034700309881014</v>
      </c>
      <c r="U541" s="12">
        <f t="shared" si="183"/>
        <v>10.355546376693411</v>
      </c>
      <c r="V541" s="12">
        <f t="shared" si="183"/>
        <v>10.708949508773298</v>
      </c>
    </row>
    <row r="542" spans="2:22" ht="10.5">
      <c r="B542" t="str">
        <f t="shared" si="159"/>
        <v>Carbon 2</v>
      </c>
      <c r="D542" s="12">
        <f aca="true" t="shared" si="184" ref="D542:M542">IF(D260&gt;0,D115/D260,0)</f>
        <v>6.649501392293596</v>
      </c>
      <c r="E542" s="12">
        <f t="shared" si="184"/>
        <v>6.81225058237226</v>
      </c>
      <c r="F542" s="12">
        <f t="shared" si="184"/>
        <v>6.9517502195829834</v>
      </c>
      <c r="G542" s="12">
        <f t="shared" si="184"/>
        <v>7.128452465057665</v>
      </c>
      <c r="H542" s="12">
        <f t="shared" si="184"/>
        <v>7.3144501035295235</v>
      </c>
      <c r="I542" s="12">
        <f t="shared" si="184"/>
        <v>7.505099337432216</v>
      </c>
      <c r="J542" s="12">
        <f t="shared" si="184"/>
        <v>7.695753456045215</v>
      </c>
      <c r="K542" s="12">
        <f t="shared" si="184"/>
        <v>7.886396834186207</v>
      </c>
      <c r="L542" s="12">
        <f t="shared" si="184"/>
        <v>8.08169907418426</v>
      </c>
      <c r="M542" s="12">
        <f t="shared" si="184"/>
        <v>8.28630160200107</v>
      </c>
      <c r="N542" s="12">
        <f aca="true" t="shared" si="185" ref="N542:V542">IF(N260&gt;0,N115/N260,0)</f>
        <v>8.50484633964714</v>
      </c>
      <c r="O542" s="12">
        <f t="shared" si="185"/>
        <v>8.728051248758879</v>
      </c>
      <c r="P542" s="12">
        <f t="shared" si="185"/>
        <v>8.95589761287098</v>
      </c>
      <c r="Q542" s="12">
        <f t="shared" si="185"/>
        <v>9.202351686015428</v>
      </c>
      <c r="R542" s="12">
        <f t="shared" si="185"/>
        <v>9.458101418697014</v>
      </c>
      <c r="S542" s="12">
        <f t="shared" si="185"/>
        <v>9.732446488581685</v>
      </c>
      <c r="T542" s="12">
        <f t="shared" si="185"/>
        <v>10.034700240378895</v>
      </c>
      <c r="U542" s="12">
        <f t="shared" si="185"/>
        <v>10.355550198579394</v>
      </c>
      <c r="V542" s="12">
        <f t="shared" si="185"/>
        <v>10.708946335828305</v>
      </c>
    </row>
    <row r="543" spans="2:22" ht="10.5">
      <c r="B543" t="str">
        <f t="shared" si="159"/>
        <v>Naughton 1</v>
      </c>
      <c r="D543" s="12">
        <f aca="true" t="shared" si="186" ref="D543:M543">IF(D261&gt;0,D116/D261,0)</f>
        <v>12.769528693908356</v>
      </c>
      <c r="E543" s="12">
        <f t="shared" si="186"/>
        <v>13.088795864018774</v>
      </c>
      <c r="F543" s="12">
        <f t="shared" si="186"/>
        <v>13.351890084556414</v>
      </c>
      <c r="G543" s="12">
        <f t="shared" si="186"/>
        <v>13.683006474673183</v>
      </c>
      <c r="H543" s="12">
        <f t="shared" si="186"/>
        <v>14.045862355887161</v>
      </c>
      <c r="I543" s="12">
        <f t="shared" si="186"/>
        <v>14.404986327873967</v>
      </c>
      <c r="J543" s="12">
        <f t="shared" si="186"/>
        <v>14.756087768214329</v>
      </c>
      <c r="K543" s="12">
        <f t="shared" si="186"/>
        <v>15.136544434258953</v>
      </c>
      <c r="L543" s="12">
        <f t="shared" si="186"/>
        <v>15.501713332388398</v>
      </c>
      <c r="M543" s="12">
        <f t="shared" si="186"/>
        <v>15.913191372225171</v>
      </c>
      <c r="N543" s="12">
        <f aca="true" t="shared" si="187" ref="N543:V543">IF(N261&gt;0,N116/N261,0)</f>
        <v>16.30066329638319</v>
      </c>
      <c r="O543" s="12">
        <f t="shared" si="187"/>
        <v>16.752047917621876</v>
      </c>
      <c r="P543" s="12">
        <f t="shared" si="187"/>
        <v>17.18413226832201</v>
      </c>
      <c r="Q543" s="12">
        <f t="shared" si="187"/>
        <v>17.654046583856932</v>
      </c>
      <c r="R543" s="12">
        <f t="shared" si="187"/>
        <v>18.175693390745</v>
      </c>
      <c r="S543" s="12">
        <f t="shared" si="187"/>
        <v>18.704943574028572</v>
      </c>
      <c r="T543" s="12">
        <f t="shared" si="187"/>
        <v>19.281859816412123</v>
      </c>
      <c r="U543" s="12">
        <f t="shared" si="187"/>
        <v>19.902398748824044</v>
      </c>
      <c r="V543" s="12">
        <f t="shared" si="187"/>
        <v>20.648571613520236</v>
      </c>
    </row>
    <row r="544" spans="2:22" ht="10.5">
      <c r="B544" t="str">
        <f t="shared" si="159"/>
        <v>Naughton 2</v>
      </c>
      <c r="D544" s="12">
        <f aca="true" t="shared" si="188" ref="D544:M544">IF(D262&gt;0,D117/D262,0)</f>
        <v>12.75778499670855</v>
      </c>
      <c r="E544" s="12">
        <f t="shared" si="188"/>
        <v>13.072801344600181</v>
      </c>
      <c r="F544" s="12">
        <f t="shared" si="188"/>
        <v>13.34938495398599</v>
      </c>
      <c r="G544" s="12">
        <f t="shared" si="188"/>
        <v>13.678449469985273</v>
      </c>
      <c r="H544" s="12">
        <f t="shared" si="188"/>
        <v>14.035718596517446</v>
      </c>
      <c r="I544" s="12">
        <f t="shared" si="188"/>
        <v>14.38981392183454</v>
      </c>
      <c r="J544" s="12">
        <f t="shared" si="188"/>
        <v>14.750111725206903</v>
      </c>
      <c r="K544" s="12">
        <f t="shared" si="188"/>
        <v>15.124673646522963</v>
      </c>
      <c r="L544" s="12">
        <f t="shared" si="188"/>
        <v>15.495093252131136</v>
      </c>
      <c r="M544" s="12">
        <f t="shared" si="188"/>
        <v>15.894130133072087</v>
      </c>
      <c r="N544" s="12">
        <f aca="true" t="shared" si="189" ref="N544:V544">IF(N262&gt;0,N117/N262,0)</f>
        <v>16.310007754422898</v>
      </c>
      <c r="O544" s="12">
        <f t="shared" si="189"/>
        <v>16.738257740406883</v>
      </c>
      <c r="P544" s="12">
        <f t="shared" si="189"/>
        <v>17.24720591339226</v>
      </c>
      <c r="Q544" s="12">
        <f t="shared" si="189"/>
        <v>17.732192314842916</v>
      </c>
      <c r="R544" s="12">
        <f t="shared" si="189"/>
        <v>18.245672009938502</v>
      </c>
      <c r="S544" s="12">
        <f t="shared" si="189"/>
        <v>18.79940001933457</v>
      </c>
      <c r="T544" s="12">
        <f t="shared" si="189"/>
        <v>19.455830486396145</v>
      </c>
      <c r="U544" s="12">
        <f t="shared" si="189"/>
        <v>20.104909457457282</v>
      </c>
      <c r="V544" s="12">
        <f t="shared" si="189"/>
        <v>20.829076693252635</v>
      </c>
    </row>
    <row r="545" spans="2:22" ht="10.5">
      <c r="B545" t="str">
        <f t="shared" si="159"/>
        <v>Naughton 3</v>
      </c>
      <c r="D545" s="12">
        <f aca="true" t="shared" si="190" ref="D545:M545">IF(D263&gt;0,D118/D263,0)</f>
        <v>12.780741503863307</v>
      </c>
      <c r="E545" s="12">
        <f t="shared" si="190"/>
        <v>13.096187741210077</v>
      </c>
      <c r="F545" s="12">
        <f t="shared" si="190"/>
        <v>13.371949646047188</v>
      </c>
      <c r="G545" s="12">
        <f t="shared" si="190"/>
        <v>13.697132423689135</v>
      </c>
      <c r="H545" s="12">
        <f t="shared" si="190"/>
        <v>14.057415402880613</v>
      </c>
      <c r="I545" s="12">
        <f t="shared" si="190"/>
        <v>14.420988788066396</v>
      </c>
      <c r="J545" s="12">
        <f t="shared" si="190"/>
        <v>14.782022106877232</v>
      </c>
      <c r="K545" s="12">
        <f t="shared" si="190"/>
        <v>15.14932780780986</v>
      </c>
      <c r="L545" s="12">
        <f t="shared" si="190"/>
        <v>15.532835940093817</v>
      </c>
      <c r="M545" s="12">
        <f t="shared" si="190"/>
        <v>15.933029237328434</v>
      </c>
      <c r="N545" s="12">
        <f aca="true" t="shared" si="191" ref="N545:V545">IF(N263&gt;0,N118/N263,0)</f>
        <v>16.338498472939975</v>
      </c>
      <c r="O545" s="12">
        <f t="shared" si="191"/>
        <v>16.760580709152485</v>
      </c>
      <c r="P545" s="12">
        <f t="shared" si="191"/>
        <v>17.17951458352695</v>
      </c>
      <c r="Q545" s="12">
        <f t="shared" si="191"/>
        <v>17.647860994020196</v>
      </c>
      <c r="R545" s="12">
        <f t="shared" si="191"/>
        <v>18.215073523743744</v>
      </c>
      <c r="S545" s="12">
        <f t="shared" si="191"/>
        <v>18.747042095862845</v>
      </c>
      <c r="T545" s="12">
        <f t="shared" si="191"/>
        <v>19.325436807363708</v>
      </c>
      <c r="U545" s="12">
        <f t="shared" si="191"/>
        <v>19.95990757512761</v>
      </c>
      <c r="V545" s="12">
        <f t="shared" si="191"/>
        <v>20.72680390872845</v>
      </c>
    </row>
    <row r="546" spans="2:22" ht="10.5">
      <c r="B546" t="str">
        <f t="shared" si="159"/>
        <v>Huntington 1</v>
      </c>
      <c r="D546" s="12">
        <f aca="true" t="shared" si="192" ref="D546:M546">IF(D264&gt;0,D119/D264,0)</f>
        <v>7.1193621354131755</v>
      </c>
      <c r="E546" s="12">
        <f t="shared" si="192"/>
        <v>7.293211420605259</v>
      </c>
      <c r="F546" s="12">
        <f t="shared" si="192"/>
        <v>7.445861412555834</v>
      </c>
      <c r="G546" s="12">
        <f t="shared" si="192"/>
        <v>7.6324312206910045</v>
      </c>
      <c r="H546" s="12">
        <f t="shared" si="192"/>
        <v>7.831722408714671</v>
      </c>
      <c r="I546" s="12">
        <f t="shared" si="192"/>
        <v>8.035254462814828</v>
      </c>
      <c r="J546" s="12">
        <f t="shared" si="192"/>
        <v>8.23878518882682</v>
      </c>
      <c r="K546" s="12">
        <f t="shared" si="192"/>
        <v>8.442317357388132</v>
      </c>
      <c r="L546" s="12">
        <f t="shared" si="192"/>
        <v>8.654328726431256</v>
      </c>
      <c r="M546" s="12">
        <f t="shared" si="192"/>
        <v>8.874821051756939</v>
      </c>
      <c r="N546" s="12">
        <f aca="true" t="shared" si="193" ref="N546:V546">IF(N264&gt;0,N119/N264,0)</f>
        <v>9.103794597133481</v>
      </c>
      <c r="O546" s="12">
        <f t="shared" si="193"/>
        <v>9.34548883091764</v>
      </c>
      <c r="P546" s="12">
        <f t="shared" si="193"/>
        <v>9.591422261512053</v>
      </c>
      <c r="Q546" s="12">
        <f t="shared" si="193"/>
        <v>9.8500767147728</v>
      </c>
      <c r="R546" s="12">
        <f t="shared" si="193"/>
        <v>10.125691918781012</v>
      </c>
      <c r="S546" s="12">
        <f t="shared" si="193"/>
        <v>10.418268906195634</v>
      </c>
      <c r="T546" s="12">
        <f t="shared" si="193"/>
        <v>10.740526114872125</v>
      </c>
      <c r="U546" s="12">
        <f t="shared" si="193"/>
        <v>11.088227470408986</v>
      </c>
      <c r="V546" s="12">
        <f t="shared" si="193"/>
        <v>11.465606739128804</v>
      </c>
    </row>
    <row r="547" spans="2:22" ht="10.5">
      <c r="B547" t="str">
        <f t="shared" si="159"/>
        <v>Huntington 2</v>
      </c>
      <c r="D547" s="12">
        <f aca="true" t="shared" si="194" ref="D547:M547">IF(D265&gt;0,D120/D265,0)</f>
        <v>7.086788165474083</v>
      </c>
      <c r="E547" s="12">
        <f t="shared" si="194"/>
        <v>7.259842217876296</v>
      </c>
      <c r="F547" s="12">
        <f t="shared" si="194"/>
        <v>7.411791695342969</v>
      </c>
      <c r="G547" s="12">
        <f t="shared" si="194"/>
        <v>7.597508795958743</v>
      </c>
      <c r="H547" s="12">
        <f t="shared" si="194"/>
        <v>7.7958886284839695</v>
      </c>
      <c r="I547" s="12">
        <f t="shared" si="194"/>
        <v>7.99848867371252</v>
      </c>
      <c r="J547" s="12">
        <f t="shared" si="194"/>
        <v>8.201088734131499</v>
      </c>
      <c r="K547" s="12">
        <f t="shared" si="194"/>
        <v>8.403689078474262</v>
      </c>
      <c r="L547" s="12">
        <f t="shared" si="194"/>
        <v>8.614731551091616</v>
      </c>
      <c r="M547" s="12">
        <f t="shared" si="194"/>
        <v>8.834214348826487</v>
      </c>
      <c r="N547" s="12">
        <f aca="true" t="shared" si="195" ref="N547:V547">IF(N265&gt;0,N120/N265,0)</f>
        <v>9.062140126607293</v>
      </c>
      <c r="O547" s="12">
        <f t="shared" si="195"/>
        <v>9.302727485411996</v>
      </c>
      <c r="P547" s="12">
        <f t="shared" si="195"/>
        <v>9.547536229093918</v>
      </c>
      <c r="Q547" s="12">
        <f t="shared" si="195"/>
        <v>9.80500654160392</v>
      </c>
      <c r="R547" s="12">
        <f t="shared" si="195"/>
        <v>10.079361807481504</v>
      </c>
      <c r="S547" s="12">
        <f t="shared" si="195"/>
        <v>10.370599465314735</v>
      </c>
      <c r="T547" s="12">
        <f t="shared" si="195"/>
        <v>10.691382987939773</v>
      </c>
      <c r="U547" s="12">
        <f t="shared" si="195"/>
        <v>11.037491283539916</v>
      </c>
      <c r="V547" s="12">
        <f t="shared" si="195"/>
        <v>11.413146863550773</v>
      </c>
    </row>
    <row r="548" spans="2:22" ht="10.5">
      <c r="B548" t="str">
        <f t="shared" si="159"/>
        <v>Hunter 1</v>
      </c>
      <c r="D548" s="12">
        <f aca="true" t="shared" si="196" ref="D548:M548">IF(D266&gt;0,D121/D266,0)</f>
        <v>9.519649308280101</v>
      </c>
      <c r="E548" s="12">
        <f t="shared" si="196"/>
        <v>9.750150266518837</v>
      </c>
      <c r="F548" s="12">
        <f t="shared" si="196"/>
        <v>9.952990097428156</v>
      </c>
      <c r="G548" s="12">
        <f t="shared" si="196"/>
        <v>10.20193146526442</v>
      </c>
      <c r="H548" s="12">
        <f t="shared" si="196"/>
        <v>10.469310360263101</v>
      </c>
      <c r="I548" s="12">
        <f t="shared" si="196"/>
        <v>10.741298982676689</v>
      </c>
      <c r="J548" s="12">
        <f t="shared" si="196"/>
        <v>11.01336266429343</v>
      </c>
      <c r="K548" s="12">
        <f t="shared" si="196"/>
        <v>11.28527962445418</v>
      </c>
      <c r="L548" s="12">
        <f t="shared" si="196"/>
        <v>11.566490160040866</v>
      </c>
      <c r="M548" s="12">
        <f t="shared" si="196"/>
        <v>11.861764526231163</v>
      </c>
      <c r="N548" s="12">
        <f aca="true" t="shared" si="197" ref="N548:V548">IF(N266&gt;0,N121/N266,0)</f>
        <v>12.178937155121083</v>
      </c>
      <c r="O548" s="12">
        <f t="shared" si="197"/>
        <v>12.499236869261134</v>
      </c>
      <c r="P548" s="12">
        <f t="shared" si="197"/>
        <v>12.836029390671918</v>
      </c>
      <c r="Q548" s="12">
        <f t="shared" si="197"/>
        <v>13.18695982047875</v>
      </c>
      <c r="R548" s="12">
        <f t="shared" si="197"/>
        <v>13.550647043320396</v>
      </c>
      <c r="S548" s="12">
        <f t="shared" si="197"/>
        <v>13.946539778503023</v>
      </c>
      <c r="T548" s="12">
        <f t="shared" si="197"/>
        <v>14.375571352885613</v>
      </c>
      <c r="U548" s="12">
        <f t="shared" si="197"/>
        <v>14.842139601235825</v>
      </c>
      <c r="V548" s="12">
        <f t="shared" si="197"/>
        <v>15.34330284613996</v>
      </c>
    </row>
    <row r="549" spans="2:22" ht="10.5">
      <c r="B549" t="str">
        <f t="shared" si="159"/>
        <v>Hunter 2</v>
      </c>
      <c r="D549" s="12">
        <f aca="true" t="shared" si="198" ref="D549:M549">IF(D267&gt;0,D122/D267,0)</f>
        <v>9.520413208689218</v>
      </c>
      <c r="E549" s="12">
        <f t="shared" si="198"/>
        <v>9.750780406167285</v>
      </c>
      <c r="F549" s="12">
        <f t="shared" si="198"/>
        <v>9.95353678555842</v>
      </c>
      <c r="G549" s="12">
        <f t="shared" si="198"/>
        <v>10.202451207802437</v>
      </c>
      <c r="H549" s="12">
        <f t="shared" si="198"/>
        <v>10.470217190698976</v>
      </c>
      <c r="I549" s="12">
        <f t="shared" si="198"/>
        <v>10.741300946438912</v>
      </c>
      <c r="J549" s="12">
        <f t="shared" si="198"/>
        <v>11.018616453367816</v>
      </c>
      <c r="K549" s="12">
        <f t="shared" si="198"/>
        <v>11.28951828509472</v>
      </c>
      <c r="L549" s="12">
        <f t="shared" si="198"/>
        <v>11.57121175144269</v>
      </c>
      <c r="M549" s="12">
        <f t="shared" si="198"/>
        <v>11.877875129452669</v>
      </c>
      <c r="N549" s="12">
        <f aca="true" t="shared" si="199" ref="N549:V549">IF(N267&gt;0,N122/N267,0)</f>
        <v>12.25035617609346</v>
      </c>
      <c r="O549" s="12">
        <f t="shared" si="199"/>
        <v>12.577329495707831</v>
      </c>
      <c r="P549" s="12">
        <f t="shared" si="199"/>
        <v>12.906384942405996</v>
      </c>
      <c r="Q549" s="12">
        <f t="shared" si="199"/>
        <v>13.259305593054254</v>
      </c>
      <c r="R549" s="12">
        <f t="shared" si="199"/>
        <v>13.625948745124212</v>
      </c>
      <c r="S549" s="12">
        <f t="shared" si="199"/>
        <v>14.025052376448597</v>
      </c>
      <c r="T549" s="12">
        <f t="shared" si="199"/>
        <v>14.456395194930769</v>
      </c>
      <c r="U549" s="12">
        <f t="shared" si="199"/>
        <v>14.928232341871075</v>
      </c>
      <c r="V549" s="12">
        <f t="shared" si="199"/>
        <v>15.434173653781105</v>
      </c>
    </row>
    <row r="550" spans="2:22" ht="10.5">
      <c r="B550" t="str">
        <f t="shared" si="159"/>
        <v>Hunter 3</v>
      </c>
      <c r="D550" s="12">
        <f aca="true" t="shared" si="200" ref="D550:M550">IF(D268&gt;0,D123/D268,0)</f>
        <v>9.519650785784984</v>
      </c>
      <c r="E550" s="12">
        <f t="shared" si="200"/>
        <v>9.750150478941585</v>
      </c>
      <c r="F550" s="12">
        <f t="shared" si="200"/>
        <v>9.952989980029152</v>
      </c>
      <c r="G550" s="12">
        <f t="shared" si="200"/>
        <v>10.20192931940999</v>
      </c>
      <c r="H550" s="12">
        <f t="shared" si="200"/>
        <v>10.46930993225329</v>
      </c>
      <c r="I550" s="12">
        <f t="shared" si="200"/>
        <v>10.741299261091926</v>
      </c>
      <c r="J550" s="12">
        <f t="shared" si="200"/>
        <v>11.013289183985586</v>
      </c>
      <c r="K550" s="12">
        <f t="shared" si="200"/>
        <v>11.285279372625721</v>
      </c>
      <c r="L550" s="12">
        <f t="shared" si="200"/>
        <v>11.566490487238365</v>
      </c>
      <c r="M550" s="12">
        <f t="shared" si="200"/>
        <v>11.861529078643683</v>
      </c>
      <c r="N550" s="12">
        <f aca="true" t="shared" si="201" ref="N550:V550">IF(N268&gt;0,N123/N268,0)</f>
        <v>12.17501053020408</v>
      </c>
      <c r="O550" s="12">
        <f t="shared" si="201"/>
        <v>12.49310029139101</v>
      </c>
      <c r="P550" s="12">
        <f t="shared" si="201"/>
        <v>12.820409607233382</v>
      </c>
      <c r="Q550" s="12">
        <f t="shared" si="201"/>
        <v>13.17119116667398</v>
      </c>
      <c r="R550" s="12">
        <f t="shared" si="201"/>
        <v>13.535444092376448</v>
      </c>
      <c r="S550" s="12">
        <f t="shared" si="201"/>
        <v>13.931812029567356</v>
      </c>
      <c r="T550" s="12">
        <f t="shared" si="201"/>
        <v>14.36050330287207</v>
      </c>
      <c r="U550" s="12">
        <f t="shared" si="201"/>
        <v>14.82615856575379</v>
      </c>
      <c r="V550" s="12">
        <f t="shared" si="201"/>
        <v>15.32865081523943</v>
      </c>
    </row>
    <row r="551" spans="2:22" ht="10.5">
      <c r="B551" t="str">
        <f t="shared" si="159"/>
        <v>Blundell</v>
      </c>
      <c r="D551" s="12">
        <f aca="true" t="shared" si="202" ref="D551:M551">IF(D269&gt;0,D124/D269,0)</f>
        <v>21.480011353959693</v>
      </c>
      <c r="E551" s="12">
        <f t="shared" si="202"/>
        <v>20.150009962710996</v>
      </c>
      <c r="F551" s="12">
        <f t="shared" si="202"/>
        <v>20.56999231448009</v>
      </c>
      <c r="G551" s="12">
        <f t="shared" si="202"/>
        <v>21.079997722808915</v>
      </c>
      <c r="H551" s="12">
        <f t="shared" si="202"/>
        <v>21.639994323020154</v>
      </c>
      <c r="I551" s="12">
        <f t="shared" si="202"/>
        <v>22.200011385955424</v>
      </c>
      <c r="J551" s="12">
        <f t="shared" si="202"/>
        <v>22.760006831573254</v>
      </c>
      <c r="K551" s="12">
        <f t="shared" si="202"/>
        <v>23.330004839031055</v>
      </c>
      <c r="L551" s="12">
        <f t="shared" si="202"/>
        <v>23.909985807550385</v>
      </c>
      <c r="M551" s="12">
        <f t="shared" si="202"/>
        <v>24.51999089123566</v>
      </c>
      <c r="N551" s="12">
        <f aca="true" t="shared" si="203" ref="N551:V551">IF(N269&gt;0,N124/N269,0)</f>
        <v>25.15999544561783</v>
      </c>
      <c r="O551" s="12">
        <f t="shared" si="203"/>
        <v>25.82000512367994</v>
      </c>
      <c r="P551" s="12">
        <f t="shared" si="203"/>
        <v>26.50001703093954</v>
      </c>
      <c r="Q551" s="12">
        <f t="shared" si="203"/>
        <v>27.220016509635364</v>
      </c>
      <c r="R551" s="12">
        <f t="shared" si="203"/>
        <v>27.970009393413225</v>
      </c>
      <c r="S551" s="12">
        <f t="shared" si="203"/>
        <v>28.79000313113774</v>
      </c>
      <c r="T551" s="12">
        <f t="shared" si="203"/>
        <v>29.680011353959692</v>
      </c>
      <c r="U551" s="12">
        <f t="shared" si="203"/>
        <v>30.36265406620933</v>
      </c>
      <c r="V551" s="12">
        <f t="shared" si="203"/>
        <v>31.060966098317724</v>
      </c>
    </row>
    <row r="552" spans="2:22" ht="10.5">
      <c r="B552" t="str">
        <f t="shared" si="159"/>
        <v>Cholla</v>
      </c>
      <c r="D552" s="12">
        <f aca="true" t="shared" si="204" ref="D552:M552">IF(D270&gt;0,D125/D270,0)</f>
        <v>15.585947177287446</v>
      </c>
      <c r="E552" s="12">
        <f t="shared" si="204"/>
        <v>15.979754163640832</v>
      </c>
      <c r="F552" s="12">
        <f t="shared" si="204"/>
        <v>16.34942820838628</v>
      </c>
      <c r="G552" s="12">
        <f t="shared" si="204"/>
        <v>16.743447215898208</v>
      </c>
      <c r="H552" s="12">
        <f t="shared" si="204"/>
        <v>17.15832654888121</v>
      </c>
      <c r="I552" s="12">
        <f t="shared" si="204"/>
        <v>17.56251442818228</v>
      </c>
      <c r="J552" s="12">
        <f t="shared" si="204"/>
        <v>18.028680329860652</v>
      </c>
      <c r="K552" s="12">
        <f t="shared" si="204"/>
        <v>18.4822094961136</v>
      </c>
      <c r="L552" s="12">
        <f t="shared" si="204"/>
        <v>18.944388982104186</v>
      </c>
      <c r="M552" s="12">
        <f t="shared" si="204"/>
        <v>19.42694070764534</v>
      </c>
      <c r="N552" s="12">
        <f aca="true" t="shared" si="205" ref="N552:V552">IF(N270&gt;0,N125/N270,0)</f>
        <v>19.922670735416627</v>
      </c>
      <c r="O552" s="12">
        <f t="shared" si="205"/>
        <v>20.423409366119955</v>
      </c>
      <c r="P552" s="12">
        <f t="shared" si="205"/>
        <v>20.957254120154673</v>
      </c>
      <c r="Q552" s="12">
        <f t="shared" si="205"/>
        <v>21.547746734846815</v>
      </c>
      <c r="R552" s="12">
        <f t="shared" si="205"/>
        <v>22.180632213200884</v>
      </c>
      <c r="S552" s="12">
        <f t="shared" si="205"/>
        <v>22.823625152316943</v>
      </c>
      <c r="T552" s="12">
        <f t="shared" si="205"/>
        <v>23.53392896505556</v>
      </c>
      <c r="U552" s="12">
        <f t="shared" si="205"/>
        <v>24.37834664441815</v>
      </c>
      <c r="V552" s="12">
        <f t="shared" si="205"/>
        <v>25.206184440298703</v>
      </c>
    </row>
    <row r="553" spans="2:22" ht="10.5">
      <c r="B553" t="str">
        <f t="shared" si="159"/>
        <v>Craig 1</v>
      </c>
      <c r="D553" s="12">
        <f aca="true" t="shared" si="206" ref="D553:M553">IF(D271&gt;0,D126/D271,0)</f>
        <v>9.628182777580186</v>
      </c>
      <c r="E553" s="12">
        <f t="shared" si="206"/>
        <v>9.861516137132046</v>
      </c>
      <c r="F553" s="12">
        <f t="shared" si="206"/>
        <v>10.065411155207645</v>
      </c>
      <c r="G553" s="12">
        <f t="shared" si="206"/>
        <v>10.314849256924969</v>
      </c>
      <c r="H553" s="12">
        <f t="shared" si="206"/>
        <v>10.59365969011812</v>
      </c>
      <c r="I553" s="12">
        <f t="shared" si="206"/>
        <v>10.846653819962619</v>
      </c>
      <c r="J553" s="12">
        <f t="shared" si="206"/>
        <v>11.176010802318473</v>
      </c>
      <c r="K553" s="12">
        <f t="shared" si="206"/>
        <v>11.458937183551436</v>
      </c>
      <c r="L553" s="12">
        <f t="shared" si="206"/>
        <v>11.739920058346325</v>
      </c>
      <c r="M553" s="12">
        <f t="shared" si="206"/>
        <v>12.042123832687746</v>
      </c>
      <c r="N553" s="12">
        <f aca="true" t="shared" si="207" ref="N553:V553">IF(N271&gt;0,N126/N271,0)</f>
        <v>12.355799584896479</v>
      </c>
      <c r="O553" s="12">
        <f t="shared" si="207"/>
        <v>12.681940328532354</v>
      </c>
      <c r="P553" s="12">
        <f t="shared" si="207"/>
        <v>13.046798089280085</v>
      </c>
      <c r="Q553" s="12">
        <f t="shared" si="207"/>
        <v>13.416279294760459</v>
      </c>
      <c r="R553" s="12">
        <f t="shared" si="207"/>
        <v>13.793966034888912</v>
      </c>
      <c r="S553" s="12">
        <f t="shared" si="207"/>
        <v>14.219720307341582</v>
      </c>
      <c r="T553" s="12">
        <f t="shared" si="207"/>
        <v>14.691779873778527</v>
      </c>
      <c r="U553" s="12">
        <f t="shared" si="207"/>
        <v>15.19756965663701</v>
      </c>
      <c r="V553" s="12">
        <f t="shared" si="207"/>
        <v>15.717500133616005</v>
      </c>
    </row>
    <row r="555" spans="2:22" ht="10.5">
      <c r="B555" t="str">
        <f>B282</f>
        <v>Craig 2</v>
      </c>
      <c r="D555" s="12">
        <f aca="true" t="shared" si="208" ref="D555:M555">IF(D282&gt;0,D127/D282,0)</f>
        <v>9.614537269186979</v>
      </c>
      <c r="E555" s="12">
        <f t="shared" si="208"/>
        <v>9.849515944673238</v>
      </c>
      <c r="F555" s="12">
        <f t="shared" si="208"/>
        <v>10.054263077117083</v>
      </c>
      <c r="G555" s="12">
        <f t="shared" si="208"/>
        <v>10.304663857793086</v>
      </c>
      <c r="H555" s="12">
        <f t="shared" si="208"/>
        <v>10.577663480252212</v>
      </c>
      <c r="I555" s="12">
        <f t="shared" si="208"/>
        <v>10.846655470647292</v>
      </c>
      <c r="J555" s="12">
        <f t="shared" si="208"/>
        <v>11.13505343573048</v>
      </c>
      <c r="K555" s="12">
        <f t="shared" si="208"/>
        <v>11.416076086669781</v>
      </c>
      <c r="L555" s="12">
        <f t="shared" si="208"/>
        <v>11.697024365790108</v>
      </c>
      <c r="M555" s="12">
        <f t="shared" si="208"/>
        <v>11.998158016430432</v>
      </c>
      <c r="N555" s="12">
        <f aca="true" t="shared" si="209" ref="N555:V555">IF(N282&gt;0,N127/N282,0)</f>
        <v>12.309284573712821</v>
      </c>
      <c r="O555" s="12">
        <f t="shared" si="209"/>
        <v>12.63544849482706</v>
      </c>
      <c r="P555" s="12">
        <f t="shared" si="209"/>
        <v>12.981978255731505</v>
      </c>
      <c r="Q555" s="12">
        <f t="shared" si="209"/>
        <v>13.350893764984999</v>
      </c>
      <c r="R555" s="12">
        <f t="shared" si="209"/>
        <v>13.726688800096788</v>
      </c>
      <c r="S555" s="12">
        <f t="shared" si="209"/>
        <v>14.141729571028334</v>
      </c>
      <c r="T555" s="12">
        <f t="shared" si="209"/>
        <v>14.6102498786031</v>
      </c>
      <c r="U555" s="12">
        <f t="shared" si="209"/>
        <v>15.115723085474947</v>
      </c>
      <c r="V555" s="12">
        <f t="shared" si="209"/>
        <v>15.649569497509429</v>
      </c>
    </row>
    <row r="556" spans="2:22" ht="10.5">
      <c r="B556" t="str">
        <f>B283</f>
        <v>Hayden 1</v>
      </c>
      <c r="D556" s="12">
        <f aca="true" t="shared" si="210" ref="D556:M556">IF(D283&gt;0,D128/D283,0)</f>
        <v>11.90613102148323</v>
      </c>
      <c r="E556" s="12">
        <f t="shared" si="210"/>
        <v>12.200482031930697</v>
      </c>
      <c r="F556" s="12">
        <f t="shared" si="210"/>
        <v>12.474257266336037</v>
      </c>
      <c r="G556" s="12">
        <f t="shared" si="210"/>
        <v>12.77247146854466</v>
      </c>
      <c r="H556" s="12">
        <f t="shared" si="210"/>
        <v>13.098443216290775</v>
      </c>
      <c r="I556" s="12">
        <f t="shared" si="210"/>
        <v>13.426232067312945</v>
      </c>
      <c r="J556" s="12">
        <f t="shared" si="210"/>
        <v>13.765512290284823</v>
      </c>
      <c r="K556" s="12">
        <f t="shared" si="210"/>
        <v>14.128221455457968</v>
      </c>
      <c r="L556" s="12">
        <f t="shared" si="210"/>
        <v>14.458856094299133</v>
      </c>
      <c r="M556" s="12">
        <f t="shared" si="210"/>
        <v>14.837119861921467</v>
      </c>
      <c r="N556" s="12">
        <f aca="true" t="shared" si="211" ref="N556:V556">IF(N283&gt;0,N128/N283,0)</f>
        <v>15.220321988155034</v>
      </c>
      <c r="O556" s="12">
        <f t="shared" si="211"/>
        <v>15.639916959878576</v>
      </c>
      <c r="P556" s="12">
        <f t="shared" si="211"/>
        <v>16.121702343466637</v>
      </c>
      <c r="Q556" s="12">
        <f t="shared" si="211"/>
        <v>16.572269648732828</v>
      </c>
      <c r="R556" s="12">
        <f t="shared" si="211"/>
        <v>17.050536488403875</v>
      </c>
      <c r="S556" s="12">
        <f t="shared" si="211"/>
        <v>17.58337407012048</v>
      </c>
      <c r="T556" s="12">
        <f t="shared" si="211"/>
        <v>18.180535255108946</v>
      </c>
      <c r="U556" s="12">
        <f t="shared" si="211"/>
        <v>18.77473905043592</v>
      </c>
      <c r="V556" s="12">
        <f t="shared" si="211"/>
        <v>19.407395790968437</v>
      </c>
    </row>
    <row r="557" spans="2:22" ht="10.5">
      <c r="B557" t="str">
        <f>B284</f>
        <v>Hayden 2</v>
      </c>
      <c r="D557" s="12">
        <f aca="true" t="shared" si="212" ref="D557:M557">IF(D284&gt;0,D129/D284,0)</f>
        <v>11.883720832422066</v>
      </c>
      <c r="E557" s="12">
        <f t="shared" si="212"/>
        <v>12.177094419948304</v>
      </c>
      <c r="F557" s="12">
        <f t="shared" si="212"/>
        <v>12.444454834884107</v>
      </c>
      <c r="G557" s="12">
        <f t="shared" si="212"/>
        <v>12.749165723202436</v>
      </c>
      <c r="H557" s="12">
        <f t="shared" si="212"/>
        <v>13.07342192131501</v>
      </c>
      <c r="I557" s="12">
        <f t="shared" si="212"/>
        <v>13.40709506990496</v>
      </c>
      <c r="J557" s="12">
        <f t="shared" si="212"/>
        <v>13.748747575271992</v>
      </c>
      <c r="K557" s="12">
        <f t="shared" si="212"/>
        <v>14.101591006143321</v>
      </c>
      <c r="L557" s="12">
        <f t="shared" si="212"/>
        <v>14.442853539599799</v>
      </c>
      <c r="M557" s="12">
        <f t="shared" si="212"/>
        <v>14.81428535261901</v>
      </c>
      <c r="N557" s="12">
        <f aca="true" t="shared" si="213" ref="N557:V557">IF(N284&gt;0,N129/N284,0)</f>
        <v>15.199728323918885</v>
      </c>
      <c r="O557" s="12">
        <f t="shared" si="213"/>
        <v>15.60514309590232</v>
      </c>
      <c r="P557" s="12">
        <f t="shared" si="213"/>
        <v>16.076368962991683</v>
      </c>
      <c r="Q557" s="12">
        <f t="shared" si="213"/>
        <v>16.531144006520652</v>
      </c>
      <c r="R557" s="12">
        <f t="shared" si="213"/>
        <v>16.99773018198134</v>
      </c>
      <c r="S557" s="12">
        <f t="shared" si="213"/>
        <v>17.531755118835704</v>
      </c>
      <c r="T557" s="12">
        <f t="shared" si="213"/>
        <v>18.11600982765342</v>
      </c>
      <c r="U557" s="12">
        <f t="shared" si="213"/>
        <v>18.722474846767664</v>
      </c>
      <c r="V557" s="12">
        <f t="shared" si="213"/>
        <v>19.362079539119122</v>
      </c>
    </row>
    <row r="558" spans="2:22" ht="10.5">
      <c r="B558" t="str">
        <f>B285</f>
        <v>Gadsby</v>
      </c>
      <c r="D558" s="12">
        <f aca="true" t="shared" si="214" ref="D558:M558">IF(D285&gt;0,D130/D285,0)</f>
        <v>25.599984471720887</v>
      </c>
      <c r="E558" s="12">
        <f t="shared" si="214"/>
        <v>26.230046915235107</v>
      </c>
      <c r="F558" s="12">
        <f t="shared" si="214"/>
        <v>26.770089301471884</v>
      </c>
      <c r="G558" s="12">
        <f t="shared" si="214"/>
        <v>27.439921550921355</v>
      </c>
      <c r="H558" s="12">
        <f t="shared" si="214"/>
        <v>28.159910131292566</v>
      </c>
      <c r="I558" s="12">
        <f t="shared" si="214"/>
        <v>28.889956676968236</v>
      </c>
      <c r="J558" s="12">
        <f t="shared" si="214"/>
        <v>29.629934535398853</v>
      </c>
      <c r="K558" s="12">
        <f t="shared" si="214"/>
        <v>30.369853454291697</v>
      </c>
      <c r="L558" s="12">
        <f t="shared" si="214"/>
        <v>31.120038975068667</v>
      </c>
      <c r="M558" s="12">
        <f t="shared" si="214"/>
        <v>31.90993022764113</v>
      </c>
      <c r="N558" s="12">
        <f aca="true" t="shared" si="215" ref="N558:V558">IF(N285&gt;0,N130/N285,0)</f>
        <v>32.75001573943884</v>
      </c>
      <c r="O558" s="12">
        <f t="shared" si="215"/>
        <v>33.60998875706175</v>
      </c>
      <c r="P558" s="12">
        <f t="shared" si="215"/>
        <v>34.49018455965144</v>
      </c>
      <c r="Q558" s="12">
        <f t="shared" si="215"/>
        <v>35.42984898863951</v>
      </c>
      <c r="R558" s="12">
        <f t="shared" si="215"/>
        <v>36.41027833815747</v>
      </c>
      <c r="S558" s="12">
        <f t="shared" si="215"/>
        <v>37.46996395817721</v>
      </c>
      <c r="T558" s="12">
        <f t="shared" si="215"/>
        <v>38.629967454607744</v>
      </c>
      <c r="U558" s="12">
        <f t="shared" si="215"/>
        <v>39.879883511262484</v>
      </c>
      <c r="V558" s="12">
        <f t="shared" si="215"/>
        <v>41.239837834359385</v>
      </c>
    </row>
    <row r="559" spans="2:22" ht="10.5">
      <c r="B559" t="str">
        <f>B286</f>
        <v>Hermiston</v>
      </c>
      <c r="D559" s="12">
        <f aca="true" t="shared" si="216" ref="D559:M559">IF(D286&gt;0,D131/D286,0)</f>
        <v>21.839977942876793</v>
      </c>
      <c r="E559" s="12">
        <f t="shared" si="216"/>
        <v>22.879973896505714</v>
      </c>
      <c r="F559" s="12">
        <f t="shared" si="216"/>
        <v>23.91997268294308</v>
      </c>
      <c r="G559" s="12">
        <f t="shared" si="216"/>
        <v>25.069971403943246</v>
      </c>
      <c r="H559" s="12">
        <f t="shared" si="216"/>
        <v>26.21997296223607</v>
      </c>
      <c r="I559" s="12">
        <f t="shared" si="216"/>
        <v>27.422723127469883</v>
      </c>
      <c r="J559" s="12">
        <f t="shared" si="216"/>
        <v>28.680645639116218</v>
      </c>
      <c r="K559" s="12">
        <f t="shared" si="216"/>
        <v>29.99626829490286</v>
      </c>
      <c r="L559" s="12">
        <f t="shared" si="216"/>
        <v>31.37224419369949</v>
      </c>
      <c r="M559" s="12">
        <f t="shared" si="216"/>
        <v>32.81133503192443</v>
      </c>
      <c r="N559" s="12">
        <f aca="true" t="shared" si="217" ref="N559:V559">IF(N286&gt;0,N131/N286,0)</f>
        <v>34.31643764637856</v>
      </c>
      <c r="O559" s="12">
        <f t="shared" si="217"/>
        <v>35.890586620709925</v>
      </c>
      <c r="P559" s="12">
        <f t="shared" si="217"/>
        <v>37.536948646036535</v>
      </c>
      <c r="Q559" s="12">
        <f t="shared" si="217"/>
        <v>39.25882554501752</v>
      </c>
      <c r="R559" s="12">
        <f t="shared" si="217"/>
        <v>41.05969657364868</v>
      </c>
      <c r="S559" s="12">
        <f t="shared" si="217"/>
        <v>42.9431773092342</v>
      </c>
      <c r="T559" s="12">
        <f t="shared" si="217"/>
        <v>44.913049871629916</v>
      </c>
      <c r="U559" s="12">
        <f t="shared" si="217"/>
        <v>46.973286749978136</v>
      </c>
      <c r="V559" s="12">
        <f t="shared" si="217"/>
        <v>49.128029073153435</v>
      </c>
    </row>
    <row r="561" ht="10.5">
      <c r="A561" t="s">
        <v>166</v>
      </c>
    </row>
    <row r="562" spans="2:22" ht="10.5">
      <c r="B562" t="s">
        <v>167</v>
      </c>
      <c r="D562">
        <v>8784</v>
      </c>
      <c r="E562">
        <v>8760</v>
      </c>
      <c r="F562">
        <v>8760</v>
      </c>
      <c r="G562">
        <v>8760</v>
      </c>
      <c r="H562">
        <v>8784</v>
      </c>
      <c r="I562">
        <v>8760</v>
      </c>
      <c r="J562">
        <v>8760</v>
      </c>
      <c r="K562">
        <v>8760</v>
      </c>
      <c r="L562">
        <v>8784</v>
      </c>
      <c r="M562">
        <v>8760</v>
      </c>
      <c r="N562">
        <v>8760</v>
      </c>
      <c r="O562">
        <v>8760</v>
      </c>
      <c r="P562">
        <v>8784</v>
      </c>
      <c r="Q562">
        <v>8760</v>
      </c>
      <c r="R562">
        <v>8760</v>
      </c>
      <c r="S562">
        <v>8760</v>
      </c>
      <c r="T562">
        <v>8784</v>
      </c>
      <c r="U562">
        <v>8760</v>
      </c>
      <c r="V562">
        <v>8760</v>
      </c>
    </row>
  </sheetData>
  <printOptions/>
  <pageMargins left="0.25" right="0" top="0.25" bottom="0.25" header="0.5" footer="0.5"/>
  <pageSetup orientation="landscape" paperSize="9" scale="45"/>
  <headerFooter alignWithMargins="0">
    <oddFooter>&amp;lPower Planning  &amp;d  &amp;t&amp;c- &amp;p -&amp;r&amp;f</oddFooter>
  </headerFooter>
  <rowBreaks count="3" manualBreakCount="3">
    <brk id="138" max="65535" man="1"/>
    <brk id="293" max="65535" man="1"/>
    <brk id="44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Thomas Widmer</dc:creator>
  <cp:keywords/>
  <dc:description/>
  <cp:lastModifiedBy>PacifiCorp</cp:lastModifiedBy>
  <dcterms:created xsi:type="dcterms:W3CDTF">1999-10-06T17:54:18Z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Response</vt:lpwstr>
  </property>
  <property fmtid="{D5CDD505-2E9C-101B-9397-08002B2CF9AE}" pid="3" name="IsHighlyConfidential">
    <vt:lpwstr>0</vt:lpwstr>
  </property>
  <property fmtid="{D5CDD505-2E9C-101B-9397-08002B2CF9AE}" pid="4" name="DocketNumber">
    <vt:lpwstr>991255</vt:lpwstr>
  </property>
  <property fmtid="{D5CDD505-2E9C-101B-9397-08002B2CF9AE}" pid="5" name="IsConfidential">
    <vt:lpwstr>0</vt:lpwstr>
  </property>
  <property fmtid="{D5CDD505-2E9C-101B-9397-08002B2CF9AE}" pid="6" name="Date1">
    <vt:lpwstr>1999-12-30T00:00:00Z</vt:lpwstr>
  </property>
  <property fmtid="{D5CDD505-2E9C-101B-9397-08002B2CF9AE}" pid="7" name="CaseType">
    <vt:lpwstr>Transfer of Property</vt:lpwstr>
  </property>
  <property fmtid="{D5CDD505-2E9C-101B-9397-08002B2CF9AE}" pid="8" name="OpenedDate">
    <vt:lpwstr>1999-08-10T00:00:00Z</vt:lpwstr>
  </property>
  <property fmtid="{D5CDD505-2E9C-101B-9397-08002B2CF9AE}" pid="9" name="Prefix">
    <vt:lpwstr>UE</vt:lpwstr>
  </property>
  <property fmtid="{D5CDD505-2E9C-101B-9397-08002B2CF9AE}" pid="10" name="CaseCompanyNames">
    <vt:lpwstr>Avista Corporation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