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3.11 PF Offsets\"/>
    </mc:Choice>
  </mc:AlternateContent>
  <bookViews>
    <workbookView xWindow="240" yWindow="90" windowWidth="20985" windowHeight="11595"/>
  </bookViews>
  <sheets>
    <sheet name="E-G-POFF-1" sheetId="12" r:id="rId1"/>
  </sheets>
  <definedNames>
    <definedName name="_xlnm._FilterDatabase" localSheetId="0" hidden="1">'E-G-POFF-1'!$A$10:$H$26</definedName>
    <definedName name="_xlnm.Print_Area" localSheetId="0">'E-G-POFF-1'!$A$1:$L$34</definedName>
    <definedName name="_xlnm.Print_Titles" localSheetId="0">'E-G-POFF-1'!$6:$10</definedName>
  </definedNames>
  <calcPr calcId="152511"/>
</workbook>
</file>

<file path=xl/calcChain.xml><?xml version="1.0" encoding="utf-8"?>
<calcChain xmlns="http://schemas.openxmlformats.org/spreadsheetml/2006/main">
  <c r="L28" i="12" l="1"/>
  <c r="J28" i="12"/>
  <c r="L26" i="12"/>
  <c r="J26" i="12"/>
  <c r="H26" i="12"/>
  <c r="L24" i="12"/>
  <c r="L25" i="12"/>
  <c r="J24" i="12"/>
  <c r="J25" i="12"/>
  <c r="H28" i="12" l="1"/>
  <c r="H21" i="12" l="1"/>
  <c r="J21" i="12"/>
  <c r="J20" i="12"/>
  <c r="L20" i="12"/>
  <c r="J17" i="12" l="1"/>
  <c r="L18" i="12"/>
  <c r="F25" i="12"/>
  <c r="J18" i="12" l="1"/>
  <c r="J16" i="12"/>
  <c r="L17" i="12"/>
  <c r="L16" i="12" l="1"/>
  <c r="J13" i="12"/>
  <c r="J19" i="12" l="1"/>
  <c r="L19" i="12"/>
  <c r="L21" i="12" s="1"/>
</calcChain>
</file>

<file path=xl/sharedStrings.xml><?xml version="1.0" encoding="utf-8"?>
<sst xmlns="http://schemas.openxmlformats.org/spreadsheetml/2006/main" count="53" uniqueCount="34">
  <si>
    <t>AN</t>
  </si>
  <si>
    <t>WA</t>
  </si>
  <si>
    <t>Avista Utilities</t>
  </si>
  <si>
    <t xml:space="preserve">  Excludes Plant Additions for Customer Growth (Budget Category 1,000's)</t>
  </si>
  <si>
    <t>Functional Plant Categories</t>
  </si>
  <si>
    <t>ER</t>
  </si>
  <si>
    <t>General Plant Subtotal</t>
  </si>
  <si>
    <t>Total</t>
  </si>
  <si>
    <t>Electric</t>
  </si>
  <si>
    <t>Gas</t>
  </si>
  <si>
    <t>System</t>
  </si>
  <si>
    <t>Share</t>
  </si>
  <si>
    <t>Subtotal Offsets</t>
  </si>
  <si>
    <t>Total Offsets</t>
  </si>
  <si>
    <t>General:</t>
  </si>
  <si>
    <t>Service</t>
  </si>
  <si>
    <t>State</t>
  </si>
  <si>
    <t>O&amp;M Offsets</t>
  </si>
  <si>
    <t>ED</t>
  </si>
  <si>
    <t>Electric Distribution</t>
  </si>
  <si>
    <t>Wood Pole Mgmt</t>
  </si>
  <si>
    <t>Electric Distribution Subtotal</t>
  </si>
  <si>
    <t>Test Year Dec 31, 2018</t>
  </si>
  <si>
    <t xml:space="preserve">Generation Plant </t>
  </si>
  <si>
    <t xml:space="preserve">Little Falls </t>
  </si>
  <si>
    <t xml:space="preserve">Dollar Road Service Center </t>
  </si>
  <si>
    <t xml:space="preserve">Lind - Warden 115kV Transmission Line </t>
  </si>
  <si>
    <t xml:space="preserve">Electric Distribution Minor Blanket </t>
  </si>
  <si>
    <t xml:space="preserve">GD </t>
  </si>
  <si>
    <t>AA</t>
  </si>
  <si>
    <t>Distribution Grid Mod</t>
  </si>
  <si>
    <t>Parking Garage - COF Long Term Restructuring Phase 2</t>
  </si>
  <si>
    <t xml:space="preserve">CD </t>
  </si>
  <si>
    <t xml:space="preserve">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</si>
</sst>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0" fontId="8" fillId="0" borderId="0" xfId="1" applyNumberFormat="1" applyFont="1" applyBorder="1"/>
    <xf numFmtId="0" fontId="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0" fillId="0" borderId="0" xfId="30" applyNumberFormat="1" applyFont="1" applyAlignment="1">
      <alignment horizontal="right"/>
    </xf>
    <xf numFmtId="165" fontId="0" fillId="0" borderId="0" xfId="30" applyNumberFormat="1" applyFont="1" applyFill="1" applyAlignment="1">
      <alignment horizontal="right"/>
    </xf>
    <xf numFmtId="165" fontId="2" fillId="0" borderId="0" xfId="3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5" fontId="0" fillId="0" borderId="0" xfId="3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11" fillId="0" borderId="0" xfId="0" applyFont="1"/>
    <xf numFmtId="0" fontId="12" fillId="0" borderId="0" xfId="3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center"/>
    </xf>
    <xf numFmtId="0" fontId="13" fillId="0" borderId="0" xfId="3" applyFont="1" applyFill="1" applyBorder="1" applyAlignment="1">
      <alignment wrapText="1"/>
    </xf>
    <xf numFmtId="0" fontId="14" fillId="0" borderId="0" xfId="3" applyFont="1" applyFill="1" applyBorder="1" applyAlignment="1">
      <alignment horizontal="center" wrapText="1"/>
    </xf>
    <xf numFmtId="0" fontId="13" fillId="0" borderId="0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wrapText="1"/>
    </xf>
    <xf numFmtId="165" fontId="2" fillId="0" borderId="0" xfId="30" applyNumberFormat="1" applyFont="1" applyBorder="1" applyAlignment="1">
      <alignment horizontal="right"/>
    </xf>
    <xf numFmtId="165" fontId="0" fillId="0" borderId="0" xfId="30" applyNumberFormat="1" applyFont="1" applyBorder="1" applyAlignment="1">
      <alignment horizontal="right"/>
    </xf>
    <xf numFmtId="165" fontId="2" fillId="0" borderId="0" xfId="3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8" fillId="0" borderId="1" xfId="30" applyNumberFormat="1" applyFont="1" applyFill="1" applyBorder="1" applyAlignment="1">
      <alignment horizontal="right"/>
    </xf>
    <xf numFmtId="165" fontId="8" fillId="0" borderId="0" xfId="30" applyNumberFormat="1" applyFont="1" applyFill="1" applyBorder="1" applyAlignment="1">
      <alignment horizontal="right"/>
    </xf>
    <xf numFmtId="165" fontId="2" fillId="0" borderId="5" xfId="30" applyNumberFormat="1" applyFont="1" applyFill="1" applyBorder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/>
    <xf numFmtId="0" fontId="11" fillId="0" borderId="0" xfId="2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10" fontId="9" fillId="0" borderId="0" xfId="1" applyNumberFormat="1" applyFont="1" applyBorder="1"/>
    <xf numFmtId="10" fontId="8" fillId="0" borderId="0" xfId="1" applyNumberFormat="1" applyFont="1" applyFill="1" applyBorder="1"/>
    <xf numFmtId="0" fontId="8" fillId="0" borderId="0" xfId="2" applyFont="1" applyFill="1" applyBorder="1"/>
    <xf numFmtId="10" fontId="9" fillId="0" borderId="0" xfId="1" applyNumberFormat="1" applyFont="1" applyFill="1" applyBorder="1"/>
    <xf numFmtId="0" fontId="9" fillId="0" borderId="0" xfId="2" applyFont="1" applyFill="1" applyBorder="1"/>
    <xf numFmtId="0" fontId="8" fillId="0" borderId="0" xfId="2" applyFont="1" applyFill="1"/>
    <xf numFmtId="0" fontId="15" fillId="0" borderId="0" xfId="0" applyFont="1" applyBorder="1"/>
    <xf numFmtId="0" fontId="8" fillId="0" borderId="0" xfId="0" applyFont="1" applyBorder="1"/>
    <xf numFmtId="0" fontId="3" fillId="0" borderId="0" xfId="35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3" fillId="0" borderId="0" xfId="3" applyFont="1" applyFill="1" applyBorder="1" applyAlignment="1">
      <alignment wrapText="1"/>
    </xf>
    <xf numFmtId="0" fontId="16" fillId="0" borderId="0" xfId="3" applyFont="1" applyFill="1" applyBorder="1" applyAlignment="1">
      <alignment horizontal="right"/>
    </xf>
    <xf numFmtId="0" fontId="17" fillId="0" borderId="0" xfId="3" applyFont="1" applyFill="1" applyBorder="1" applyAlignment="1">
      <alignment horizontal="center" wrapText="1"/>
    </xf>
    <xf numFmtId="0" fontId="17" fillId="0" borderId="0" xfId="35" applyFont="1" applyFill="1" applyBorder="1" applyAlignment="1">
      <alignment horizontal="center" wrapText="1"/>
    </xf>
    <xf numFmtId="164" fontId="18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3" fillId="0" borderId="0" xfId="3" applyFont="1" applyFill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</cellXfs>
  <cellStyles count="36">
    <cellStyle name="Comma" xfId="30" builtinId="3"/>
    <cellStyle name="Comma 2" xfId="10"/>
    <cellStyle name="Comma 2 2" xfId="18"/>
    <cellStyle name="Comma 2 3" xfId="19"/>
    <cellStyle name="Comma 3" xfId="20"/>
    <cellStyle name="Comma 4" xfId="17"/>
    <cellStyle name="Comma 4 2" xfId="31"/>
    <cellStyle name="Currency 2" xfId="22"/>
    <cellStyle name="Currency 3" xfId="21"/>
    <cellStyle name="Currency 3 2" xfId="33"/>
    <cellStyle name="Normal" xfId="0" builtinId="0"/>
    <cellStyle name="Normal 10" xfId="4"/>
    <cellStyle name="Normal 12" xfId="7"/>
    <cellStyle name="Normal 13" xfId="8"/>
    <cellStyle name="Normal 2" xfId="2"/>
    <cellStyle name="Normal 2 2" xfId="23"/>
    <cellStyle name="Normal 3" xfId="6"/>
    <cellStyle name="Normal 3 2" xfId="24"/>
    <cellStyle name="Normal 4" xfId="16"/>
    <cellStyle name="Normal 4 2" xfId="32"/>
    <cellStyle name="Normal 5" xfId="11"/>
    <cellStyle name="Normal 6" xfId="9"/>
    <cellStyle name="Normal 7" xfId="12"/>
    <cellStyle name="Normal 8" xfId="13"/>
    <cellStyle name="Normal 9" xfId="5"/>
    <cellStyle name="Normal_1.08.08" xfId="35"/>
    <cellStyle name="Normal_Pro forma Rates" xfId="3"/>
    <cellStyle name="Percent" xfId="1" builtinId="5"/>
    <cellStyle name="Percent 2" xfId="14"/>
    <cellStyle name="Percent 2 2" xfId="26"/>
    <cellStyle name="Percent 2 2 2" xfId="27"/>
    <cellStyle name="Percent 2 3" xfId="28"/>
    <cellStyle name="Percent 2 4" xfId="25"/>
    <cellStyle name="Percent 2 4 2" xfId="34"/>
    <cellStyle name="Percent 3" xfId="15"/>
    <cellStyle name="Percent 3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4"/>
  <sheetViews>
    <sheetView tabSelected="1" topLeftCell="A4" zoomScaleNormal="100" zoomScaleSheetLayoutView="100" zoomScalePageLayoutView="85" workbookViewId="0">
      <selection activeCell="O28" sqref="O28"/>
    </sheetView>
  </sheetViews>
  <sheetFormatPr defaultColWidth="9.140625" defaultRowHeight="15" x14ac:dyDescent="0.25"/>
  <cols>
    <col min="1" max="1" width="48.7109375" style="16" customWidth="1"/>
    <col min="2" max="2" width="5" style="16" bestFit="1" customWidth="1"/>
    <col min="3" max="3" width="7.42578125" style="16" bestFit="1" customWidth="1"/>
    <col min="4" max="4" width="5.5703125" style="32" bestFit="1" customWidth="1"/>
    <col min="5" max="5" width="7.42578125" style="46" bestFit="1" customWidth="1"/>
    <col min="6" max="6" width="7.140625" style="46" bestFit="1" customWidth="1"/>
    <col min="7" max="7" width="3.7109375" style="19" customWidth="1"/>
    <col min="8" max="8" width="11" style="39" customWidth="1"/>
    <col min="9" max="9" width="1.5703125" style="39" customWidth="1"/>
    <col min="10" max="10" width="10.5703125" style="17" bestFit="1" customWidth="1"/>
    <col min="11" max="11" width="1.5703125" style="17" customWidth="1"/>
    <col min="12" max="16" width="9.140625" style="17"/>
    <col min="17" max="17" width="21.7109375" style="17" bestFit="1" customWidth="1"/>
    <col min="18" max="18" width="10.5703125" style="17" bestFit="1" customWidth="1"/>
    <col min="19" max="16384" width="9.140625" style="17"/>
  </cols>
  <sheetData>
    <row r="1" spans="1:12" x14ac:dyDescent="0.25">
      <c r="A1" s="16" t="s">
        <v>2</v>
      </c>
    </row>
    <row r="2" spans="1:12" x14ac:dyDescent="0.25">
      <c r="A2" s="16" t="s">
        <v>17</v>
      </c>
    </row>
    <row r="3" spans="1:12" x14ac:dyDescent="0.25">
      <c r="A3" s="16" t="s">
        <v>22</v>
      </c>
    </row>
    <row r="4" spans="1:12" ht="12" customHeight="1" x14ac:dyDescent="0.25"/>
    <row r="5" spans="1:12" ht="15.75" thickBot="1" x14ac:dyDescent="0.3">
      <c r="A5" s="16" t="s">
        <v>3</v>
      </c>
    </row>
    <row r="6" spans="1:12" ht="15.75" customHeight="1" thickBot="1" x14ac:dyDescent="0.3">
      <c r="G6" s="20"/>
      <c r="H6" s="72" t="s">
        <v>13</v>
      </c>
      <c r="I6" s="73"/>
      <c r="J6" s="73"/>
      <c r="K6" s="73"/>
      <c r="L6" s="74"/>
    </row>
    <row r="7" spans="1:12" x14ac:dyDescent="0.25">
      <c r="E7" s="47" t="s">
        <v>8</v>
      </c>
      <c r="F7" s="47" t="s">
        <v>9</v>
      </c>
      <c r="H7" s="34" t="s">
        <v>10</v>
      </c>
      <c r="I7" s="34"/>
      <c r="J7" s="5" t="s">
        <v>8</v>
      </c>
      <c r="K7" s="48"/>
      <c r="L7" s="5" t="s">
        <v>9</v>
      </c>
    </row>
    <row r="8" spans="1:12" x14ac:dyDescent="0.25">
      <c r="A8" s="49"/>
      <c r="B8" s="39"/>
      <c r="C8" s="39"/>
      <c r="E8" s="47" t="s">
        <v>1</v>
      </c>
      <c r="F8" s="47" t="s">
        <v>1</v>
      </c>
      <c r="H8" s="34" t="s">
        <v>7</v>
      </c>
      <c r="I8" s="34"/>
      <c r="J8" s="5" t="s">
        <v>1</v>
      </c>
      <c r="K8" s="48"/>
      <c r="L8" s="5" t="s">
        <v>1</v>
      </c>
    </row>
    <row r="9" spans="1:12" x14ac:dyDescent="0.25">
      <c r="B9" s="33"/>
      <c r="C9" s="33"/>
      <c r="E9" s="50" t="s">
        <v>11</v>
      </c>
      <c r="F9" s="50" t="s">
        <v>11</v>
      </c>
      <c r="G9" s="21"/>
      <c r="H9" s="34"/>
      <c r="I9" s="34"/>
      <c r="J9" s="5" t="s">
        <v>11</v>
      </c>
      <c r="K9" s="51"/>
      <c r="L9" s="5" t="s">
        <v>11</v>
      </c>
    </row>
    <row r="10" spans="1:12" x14ac:dyDescent="0.25">
      <c r="A10" s="22" t="s">
        <v>4</v>
      </c>
      <c r="B10" s="33" t="s">
        <v>5</v>
      </c>
      <c r="C10" s="33" t="s">
        <v>15</v>
      </c>
      <c r="D10" s="33" t="s">
        <v>16</v>
      </c>
      <c r="H10" s="40"/>
      <c r="I10" s="40"/>
    </row>
    <row r="11" spans="1:12" x14ac:dyDescent="0.25">
      <c r="A11" s="22"/>
      <c r="B11" s="33"/>
      <c r="C11" s="33"/>
      <c r="D11" s="33"/>
      <c r="H11" s="40"/>
      <c r="I11" s="40"/>
    </row>
    <row r="12" spans="1:12" x14ac:dyDescent="0.25">
      <c r="A12" s="49" t="s">
        <v>23</v>
      </c>
      <c r="B12" s="33"/>
      <c r="C12" s="33"/>
      <c r="D12" s="33"/>
      <c r="H12" s="40"/>
      <c r="I12" s="40"/>
    </row>
    <row r="13" spans="1:12" x14ac:dyDescent="0.25">
      <c r="A13" s="38" t="s">
        <v>24</v>
      </c>
      <c r="B13" s="71">
        <v>4152</v>
      </c>
      <c r="C13" s="63" t="s">
        <v>18</v>
      </c>
      <c r="D13" s="62" t="s">
        <v>0</v>
      </c>
      <c r="E13" s="55">
        <v>0.65390000000000004</v>
      </c>
      <c r="F13" s="3">
        <v>0</v>
      </c>
      <c r="H13" s="11">
        <v>50000</v>
      </c>
      <c r="I13" s="40"/>
      <c r="J13" s="41">
        <f>H13*E13</f>
        <v>32695.000000000004</v>
      </c>
    </row>
    <row r="14" spans="1:12" x14ac:dyDescent="0.25">
      <c r="A14" s="38"/>
      <c r="B14" s="33"/>
      <c r="C14" s="63"/>
      <c r="D14" s="62"/>
      <c r="E14" s="55"/>
      <c r="F14" s="3"/>
      <c r="H14" s="11"/>
      <c r="I14" s="40"/>
      <c r="J14" s="41"/>
    </row>
    <row r="15" spans="1:12" x14ac:dyDescent="0.25">
      <c r="A15" s="60" t="s">
        <v>19</v>
      </c>
      <c r="B15" s="69"/>
      <c r="C15" s="63"/>
      <c r="D15" s="62"/>
      <c r="E15" s="55"/>
      <c r="F15" s="3"/>
      <c r="H15" s="11"/>
      <c r="I15" s="40"/>
      <c r="J15" s="41"/>
    </row>
    <row r="16" spans="1:12" hidden="1" x14ac:dyDescent="0.25">
      <c r="A16" s="61" t="s">
        <v>30</v>
      </c>
      <c r="B16" s="69"/>
      <c r="C16" s="63" t="s">
        <v>18</v>
      </c>
      <c r="D16" s="62" t="s">
        <v>0</v>
      </c>
      <c r="E16" s="55">
        <v>0.65390000000000004</v>
      </c>
      <c r="F16" s="3">
        <v>0</v>
      </c>
      <c r="H16" s="11">
        <v>0</v>
      </c>
      <c r="I16" s="30"/>
      <c r="J16" s="41">
        <f t="shared" ref="J16:J18" si="0">H16*E16</f>
        <v>0</v>
      </c>
      <c r="K16" s="42"/>
      <c r="L16" s="41">
        <f t="shared" ref="L16:L18" si="1">H16*F16</f>
        <v>0</v>
      </c>
    </row>
    <row r="17" spans="1:12" hidden="1" x14ac:dyDescent="0.25">
      <c r="A17" s="61" t="s">
        <v>27</v>
      </c>
      <c r="B17" s="69"/>
      <c r="C17" s="63" t="s">
        <v>18</v>
      </c>
      <c r="D17" s="62" t="s">
        <v>0</v>
      </c>
      <c r="E17" s="55">
        <v>0.65390000000000004</v>
      </c>
      <c r="F17" s="3">
        <v>0</v>
      </c>
      <c r="H17" s="11">
        <v>0</v>
      </c>
      <c r="I17" s="30"/>
      <c r="J17" s="41">
        <f t="shared" si="0"/>
        <v>0</v>
      </c>
      <c r="K17" s="42"/>
      <c r="L17" s="41">
        <f t="shared" si="1"/>
        <v>0</v>
      </c>
    </row>
    <row r="18" spans="1:12" hidden="1" x14ac:dyDescent="0.25">
      <c r="A18" s="61" t="s">
        <v>26</v>
      </c>
      <c r="B18" s="70">
        <v>2604</v>
      </c>
      <c r="C18" s="63" t="s">
        <v>18</v>
      </c>
      <c r="D18" s="62" t="s">
        <v>0</v>
      </c>
      <c r="E18" s="55">
        <v>0.65390000000000004</v>
      </c>
      <c r="F18" s="3">
        <v>0</v>
      </c>
      <c r="H18" s="11">
        <v>0</v>
      </c>
      <c r="I18" s="30"/>
      <c r="J18" s="41">
        <f t="shared" si="0"/>
        <v>0</v>
      </c>
      <c r="K18" s="42"/>
      <c r="L18" s="41">
        <f t="shared" si="1"/>
        <v>0</v>
      </c>
    </row>
    <row r="19" spans="1:12" x14ac:dyDescent="0.25">
      <c r="A19" s="64" t="s">
        <v>20</v>
      </c>
      <c r="B19" s="71">
        <v>2060</v>
      </c>
      <c r="C19" s="63" t="s">
        <v>18</v>
      </c>
      <c r="D19" s="62" t="s">
        <v>0</v>
      </c>
      <c r="E19" s="55">
        <v>0.65390000000000004</v>
      </c>
      <c r="F19" s="3">
        <v>0</v>
      </c>
      <c r="H19" s="11">
        <v>109200</v>
      </c>
      <c r="I19" s="30"/>
      <c r="J19" s="41">
        <f t="shared" ref="J19" si="2">H19*E19</f>
        <v>71405.88</v>
      </c>
      <c r="K19" s="42"/>
      <c r="L19" s="41">
        <f t="shared" ref="L19" si="3">H19*F19</f>
        <v>0</v>
      </c>
    </row>
    <row r="20" spans="1:12" x14ac:dyDescent="0.25">
      <c r="A20" s="64" t="s">
        <v>30</v>
      </c>
      <c r="B20" s="71">
        <v>2470</v>
      </c>
      <c r="C20" s="63" t="s">
        <v>18</v>
      </c>
      <c r="D20" s="62" t="s">
        <v>0</v>
      </c>
      <c r="E20" s="55">
        <v>0.65390000000000004</v>
      </c>
      <c r="F20" s="3">
        <v>0</v>
      </c>
      <c r="H20" s="11">
        <v>51608.26</v>
      </c>
      <c r="I20" s="30"/>
      <c r="J20" s="41">
        <f t="shared" ref="J20" si="4">H20*E20</f>
        <v>33746.641214000003</v>
      </c>
      <c r="K20" s="42"/>
      <c r="L20" s="41">
        <f t="shared" ref="L20" si="5">H20*F20</f>
        <v>0</v>
      </c>
    </row>
    <row r="21" spans="1:12" x14ac:dyDescent="0.25">
      <c r="A21" s="65" t="s">
        <v>21</v>
      </c>
      <c r="B21" s="66"/>
      <c r="C21" s="68"/>
      <c r="D21" s="67"/>
      <c r="H21" s="31">
        <f>SUM(H16:H20)</f>
        <v>160808.26</v>
      </c>
      <c r="I21" s="29"/>
      <c r="J21" s="31">
        <f>SUM(J16:J20)</f>
        <v>105152.52121400001</v>
      </c>
      <c r="K21" s="6"/>
      <c r="L21" s="31">
        <f>SUM(L16:L19)</f>
        <v>0</v>
      </c>
    </row>
    <row r="22" spans="1:12" x14ac:dyDescent="0.25">
      <c r="A22" s="22"/>
      <c r="B22" s="33"/>
      <c r="C22" s="33"/>
      <c r="D22" s="33"/>
      <c r="H22" s="40"/>
      <c r="I22" s="40"/>
    </row>
    <row r="23" spans="1:12" x14ac:dyDescent="0.25">
      <c r="A23" s="28" t="s">
        <v>14</v>
      </c>
      <c r="B23" s="18"/>
      <c r="C23" s="18"/>
      <c r="E23" s="3"/>
      <c r="F23" s="3"/>
      <c r="G23" s="21"/>
      <c r="H23" s="11"/>
      <c r="I23" s="30"/>
      <c r="J23" s="41"/>
      <c r="K23" s="42"/>
      <c r="L23" s="41"/>
    </row>
    <row r="24" spans="1:12" x14ac:dyDescent="0.25">
      <c r="A24" s="53" t="s">
        <v>31</v>
      </c>
      <c r="B24" s="44">
        <v>7131</v>
      </c>
      <c r="C24" s="44" t="s">
        <v>32</v>
      </c>
      <c r="D24" s="14" t="s">
        <v>33</v>
      </c>
      <c r="E24" s="55">
        <v>0.48413</v>
      </c>
      <c r="F24" s="55">
        <v>0.14824999999999999</v>
      </c>
      <c r="G24" s="21"/>
      <c r="H24" s="12">
        <v>27500</v>
      </c>
      <c r="I24" s="15"/>
      <c r="J24" s="75">
        <f>H24*E24</f>
        <v>13313.575000000001</v>
      </c>
      <c r="K24" s="76"/>
      <c r="L24" s="75">
        <f>H24*F24</f>
        <v>4076.875</v>
      </c>
    </row>
    <row r="25" spans="1:12" x14ac:dyDescent="0.25">
      <c r="A25" s="53" t="s">
        <v>25</v>
      </c>
      <c r="B25" s="52">
        <v>7132</v>
      </c>
      <c r="C25" s="8" t="s">
        <v>28</v>
      </c>
      <c r="D25" s="52" t="s">
        <v>29</v>
      </c>
      <c r="E25" s="3">
        <v>0</v>
      </c>
      <c r="F25" s="3">
        <f>0.69776*0.72272</f>
        <v>0.50428510720000008</v>
      </c>
      <c r="G25" s="21"/>
      <c r="H25" s="35">
        <v>20000</v>
      </c>
      <c r="I25" s="36"/>
      <c r="J25" s="43">
        <f>H25*E25</f>
        <v>0</v>
      </c>
      <c r="K25" s="42"/>
      <c r="L25" s="43">
        <f>H25*F25</f>
        <v>10085.702144000001</v>
      </c>
    </row>
    <row r="26" spans="1:12" s="2" customFormat="1" x14ac:dyDescent="0.25">
      <c r="A26" s="23" t="s">
        <v>6</v>
      </c>
      <c r="B26" s="26"/>
      <c r="C26" s="1"/>
      <c r="D26" s="7"/>
      <c r="E26" s="54"/>
      <c r="F26" s="54"/>
      <c r="G26" s="24"/>
      <c r="H26" s="31">
        <f>SUM(H24:H25)</f>
        <v>47500</v>
      </c>
      <c r="I26" s="29"/>
      <c r="J26" s="31">
        <f>SUM(J24:J25)</f>
        <v>13313.575000000001</v>
      </c>
      <c r="K26" s="6"/>
      <c r="L26" s="31">
        <f>SUM(L24:L25)</f>
        <v>14162.577144000001</v>
      </c>
    </row>
    <row r="27" spans="1:12" ht="15.75" thickBot="1" x14ac:dyDescent="0.3">
      <c r="A27" s="25"/>
      <c r="B27" s="27"/>
      <c r="C27" s="17"/>
      <c r="D27" s="17"/>
      <c r="E27" s="55"/>
      <c r="F27" s="56"/>
      <c r="G27" s="21"/>
      <c r="H27" s="12"/>
      <c r="I27" s="15"/>
      <c r="J27" s="41"/>
      <c r="K27" s="42"/>
      <c r="L27" s="42"/>
    </row>
    <row r="28" spans="1:12" s="2" customFormat="1" ht="15.75" thickBot="1" x14ac:dyDescent="0.3">
      <c r="A28" s="23" t="s">
        <v>12</v>
      </c>
      <c r="B28" s="26"/>
      <c r="E28" s="57"/>
      <c r="F28" s="58"/>
      <c r="G28" s="24"/>
      <c r="H28" s="37">
        <f>H26+H21+H13</f>
        <v>258308.26</v>
      </c>
      <c r="I28" s="13"/>
      <c r="J28" s="10">
        <f>J26+J21+J13</f>
        <v>151161.09621400002</v>
      </c>
      <c r="K28" s="9"/>
      <c r="L28" s="10">
        <f>L26+L21</f>
        <v>14162.577144000001</v>
      </c>
    </row>
    <row r="29" spans="1:12" x14ac:dyDescent="0.25">
      <c r="A29" s="17"/>
      <c r="B29" s="17"/>
      <c r="C29" s="17"/>
      <c r="D29" s="14"/>
      <c r="E29" s="56"/>
      <c r="F29" s="56"/>
      <c r="G29" s="21"/>
      <c r="H29" s="44"/>
      <c r="I29" s="44"/>
      <c r="J29" s="45"/>
      <c r="K29" s="45"/>
      <c r="L29" s="45"/>
    </row>
    <row r="30" spans="1:12" s="45" customFormat="1" x14ac:dyDescent="0.25">
      <c r="D30" s="4"/>
      <c r="E30" s="56"/>
      <c r="F30" s="56"/>
      <c r="G30" s="21"/>
      <c r="H30" s="44"/>
      <c r="I30" s="44"/>
    </row>
    <row r="31" spans="1:12" x14ac:dyDescent="0.25">
      <c r="A31" s="2"/>
      <c r="B31" s="17"/>
      <c r="C31" s="17"/>
      <c r="D31" s="14"/>
      <c r="E31" s="59"/>
      <c r="F31" s="59"/>
      <c r="G31" s="21"/>
      <c r="H31" s="40"/>
      <c r="I31" s="40"/>
    </row>
    <row r="32" spans="1:12" x14ac:dyDescent="0.25">
      <c r="A32" s="17"/>
      <c r="B32" s="17"/>
      <c r="C32" s="17"/>
      <c r="D32" s="14"/>
      <c r="E32" s="59"/>
      <c r="F32" s="59"/>
      <c r="G32" s="21"/>
      <c r="H32" s="40"/>
      <c r="I32" s="40"/>
    </row>
    <row r="33" spans="1:9" x14ac:dyDescent="0.25">
      <c r="B33" s="17"/>
      <c r="C33" s="17"/>
      <c r="D33" s="14"/>
      <c r="E33" s="59"/>
      <c r="F33" s="59"/>
      <c r="G33" s="21"/>
      <c r="H33" s="40"/>
      <c r="I33" s="40"/>
    </row>
    <row r="34" spans="1:9" x14ac:dyDescent="0.25">
      <c r="A34" s="17"/>
    </row>
  </sheetData>
  <mergeCells count="1">
    <mergeCell ref="H6:L6"/>
  </mergeCells>
  <pageMargins left="0.7" right="0.7" top="0.75" bottom="0.75" header="0.3" footer="0.3"/>
  <pageSetup scale="90" orientation="landscape" r:id="rId1"/>
  <headerFooter alignWithMargins="0">
    <oddHeader>&amp;RAdjustment No. _____
Workpaper Ref. &amp;A</oddHeader>
    <oddFooter>&amp;L&amp;F
&amp;A&amp;RPrep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BB38E8-E12B-488C-BA5C-053528EC574E}"/>
</file>

<file path=customXml/itemProps2.xml><?xml version="1.0" encoding="utf-8"?>
<ds:datastoreItem xmlns:ds="http://schemas.openxmlformats.org/officeDocument/2006/customXml" ds:itemID="{36FB78D9-5C3D-43E2-84F0-51014B541E54}"/>
</file>

<file path=customXml/itemProps3.xml><?xml version="1.0" encoding="utf-8"?>
<ds:datastoreItem xmlns:ds="http://schemas.openxmlformats.org/officeDocument/2006/customXml" ds:itemID="{4BDDF556-703D-44D6-B5FA-21B606562A1B}"/>
</file>

<file path=customXml/itemProps4.xml><?xml version="1.0" encoding="utf-8"?>
<ds:datastoreItem xmlns:ds="http://schemas.openxmlformats.org/officeDocument/2006/customXml" ds:itemID="{1FF0725D-68E5-4AE5-8F71-CB7DF2BB3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E-G-POFF-1</vt:lpstr>
      <vt:lpstr>'E-G-POFF-1'!Print_Area</vt:lpstr>
      <vt:lpstr>'E-G-POFF-1'!Print_Titles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skinney</dc:creator>
  <cp:lastModifiedBy>Schuh, Karen</cp:lastModifiedBy>
  <cp:lastPrinted>2019-03-05T18:36:26Z</cp:lastPrinted>
  <dcterms:created xsi:type="dcterms:W3CDTF">2011-06-10T17:48:34Z</dcterms:created>
  <dcterms:modified xsi:type="dcterms:W3CDTF">2019-03-28T22:57:41Z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