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Bench Requests\BR 3-6\"/>
    </mc:Choice>
  </mc:AlternateContent>
  <xr:revisionPtr revIDLastSave="0" documentId="13_ncr:1_{B4617DAC-0E82-4B9D-AF39-CA26B2902E87}" xr6:coauthVersionLast="47" xr6:coauthVersionMax="47" xr10:uidLastSave="{00000000-0000-0000-0000-000000000000}"/>
  <bookViews>
    <workbookView xWindow="28680" yWindow="-195" windowWidth="29040" windowHeight="15840" xr2:uid="{08EB9551-D1CE-45C4-8C2F-2C0A1F578D9D}"/>
  </bookViews>
  <sheets>
    <sheet name="DRY ASH REMOVAL" sheetId="1" r:id="rId1"/>
  </sheets>
  <externalReferences>
    <externalReference r:id="rId2"/>
    <externalReference r:id="rId3"/>
  </externalReferences>
  <definedNames>
    <definedName name="BINFO">'[1]ER.BI.Business Case Link.11.02'!$A$3:$I$2889</definedName>
    <definedName name="DATA">#REF!</definedName>
    <definedName name="_xlnm.Print_Area" localSheetId="0">'DRY ASH REMOVAL'!$A$3:$J$25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19" i="1" l="1"/>
  <c r="H19" i="1" s="1"/>
  <c r="D7" i="1" l="1"/>
  <c r="C7" i="1"/>
  <c r="D6" i="1"/>
  <c r="C6" i="1"/>
  <c r="H5" i="1"/>
  <c r="D5" i="1"/>
  <c r="C5" i="1"/>
  <c r="G7" i="1" l="1"/>
  <c r="I7" i="1" s="1"/>
  <c r="F8" i="1"/>
  <c r="F10" i="1" s="1"/>
  <c r="C8" i="1"/>
  <c r="C10" i="1" s="1"/>
  <c r="H8" i="1"/>
  <c r="H10" i="1" s="1"/>
  <c r="G20" i="1" s="1"/>
  <c r="D8" i="1"/>
  <c r="D10" i="1" s="1"/>
  <c r="G5" i="1"/>
  <c r="I6" i="1"/>
  <c r="E8" i="1"/>
  <c r="E10" i="1" s="1"/>
  <c r="I5" i="1" l="1"/>
  <c r="I8" i="1" s="1"/>
  <c r="I10" i="1" s="1"/>
  <c r="G8" i="1"/>
  <c r="G10" i="1" s="1"/>
  <c r="E20" i="1" s="1"/>
  <c r="F20" i="1" s="1"/>
  <c r="F21" i="1" s="1"/>
  <c r="H20" i="1" l="1"/>
  <c r="H21" i="1" s="1"/>
</calcChain>
</file>

<file path=xl/sharedStrings.xml><?xml version="1.0" encoding="utf-8"?>
<sst xmlns="http://schemas.openxmlformats.org/spreadsheetml/2006/main" count="37" uniqueCount="36">
  <si>
    <t>ADJ 3.19</t>
  </si>
  <si>
    <t>ADJ 4.06</t>
  </si>
  <si>
    <t>ADJ 4.07</t>
  </si>
  <si>
    <t>ADJ 5.11</t>
  </si>
  <si>
    <t>9/30/2021 EOP</t>
  </si>
  <si>
    <t>Pro Form 12/31/2021 EOP</t>
  </si>
  <si>
    <t>Provisional 12/31/2022 EOP</t>
  </si>
  <si>
    <t>Provisional 12/31/2023 AMA</t>
  </si>
  <si>
    <t>12.31.2023 AMA</t>
  </si>
  <si>
    <t>Provisional 12/31/2024 AMA</t>
  </si>
  <si>
    <t>12.31.2024 AMA</t>
  </si>
  <si>
    <t>Accumulated Depreciation</t>
  </si>
  <si>
    <t>ADFIT</t>
  </si>
  <si>
    <t xml:space="preserve">   Net Plant after ADFIT</t>
  </si>
  <si>
    <t>Colstrip Regulatory Asset</t>
  </si>
  <si>
    <t xml:space="preserve">   Net Rate Base</t>
  </si>
  <si>
    <t>Dry Ash Plant Cost (1)</t>
  </si>
  <si>
    <t>Two Year Rate Plan</t>
  </si>
  <si>
    <t>Net plant After ADFIT Balances (000s)</t>
  </si>
  <si>
    <t>Service</t>
  </si>
  <si>
    <t>Actual 09.2021 Test period</t>
  </si>
  <si>
    <t>RY 1 Adjustments</t>
  </si>
  <si>
    <t>RY 2 Adjustments</t>
  </si>
  <si>
    <r>
      <rPr>
        <b/>
        <u/>
        <sz val="10"/>
        <color theme="1"/>
        <rFont val="Times New Roman"/>
        <family val="1"/>
      </rPr>
      <t xml:space="preserve">Effective 12.2023 </t>
    </r>
    <r>
      <rPr>
        <b/>
        <sz val="10"/>
        <color theme="1"/>
        <rFont val="Times New Roman"/>
        <family val="1"/>
      </rPr>
      <t xml:space="preserve">
RY2 Balances</t>
    </r>
  </si>
  <si>
    <r>
      <rPr>
        <b/>
        <u/>
        <sz val="10"/>
        <color theme="1"/>
        <rFont val="Times New Roman"/>
        <family val="1"/>
      </rPr>
      <t xml:space="preserve">Effective 12.2022 </t>
    </r>
    <r>
      <rPr>
        <b/>
        <sz val="10"/>
        <color theme="1"/>
        <rFont val="Times New Roman"/>
        <family val="1"/>
      </rPr>
      <t xml:space="preserve">
RY1 Balances</t>
    </r>
  </si>
  <si>
    <t>WA Electric (1)</t>
  </si>
  <si>
    <t xml:space="preserve">     Remove Dry Ash</t>
  </si>
  <si>
    <t>Adjusted WA Electric (2)</t>
  </si>
  <si>
    <r>
      <t xml:space="preserve">(2) WA Electric </t>
    </r>
    <r>
      <rPr>
        <u/>
        <sz val="10"/>
        <color theme="1"/>
        <rFont val="Times New Roman"/>
        <family val="1"/>
      </rPr>
      <t>Adjusted</t>
    </r>
    <r>
      <rPr>
        <sz val="10"/>
        <color theme="1"/>
        <rFont val="Times New Roman"/>
        <family val="1"/>
      </rPr>
      <t xml:space="preserve"> net plant after ADFIT agreed to by the Settling Parties, excludes Dry Ash.</t>
    </r>
  </si>
  <si>
    <r>
      <t xml:space="preserve">(1) WA Electric </t>
    </r>
    <r>
      <rPr>
        <u/>
        <sz val="10"/>
        <color theme="1"/>
        <rFont val="Times New Roman"/>
        <family val="1"/>
      </rPr>
      <t>As-filed</t>
    </r>
    <r>
      <rPr>
        <sz val="10"/>
        <color theme="1"/>
        <rFont val="Times New Roman"/>
        <family val="1"/>
      </rPr>
      <t xml:space="preserve"> net plant after ADFIT. Per Exh. EMA-1T, Table 4, page 31.</t>
    </r>
  </si>
  <si>
    <t>Washington Dry Ash Project balances - Included "As filed"</t>
  </si>
  <si>
    <t>Bench Request 05 - Attachment A - Removal of Dry Ash Project from Net Plant After ADFIT - Per Settlement</t>
  </si>
  <si>
    <t>RY1 Removal</t>
  </si>
  <si>
    <t>RY2 Removal</t>
  </si>
  <si>
    <t xml:space="preserve">(1) Note:  After filing of the Company’s case (and that included in the as-filed balance), the Washington's share of the Dry Ash project was revised to $4.1 million. The transfer to plant amount to be written off by the Company in 2022, as noted in Exh. JT-2, page 7 footnote 3, is approximately $4.1 million.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</si>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</sst>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2" xfId="1" applyNumberFormat="1" applyFont="1" applyBorder="1"/>
    <xf numFmtId="0" fontId="3" fillId="3" borderId="0" xfId="0" applyFont="1" applyFill="1"/>
    <xf numFmtId="0" fontId="3" fillId="0" borderId="0" xfId="0" applyFont="1"/>
    <xf numFmtId="165" fontId="3" fillId="3" borderId="18" xfId="2" applyNumberFormat="1" applyFont="1" applyFill="1" applyBorder="1"/>
    <xf numFmtId="165" fontId="3" fillId="3" borderId="19" xfId="2" applyNumberFormat="1" applyFont="1" applyFill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165" fontId="4" fillId="3" borderId="18" xfId="2" applyNumberFormat="1" applyFont="1" applyFill="1" applyBorder="1"/>
    <xf numFmtId="0" fontId="5" fillId="3" borderId="6" xfId="0" applyFont="1" applyFill="1" applyBorder="1"/>
    <xf numFmtId="164" fontId="0" fillId="0" borderId="0" xfId="1" applyNumberFormat="1" applyFont="1" applyFill="1"/>
    <xf numFmtId="164" fontId="2" fillId="2" borderId="2" xfId="1" applyNumberFormat="1" applyFont="1" applyFill="1" applyBorder="1"/>
    <xf numFmtId="165" fontId="4" fillId="3" borderId="20" xfId="2" applyNumberFormat="1" applyFont="1" applyFill="1" applyBorder="1"/>
    <xf numFmtId="0" fontId="3" fillId="3" borderId="22" xfId="0" applyFont="1" applyFill="1" applyBorder="1"/>
    <xf numFmtId="165" fontId="3" fillId="3" borderId="22" xfId="2" applyNumberFormat="1" applyFont="1" applyFill="1" applyBorder="1"/>
    <xf numFmtId="0" fontId="4" fillId="3" borderId="0" xfId="0" applyFont="1" applyFill="1" applyBorder="1"/>
    <xf numFmtId="165" fontId="4" fillId="3" borderId="0" xfId="0" applyNumberFormat="1" applyFont="1" applyFill="1" applyBorder="1"/>
    <xf numFmtId="165" fontId="4" fillId="3" borderId="23" xfId="0" applyNumberFormat="1" applyFont="1" applyFill="1" applyBorder="1"/>
    <xf numFmtId="165" fontId="4" fillId="3" borderId="24" xfId="0" applyNumberFormat="1" applyFont="1" applyFill="1" applyBorder="1"/>
    <xf numFmtId="0" fontId="7" fillId="3" borderId="0" xfId="0" applyFont="1" applyFill="1"/>
    <xf numFmtId="165" fontId="3" fillId="3" borderId="0" xfId="0" applyNumberFormat="1" applyFont="1" applyFill="1"/>
    <xf numFmtId="0" fontId="9" fillId="0" borderId="0" xfId="0" applyFont="1"/>
    <xf numFmtId="0" fontId="10" fillId="3" borderId="6" xfId="0" applyFont="1" applyFill="1" applyBorder="1" applyAlignment="1">
      <alignment horizontal="left"/>
    </xf>
    <xf numFmtId="165" fontId="11" fillId="3" borderId="22" xfId="0" applyNumberFormat="1" applyFont="1" applyFill="1" applyBorder="1"/>
    <xf numFmtId="165" fontId="11" fillId="3" borderId="21" xfId="0" applyNumberFormat="1" applyFont="1" applyFill="1" applyBorder="1"/>
    <xf numFmtId="164" fontId="12" fillId="0" borderId="0" xfId="1" applyNumberFormat="1" applyFont="1" applyFill="1"/>
    <xf numFmtId="0" fontId="13" fillId="0" borderId="0" xfId="0" applyFont="1" applyAlignment="1">
      <alignment horizontal="right"/>
    </xf>
    <xf numFmtId="17" fontId="5" fillId="3" borderId="16" xfId="0" applyNumberFormat="1" applyFont="1" applyFill="1" applyBorder="1" applyAlignment="1">
      <alignment horizontal="center" vertical="center" wrapText="1"/>
    </xf>
    <xf numFmtId="17" fontId="5" fillId="3" borderId="2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17" fontId="5" fillId="3" borderId="14" xfId="0" applyNumberFormat="1" applyFont="1" applyFill="1" applyBorder="1" applyAlignment="1">
      <alignment horizontal="center" vertical="center" wrapText="1"/>
    </xf>
    <xf numFmtId="17" fontId="5" fillId="3" borderId="18" xfId="0" applyNumberFormat="1" applyFont="1" applyFill="1" applyBorder="1" applyAlignment="1">
      <alignment horizontal="center" vertical="center" wrapText="1"/>
    </xf>
    <xf numFmtId="17" fontId="5" fillId="3" borderId="15" xfId="0" applyNumberFormat="1" applyFont="1" applyFill="1" applyBorder="1" applyAlignment="1">
      <alignment horizontal="center" vertical="center" wrapText="1"/>
    </xf>
    <xf numFmtId="17" fontId="5" fillId="3" borderId="1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Root\Working%20from%20home%20folder\02.2022%20WA%20GRC\2021-2024%20Asset%20Allocated%20Transfer%20to%20Plant-Master%20List.12.22.2021-JBB-Liz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Adjustments/3.19,%204.06,%204.07,%205.11%20Colstrip/1)%20Colstrip%20ADJ-Dry%20Ash%20ONLY%20-%20as%20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mony Table XX Retire JBB"/>
      <sheetName val="old Andrews WA TTL Table"/>
      <sheetName val="old Andrews WA E-G Tables"/>
      <sheetName val="Bonney Table Electric LMA "/>
      <sheetName val="Bonney Table Gas LMA "/>
      <sheetName val="Testimony Table x Electric- JBB"/>
      <sheetName val="Testimony Table X Gas- JBB"/>
      <sheetName val=" Testimony Table1 - LMA"/>
      <sheetName val="Testimony Table 2 and 3 - LMA"/>
      <sheetName val="Testimony Table 1.A (add) -old"/>
      <sheetName val="JBB Testimony Table 4 old"/>
      <sheetName val="JBB Testiomony Table 5 old"/>
      <sheetName val="JBB Testimony Exhibit.v1 - 2022"/>
      <sheetName val="Blanket ER"/>
      <sheetName val="Pivot for Testimony Tables"/>
      <sheetName val="Testimony Tables - Kensok"/>
      <sheetName val="Testimony Tables - Magalsky"/>
      <sheetName val="Testimony Tables-Rosentrater"/>
      <sheetName val="Testimony Tables - Thackston"/>
      <sheetName val="Testimony Tables - Howell"/>
      <sheetName val="Testimony Tables - Kinney"/>
      <sheetName val="KS Recon - FERC Accounts"/>
      <sheetName val="Revised Final Additions"/>
      <sheetName val="KS Recon - System Values"/>
      <sheetName val="Pivot - 2021-2024 TTP Detail"/>
      <sheetName val="KS Recon-Allocations"/>
      <sheetName val="2021-2024 TTP Detail"/>
      <sheetName val="Electric Summary 2022-2024 TTP"/>
      <sheetName val="Nat Gas Summary 2022-2024 TTP"/>
      <sheetName val="Categories"/>
      <sheetName val="Allocation"/>
      <sheetName val="Witness Reference"/>
      <sheetName val="ER.BI.Business Case Link.11.02"/>
      <sheetName val="Past Year 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otal ADJ - include PF"/>
      <sheetName val="9.30.2021 ADJ"/>
      <sheetName val="ARO Updated"/>
      <sheetName val="Additions ADJ"/>
      <sheetName val="TTP Forecast"/>
      <sheetName val="Adds-10.1.2021-12-31-2021"/>
      <sheetName val="Adds-2022"/>
      <sheetName val="Adds-2023"/>
      <sheetName val="Adds-2024"/>
      <sheetName val="ADFIT"/>
      <sheetName val="do not print"/>
      <sheetName val="Entries"/>
      <sheetName val="D&amp;R Costs"/>
      <sheetName val="ARO-old"/>
    </sheetNames>
    <sheetDataSet>
      <sheetData sheetId="0"/>
      <sheetData sheetId="1">
        <row r="4">
          <cell r="F4">
            <v>0</v>
          </cell>
          <cell r="X4">
            <v>0</v>
          </cell>
        </row>
        <row r="5">
          <cell r="F5">
            <v>0</v>
          </cell>
        </row>
        <row r="6">
          <cell r="C6">
            <v>0</v>
          </cell>
          <cell r="F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FE982-803E-470D-8DBF-B33F2DACB0E5}">
  <sheetPr>
    <pageSetUpPr fitToPage="1"/>
  </sheetPr>
  <dimension ref="B2:I29"/>
  <sheetViews>
    <sheetView tabSelected="1" zoomScaleNormal="100" zoomScaleSheetLayoutView="100" workbookViewId="0">
      <selection activeCell="B26" sqref="B26"/>
    </sheetView>
  </sheetViews>
  <sheetFormatPr defaultRowHeight="15" x14ac:dyDescent="0.25"/>
  <cols>
    <col min="1" max="1" width="1" customWidth="1"/>
    <col min="2" max="2" width="43.7109375" bestFit="1" customWidth="1"/>
    <col min="3" max="3" width="19.28515625" customWidth="1"/>
    <col min="4" max="4" width="11.28515625" bestFit="1" customWidth="1"/>
    <col min="5" max="5" width="12.28515625" bestFit="1" customWidth="1"/>
    <col min="6" max="6" width="15" customWidth="1"/>
    <col min="7" max="7" width="13.5703125" customWidth="1"/>
    <col min="8" max="8" width="14" customWidth="1"/>
    <col min="9" max="9" width="13.42578125" bestFit="1" customWidth="1"/>
    <col min="10" max="10" width="1" customWidth="1"/>
  </cols>
  <sheetData>
    <row r="2" spans="2:9" ht="15.75" thickBot="1" x14ac:dyDescent="0.3">
      <c r="B2" s="38" t="s">
        <v>31</v>
      </c>
      <c r="C2" s="38"/>
      <c r="D2" s="38"/>
      <c r="E2" s="38"/>
      <c r="F2" s="38"/>
      <c r="G2" s="38"/>
      <c r="H2" s="38"/>
      <c r="I2" s="38"/>
    </row>
    <row r="3" spans="2:9" ht="30" customHeight="1" x14ac:dyDescent="0.25">
      <c r="B3" s="30" t="s">
        <v>30</v>
      </c>
      <c r="D3" s="1" t="s">
        <v>0</v>
      </c>
      <c r="E3" s="1" t="s">
        <v>1</v>
      </c>
      <c r="F3" s="1" t="s">
        <v>2</v>
      </c>
      <c r="G3" s="1"/>
      <c r="H3" s="1" t="s">
        <v>3</v>
      </c>
    </row>
    <row r="4" spans="2:9" ht="45" x14ac:dyDescent="0.25">
      <c r="C4" s="2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3" t="s">
        <v>9</v>
      </c>
      <c r="I4" s="4" t="s">
        <v>10</v>
      </c>
    </row>
    <row r="5" spans="2:9" x14ac:dyDescent="0.25">
      <c r="B5" t="s">
        <v>16</v>
      </c>
      <c r="C5" s="5">
        <f>'[2]Total ADJ - include PF'!C4</f>
        <v>0</v>
      </c>
      <c r="D5" s="5">
        <f>'[2]Total ADJ - include PF'!F4</f>
        <v>0</v>
      </c>
      <c r="E5" s="5">
        <v>3772042.6266000001</v>
      </c>
      <c r="F5" s="5">
        <v>0</v>
      </c>
      <c r="G5" s="6">
        <f>SUM(C5:F5)</f>
        <v>3772042.6266000001</v>
      </c>
      <c r="H5" s="5">
        <f>'[2]Total ADJ - include PF'!X4</f>
        <v>0</v>
      </c>
      <c r="I5" s="6">
        <f>SUM(G5:H5)</f>
        <v>3772042.6266000001</v>
      </c>
    </row>
    <row r="6" spans="2:9" x14ac:dyDescent="0.25">
      <c r="B6" t="s">
        <v>11</v>
      </c>
      <c r="C6" s="5">
        <f>'[2]Total ADJ - include PF'!C5</f>
        <v>0</v>
      </c>
      <c r="D6" s="5">
        <f>'[2]Total ADJ - include PF'!F5</f>
        <v>0</v>
      </c>
      <c r="E6" s="5">
        <v>-142597.46376072834</v>
      </c>
      <c r="F6" s="5">
        <v>-604907.52713987848</v>
      </c>
      <c r="G6" s="6">
        <f>SUM(C6:F6)</f>
        <v>-747504.99090060685</v>
      </c>
      <c r="H6" s="5">
        <v>-1209815.0542797572</v>
      </c>
      <c r="I6" s="6">
        <f t="shared" ref="I6:I7" si="0">SUM(G6:H6)</f>
        <v>-1957320.045180364</v>
      </c>
    </row>
    <row r="7" spans="2:9" x14ac:dyDescent="0.25">
      <c r="B7" t="s">
        <v>12</v>
      </c>
      <c r="C7" s="5">
        <f>'[2]Total ADJ - include PF'!C6</f>
        <v>0</v>
      </c>
      <c r="D7" s="5">
        <f>'[2]Total ADJ - include PF'!F6</f>
        <v>0</v>
      </c>
      <c r="E7" s="5">
        <v>240.63170527795009</v>
      </c>
      <c r="F7" s="5">
        <v>98438.68619187783</v>
      </c>
      <c r="G7" s="6">
        <f t="shared" ref="G7" si="1">SUM(C7:F7)</f>
        <v>98679.317897155779</v>
      </c>
      <c r="H7" s="5">
        <v>199024.04184255371</v>
      </c>
      <c r="I7" s="6">
        <f t="shared" si="0"/>
        <v>297703.35973970947</v>
      </c>
    </row>
    <row r="8" spans="2:9" x14ac:dyDescent="0.25">
      <c r="B8" t="s">
        <v>13</v>
      </c>
      <c r="C8" s="7">
        <f>SUM(C5:C7)</f>
        <v>0</v>
      </c>
      <c r="D8" s="7">
        <f t="shared" ref="D8:I8" si="2">SUM(D5:D7)</f>
        <v>0</v>
      </c>
      <c r="E8" s="7">
        <f t="shared" si="2"/>
        <v>3629685.7945445497</v>
      </c>
      <c r="F8" s="7">
        <f t="shared" si="2"/>
        <v>-506468.84094800067</v>
      </c>
      <c r="G8" s="8">
        <f t="shared" si="2"/>
        <v>3123216.9535965491</v>
      </c>
      <c r="H8" s="7">
        <f>SUM(H5:H7)</f>
        <v>-1010791.0124372034</v>
      </c>
      <c r="I8" s="8">
        <f t="shared" si="2"/>
        <v>2112425.9411593457</v>
      </c>
    </row>
    <row r="9" spans="2:9" x14ac:dyDescent="0.25">
      <c r="B9" t="s">
        <v>14</v>
      </c>
      <c r="C9" s="5"/>
      <c r="D9" s="5"/>
      <c r="E9" s="5"/>
      <c r="F9" s="5"/>
      <c r="G9" s="6"/>
      <c r="H9" s="5"/>
      <c r="I9" s="6"/>
    </row>
    <row r="10" spans="2:9" ht="15.75" thickBot="1" x14ac:dyDescent="0.3">
      <c r="B10" t="s">
        <v>15</v>
      </c>
      <c r="C10" s="9">
        <f>SUM(C8:C9)</f>
        <v>0</v>
      </c>
      <c r="D10" s="9">
        <f t="shared" ref="D10:I10" si="3">SUM(D8:D9)</f>
        <v>0</v>
      </c>
      <c r="E10" s="9">
        <f t="shared" si="3"/>
        <v>3629685.7945445497</v>
      </c>
      <c r="F10" s="9">
        <f t="shared" si="3"/>
        <v>-506468.84094800067</v>
      </c>
      <c r="G10" s="20">
        <f t="shared" si="3"/>
        <v>3123216.9535965491</v>
      </c>
      <c r="H10" s="9">
        <f t="shared" si="3"/>
        <v>-1010791.0124372034</v>
      </c>
      <c r="I10" s="20">
        <f t="shared" si="3"/>
        <v>2112425.9411593457</v>
      </c>
    </row>
    <row r="11" spans="2:9" x14ac:dyDescent="0.25">
      <c r="C11" s="5"/>
      <c r="D11" s="5"/>
      <c r="E11" s="5"/>
      <c r="F11" s="5"/>
      <c r="G11" s="34" t="s">
        <v>32</v>
      </c>
      <c r="H11" s="19"/>
      <c r="I11" s="34" t="s">
        <v>33</v>
      </c>
    </row>
    <row r="13" spans="2:9" ht="32.25" customHeight="1" x14ac:dyDescent="0.25">
      <c r="B13" s="39" t="s">
        <v>34</v>
      </c>
      <c r="C13" s="39"/>
      <c r="D13" s="39"/>
      <c r="E13" s="39"/>
      <c r="F13" s="39"/>
      <c r="G13" s="39"/>
      <c r="H13" s="39"/>
      <c r="I13" s="39"/>
    </row>
    <row r="14" spans="2:9" s="11" customFormat="1" ht="15.75" thickBot="1" x14ac:dyDescent="0.3"/>
    <row r="15" spans="2:9" s="11" customFormat="1" x14ac:dyDescent="0.25">
      <c r="C15" s="40" t="s">
        <v>17</v>
      </c>
      <c r="D15" s="41"/>
      <c r="E15" s="41"/>
      <c r="F15" s="41"/>
      <c r="G15" s="41"/>
      <c r="H15" s="42"/>
    </row>
    <row r="16" spans="2:9" s="11" customFormat="1" x14ac:dyDescent="0.25">
      <c r="C16" s="43" t="s">
        <v>18</v>
      </c>
      <c r="D16" s="44"/>
      <c r="E16" s="44"/>
      <c r="F16" s="44"/>
      <c r="G16" s="44"/>
      <c r="H16" s="45"/>
    </row>
    <row r="17" spans="2:8" s="11" customFormat="1" x14ac:dyDescent="0.25">
      <c r="C17" s="46" t="s">
        <v>19</v>
      </c>
      <c r="D17" s="48" t="s">
        <v>20</v>
      </c>
      <c r="E17" s="50" t="s">
        <v>21</v>
      </c>
      <c r="F17" s="48" t="s">
        <v>24</v>
      </c>
      <c r="G17" s="50" t="s">
        <v>22</v>
      </c>
      <c r="H17" s="36" t="s">
        <v>23</v>
      </c>
    </row>
    <row r="18" spans="2:8" s="11" customFormat="1" ht="36" customHeight="1" x14ac:dyDescent="0.25">
      <c r="C18" s="47"/>
      <c r="D18" s="49"/>
      <c r="E18" s="51"/>
      <c r="F18" s="49"/>
      <c r="G18" s="51"/>
      <c r="H18" s="37"/>
    </row>
    <row r="19" spans="2:8" s="11" customFormat="1" x14ac:dyDescent="0.25">
      <c r="B19" s="35" t="s">
        <v>35</v>
      </c>
      <c r="C19" s="18" t="s">
        <v>25</v>
      </c>
      <c r="D19" s="12">
        <v>1797278</v>
      </c>
      <c r="E19" s="13">
        <v>189878</v>
      </c>
      <c r="F19" s="17">
        <f>D19+E19</f>
        <v>1987156</v>
      </c>
      <c r="G19" s="13">
        <v>80506</v>
      </c>
      <c r="H19" s="21">
        <f>F19+G19</f>
        <v>2067662</v>
      </c>
    </row>
    <row r="20" spans="2:8" s="11" customFormat="1" x14ac:dyDescent="0.25">
      <c r="C20" s="31" t="s">
        <v>26</v>
      </c>
      <c r="D20" s="22"/>
      <c r="E20" s="23">
        <f>-G10/1000</f>
        <v>-3123.216953596549</v>
      </c>
      <c r="F20" s="32">
        <f>E20</f>
        <v>-3123.216953596549</v>
      </c>
      <c r="G20" s="23">
        <f>-H10/1000</f>
        <v>1010.7910124372034</v>
      </c>
      <c r="H20" s="33">
        <f>F20+G20</f>
        <v>-2112.4259411593457</v>
      </c>
    </row>
    <row r="21" spans="2:8" s="11" customFormat="1" ht="15.75" thickBot="1" x14ac:dyDescent="0.3">
      <c r="C21" s="18" t="s">
        <v>27</v>
      </c>
      <c r="D21" s="24"/>
      <c r="E21" s="25"/>
      <c r="F21" s="26">
        <f>SUM(F19:F20)</f>
        <v>1984032.7830464034</v>
      </c>
      <c r="G21" s="24"/>
      <c r="H21" s="27">
        <f>SUM(H19:H20)</f>
        <v>2065549.5740588407</v>
      </c>
    </row>
    <row r="22" spans="2:8" s="11" customFormat="1" ht="5.25" customHeight="1" thickTop="1" thickBot="1" x14ac:dyDescent="0.3">
      <c r="C22" s="15"/>
      <c r="D22" s="14"/>
      <c r="E22" s="14"/>
      <c r="F22" s="14"/>
      <c r="G22" s="14"/>
      <c r="H22" s="16"/>
    </row>
    <row r="23" spans="2:8" s="11" customFormat="1" x14ac:dyDescent="0.25">
      <c r="C23" s="28" t="s">
        <v>29</v>
      </c>
      <c r="D23" s="10"/>
      <c r="E23" s="10"/>
      <c r="F23" s="10"/>
      <c r="G23" s="10"/>
      <c r="H23" s="29"/>
    </row>
    <row r="24" spans="2:8" s="11" customFormat="1" x14ac:dyDescent="0.25">
      <c r="B24" s="11" t="s">
        <v>35</v>
      </c>
      <c r="C24" s="28" t="s">
        <v>28</v>
      </c>
      <c r="D24" s="10"/>
      <c r="E24" s="10"/>
      <c r="F24" s="10"/>
      <c r="G24" s="10"/>
      <c r="H24" s="10"/>
    </row>
    <row r="25" spans="2:8" s="11" customFormat="1" x14ac:dyDescent="0.25">
      <c r="C25" s="28"/>
    </row>
    <row r="26" spans="2:8" s="11" customFormat="1" x14ac:dyDescent="0.25"/>
    <row r="27" spans="2:8" s="11" customFormat="1" x14ac:dyDescent="0.25"/>
    <row r="28" spans="2:8" s="11" customFormat="1" x14ac:dyDescent="0.25"/>
    <row r="29" spans="2:8" s="11" customFormat="1" x14ac:dyDescent="0.25"/>
  </sheetData>
  <mergeCells count="10">
    <mergeCell ref="H17:H18"/>
    <mergeCell ref="B2:I2"/>
    <mergeCell ref="B13:I13"/>
    <mergeCell ref="C15:H15"/>
    <mergeCell ref="C16:H16"/>
    <mergeCell ref="C17:C18"/>
    <mergeCell ref="D17:D18"/>
    <mergeCell ref="E17:E18"/>
    <mergeCell ref="F17:F18"/>
    <mergeCell ref="G17:G18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2022-10-20T07:00:00+00:00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36025A-4161-4120-9625-05762CF4708D}"/>
</file>

<file path=customXml/itemProps2.xml><?xml version="1.0" encoding="utf-8"?>
<ds:datastoreItem xmlns:ds="http://schemas.openxmlformats.org/officeDocument/2006/customXml" ds:itemID="{DB61ECAD-8543-42D8-8F4A-7D4777ADA3C0}"/>
</file>

<file path=customXml/itemProps3.xml><?xml version="1.0" encoding="utf-8"?>
<ds:datastoreItem xmlns:ds="http://schemas.openxmlformats.org/officeDocument/2006/customXml" ds:itemID="{DD8C3EC8-6210-4408-9226-E41742EA3780}"/>
</file>

<file path=customXml/itemProps4.xml><?xml version="1.0" encoding="utf-8"?>
<ds:datastoreItem xmlns:ds="http://schemas.openxmlformats.org/officeDocument/2006/customXml" ds:itemID="{D47BD167-DF46-43CF-B6DA-91445A9B3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DRY ASH REMOVAL</vt:lpstr>
      <vt:lpstr>'DRY ASH REMOVAL'!Print_Area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2022-10-11T00:14:46Z</cp:lastPrinted>
  <dcterms:created xsi:type="dcterms:W3CDTF">2022-10-10T22:20:27Z</dcterms:created>
  <dcterms:modified xsi:type="dcterms:W3CDTF">2022-10-20T15:49:00Z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