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BA85D34-BF95-433E-BF39-AE51BA0AC6A4}" xr6:coauthVersionLast="47" xr6:coauthVersionMax="47" xr10:uidLastSave="{00000000-0000-0000-0000-000000000000}"/>
  <bookViews>
    <workbookView xWindow="-120" yWindow="480" windowWidth="19440" windowHeight="15000" xr2:uid="{00000000-000D-0000-FFFF-FFFF00000000}"/>
  </bookViews>
  <sheets>
    <sheet name="14.9" sheetId="5" r:id="rId1"/>
    <sheet name="14.9.1" sheetId="3" r:id="rId2"/>
    <sheet name="14.9.2_REDACTED" sheetId="2" r:id="rId3"/>
  </sheets>
  <definedNames>
    <definedName name="_xlnm.Print_Area" localSheetId="0">'14.9'!$A$1:$J$61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E20" i="2" l="1"/>
  <c r="E22" i="2" l="1"/>
  <c r="E19" i="2"/>
  <c r="D23" i="2"/>
  <c r="E23" i="2" l="1"/>
  <c r="F20" i="5" s="1"/>
  <c r="I20" i="5" s="1"/>
  <c r="Q12" i="3" l="1"/>
  <c r="F26" i="3" s="1"/>
  <c r="E16" i="3"/>
  <c r="E21" i="3" s="1"/>
  <c r="F16" i="3" l="1"/>
  <c r="F21" i="3" s="1"/>
  <c r="G16" i="3"/>
  <c r="O16" i="3"/>
  <c r="P16" i="3"/>
  <c r="K16" i="3"/>
  <c r="M16" i="3"/>
  <c r="I16" i="3"/>
  <c r="L16" i="3"/>
  <c r="H16" i="3"/>
  <c r="N16" i="3"/>
  <c r="J16" i="3"/>
  <c r="G21" i="3" l="1"/>
  <c r="H21" i="3" s="1"/>
  <c r="I21" i="3" s="1"/>
  <c r="J21" i="3" s="1"/>
  <c r="K21" i="3" s="1"/>
  <c r="L21" i="3" s="1"/>
  <c r="M21" i="3" s="1"/>
  <c r="N21" i="3" s="1"/>
  <c r="O21" i="3" s="1"/>
  <c r="P21" i="3" s="1"/>
  <c r="Q21" i="3" s="1"/>
  <c r="B23" i="2" l="1"/>
  <c r="J16" i="5" l="1"/>
  <c r="J13" i="5"/>
  <c r="J10" i="5"/>
  <c r="A3" i="3"/>
  <c r="A2" i="3"/>
  <c r="A1" i="3"/>
  <c r="J20" i="5"/>
  <c r="A1" i="2" l="1"/>
  <c r="A3" i="2"/>
  <c r="A2" i="2"/>
  <c r="Q16" i="3" l="1"/>
  <c r="F28" i="3" s="1"/>
  <c r="G28" i="3" l="1"/>
  <c r="G26" i="3"/>
  <c r="F10" i="5" s="1"/>
  <c r="I10" i="5" s="1"/>
  <c r="F30" i="3" l="1"/>
  <c r="G30" i="3" s="1"/>
  <c r="F16" i="5" s="1"/>
  <c r="I16" i="5" s="1"/>
  <c r="F13" i="5"/>
  <c r="I13" i="5" s="1"/>
</calcChain>
</file>

<file path=xl/sharedStrings.xml><?xml version="1.0" encoding="utf-8"?>
<sst xmlns="http://schemas.openxmlformats.org/spreadsheetml/2006/main" count="103" uniqueCount="65">
  <si>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</si>
  <si>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</si>
  <si>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</si>
  <si>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</si>
  <si>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</si>
  <si>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</si>
  <si>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</si>
  <si>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</si>
  <si>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</si>
  <si>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</si>
  <si>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</si>
  <si>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</si>
  <si>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</si>
  <si>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</si>
  <si>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</si>
  <si>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</si>
  <si>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</si>
  <si>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</si>
  <si>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</si>
  <si>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</si>
  <si>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</si>
  <si>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</si>
  <si>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</si>
  <si>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</si>
  <si>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SG</t>
  </si>
  <si>
    <t>Description of Adjustment:</t>
  </si>
  <si>
    <t>Date</t>
  </si>
  <si>
    <t>*Composite Depreciation Rate - Wind</t>
  </si>
  <si>
    <t>New Wind</t>
  </si>
  <si>
    <t>SG-W</t>
  </si>
  <si>
    <t>Amount</t>
  </si>
  <si>
    <t>NEW WIND CAPITAL ADDITIONS</t>
  </si>
  <si>
    <t>WBUILD - RMP Rock Creek I 190 MW 2024</t>
  </si>
  <si>
    <t>Rock Creek I and II BTA Development</t>
  </si>
  <si>
    <t>Rock River I</t>
  </si>
  <si>
    <t>2024 O&amp;M</t>
  </si>
  <si>
    <t>Dec 2024</t>
  </si>
  <si>
    <t>Washington 2023 General Rate Case</t>
  </si>
  <si>
    <t>WASHINGTON</t>
  </si>
  <si>
    <t>AMA</t>
  </si>
  <si>
    <t>Dec 2025</t>
  </si>
  <si>
    <t>12 ME Dec 25</t>
  </si>
  <si>
    <t>2025 O&amp;M</t>
  </si>
  <si>
    <t>WBUILD - RMP Rock Creek Wind II 400MW 2024</t>
  </si>
  <si>
    <t xml:space="preserve">Total </t>
  </si>
  <si>
    <t>Capital</t>
  </si>
  <si>
    <t>Foote Creek II-IV Repower</t>
  </si>
  <si>
    <t>Ref. 14.9</t>
  </si>
  <si>
    <t>Ref 14.9.1</t>
  </si>
  <si>
    <t>Ref 14.9</t>
  </si>
  <si>
    <t>New Wind Capital</t>
  </si>
  <si>
    <t>New Wind Capital - Depr. Expense</t>
  </si>
  <si>
    <t>New Wind Capital - Depr. Reserve</t>
  </si>
  <si>
    <t>Incremental Wind O&amp;M Expense</t>
  </si>
  <si>
    <t xml:space="preserve">Investment </t>
  </si>
  <si>
    <t>Specific</t>
  </si>
  <si>
    <t>Ref</t>
  </si>
  <si>
    <t>Confidential Wind Generation Capital Additions - Year 2</t>
  </si>
  <si>
    <t>8.11.3</t>
  </si>
  <si>
    <t>REDACTED</t>
  </si>
  <si>
    <t>PRO</t>
  </si>
  <si>
    <t xml:space="preserve">This adjustment adds into results the capital additions, and incremental operations and maintenance amounts for the new wind projects set to be placed in-service through the end of December 2025 on an average-of-monthly average (AMA) basis.  Please refer to the testimonies of Company witness Ryan McGraw and Timothy J. Hemstreet for details on new wind generation projects. Company witness Thomas R. Burns and Rick T. Link provide testimonies discussing the economic analysis supporting the pursuit of these projects.  </t>
  </si>
  <si>
    <t>Ref 8.11.1</t>
  </si>
  <si>
    <t>Exh. SLC-4</t>
  </si>
  <si>
    <t>SLC-4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</si>
</sst>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5"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i/>
      <sz val="10"/>
      <color rgb="FFFF0000"/>
      <name val="Arial"/>
      <family val="2"/>
    </font>
    <font>
      <sz val="10"/>
      <color rgb="FF00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8">
    <xf numFmtId="0" fontId="0" fillId="0" borderId="0" xfId="0"/>
    <xf numFmtId="165" fontId="3" fillId="0" borderId="0" xfId="1" applyNumberFormat="1" applyFont="1" applyFill="1" applyBorder="1"/>
    <xf numFmtId="165" fontId="3" fillId="0" borderId="0" xfId="1" applyNumberFormat="1" applyFont="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4" fillId="0" borderId="0" xfId="5" applyFont="1" applyFill="1" applyBorder="1" applyAlignment="1">
      <alignment horizontal="center"/>
    </xf>
    <xf numFmtId="0" fontId="4" fillId="0" borderId="0" xfId="7" applyFont="1" applyFill="1" applyBorder="1" applyAlignment="1">
      <alignment horizontal="left"/>
    </xf>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0" fontId="5" fillId="0" borderId="0" xfId="0" applyFont="1" applyAlignment="1">
      <alignment horizontal="left"/>
    </xf>
    <xf numFmtId="165" fontId="3" fillId="0" borderId="12" xfId="0"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0" applyFont="1" applyAlignment="1">
      <alignment horizontal="left" indent="2"/>
    </xf>
    <xf numFmtId="0" fontId="3" fillId="0" borderId="0" xfId="10" applyFont="1" applyFill="1" applyBorder="1" applyAlignment="1">
      <alignment horizontal="center"/>
    </xf>
    <xf numFmtId="165" fontId="3" fillId="0" borderId="12" xfId="1" applyNumberFormat="1" applyFont="1" applyBorder="1"/>
    <xf numFmtId="166" fontId="4" fillId="0" borderId="0" xfId="12" applyNumberFormat="1" applyFont="1" applyFill="1" applyBorder="1" applyAlignment="1">
      <alignment horizontal="center"/>
    </xf>
    <xf numFmtId="0" fontId="5" fillId="0" borderId="0" xfId="0" applyFont="1" applyAlignment="1">
      <alignment horizontal="center"/>
    </xf>
    <xf numFmtId="165" fontId="4" fillId="0" borderId="0" xfId="9" applyNumberFormat="1" applyFont="1" applyFill="1" applyBorder="1" applyAlignment="1">
      <alignment horizontal="center"/>
    </xf>
    <xf numFmtId="37" fontId="4" fillId="0" borderId="0" xfId="7" applyNumberFormat="1" applyFont="1" applyFill="1" applyBorder="1" applyAlignment="1">
      <alignment horizontal="right"/>
    </xf>
    <xf numFmtId="165" fontId="3" fillId="2" borderId="0" xfId="1" applyNumberFormat="1" applyFont="1" applyFill="1"/>
    <xf numFmtId="165" fontId="3" fillId="2" borderId="0" xfId="1" applyNumberFormat="1" applyFont="1" applyFill="1" applyBorder="1"/>
    <xf numFmtId="165" fontId="3" fillId="2" borderId="1" xfId="1" applyNumberFormat="1" applyFont="1" applyFill="1" applyBorder="1"/>
    <xf numFmtId="164" fontId="3" fillId="2" borderId="0" xfId="0" applyNumberFormat="1" applyFont="1" applyFill="1" applyBorder="1" applyAlignment="1" applyProtection="1">
      <alignment horizontal="center"/>
      <protection locked="0"/>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5" fillId="0" borderId="0" xfId="8" applyFont="1" applyFill="1"/>
    <xf numFmtId="0" fontId="3" fillId="0" borderId="0" xfId="8" applyFont="1" applyFill="1" applyAlignment="1">
      <alignment horizontal="right"/>
    </xf>
    <xf numFmtId="0" fontId="4" fillId="0" borderId="0" xfId="7" applyFont="1" applyFill="1"/>
    <xf numFmtId="0" fontId="4" fillId="0" borderId="0" xfId="7" applyFont="1" applyFill="1" applyAlignment="1">
      <alignment horizontal="center"/>
    </xf>
    <xf numFmtId="0" fontId="4" fillId="0" borderId="0" xfId="7" applyNumberFormat="1" applyFont="1" applyFill="1" applyAlignment="1">
      <alignment horizontal="center"/>
    </xf>
    <xf numFmtId="0" fontId="10" fillId="0" borderId="0" xfId="7" applyFont="1" applyFill="1" applyAlignment="1">
      <alignment horizontal="center"/>
    </xf>
    <xf numFmtId="0" fontId="10" fillId="0" borderId="0" xfId="7" applyNumberFormat="1" applyFont="1" applyFill="1" applyAlignment="1">
      <alignment horizontal="center"/>
    </xf>
    <xf numFmtId="0" fontId="11" fillId="0" borderId="0" xfId="8" applyFont="1" applyFill="1"/>
    <xf numFmtId="165" fontId="11" fillId="0" borderId="0" xfId="1" applyNumberFormat="1" applyFont="1" applyFill="1"/>
    <xf numFmtId="41" fontId="11" fillId="0" borderId="0" xfId="8" applyNumberFormat="1" applyFont="1" applyFill="1"/>
    <xf numFmtId="0" fontId="2" fillId="0" borderId="0" xfId="0" applyFont="1" applyFill="1"/>
    <xf numFmtId="0" fontId="3" fillId="0" borderId="0" xfId="8" applyFont="1" applyFill="1" applyBorder="1"/>
    <xf numFmtId="0" fontId="2" fillId="0" borderId="0" xfId="7" applyFont="1" applyFill="1" applyBorder="1"/>
    <xf numFmtId="0" fontId="3" fillId="0" borderId="2" xfId="8" applyFont="1" applyFill="1" applyBorder="1"/>
    <xf numFmtId="0" fontId="3" fillId="0" borderId="7" xfId="8" applyFont="1" applyFill="1" applyBorder="1"/>
    <xf numFmtId="0" fontId="3" fillId="0" borderId="9" xfId="8" applyFont="1" applyFill="1" applyBorder="1"/>
    <xf numFmtId="0" fontId="13" fillId="0" borderId="0" xfId="0" applyFont="1" applyFill="1"/>
    <xf numFmtId="0" fontId="3" fillId="0" borderId="0" xfId="8" quotePrefix="1" applyFont="1" applyFill="1" applyAlignment="1">
      <alignment horizontal="center"/>
    </xf>
    <xf numFmtId="0" fontId="14" fillId="0" borderId="0" xfId="0" applyFont="1"/>
    <xf numFmtId="0" fontId="3" fillId="0" borderId="3" xfId="8" applyFont="1" applyFill="1" applyBorder="1" applyAlignment="1">
      <alignment horizontal="left" vertical="top" wrapText="1"/>
    </xf>
    <xf numFmtId="0" fontId="3" fillId="0" borderId="4" xfId="8" applyFont="1" applyFill="1" applyBorder="1" applyAlignment="1">
      <alignment horizontal="left" vertical="top" wrapText="1"/>
    </xf>
    <xf numFmtId="0" fontId="3" fillId="0" borderId="0" xfId="8" applyFont="1" applyFill="1" applyBorder="1" applyAlignment="1">
      <alignment horizontal="left" vertical="top" wrapText="1"/>
    </xf>
    <xf numFmtId="0" fontId="3" fillId="0" borderId="8" xfId="8" applyFont="1" applyFill="1" applyBorder="1" applyAlignment="1">
      <alignment horizontal="left" vertical="top" wrapText="1"/>
    </xf>
    <xf numFmtId="0" fontId="3" fillId="0" borderId="10" xfId="8" applyFont="1" applyFill="1" applyBorder="1" applyAlignment="1">
      <alignment horizontal="left" vertical="top" wrapText="1"/>
    </xf>
    <xf numFmtId="0" fontId="3" fillId="0" borderId="11" xfId="8" applyFont="1" applyFill="1" applyBorder="1" applyAlignment="1">
      <alignment horizontal="left" vertical="top" wrapText="1"/>
    </xf>
    <xf numFmtId="0" fontId="8" fillId="0" borderId="0" xfId="0" applyFont="1" applyAlignment="1">
      <alignment horizontal="right"/>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N11" sqref="N11"/>
    </sheetView>
  </sheetViews>
  <sheetFormatPr defaultColWidth="9.140625" defaultRowHeight="12" customHeight="1" x14ac:dyDescent="0.2"/>
  <cols>
    <col min="1" max="1" width="2.5703125" style="69" customWidth="1"/>
    <col min="2" max="2" width="3.28515625" style="69" customWidth="1"/>
    <col min="3" max="3" width="25.85546875" style="69" customWidth="1"/>
    <col min="4" max="4" width="9.85546875" style="69" bestFit="1" customWidth="1"/>
    <col min="5" max="5" width="5.140625" style="69" bestFit="1" customWidth="1"/>
    <col min="6" max="6" width="12.5703125" style="69" bestFit="1" customWidth="1"/>
    <col min="7" max="7" width="8.42578125" style="69" bestFit="1" customWidth="1"/>
    <col min="8" max="8" width="10.7109375" style="69" bestFit="1" customWidth="1"/>
    <col min="9" max="9" width="13.7109375" style="69" bestFit="1" customWidth="1"/>
    <col min="10" max="10" width="6.140625" style="69" bestFit="1" customWidth="1"/>
    <col min="11" max="11" width="9.140625" style="69"/>
    <col min="12" max="12" width="17.28515625" style="69" bestFit="1" customWidth="1"/>
    <col min="13" max="13" width="10.5703125" style="69" bestFit="1" customWidth="1"/>
    <col min="14" max="16384" width="9.140625" style="69"/>
  </cols>
  <sheetData>
    <row r="2" spans="2:13" ht="12" customHeight="1" x14ac:dyDescent="0.2">
      <c r="B2" s="72" t="s">
        <v>10</v>
      </c>
      <c r="I2" s="73" t="s">
        <v>11</v>
      </c>
      <c r="J2" s="89">
        <v>14.9</v>
      </c>
    </row>
    <row r="3" spans="2:13" ht="12" customHeight="1" x14ac:dyDescent="0.2">
      <c r="B3" s="72" t="s">
        <v>37</v>
      </c>
    </row>
    <row r="4" spans="2:13" ht="12" customHeight="1" x14ac:dyDescent="0.2">
      <c r="B4" s="72" t="s">
        <v>57</v>
      </c>
    </row>
    <row r="6" spans="2:13" ht="12" customHeight="1" x14ac:dyDescent="0.2">
      <c r="G6" s="34"/>
    </row>
    <row r="7" spans="2:13" ht="12" customHeight="1" x14ac:dyDescent="0.2">
      <c r="B7" s="74"/>
      <c r="C7" s="74"/>
      <c r="D7" s="75"/>
      <c r="E7" s="75"/>
      <c r="F7" s="75" t="s">
        <v>12</v>
      </c>
      <c r="G7" s="75"/>
      <c r="H7" s="75"/>
      <c r="I7" s="75" t="s">
        <v>38</v>
      </c>
      <c r="J7" s="76"/>
    </row>
    <row r="8" spans="2:13" ht="12" customHeight="1" x14ac:dyDescent="0.2">
      <c r="B8" s="74"/>
      <c r="C8" s="74"/>
      <c r="D8" s="77" t="s">
        <v>13</v>
      </c>
      <c r="E8" s="77" t="s">
        <v>14</v>
      </c>
      <c r="F8" s="77" t="s">
        <v>15</v>
      </c>
      <c r="G8" s="77" t="s">
        <v>16</v>
      </c>
      <c r="H8" s="77" t="s">
        <v>17</v>
      </c>
      <c r="I8" s="77" t="s">
        <v>18</v>
      </c>
      <c r="J8" s="78" t="s">
        <v>19</v>
      </c>
      <c r="L8" s="79"/>
      <c r="M8" s="79"/>
    </row>
    <row r="9" spans="2:13" ht="12" customHeight="1" x14ac:dyDescent="0.2">
      <c r="B9" s="32" t="s">
        <v>20</v>
      </c>
      <c r="C9" s="33"/>
      <c r="D9" s="34"/>
      <c r="E9" s="34"/>
      <c r="F9" s="34"/>
      <c r="G9" s="34"/>
      <c r="H9" s="34"/>
      <c r="I9" s="63"/>
      <c r="J9" s="31"/>
      <c r="L9" s="79"/>
      <c r="M9" s="79"/>
    </row>
    <row r="10" spans="2:13" ht="12" customHeight="1" x14ac:dyDescent="0.2">
      <c r="B10" s="69" t="s">
        <v>50</v>
      </c>
      <c r="D10" s="35">
        <v>343</v>
      </c>
      <c r="E10" s="59" t="s">
        <v>60</v>
      </c>
      <c r="F10" s="29">
        <f>'14.9.1'!G26</f>
        <v>710155088.11092269</v>
      </c>
      <c r="G10" s="28" t="s">
        <v>24</v>
      </c>
      <c r="H10" s="61">
        <v>7.9787774498314715E-2</v>
      </c>
      <c r="I10" s="29">
        <f>H10*F10</f>
        <v>56661694.029025115</v>
      </c>
      <c r="J10" s="31" t="str">
        <f>$J$2&amp;".1"</f>
        <v>14.9.1</v>
      </c>
      <c r="L10" s="80"/>
      <c r="M10" s="81"/>
    </row>
    <row r="11" spans="2:13" ht="12" customHeight="1" x14ac:dyDescent="0.2">
      <c r="H11" s="61"/>
      <c r="L11" s="79"/>
      <c r="M11" s="79"/>
    </row>
    <row r="12" spans="2:13" ht="12" customHeight="1" x14ac:dyDescent="0.2">
      <c r="B12" s="32" t="s">
        <v>21</v>
      </c>
      <c r="H12" s="61"/>
      <c r="L12" s="79"/>
      <c r="M12" s="79"/>
    </row>
    <row r="13" spans="2:13" ht="12" customHeight="1" x14ac:dyDescent="0.2">
      <c r="B13" s="69" t="s">
        <v>51</v>
      </c>
      <c r="D13" s="35" t="s">
        <v>6</v>
      </c>
      <c r="E13" s="59" t="s">
        <v>60</v>
      </c>
      <c r="F13" s="29">
        <f>'14.9.1'!G28</f>
        <v>29887881.207139377</v>
      </c>
      <c r="G13" s="28" t="s">
        <v>24</v>
      </c>
      <c r="H13" s="61">
        <v>7.9787774498314715E-2</v>
      </c>
      <c r="I13" s="29">
        <f t="shared" ref="I13" si="0">H13*F13</f>
        <v>2384687.5259876549</v>
      </c>
      <c r="J13" s="31" t="str">
        <f>$J$2&amp;".1"</f>
        <v>14.9.1</v>
      </c>
      <c r="L13" s="80"/>
      <c r="M13" s="81"/>
    </row>
    <row r="14" spans="2:13" ht="12" customHeight="1" x14ac:dyDescent="0.2">
      <c r="D14" s="35"/>
      <c r="E14" s="28"/>
      <c r="F14" s="29"/>
      <c r="G14" s="28"/>
      <c r="H14" s="61"/>
      <c r="I14" s="29"/>
      <c r="J14" s="31"/>
      <c r="L14" s="79"/>
      <c r="M14" s="81"/>
    </row>
    <row r="15" spans="2:13" ht="12" customHeight="1" x14ac:dyDescent="0.2">
      <c r="B15" s="32" t="s">
        <v>22</v>
      </c>
      <c r="H15" s="61"/>
      <c r="L15" s="79"/>
      <c r="M15" s="79"/>
    </row>
    <row r="16" spans="2:13" ht="12" customHeight="1" x14ac:dyDescent="0.2">
      <c r="B16" s="69" t="s">
        <v>52</v>
      </c>
      <c r="D16" s="35" t="s">
        <v>8</v>
      </c>
      <c r="E16" s="59" t="s">
        <v>60</v>
      </c>
      <c r="F16" s="48">
        <f>'14.9.1'!G30</f>
        <v>-13130331.905117305</v>
      </c>
      <c r="G16" s="28" t="s">
        <v>24</v>
      </c>
      <c r="H16" s="61">
        <v>7.9787774498314715E-2</v>
      </c>
      <c r="I16" s="29">
        <f t="shared" ref="I16" si="1">H16*F16</f>
        <v>-1047639.9611335265</v>
      </c>
      <c r="J16" s="31" t="str">
        <f>$J$2&amp;".1"</f>
        <v>14.9.1</v>
      </c>
      <c r="L16" s="80"/>
      <c r="M16" s="81"/>
    </row>
    <row r="17" spans="2:13" ht="12" customHeight="1" x14ac:dyDescent="0.2">
      <c r="D17" s="35"/>
      <c r="E17" s="28"/>
      <c r="F17" s="48"/>
      <c r="G17" s="28"/>
      <c r="H17" s="61"/>
      <c r="I17" s="29"/>
      <c r="J17" s="31"/>
      <c r="L17" s="79"/>
      <c r="M17" s="81"/>
    </row>
    <row r="18" spans="2:13" ht="12" customHeight="1" x14ac:dyDescent="0.2">
      <c r="D18" s="35"/>
      <c r="E18" s="28"/>
      <c r="F18" s="48"/>
      <c r="G18" s="28"/>
      <c r="H18" s="61"/>
      <c r="I18" s="29"/>
      <c r="J18" s="31"/>
      <c r="L18" s="79"/>
      <c r="M18" s="81"/>
    </row>
    <row r="19" spans="2:13" ht="12" customHeight="1" x14ac:dyDescent="0.2">
      <c r="B19" s="32" t="s">
        <v>23</v>
      </c>
      <c r="H19" s="61"/>
      <c r="M19" s="79"/>
    </row>
    <row r="20" spans="2:13" ht="12" customHeight="1" x14ac:dyDescent="0.2">
      <c r="B20" s="69" t="s">
        <v>53</v>
      </c>
      <c r="D20" s="70">
        <v>549</v>
      </c>
      <c r="E20" s="70" t="s">
        <v>60</v>
      </c>
      <c r="F20" s="48">
        <f>'14.9.2_REDACTED'!E23</f>
        <v>4957899</v>
      </c>
      <c r="G20" s="28" t="s">
        <v>24</v>
      </c>
      <c r="H20" s="61">
        <v>7.9787774498314715E-2</v>
      </c>
      <c r="I20" s="29">
        <f>H20*F20</f>
        <v>395579.72739742004</v>
      </c>
      <c r="J20" s="31" t="str">
        <f>$J$2&amp;".2"</f>
        <v>14.9.2</v>
      </c>
      <c r="L20" s="79"/>
      <c r="M20" s="79"/>
    </row>
    <row r="21" spans="2:13" ht="12" customHeight="1" x14ac:dyDescent="0.2">
      <c r="H21" s="61"/>
      <c r="L21" s="79"/>
      <c r="M21" s="79"/>
    </row>
    <row r="22" spans="2:13" ht="12" customHeight="1" x14ac:dyDescent="0.2">
      <c r="B22" s="32"/>
      <c r="C22" s="33"/>
      <c r="D22" s="34"/>
      <c r="E22" s="34"/>
      <c r="F22" s="34"/>
      <c r="G22" s="34"/>
      <c r="H22" s="61"/>
      <c r="I22" s="63"/>
      <c r="J22" s="31"/>
      <c r="L22" s="79"/>
      <c r="M22" s="79"/>
    </row>
    <row r="23" spans="2:13" ht="12" customHeight="1" x14ac:dyDescent="0.2">
      <c r="C23" s="33"/>
      <c r="D23" s="34"/>
      <c r="E23" s="34"/>
      <c r="F23" s="64"/>
      <c r="G23" s="28"/>
      <c r="H23" s="61"/>
      <c r="I23" s="29"/>
      <c r="J23" s="31"/>
      <c r="L23" s="79"/>
      <c r="M23" s="79"/>
    </row>
    <row r="24" spans="2:13" ht="12" customHeight="1" x14ac:dyDescent="0.2">
      <c r="D24" s="35"/>
      <c r="E24" s="28"/>
      <c r="F24" s="29"/>
      <c r="G24" s="28"/>
      <c r="H24" s="61"/>
      <c r="I24" s="29"/>
      <c r="J24" s="31"/>
      <c r="L24" s="79"/>
      <c r="M24" s="81"/>
    </row>
    <row r="25" spans="2:13" ht="12" customHeight="1" x14ac:dyDescent="0.2">
      <c r="D25" s="35"/>
      <c r="E25" s="28"/>
      <c r="F25" s="71"/>
      <c r="G25" s="28"/>
      <c r="H25" s="61"/>
      <c r="I25" s="29"/>
      <c r="J25" s="31"/>
      <c r="L25" s="79"/>
      <c r="M25" s="81"/>
    </row>
    <row r="26" spans="2:13" ht="12" customHeight="1" x14ac:dyDescent="0.2">
      <c r="D26" s="35"/>
      <c r="E26" s="28"/>
      <c r="F26" s="71"/>
      <c r="G26" s="28"/>
      <c r="H26" s="61"/>
      <c r="I26" s="29"/>
      <c r="L26" s="79"/>
      <c r="M26" s="81"/>
    </row>
    <row r="27" spans="2:13" ht="12" customHeight="1" x14ac:dyDescent="0.2">
      <c r="D27" s="35"/>
      <c r="E27" s="28"/>
      <c r="F27" s="71"/>
      <c r="G27" s="28"/>
      <c r="H27" s="61"/>
      <c r="I27" s="29"/>
      <c r="L27" s="79"/>
      <c r="M27" s="81"/>
    </row>
    <row r="28" spans="2:13" ht="12" customHeight="1" x14ac:dyDescent="0.2">
      <c r="B28" s="36"/>
      <c r="D28" s="35"/>
      <c r="E28" s="28"/>
      <c r="F28" s="71"/>
      <c r="G28" s="28"/>
      <c r="H28" s="61"/>
      <c r="I28" s="29"/>
      <c r="L28" s="79"/>
      <c r="M28" s="81"/>
    </row>
    <row r="29" spans="2:13" ht="12" customHeight="1" x14ac:dyDescent="0.2">
      <c r="D29" s="35"/>
      <c r="E29" s="28"/>
      <c r="F29" s="29"/>
      <c r="G29" s="28"/>
      <c r="H29" s="61"/>
      <c r="I29" s="29"/>
      <c r="J29" s="31"/>
      <c r="L29" s="79"/>
      <c r="M29" s="81"/>
    </row>
    <row r="30" spans="2:13" ht="12" customHeight="1" x14ac:dyDescent="0.2">
      <c r="D30" s="35"/>
      <c r="E30" s="28"/>
      <c r="F30" s="29"/>
      <c r="G30" s="28"/>
      <c r="H30" s="61"/>
      <c r="I30" s="29"/>
      <c r="J30" s="31"/>
      <c r="L30" s="79"/>
      <c r="M30" s="81"/>
    </row>
    <row r="31" spans="2:13" ht="12" customHeight="1" x14ac:dyDescent="0.2">
      <c r="D31" s="35"/>
      <c r="E31" s="28"/>
      <c r="F31" s="29"/>
      <c r="G31" s="28"/>
      <c r="H31" s="61"/>
      <c r="I31" s="29"/>
      <c r="J31" s="31"/>
      <c r="M31" s="81"/>
    </row>
    <row r="32" spans="2:13" ht="12" customHeight="1" x14ac:dyDescent="0.2">
      <c r="D32" s="35"/>
      <c r="E32" s="28"/>
      <c r="F32" s="29"/>
      <c r="G32" s="28"/>
      <c r="H32" s="61"/>
      <c r="I32" s="29"/>
      <c r="J32" s="31"/>
    </row>
    <row r="33" spans="2:10" ht="12" customHeight="1" x14ac:dyDescent="0.2">
      <c r="D33" s="35"/>
      <c r="E33" s="28"/>
      <c r="F33" s="29"/>
      <c r="G33" s="28"/>
      <c r="H33" s="61"/>
      <c r="I33" s="29"/>
      <c r="J33" s="31"/>
    </row>
    <row r="34" spans="2:10" ht="12" customHeight="1" x14ac:dyDescent="0.2">
      <c r="D34" s="35"/>
      <c r="E34" s="28"/>
      <c r="F34" s="29"/>
      <c r="G34" s="28"/>
      <c r="H34" s="61"/>
      <c r="I34" s="29"/>
      <c r="J34" s="31"/>
    </row>
    <row r="35" spans="2:10" ht="12" customHeight="1" x14ac:dyDescent="0.2">
      <c r="B35" s="36"/>
      <c r="D35" s="35"/>
      <c r="E35" s="28"/>
      <c r="F35" s="71"/>
      <c r="G35" s="28"/>
      <c r="H35" s="61"/>
      <c r="I35" s="29"/>
      <c r="J35" s="31"/>
    </row>
    <row r="36" spans="2:10" ht="12" customHeight="1" x14ac:dyDescent="0.2">
      <c r="B36" s="36"/>
      <c r="D36" s="35"/>
      <c r="E36" s="28"/>
      <c r="F36" s="71"/>
      <c r="G36" s="28"/>
      <c r="H36" s="61"/>
      <c r="I36" s="29"/>
      <c r="J36" s="31"/>
    </row>
    <row r="37" spans="2:10" ht="12" customHeight="1" x14ac:dyDescent="0.2">
      <c r="D37" s="35"/>
      <c r="E37" s="28"/>
      <c r="F37" s="29"/>
      <c r="G37" s="28"/>
      <c r="H37" s="30"/>
      <c r="I37" s="29"/>
      <c r="J37" s="31"/>
    </row>
    <row r="38" spans="2:10" ht="12" customHeight="1" x14ac:dyDescent="0.2">
      <c r="D38" s="35"/>
      <c r="E38" s="28"/>
      <c r="F38" s="29"/>
      <c r="G38" s="28"/>
      <c r="H38" s="30"/>
      <c r="I38" s="29"/>
      <c r="J38" s="31"/>
    </row>
    <row r="39" spans="2:10" ht="12" customHeight="1" x14ac:dyDescent="0.2">
      <c r="B39" s="36"/>
      <c r="F39" s="29"/>
      <c r="G39" s="28"/>
    </row>
    <row r="40" spans="2:10" ht="12" customHeight="1" x14ac:dyDescent="0.2">
      <c r="B40" s="82"/>
    </row>
    <row r="41" spans="2:10" ht="12" customHeight="1" x14ac:dyDescent="0.2">
      <c r="D41" s="35"/>
      <c r="E41" s="28"/>
      <c r="F41" s="29"/>
      <c r="G41" s="28"/>
      <c r="H41" s="30"/>
      <c r="I41" s="29"/>
      <c r="J41" s="31"/>
    </row>
    <row r="50" spans="1:10" ht="12" customHeight="1" x14ac:dyDescent="0.2">
      <c r="A50" s="83"/>
      <c r="B50" s="83"/>
      <c r="C50" s="83"/>
      <c r="D50" s="83"/>
      <c r="E50" s="83"/>
      <c r="F50" s="83"/>
      <c r="G50" s="83"/>
      <c r="H50" s="83"/>
      <c r="I50" s="83"/>
      <c r="J50" s="83"/>
    </row>
    <row r="51" spans="1:10" ht="12" customHeight="1" x14ac:dyDescent="0.2">
      <c r="A51" s="83"/>
      <c r="B51" s="83"/>
      <c r="C51" s="83"/>
      <c r="D51" s="83"/>
      <c r="E51" s="83"/>
      <c r="F51" s="83"/>
      <c r="G51" s="83"/>
      <c r="H51" s="83"/>
      <c r="I51" s="83"/>
      <c r="J51" s="83"/>
    </row>
    <row r="52" spans="1:10" ht="12" customHeight="1" thickBot="1" x14ac:dyDescent="0.25">
      <c r="A52" s="83"/>
      <c r="B52" s="84" t="s">
        <v>25</v>
      </c>
      <c r="C52" s="83"/>
      <c r="D52" s="83"/>
      <c r="E52" s="83"/>
      <c r="F52" s="83"/>
      <c r="G52" s="83"/>
      <c r="H52" s="83"/>
      <c r="I52" s="83"/>
      <c r="J52" s="83"/>
    </row>
    <row r="53" spans="1:10" ht="12" customHeight="1" x14ac:dyDescent="0.2">
      <c r="A53" s="85"/>
      <c r="B53" s="91" t="s">
        <v>61</v>
      </c>
      <c r="C53" s="91"/>
      <c r="D53" s="91"/>
      <c r="E53" s="91"/>
      <c r="F53" s="91"/>
      <c r="G53" s="91"/>
      <c r="H53" s="91"/>
      <c r="I53" s="91"/>
      <c r="J53" s="92"/>
    </row>
    <row r="54" spans="1:10" ht="12" customHeight="1" x14ac:dyDescent="0.2">
      <c r="A54" s="86"/>
      <c r="B54" s="93"/>
      <c r="C54" s="93"/>
      <c r="D54" s="93"/>
      <c r="E54" s="93"/>
      <c r="F54" s="93"/>
      <c r="G54" s="93"/>
      <c r="H54" s="93"/>
      <c r="I54" s="93"/>
      <c r="J54" s="94"/>
    </row>
    <row r="55" spans="1:10" ht="12" customHeight="1" x14ac:dyDescent="0.2">
      <c r="A55" s="86"/>
      <c r="B55" s="93"/>
      <c r="C55" s="93"/>
      <c r="D55" s="93"/>
      <c r="E55" s="93"/>
      <c r="F55" s="93"/>
      <c r="G55" s="93"/>
      <c r="H55" s="93"/>
      <c r="I55" s="93"/>
      <c r="J55" s="94"/>
    </row>
    <row r="56" spans="1:10" ht="12" customHeight="1" x14ac:dyDescent="0.2">
      <c r="A56" s="86"/>
      <c r="B56" s="93"/>
      <c r="C56" s="93"/>
      <c r="D56" s="93"/>
      <c r="E56" s="93"/>
      <c r="F56" s="93"/>
      <c r="G56" s="93"/>
      <c r="H56" s="93"/>
      <c r="I56" s="93"/>
      <c r="J56" s="94"/>
    </row>
    <row r="57" spans="1:10" ht="12" customHeight="1" x14ac:dyDescent="0.2">
      <c r="A57" s="86"/>
      <c r="B57" s="93"/>
      <c r="C57" s="93"/>
      <c r="D57" s="93"/>
      <c r="E57" s="93"/>
      <c r="F57" s="93"/>
      <c r="G57" s="93"/>
      <c r="H57" s="93"/>
      <c r="I57" s="93"/>
      <c r="J57" s="94"/>
    </row>
    <row r="58" spans="1:10" ht="12" customHeight="1" x14ac:dyDescent="0.2">
      <c r="A58" s="86"/>
      <c r="B58" s="93"/>
      <c r="C58" s="93"/>
      <c r="D58" s="93"/>
      <c r="E58" s="93"/>
      <c r="F58" s="93"/>
      <c r="G58" s="93"/>
      <c r="H58" s="93"/>
      <c r="I58" s="93"/>
      <c r="J58" s="94"/>
    </row>
    <row r="59" spans="1:10" ht="12" customHeight="1" x14ac:dyDescent="0.2">
      <c r="A59" s="86"/>
      <c r="B59" s="93"/>
      <c r="C59" s="93"/>
      <c r="D59" s="93"/>
      <c r="E59" s="93"/>
      <c r="F59" s="93"/>
      <c r="G59" s="93"/>
      <c r="H59" s="93"/>
      <c r="I59" s="93"/>
      <c r="J59" s="94"/>
    </row>
    <row r="60" spans="1:10" ht="12" customHeight="1" x14ac:dyDescent="0.2">
      <c r="A60" s="86"/>
      <c r="B60" s="93"/>
      <c r="C60" s="93"/>
      <c r="D60" s="93"/>
      <c r="E60" s="93"/>
      <c r="F60" s="93"/>
      <c r="G60" s="93"/>
      <c r="H60" s="93"/>
      <c r="I60" s="93"/>
      <c r="J60" s="94"/>
    </row>
    <row r="61" spans="1:10" ht="12" customHeight="1" thickBot="1" x14ac:dyDescent="0.25">
      <c r="A61" s="87"/>
      <c r="B61" s="95"/>
      <c r="C61" s="95"/>
      <c r="D61" s="95"/>
      <c r="E61" s="95"/>
      <c r="F61" s="95"/>
      <c r="G61" s="95"/>
      <c r="H61" s="95"/>
      <c r="I61" s="95"/>
      <c r="J61" s="96"/>
    </row>
    <row r="63" spans="1:10" ht="12" customHeight="1" x14ac:dyDescent="0.2">
      <c r="A63" s="88"/>
    </row>
    <row r="65" spans="2:2" ht="12" customHeight="1" x14ac:dyDescent="0.2">
      <c r="B65" s="90"/>
    </row>
  </sheetData>
  <mergeCells count="1">
    <mergeCell ref="B53:J61"/>
  </mergeCells>
  <conditionalFormatting sqref="B9">
    <cfRule type="cellIs" dxfId="11" priority="12" stopIfTrue="1" operator="equal">
      <formula>"Adjustment to Income/Expense/Rate Base:"</formula>
    </cfRule>
  </conditionalFormatting>
  <conditionalFormatting sqref="B12">
    <cfRule type="cellIs" dxfId="10" priority="11" stopIfTrue="1" operator="equal">
      <formula>"Adjustment to Income/Expense/Rate Base:"</formula>
    </cfRule>
  </conditionalFormatting>
  <conditionalFormatting sqref="B16">
    <cfRule type="cellIs" dxfId="9" priority="10" stopIfTrue="1" operator="equal">
      <formula>"Adjustment to Income/Expense/Rate Base:"</formula>
    </cfRule>
  </conditionalFormatting>
  <conditionalFormatting sqref="B40">
    <cfRule type="cellIs" dxfId="8" priority="9" stopIfTrue="1" operator="equal">
      <formula>"Adjustment to Income/Expense/Rate Base:"</formula>
    </cfRule>
  </conditionalFormatting>
  <conditionalFormatting sqref="B22">
    <cfRule type="cellIs" dxfId="7" priority="8" stopIfTrue="1" operator="equal">
      <formula>"Adjustment to Income/Expense/Rate Base:"</formula>
    </cfRule>
  </conditionalFormatting>
  <conditionalFormatting sqref="B19">
    <cfRule type="cellIs" dxfId="6" priority="7" stopIfTrue="1" operator="equal">
      <formula>"Adjustment to Income/Expense/Rate Base:"</formula>
    </cfRule>
  </conditionalFormatting>
  <conditionalFormatting sqref="B28">
    <cfRule type="cellIs" dxfId="5" priority="6" stopIfTrue="1" operator="equal">
      <formula>"Adjustment to Income/Expense/Rate Base:"</formula>
    </cfRule>
  </conditionalFormatting>
  <conditionalFormatting sqref="B36">
    <cfRule type="cellIs" dxfId="4" priority="5" stopIfTrue="1" operator="equal">
      <formula>"Adjustment to Income/Expense/Rate Base:"</formula>
    </cfRule>
  </conditionalFormatting>
  <conditionalFormatting sqref="B15">
    <cfRule type="cellIs" dxfId="3" priority="4" stopIfTrue="1" operator="equal">
      <formula>"Adjustment to Income/Expense/Rate Base:"</formula>
    </cfRule>
  </conditionalFormatting>
  <conditionalFormatting sqref="B35">
    <cfRule type="cellIs" dxfId="2" priority="3" stopIfTrue="1" operator="equal">
      <formula>"Adjustment to Income/Expense/Rate Base:"</formula>
    </cfRule>
  </conditionalFormatting>
  <conditionalFormatting sqref="B39">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4:D37" xr:uid="{00000000-0002-0000-0100-000000000000}">
      <formula1>$D$94:$D$428</formula1>
    </dataValidation>
  </dataValidations>
  <pageMargins left="0.7" right="0.7" top="0.75" bottom="0.75" header="0.3" footer="0.3"/>
  <pageSetup scale="9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F40" sqref="F40"/>
    </sheetView>
  </sheetViews>
  <sheetFormatPr defaultRowHeight="12.75" x14ac:dyDescent="0.2"/>
  <cols>
    <col min="1" max="1" width="16" style="4" customWidth="1"/>
    <col min="2" max="2" width="8.5703125" style="4" bestFit="1" customWidth="1"/>
    <col min="3" max="3" width="6.85546875" style="4" bestFit="1" customWidth="1"/>
    <col min="4" max="5" width="13" style="4" customWidth="1"/>
    <col min="6" max="6" width="13.140625" style="4" customWidth="1"/>
    <col min="7" max="12" width="13.28515625" style="4" bestFit="1" customWidth="1"/>
    <col min="13" max="16" width="15" style="4" bestFit="1" customWidth="1"/>
    <col min="17" max="17" width="13.28515625" style="4" bestFit="1" customWidth="1"/>
    <col min="18" max="16384" width="9.140625" style="4"/>
  </cols>
  <sheetData>
    <row r="1" spans="1:28" x14ac:dyDescent="0.2">
      <c r="A1" s="3" t="str">
        <f>'14.9'!B2</f>
        <v>PacifiCorp</v>
      </c>
      <c r="Q1" s="62"/>
    </row>
    <row r="2" spans="1:28" x14ac:dyDescent="0.2">
      <c r="A2" s="3" t="str">
        <f>'14.9'!B3</f>
        <v>Washington 2023 General Rate Case</v>
      </c>
    </row>
    <row r="3" spans="1:28" x14ac:dyDescent="0.2">
      <c r="A3" s="3" t="str">
        <f>'14.9'!B4</f>
        <v>Confidential Wind Generation Capital Additions - Year 2</v>
      </c>
    </row>
    <row r="4" spans="1:28" x14ac:dyDescent="0.2">
      <c r="A4" s="3"/>
    </row>
    <row r="5" spans="1:28" x14ac:dyDescent="0.2">
      <c r="A5" s="3"/>
    </row>
    <row r="6" spans="1:28" x14ac:dyDescent="0.2">
      <c r="A6" s="3"/>
      <c r="G6" s="13"/>
    </row>
    <row r="7" spans="1:28" x14ac:dyDescent="0.2">
      <c r="A7" s="37" t="s">
        <v>31</v>
      </c>
      <c r="B7" s="38"/>
      <c r="C7" s="38"/>
    </row>
    <row r="9" spans="1:28" x14ac:dyDescent="0.2">
      <c r="A9" s="5" t="s">
        <v>2</v>
      </c>
      <c r="D9" s="3"/>
      <c r="E9" s="3"/>
      <c r="F9" s="3"/>
      <c r="G9" s="3"/>
      <c r="H9" s="3"/>
      <c r="I9" s="3"/>
      <c r="J9" s="3"/>
      <c r="K9" s="3"/>
      <c r="L9" s="3"/>
      <c r="M9" s="3"/>
      <c r="N9" s="3"/>
      <c r="O9" s="3"/>
      <c r="P9" s="3"/>
    </row>
    <row r="10" spans="1:28" x14ac:dyDescent="0.2">
      <c r="D10" s="3"/>
      <c r="E10" s="3"/>
      <c r="F10" s="3"/>
      <c r="G10" s="3"/>
      <c r="H10" s="3"/>
      <c r="I10" s="3"/>
      <c r="J10" s="3"/>
      <c r="K10" s="3"/>
      <c r="L10" s="3"/>
      <c r="M10" s="3"/>
      <c r="N10" s="3"/>
      <c r="O10" s="3"/>
      <c r="P10" s="3"/>
      <c r="Q10" s="62" t="s">
        <v>39</v>
      </c>
    </row>
    <row r="11" spans="1:28" x14ac:dyDescent="0.2">
      <c r="B11" s="3" t="s">
        <v>3</v>
      </c>
      <c r="C11" s="6" t="s">
        <v>1</v>
      </c>
      <c r="D11" s="7">
        <v>45627</v>
      </c>
      <c r="E11" s="7">
        <v>45658</v>
      </c>
      <c r="F11" s="7">
        <v>45689</v>
      </c>
      <c r="G11" s="7">
        <v>45717</v>
      </c>
      <c r="H11" s="7">
        <v>45748</v>
      </c>
      <c r="I11" s="7">
        <v>45778</v>
      </c>
      <c r="J11" s="7">
        <v>45809</v>
      </c>
      <c r="K11" s="7">
        <v>45839</v>
      </c>
      <c r="L11" s="7">
        <v>45870</v>
      </c>
      <c r="M11" s="7">
        <v>45901</v>
      </c>
      <c r="N11" s="7">
        <v>45931</v>
      </c>
      <c r="O11" s="7">
        <v>45962</v>
      </c>
      <c r="P11" s="7">
        <v>45992</v>
      </c>
      <c r="Q11" s="7">
        <v>45992</v>
      </c>
      <c r="R11" s="24"/>
      <c r="S11" s="24"/>
      <c r="T11" s="24"/>
      <c r="U11" s="24"/>
      <c r="V11" s="24"/>
      <c r="W11" s="24"/>
      <c r="X11" s="24"/>
      <c r="Y11" s="24"/>
      <c r="Z11" s="24"/>
      <c r="AA11" s="24"/>
      <c r="AB11" s="24"/>
    </row>
    <row r="12" spans="1:28" x14ac:dyDescent="0.2">
      <c r="A12" s="4" t="s">
        <v>4</v>
      </c>
      <c r="B12" s="8">
        <v>343</v>
      </c>
      <c r="C12" s="8" t="s">
        <v>29</v>
      </c>
      <c r="D12" s="9">
        <v>496768948.22999847</v>
      </c>
      <c r="E12" s="9">
        <v>496768948.22999847</v>
      </c>
      <c r="F12" s="9">
        <v>496768948.22999847</v>
      </c>
      <c r="G12" s="9">
        <v>496768948.22999847</v>
      </c>
      <c r="H12" s="9">
        <v>496768948.22999847</v>
      </c>
      <c r="I12" s="9">
        <v>496768948.22999847</v>
      </c>
      <c r="J12" s="9">
        <v>497088834.80999845</v>
      </c>
      <c r="K12" s="9">
        <v>497088834.80999845</v>
      </c>
      <c r="L12" s="9">
        <v>497088834.80999845</v>
      </c>
      <c r="M12" s="9">
        <v>1326574309.5511951</v>
      </c>
      <c r="N12" s="9">
        <v>1326574309.5511951</v>
      </c>
      <c r="O12" s="9">
        <v>1326574309.5511951</v>
      </c>
      <c r="P12" s="9">
        <v>1335637994.634995</v>
      </c>
      <c r="Q12" s="22">
        <f>(((D12+P12)+(SUM(E12:O12)*2))/24)</f>
        <v>739253137.13883924</v>
      </c>
      <c r="R12" s="13"/>
      <c r="S12" s="13"/>
      <c r="T12" s="13"/>
      <c r="U12" s="13"/>
      <c r="V12" s="13"/>
      <c r="W12" s="13"/>
      <c r="X12" s="13"/>
      <c r="Y12" s="13"/>
      <c r="Z12" s="13"/>
      <c r="AA12" s="13"/>
      <c r="AB12" s="13"/>
    </row>
    <row r="13" spans="1:28" x14ac:dyDescent="0.2">
      <c r="Q13" s="13"/>
      <c r="R13" s="13"/>
      <c r="S13" s="13"/>
      <c r="T13" s="13"/>
      <c r="U13" s="13"/>
      <c r="V13" s="13"/>
      <c r="W13" s="13"/>
      <c r="X13" s="13"/>
      <c r="Y13" s="13"/>
      <c r="Z13" s="13"/>
      <c r="AA13" s="13"/>
      <c r="AB13" s="13"/>
    </row>
    <row r="14" spans="1:28" x14ac:dyDescent="0.2">
      <c r="A14" s="5" t="s">
        <v>5</v>
      </c>
      <c r="Q14" s="13"/>
      <c r="R14" s="13"/>
      <c r="S14" s="13"/>
      <c r="T14" s="13"/>
      <c r="U14" s="13"/>
      <c r="V14" s="13"/>
      <c r="W14" s="13"/>
      <c r="X14" s="13"/>
      <c r="Y14" s="13"/>
      <c r="Z14" s="13"/>
      <c r="AA14" s="13"/>
      <c r="AB14" s="13"/>
    </row>
    <row r="15" spans="1:28" x14ac:dyDescent="0.2">
      <c r="B15" s="3" t="s">
        <v>3</v>
      </c>
      <c r="C15" s="6" t="s">
        <v>1</v>
      </c>
      <c r="D15" s="24"/>
      <c r="E15" s="7">
        <v>45658</v>
      </c>
      <c r="F15" s="7">
        <v>45689</v>
      </c>
      <c r="G15" s="7">
        <v>45717</v>
      </c>
      <c r="H15" s="7">
        <v>45748</v>
      </c>
      <c r="I15" s="7">
        <v>45778</v>
      </c>
      <c r="J15" s="7">
        <v>45809</v>
      </c>
      <c r="K15" s="7">
        <v>45839</v>
      </c>
      <c r="L15" s="7">
        <v>45870</v>
      </c>
      <c r="M15" s="7">
        <v>45901</v>
      </c>
      <c r="N15" s="7">
        <v>45931</v>
      </c>
      <c r="O15" s="7">
        <v>45962</v>
      </c>
      <c r="P15" s="7">
        <v>45992</v>
      </c>
      <c r="Q15" s="7" t="s">
        <v>41</v>
      </c>
      <c r="R15" s="24"/>
      <c r="S15" s="24"/>
      <c r="T15" s="24"/>
      <c r="U15" s="24"/>
      <c r="V15" s="24"/>
      <c r="W15" s="24"/>
      <c r="X15" s="24"/>
      <c r="Y15" s="24"/>
      <c r="Z15" s="24"/>
      <c r="AA15" s="24"/>
      <c r="AB15" s="24"/>
    </row>
    <row r="16" spans="1:28" x14ac:dyDescent="0.2">
      <c r="A16" s="4" t="s">
        <v>4</v>
      </c>
      <c r="B16" s="10" t="s">
        <v>6</v>
      </c>
      <c r="C16" s="8" t="s">
        <v>29</v>
      </c>
      <c r="D16" s="9"/>
      <c r="E16" s="9">
        <f t="shared" ref="E16:P16" si="0">(((D12+E12)/2)*$D$34)/12</f>
        <v>1742268.6443967624</v>
      </c>
      <c r="F16" s="9">
        <f t="shared" si="0"/>
        <v>1742268.6443967624</v>
      </c>
      <c r="G16" s="9">
        <f t="shared" si="0"/>
        <v>1742268.6443967624</v>
      </c>
      <c r="H16" s="9">
        <f t="shared" si="0"/>
        <v>1742268.6443967624</v>
      </c>
      <c r="I16" s="9">
        <f t="shared" si="0"/>
        <v>1742268.6443967624</v>
      </c>
      <c r="J16" s="9">
        <f t="shared" si="0"/>
        <v>1742829.5976931418</v>
      </c>
      <c r="K16" s="9">
        <f t="shared" si="0"/>
        <v>1743390.5509895217</v>
      </c>
      <c r="L16" s="9">
        <f t="shared" si="0"/>
        <v>1743390.5509895217</v>
      </c>
      <c r="M16" s="9">
        <f t="shared" si="0"/>
        <v>3197976.7713776813</v>
      </c>
      <c r="N16" s="9">
        <f t="shared" si="0"/>
        <v>4652562.9917658409</v>
      </c>
      <c r="O16" s="9">
        <f t="shared" si="0"/>
        <v>4652562.9917658409</v>
      </c>
      <c r="P16" s="9">
        <f t="shared" si="0"/>
        <v>4668457.0753035257</v>
      </c>
      <c r="Q16" s="22">
        <f>SUM(E16:P16)</f>
        <v>31112513.751868889</v>
      </c>
      <c r="R16" s="13"/>
      <c r="S16" s="13"/>
      <c r="T16" s="13"/>
      <c r="U16" s="13"/>
      <c r="V16" s="13"/>
      <c r="W16" s="13"/>
      <c r="X16" s="13"/>
      <c r="Y16" s="13"/>
      <c r="Z16" s="13"/>
      <c r="AA16" s="13"/>
      <c r="AB16" s="13"/>
    </row>
    <row r="17" spans="1:28" x14ac:dyDescent="0.2">
      <c r="A17" s="3"/>
      <c r="Q17" s="13"/>
      <c r="R17" s="13"/>
      <c r="S17" s="13"/>
      <c r="T17" s="13"/>
      <c r="U17" s="13"/>
      <c r="V17" s="13"/>
      <c r="W17" s="13"/>
      <c r="X17" s="13"/>
      <c r="Y17" s="13"/>
      <c r="Z17" s="13"/>
      <c r="AA17" s="13"/>
      <c r="AB17" s="13"/>
    </row>
    <row r="18" spans="1:28" x14ac:dyDescent="0.2">
      <c r="A18" s="3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x14ac:dyDescent="0.2">
      <c r="A19" s="5" t="s">
        <v>7</v>
      </c>
      <c r="B19" s="40"/>
      <c r="C19" s="6"/>
      <c r="D19" s="24"/>
      <c r="E19" s="24"/>
      <c r="F19" s="24"/>
      <c r="G19" s="24"/>
      <c r="H19" s="24"/>
      <c r="I19" s="24"/>
      <c r="J19" s="24"/>
      <c r="K19" s="24"/>
      <c r="L19" s="24"/>
      <c r="M19" s="24"/>
      <c r="N19" s="24"/>
      <c r="O19" s="24"/>
      <c r="P19" s="24"/>
      <c r="Q19" s="62" t="s">
        <v>39</v>
      </c>
      <c r="R19" s="13"/>
      <c r="S19" s="13"/>
      <c r="T19" s="13"/>
      <c r="U19" s="13"/>
      <c r="V19" s="13"/>
      <c r="W19" s="13"/>
      <c r="X19" s="13"/>
      <c r="Y19" s="13"/>
      <c r="Z19" s="13"/>
      <c r="AA19" s="13"/>
      <c r="AB19" s="13"/>
    </row>
    <row r="20" spans="1:28" x14ac:dyDescent="0.2">
      <c r="A20" s="13"/>
      <c r="B20" s="3" t="s">
        <v>3</v>
      </c>
      <c r="C20" s="6" t="s">
        <v>1</v>
      </c>
      <c r="D20" s="7">
        <v>45627</v>
      </c>
      <c r="E20" s="7">
        <v>45658</v>
      </c>
      <c r="F20" s="7">
        <v>45689</v>
      </c>
      <c r="G20" s="7">
        <v>45717</v>
      </c>
      <c r="H20" s="7">
        <v>45748</v>
      </c>
      <c r="I20" s="7">
        <v>45778</v>
      </c>
      <c r="J20" s="7">
        <v>45809</v>
      </c>
      <c r="K20" s="7">
        <v>45839</v>
      </c>
      <c r="L20" s="7">
        <v>45870</v>
      </c>
      <c r="M20" s="7">
        <v>45901</v>
      </c>
      <c r="N20" s="7">
        <v>45931</v>
      </c>
      <c r="O20" s="7">
        <v>45962</v>
      </c>
      <c r="P20" s="7">
        <v>45992</v>
      </c>
      <c r="Q20" s="7">
        <v>45992</v>
      </c>
      <c r="R20" s="24"/>
      <c r="S20" s="24"/>
      <c r="T20" s="24"/>
      <c r="U20" s="24"/>
      <c r="V20" s="24"/>
      <c r="W20" s="24"/>
      <c r="X20" s="24"/>
      <c r="Y20" s="24"/>
      <c r="Z20" s="24"/>
      <c r="AA20" s="24"/>
      <c r="AB20" s="24"/>
    </row>
    <row r="21" spans="1:28" x14ac:dyDescent="0.2">
      <c r="A21" s="4" t="s">
        <v>4</v>
      </c>
      <c r="B21" s="10" t="s">
        <v>8</v>
      </c>
      <c r="C21" s="8" t="s">
        <v>29</v>
      </c>
      <c r="D21" s="9">
        <v>-1224632.5447295103</v>
      </c>
      <c r="E21" s="9">
        <f>D21-E16</f>
        <v>-2966901.1891262727</v>
      </c>
      <c r="F21" s="9">
        <f t="shared" ref="F21:P21" si="1">E21-F16</f>
        <v>-4709169.833523035</v>
      </c>
      <c r="G21" s="9">
        <f t="shared" si="1"/>
        <v>-6451438.4779197974</v>
      </c>
      <c r="H21" s="9">
        <f t="shared" si="1"/>
        <v>-8193707.1223165598</v>
      </c>
      <c r="I21" s="9">
        <f t="shared" si="1"/>
        <v>-9935975.7667133212</v>
      </c>
      <c r="J21" s="9">
        <f t="shared" si="1"/>
        <v>-11678805.364406463</v>
      </c>
      <c r="K21" s="9">
        <f t="shared" si="1"/>
        <v>-13422195.915395984</v>
      </c>
      <c r="L21" s="9">
        <f t="shared" si="1"/>
        <v>-15165586.466385506</v>
      </c>
      <c r="M21" s="9">
        <f t="shared" si="1"/>
        <v>-18363563.237763189</v>
      </c>
      <c r="N21" s="9">
        <f t="shared" si="1"/>
        <v>-23016126.229529031</v>
      </c>
      <c r="O21" s="9">
        <f t="shared" si="1"/>
        <v>-27668689.221294872</v>
      </c>
      <c r="P21" s="9">
        <f t="shared" si="1"/>
        <v>-32337146.296598397</v>
      </c>
      <c r="Q21" s="22">
        <f>(((D21+P21)+(SUM(E21:O21)*2))/24)</f>
        <v>-13196087.353753164</v>
      </c>
      <c r="R21" s="13"/>
      <c r="S21" s="13"/>
      <c r="T21" s="13"/>
      <c r="U21" s="13"/>
      <c r="V21" s="13"/>
      <c r="W21" s="13"/>
      <c r="X21" s="13"/>
      <c r="Y21" s="13"/>
      <c r="Z21" s="13"/>
      <c r="AA21" s="13"/>
      <c r="AB21" s="13"/>
    </row>
    <row r="22" spans="1:28" x14ac:dyDescent="0.2">
      <c r="A22" s="12"/>
      <c r="Q22" s="13"/>
      <c r="R22" s="13"/>
      <c r="S22" s="13"/>
      <c r="T22" s="13"/>
      <c r="U22" s="13"/>
      <c r="V22" s="13"/>
      <c r="W22" s="13"/>
      <c r="X22" s="13"/>
      <c r="Y22" s="13"/>
      <c r="Z22" s="13"/>
      <c r="AA22" s="13"/>
      <c r="AB22" s="13"/>
    </row>
    <row r="23" spans="1:28" ht="13.5" thickBot="1" x14ac:dyDescent="0.25">
      <c r="P23" s="13"/>
    </row>
    <row r="24" spans="1:28" x14ac:dyDescent="0.2">
      <c r="D24" s="15"/>
      <c r="E24" s="54" t="s">
        <v>39</v>
      </c>
      <c r="F24" s="54" t="s">
        <v>39</v>
      </c>
      <c r="G24" s="16"/>
    </row>
    <row r="25" spans="1:28" x14ac:dyDescent="0.2">
      <c r="D25" s="18"/>
      <c r="E25" s="19" t="s">
        <v>36</v>
      </c>
      <c r="F25" s="19" t="s">
        <v>40</v>
      </c>
      <c r="G25" s="20" t="s">
        <v>9</v>
      </c>
    </row>
    <row r="26" spans="1:28" x14ac:dyDescent="0.2">
      <c r="A26" s="14"/>
      <c r="C26" s="17"/>
      <c r="D26" s="21">
        <v>343</v>
      </c>
      <c r="E26" s="22">
        <v>29098049.027916599</v>
      </c>
      <c r="F26" s="22">
        <f>Q12</f>
        <v>739253137.13883924</v>
      </c>
      <c r="G26" s="23">
        <f>F26-E26</f>
        <v>710155088.11092269</v>
      </c>
      <c r="H26" s="3" t="s">
        <v>47</v>
      </c>
    </row>
    <row r="27" spans="1:28" x14ac:dyDescent="0.2">
      <c r="A27" s="14"/>
      <c r="C27" s="17"/>
      <c r="D27" s="21"/>
      <c r="E27" s="22"/>
      <c r="F27" s="22"/>
      <c r="G27" s="23"/>
      <c r="H27" s="3"/>
    </row>
    <row r="28" spans="1:28" x14ac:dyDescent="0.2">
      <c r="A28" s="14"/>
      <c r="C28" s="17"/>
      <c r="D28" s="25" t="s">
        <v>6</v>
      </c>
      <c r="E28" s="22">
        <v>1224632.5447295106</v>
      </c>
      <c r="F28" s="22">
        <f>Q16</f>
        <v>31112513.751868889</v>
      </c>
      <c r="G28" s="23">
        <f>F28-E28</f>
        <v>29887881.207139377</v>
      </c>
      <c r="H28" s="3" t="s">
        <v>47</v>
      </c>
      <c r="I28" s="11"/>
      <c r="J28" s="9"/>
    </row>
    <row r="29" spans="1:28" x14ac:dyDescent="0.2">
      <c r="A29" s="14"/>
      <c r="C29" s="17"/>
      <c r="D29" s="21"/>
      <c r="E29" s="22"/>
      <c r="F29" s="22"/>
      <c r="G29" s="23"/>
      <c r="H29" s="3"/>
    </row>
    <row r="30" spans="1:28" ht="13.5" thickBot="1" x14ac:dyDescent="0.25">
      <c r="A30" s="14"/>
      <c r="C30" s="17"/>
      <c r="D30" s="41" t="s">
        <v>8</v>
      </c>
      <c r="E30" s="26">
        <v>-65755.448635859982</v>
      </c>
      <c r="F30" s="26">
        <f>Q21</f>
        <v>-13196087.353753164</v>
      </c>
      <c r="G30" s="27">
        <f>F30-E30</f>
        <v>-13130331.905117305</v>
      </c>
      <c r="H30" s="3" t="s">
        <v>47</v>
      </c>
    </row>
    <row r="31" spans="1:28" x14ac:dyDescent="0.2">
      <c r="E31" s="97" t="s">
        <v>62</v>
      </c>
    </row>
    <row r="32" spans="1:28" x14ac:dyDescent="0.2">
      <c r="E32" s="97" t="s">
        <v>63</v>
      </c>
    </row>
    <row r="33" spans="1:9" x14ac:dyDescent="0.2">
      <c r="D33" s="47"/>
      <c r="E33" s="47"/>
      <c r="F33" s="47"/>
      <c r="G33" s="55"/>
      <c r="H33" s="55"/>
      <c r="I33" s="47"/>
    </row>
    <row r="34" spans="1:9" x14ac:dyDescent="0.2">
      <c r="A34" s="38" t="s">
        <v>27</v>
      </c>
      <c r="B34" s="38"/>
      <c r="C34" s="38"/>
      <c r="D34" s="57">
        <v>4.2086414231916398E-2</v>
      </c>
      <c r="E34" s="46"/>
      <c r="F34" s="46"/>
      <c r="G34" s="46"/>
      <c r="H34" s="46"/>
      <c r="I34" s="47"/>
    </row>
    <row r="35" spans="1:9" x14ac:dyDescent="0.2">
      <c r="D35" s="47"/>
      <c r="E35" s="46"/>
      <c r="F35" s="46"/>
      <c r="G35" s="46"/>
      <c r="H35" s="46"/>
      <c r="I35" s="47"/>
    </row>
    <row r="36" spans="1:9" x14ac:dyDescent="0.2">
      <c r="D36" s="47"/>
      <c r="E36" s="53"/>
      <c r="F36" s="1"/>
      <c r="G36" s="53"/>
      <c r="H36" s="53"/>
      <c r="I36" s="56"/>
    </row>
    <row r="37" spans="1:9" x14ac:dyDescent="0.2">
      <c r="D37" s="47"/>
      <c r="E37" s="53"/>
      <c r="F37" s="1"/>
      <c r="G37" s="53"/>
      <c r="H37" s="53"/>
      <c r="I37" s="56"/>
    </row>
    <row r="38" spans="1:9" x14ac:dyDescent="0.2">
      <c r="E38" s="3"/>
      <c r="F38" s="62"/>
    </row>
    <row r="40" spans="1:9" x14ac:dyDescent="0.2">
      <c r="A40" s="14"/>
      <c r="D40" s="44"/>
    </row>
    <row r="41" spans="1:9" x14ac:dyDescent="0.2">
      <c r="A41" s="14"/>
      <c r="D41" s="44"/>
    </row>
    <row r="42" spans="1:9" x14ac:dyDescent="0.2">
      <c r="D42" s="38"/>
    </row>
  </sheetData>
  <pageMargins left="0.7" right="0.7" top="0.75" bottom="0.75" header="0.3" footer="0.3"/>
  <pageSetup scale="55" orientation="landscape" r:id="rId1"/>
  <headerFooter>
    <oddFooter>&amp;C&amp;"Arial,Regular"&amp;10Page 14.9.1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25"/>
  <sheetViews>
    <sheetView view="pageBreakPreview" zoomScale="90" zoomScaleNormal="100" zoomScaleSheetLayoutView="90" workbookViewId="0">
      <selection activeCell="F40" sqref="F40"/>
    </sheetView>
  </sheetViews>
  <sheetFormatPr defaultRowHeight="12.75" x14ac:dyDescent="0.2"/>
  <cols>
    <col min="1" max="1" width="46.140625" style="4" customWidth="1"/>
    <col min="2" max="2" width="14.28515625" style="4" customWidth="1"/>
    <col min="3" max="3" width="11.140625" style="4" customWidth="1"/>
    <col min="4" max="5" width="13.28515625" style="4" bestFit="1" customWidth="1"/>
    <col min="6" max="6" width="16.140625" style="4" bestFit="1" customWidth="1"/>
    <col min="7" max="7" width="7" style="4" customWidth="1"/>
    <col min="8" max="16384" width="9.140625" style="4"/>
  </cols>
  <sheetData>
    <row r="1" spans="1:7" x14ac:dyDescent="0.2">
      <c r="A1" s="3" t="str">
        <f>'14.9'!B2</f>
        <v>PacifiCorp</v>
      </c>
      <c r="F1" s="62"/>
      <c r="G1" s="45"/>
    </row>
    <row r="2" spans="1:7" x14ac:dyDescent="0.2">
      <c r="A2" s="3" t="str">
        <f>'14.9'!B3</f>
        <v>Washington 2023 General Rate Case</v>
      </c>
    </row>
    <row r="3" spans="1:7" x14ac:dyDescent="0.2">
      <c r="A3" s="3" t="str">
        <f>'14.9'!B4</f>
        <v>Confidential Wind Generation Capital Additions - Year 2</v>
      </c>
    </row>
    <row r="4" spans="1:7" x14ac:dyDescent="0.2">
      <c r="A4" s="3" t="s">
        <v>59</v>
      </c>
    </row>
    <row r="5" spans="1:7" x14ac:dyDescent="0.2">
      <c r="D5" s="62">
        <v>2024</v>
      </c>
      <c r="E5" s="62">
        <v>2025</v>
      </c>
      <c r="F5" s="46" t="s">
        <v>44</v>
      </c>
    </row>
    <row r="6" spans="1:7" x14ac:dyDescent="0.2">
      <c r="C6" s="62" t="s">
        <v>54</v>
      </c>
      <c r="D6" s="62" t="s">
        <v>45</v>
      </c>
      <c r="E6" s="62" t="s">
        <v>45</v>
      </c>
      <c r="F6" s="62" t="s">
        <v>45</v>
      </c>
      <c r="G6" s="6" t="s">
        <v>56</v>
      </c>
    </row>
    <row r="7" spans="1:7" x14ac:dyDescent="0.2">
      <c r="A7" s="42" t="s">
        <v>0</v>
      </c>
      <c r="B7" s="43" t="s">
        <v>26</v>
      </c>
      <c r="C7" s="43" t="s">
        <v>14</v>
      </c>
      <c r="D7" s="43" t="s">
        <v>30</v>
      </c>
      <c r="E7" s="43" t="s">
        <v>30</v>
      </c>
      <c r="F7" s="43" t="s">
        <v>30</v>
      </c>
      <c r="G7" s="43" t="s">
        <v>64</v>
      </c>
    </row>
    <row r="8" spans="1:7" x14ac:dyDescent="0.2">
      <c r="A8" s="3" t="s">
        <v>28</v>
      </c>
      <c r="B8" s="49"/>
      <c r="C8" s="49"/>
      <c r="D8" s="11"/>
      <c r="E8" s="11"/>
      <c r="F8" s="47"/>
    </row>
    <row r="9" spans="1:7" x14ac:dyDescent="0.2">
      <c r="A9" s="4" t="s">
        <v>32</v>
      </c>
      <c r="B9" s="68"/>
      <c r="C9" s="49" t="s">
        <v>55</v>
      </c>
      <c r="D9" s="65"/>
      <c r="E9" s="65"/>
      <c r="F9" s="66"/>
      <c r="G9" s="62" t="s">
        <v>58</v>
      </c>
    </row>
    <row r="10" spans="1:7" x14ac:dyDescent="0.2">
      <c r="A10" s="4" t="s">
        <v>43</v>
      </c>
      <c r="B10" s="68"/>
      <c r="C10" s="49" t="s">
        <v>55</v>
      </c>
      <c r="D10" s="65"/>
      <c r="E10" s="65"/>
      <c r="F10" s="66"/>
      <c r="G10" s="62" t="s">
        <v>58</v>
      </c>
    </row>
    <row r="11" spans="1:7" x14ac:dyDescent="0.2">
      <c r="A11" s="4" t="s">
        <v>33</v>
      </c>
      <c r="B11" s="68"/>
      <c r="C11" s="49" t="s">
        <v>55</v>
      </c>
      <c r="D11" s="65"/>
      <c r="E11" s="65"/>
      <c r="F11" s="66"/>
    </row>
    <row r="12" spans="1:7" x14ac:dyDescent="0.2">
      <c r="A12" s="4" t="s">
        <v>34</v>
      </c>
      <c r="B12" s="68"/>
      <c r="C12" s="49" t="s">
        <v>55</v>
      </c>
      <c r="D12" s="65"/>
      <c r="E12" s="65"/>
      <c r="F12" s="67"/>
      <c r="G12" s="62" t="s">
        <v>58</v>
      </c>
    </row>
    <row r="13" spans="1:7" x14ac:dyDescent="0.2">
      <c r="D13" s="60">
        <v>496768948.22999847</v>
      </c>
      <c r="E13" s="52">
        <v>838869046.40499651</v>
      </c>
      <c r="F13" s="52">
        <v>1335637994.634995</v>
      </c>
    </row>
    <row r="14" spans="1:7" x14ac:dyDescent="0.2">
      <c r="E14" s="9"/>
      <c r="F14" s="62" t="s">
        <v>48</v>
      </c>
    </row>
    <row r="15" spans="1:7" x14ac:dyDescent="0.2">
      <c r="F15" s="51"/>
    </row>
    <row r="16" spans="1:7" x14ac:dyDescent="0.2">
      <c r="D16" s="45"/>
      <c r="E16" s="45"/>
    </row>
    <row r="17" spans="1:6" x14ac:dyDescent="0.2">
      <c r="F17" s="47"/>
    </row>
    <row r="18" spans="1:6" x14ac:dyDescent="0.2">
      <c r="A18" s="3" t="s">
        <v>0</v>
      </c>
      <c r="B18" s="62" t="s">
        <v>35</v>
      </c>
      <c r="C18" s="62"/>
      <c r="D18" s="62" t="s">
        <v>42</v>
      </c>
      <c r="E18" s="62" t="s">
        <v>9</v>
      </c>
      <c r="F18" s="47"/>
    </row>
    <row r="19" spans="1:6" x14ac:dyDescent="0.2">
      <c r="A19" s="58" t="s">
        <v>32</v>
      </c>
      <c r="B19" s="11">
        <v>706360</v>
      </c>
      <c r="C19" s="11"/>
      <c r="D19" s="11">
        <v>2992590</v>
      </c>
      <c r="E19" s="11">
        <f>D19-B19</f>
        <v>2286230</v>
      </c>
      <c r="F19" s="47"/>
    </row>
    <row r="20" spans="1:6" x14ac:dyDescent="0.2">
      <c r="A20" s="58" t="s">
        <v>43</v>
      </c>
      <c r="B20" s="11">
        <v>0</v>
      </c>
      <c r="C20" s="11"/>
      <c r="D20" s="11">
        <v>2100063</v>
      </c>
      <c r="E20" s="11">
        <f>D20-B20</f>
        <v>2100063</v>
      </c>
      <c r="F20" s="47"/>
    </row>
    <row r="21" spans="1:6" x14ac:dyDescent="0.2">
      <c r="A21" s="58" t="s">
        <v>34</v>
      </c>
      <c r="B21" s="2">
        <v>182167</v>
      </c>
      <c r="C21" s="2"/>
      <c r="D21" s="2">
        <v>771773</v>
      </c>
      <c r="E21" s="2">
        <f>D21-B21</f>
        <v>589606</v>
      </c>
      <c r="F21" s="47"/>
    </row>
    <row r="22" spans="1:6" x14ac:dyDescent="0.2">
      <c r="A22" s="58" t="s">
        <v>46</v>
      </c>
      <c r="B22" s="50">
        <v>755148</v>
      </c>
      <c r="C22" s="50"/>
      <c r="D22" s="50">
        <v>737148</v>
      </c>
      <c r="E22" s="50">
        <f>D22-B22</f>
        <v>-18000</v>
      </c>
    </row>
    <row r="23" spans="1:6" x14ac:dyDescent="0.2">
      <c r="B23" s="9">
        <f>SUM(B19:B22)</f>
        <v>1643675</v>
      </c>
      <c r="C23" s="9"/>
      <c r="D23" s="9">
        <f>SUM(D19:D22)</f>
        <v>6601574</v>
      </c>
      <c r="E23" s="9">
        <f>SUM(E19:E22)</f>
        <v>4957899</v>
      </c>
    </row>
    <row r="24" spans="1:6" x14ac:dyDescent="0.2">
      <c r="D24" s="45"/>
      <c r="E24" s="45" t="s">
        <v>49</v>
      </c>
    </row>
    <row r="25" spans="1:6" x14ac:dyDescent="0.2">
      <c r="A25" s="38"/>
    </row>
  </sheetData>
  <pageMargins left="1" right="0.7" top="0.75" bottom="0.75" header="0.3" footer="0.3"/>
  <pageSetup scale="97" fitToHeight="0" orientation="landscape" r:id="rId1"/>
  <headerFooter>
    <oddFooter>&amp;C&amp;"Arial,Regular"&amp;10Page 14.9.2_REDACTED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DE3A5164-7463-4217-96FE-E75CFB36DEF9}"/>
</file>

<file path=customXml/itemProps2.xml><?xml version="1.0" encoding="utf-8"?>
<ds:datastoreItem xmlns:ds="http://schemas.openxmlformats.org/officeDocument/2006/customXml" ds:itemID="{307E11CF-2782-4A11-89BF-BBF22A8ED9E2}"/>
</file>

<file path=customXml/itemProps3.xml><?xml version="1.0" encoding="utf-8"?>
<ds:datastoreItem xmlns:ds="http://schemas.openxmlformats.org/officeDocument/2006/customXml" ds:itemID="{6E0E8F82-6168-462B-AF03-9323D07FD550}"/>
</file>

<file path=customXml/itemProps4.xml><?xml version="1.0" encoding="utf-8"?>
<ds:datastoreItem xmlns:ds="http://schemas.openxmlformats.org/officeDocument/2006/customXml" ds:itemID="{36EFA705-1885-4CEB-A168-1B2FE9B3D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14.9</vt:lpstr>
      <vt:lpstr>14.9.1</vt:lpstr>
      <vt:lpstr>14.9.2_REDACTED</vt:lpstr>
      <vt:lpstr>'14.9'!Print_Area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2023-03-03T23:01:33Z</dcterms:created>
  <dcterms:modified xsi:type="dcterms:W3CDTF">2023-03-10T18:23:50Z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