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938ABAD-F0C4-43BA-905A-C4715E0EC9FC}" xr6:coauthVersionLast="47" xr6:coauthVersionMax="47" xr10:uidLastSave="{00000000-0000-0000-0000-000000000000}"/>
  <bookViews>
    <workbookView xWindow="19080" yWindow="480" windowWidth="19440" windowHeight="15000" xr2:uid="{80402428-DCCB-4990-A663-D31C41180BA2}"/>
  </bookViews>
  <sheets>
    <sheet name="14.1" sheetId="1" r:id="rId1"/>
    <sheet name="14.1.1" sheetId="2" r:id="rId2"/>
    <sheet name="14.1.2 - 14.1.3" sheetId="3" r:id="rId3"/>
  </sheets>
  <externalReferences>
    <externalReference r:id="rId4"/>
    <externalReference r:id="rId5"/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localSheetId="0" hidden="1">'14.1'!$C$8:$J$50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'14.1'!$A$1:$K$64</definedName>
    <definedName name="_xlnm.Print_Area" localSheetId="1">'14.1.1'!$A$1:$K$66</definedName>
    <definedName name="_xlnm.Print_Area" localSheetId="2">'14.1.2 - 14.1.3'!$A$1:$J$92</definedName>
    <definedName name="_xlnm.Print_Titles" localSheetId="2">'14.1.2 - 14.1.3'!$1:$7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4" i="1"/>
  <c r="E10" i="1"/>
  <c r="E9" i="1"/>
  <c r="G86" i="3"/>
  <c r="F86" i="3"/>
  <c r="J86" i="3" s="1"/>
  <c r="G85" i="3"/>
  <c r="F85" i="3"/>
  <c r="G84" i="3"/>
  <c r="F84" i="3"/>
  <c r="G83" i="3"/>
  <c r="F83" i="3"/>
  <c r="G82" i="3"/>
  <c r="F82" i="3"/>
  <c r="J82" i="3" s="1"/>
  <c r="G81" i="3"/>
  <c r="F81" i="3"/>
  <c r="G80" i="3"/>
  <c r="F80" i="3"/>
  <c r="J79" i="3"/>
  <c r="G79" i="3"/>
  <c r="F79" i="3"/>
  <c r="G78" i="3"/>
  <c r="F78" i="3"/>
  <c r="J78" i="3" s="1"/>
  <c r="J77" i="3"/>
  <c r="G77" i="3"/>
  <c r="F77" i="3"/>
  <c r="G76" i="3"/>
  <c r="F76" i="3"/>
  <c r="G75" i="3"/>
  <c r="F75" i="3"/>
  <c r="J74" i="3"/>
  <c r="G74" i="3"/>
  <c r="F74" i="3"/>
  <c r="G73" i="3"/>
  <c r="F73" i="3"/>
  <c r="G72" i="3"/>
  <c r="F72" i="3"/>
  <c r="G71" i="3"/>
  <c r="F71" i="3"/>
  <c r="G70" i="3"/>
  <c r="F70" i="3"/>
  <c r="J67" i="3"/>
  <c r="I67" i="3"/>
  <c r="H67" i="3"/>
  <c r="G66" i="3"/>
  <c r="F66" i="3"/>
  <c r="G61" i="3"/>
  <c r="F61" i="3"/>
  <c r="J60" i="3"/>
  <c r="G60" i="3"/>
  <c r="F60" i="3"/>
  <c r="G59" i="3"/>
  <c r="F59" i="3"/>
  <c r="G58" i="3"/>
  <c r="F58" i="3"/>
  <c r="G57" i="3"/>
  <c r="F57" i="3"/>
  <c r="G56" i="3"/>
  <c r="F56" i="3"/>
  <c r="J56" i="3" s="1"/>
  <c r="J55" i="3"/>
  <c r="G55" i="3"/>
  <c r="F55" i="3"/>
  <c r="G54" i="3"/>
  <c r="F54" i="3"/>
  <c r="G53" i="3"/>
  <c r="F53" i="3"/>
  <c r="J53" i="3" s="1"/>
  <c r="J52" i="3"/>
  <c r="G52" i="3"/>
  <c r="F52" i="3"/>
  <c r="G51" i="3"/>
  <c r="F51" i="3"/>
  <c r="G50" i="3"/>
  <c r="F50" i="3"/>
  <c r="G49" i="3"/>
  <c r="F49" i="3"/>
  <c r="G48" i="3"/>
  <c r="F48" i="3"/>
  <c r="G44" i="3"/>
  <c r="F44" i="3"/>
  <c r="G43" i="3"/>
  <c r="F43" i="3"/>
  <c r="G42" i="3"/>
  <c r="F42" i="3"/>
  <c r="G41" i="3"/>
  <c r="F41" i="3"/>
  <c r="G40" i="3"/>
  <c r="F40" i="3"/>
  <c r="J40" i="3" s="1"/>
  <c r="Q20" i="1" s="1"/>
  <c r="J39" i="3"/>
  <c r="O20" i="1" s="1"/>
  <c r="O30" i="1" s="1"/>
  <c r="G39" i="3"/>
  <c r="F39" i="3"/>
  <c r="G38" i="3"/>
  <c r="F38" i="3"/>
  <c r="G34" i="3"/>
  <c r="F34" i="3"/>
  <c r="J33" i="3"/>
  <c r="G33" i="3"/>
  <c r="F33" i="3"/>
  <c r="G32" i="3"/>
  <c r="F32" i="3"/>
  <c r="J28" i="3"/>
  <c r="G28" i="3"/>
  <c r="F28" i="3"/>
  <c r="G27" i="3"/>
  <c r="F27" i="3"/>
  <c r="G26" i="3"/>
  <c r="F26" i="3"/>
  <c r="G25" i="3"/>
  <c r="F25" i="3"/>
  <c r="H22" i="3"/>
  <c r="G21" i="3"/>
  <c r="F21" i="3"/>
  <c r="J21" i="3" s="1"/>
  <c r="J20" i="3"/>
  <c r="G20" i="3"/>
  <c r="F20" i="3"/>
  <c r="G19" i="3"/>
  <c r="F19" i="3"/>
  <c r="G14" i="3"/>
  <c r="F14" i="3"/>
  <c r="G13" i="3"/>
  <c r="F13" i="3"/>
  <c r="J13" i="3" s="1"/>
  <c r="J12" i="3"/>
  <c r="G12" i="3"/>
  <c r="F12" i="3"/>
  <c r="G11" i="3"/>
  <c r="F11" i="3"/>
  <c r="G10" i="3"/>
  <c r="F10" i="3"/>
  <c r="A3" i="3"/>
  <c r="G51" i="2"/>
  <c r="J50" i="2"/>
  <c r="E50" i="2"/>
  <c r="J49" i="2"/>
  <c r="J51" i="2" s="1"/>
  <c r="E49" i="2"/>
  <c r="G47" i="2"/>
  <c r="J46" i="2"/>
  <c r="E46" i="2"/>
  <c r="J45" i="2"/>
  <c r="J47" i="2" s="1"/>
  <c r="E45" i="2"/>
  <c r="G43" i="2"/>
  <c r="J42" i="2"/>
  <c r="E42" i="2"/>
  <c r="J41" i="2"/>
  <c r="J43" i="2" s="1"/>
  <c r="E41" i="2"/>
  <c r="G39" i="2"/>
  <c r="J38" i="2"/>
  <c r="E38" i="2"/>
  <c r="J37" i="2"/>
  <c r="E37" i="2"/>
  <c r="G35" i="2"/>
  <c r="J34" i="2"/>
  <c r="E34" i="2"/>
  <c r="J33" i="2"/>
  <c r="J35" i="2" s="1"/>
  <c r="E33" i="2"/>
  <c r="E25" i="2"/>
  <c r="G25" i="2" s="1"/>
  <c r="J25" i="2" s="1"/>
  <c r="E24" i="2"/>
  <c r="E23" i="2"/>
  <c r="E22" i="2"/>
  <c r="E21" i="2"/>
  <c r="E20" i="2"/>
  <c r="E19" i="2"/>
  <c r="E18" i="2"/>
  <c r="E17" i="2"/>
  <c r="G17" i="2" s="1"/>
  <c r="J17" i="2" s="1"/>
  <c r="E16" i="2"/>
  <c r="G16" i="2" s="1"/>
  <c r="J16" i="2" s="1"/>
  <c r="E15" i="2"/>
  <c r="E14" i="2"/>
  <c r="E13" i="2"/>
  <c r="E12" i="2"/>
  <c r="E11" i="2"/>
  <c r="E10" i="2"/>
  <c r="B3" i="2"/>
  <c r="B2" i="2"/>
  <c r="A2" i="3" s="1"/>
  <c r="E49" i="1"/>
  <c r="E48" i="1"/>
  <c r="E47" i="1"/>
  <c r="E46" i="1"/>
  <c r="E45" i="1"/>
  <c r="E44" i="1"/>
  <c r="E43" i="1"/>
  <c r="G43" i="1" s="1"/>
  <c r="J43" i="1" s="1"/>
  <c r="E42" i="1"/>
  <c r="E41" i="1"/>
  <c r="E40" i="1"/>
  <c r="E39" i="1"/>
  <c r="G39" i="1" s="1"/>
  <c r="J39" i="1" s="1"/>
  <c r="E38" i="1"/>
  <c r="E37" i="1"/>
  <c r="E36" i="1"/>
  <c r="E35" i="1"/>
  <c r="E34" i="1"/>
  <c r="E33" i="1"/>
  <c r="E32" i="1"/>
  <c r="E31" i="1"/>
  <c r="E30" i="1"/>
  <c r="E29" i="1"/>
  <c r="E28" i="1"/>
  <c r="L35" i="1"/>
  <c r="E27" i="1"/>
  <c r="E26" i="1"/>
  <c r="E25" i="1"/>
  <c r="E24" i="1"/>
  <c r="E23" i="1"/>
  <c r="E22" i="1"/>
  <c r="E21" i="1"/>
  <c r="E20" i="1"/>
  <c r="E19" i="1"/>
  <c r="E18" i="1"/>
  <c r="G18" i="1" s="1"/>
  <c r="J18" i="1" s="1"/>
  <c r="E17" i="1"/>
  <c r="E16" i="1"/>
  <c r="E15" i="1"/>
  <c r="G14" i="1"/>
  <c r="J14" i="1" s="1"/>
  <c r="E13" i="1"/>
  <c r="E12" i="1"/>
  <c r="E11" i="1"/>
  <c r="O34" i="1" l="1"/>
  <c r="O28" i="1"/>
  <c r="Q34" i="1"/>
  <c r="J34" i="1" s="1"/>
  <c r="Q32" i="1"/>
  <c r="J32" i="1" s="1"/>
  <c r="Q30" i="1"/>
  <c r="J30" i="1" s="1"/>
  <c r="Q28" i="1"/>
  <c r="J28" i="1" s="1"/>
  <c r="Q26" i="1"/>
  <c r="J26" i="1" s="1"/>
  <c r="Q33" i="1"/>
  <c r="J33" i="1" s="1"/>
  <c r="Q31" i="1"/>
  <c r="J31" i="1" s="1"/>
  <c r="Q29" i="1"/>
  <c r="J29" i="1" s="1"/>
  <c r="Q27" i="1"/>
  <c r="J27" i="1" s="1"/>
  <c r="Q25" i="1"/>
  <c r="J25" i="1" s="1"/>
  <c r="Q24" i="1"/>
  <c r="J24" i="1" s="1"/>
  <c r="Q23" i="1"/>
  <c r="J23" i="1" s="1"/>
  <c r="Q22" i="1"/>
  <c r="J72" i="3"/>
  <c r="G11" i="2" s="1"/>
  <c r="J11" i="2" s="1"/>
  <c r="O29" i="1"/>
  <c r="O32" i="1"/>
  <c r="J51" i="3"/>
  <c r="G38" i="1" s="1"/>
  <c r="J38" i="1" s="1"/>
  <c r="G40" i="1"/>
  <c r="J40" i="1" s="1"/>
  <c r="J42" i="3"/>
  <c r="P20" i="1" s="1"/>
  <c r="G47" i="1"/>
  <c r="J47" i="1" s="1"/>
  <c r="J44" i="3"/>
  <c r="S20" i="1" s="1"/>
  <c r="G11" i="1"/>
  <c r="J11" i="1" s="1"/>
  <c r="G10" i="2"/>
  <c r="J10" i="2" s="1"/>
  <c r="G18" i="2"/>
  <c r="J18" i="2" s="1"/>
  <c r="J11" i="3"/>
  <c r="G10" i="1" s="1"/>
  <c r="J10" i="1" s="1"/>
  <c r="J27" i="3"/>
  <c r="G17" i="1" s="1"/>
  <c r="J17" i="1" s="1"/>
  <c r="H35" i="3"/>
  <c r="J49" i="3"/>
  <c r="G36" i="1" s="1"/>
  <c r="J36" i="1" s="1"/>
  <c r="J73" i="3"/>
  <c r="G12" i="2" s="1"/>
  <c r="J12" i="2" s="1"/>
  <c r="J32" i="3"/>
  <c r="J43" i="3"/>
  <c r="N20" i="1" s="1"/>
  <c r="J50" i="3"/>
  <c r="J59" i="3"/>
  <c r="G46" i="1" s="1"/>
  <c r="J46" i="1" s="1"/>
  <c r="G21" i="2"/>
  <c r="J21" i="2" s="1"/>
  <c r="J81" i="3"/>
  <c r="G20" i="2" s="1"/>
  <c r="J20" i="2" s="1"/>
  <c r="O33" i="1"/>
  <c r="O31" i="1"/>
  <c r="O23" i="1"/>
  <c r="J70" i="3"/>
  <c r="G9" i="2" s="1"/>
  <c r="G49" i="1"/>
  <c r="J49" i="1" s="1"/>
  <c r="O24" i="1"/>
  <c r="O26" i="1"/>
  <c r="J39" i="2"/>
  <c r="J25" i="3"/>
  <c r="G15" i="1" s="1"/>
  <c r="J15" i="1" s="1"/>
  <c r="J48" i="3"/>
  <c r="G35" i="1" s="1"/>
  <c r="J35" i="1" s="1"/>
  <c r="H62" i="3"/>
  <c r="O22" i="1"/>
  <c r="O25" i="1"/>
  <c r="G20" i="1"/>
  <c r="J20" i="1" s="1"/>
  <c r="O27" i="1"/>
  <c r="G42" i="1"/>
  <c r="J42" i="1" s="1"/>
  <c r="J14" i="3"/>
  <c r="G12" i="1" s="1"/>
  <c r="J12" i="1" s="1"/>
  <c r="H29" i="3"/>
  <c r="J41" i="3"/>
  <c r="R20" i="1" s="1"/>
  <c r="J57" i="3"/>
  <c r="G44" i="1" s="1"/>
  <c r="J44" i="1" s="1"/>
  <c r="J71" i="3"/>
  <c r="J61" i="3"/>
  <c r="G48" i="1" s="1"/>
  <c r="J48" i="1" s="1"/>
  <c r="J75" i="3"/>
  <c r="G14" i="2" s="1"/>
  <c r="J14" i="2" s="1"/>
  <c r="J83" i="3"/>
  <c r="G22" i="2" s="1"/>
  <c r="J22" i="2" s="1"/>
  <c r="G37" i="1"/>
  <c r="J37" i="1" s="1"/>
  <c r="G13" i="2"/>
  <c r="J13" i="2" s="1"/>
  <c r="J85" i="3"/>
  <c r="G24" i="2" s="1"/>
  <c r="J24" i="2" s="1"/>
  <c r="J84" i="3"/>
  <c r="G23" i="2" s="1"/>
  <c r="J23" i="2" s="1"/>
  <c r="J76" i="3"/>
  <c r="G15" i="2" s="1"/>
  <c r="J15" i="2" s="1"/>
  <c r="O35" i="1" l="1"/>
  <c r="J9" i="2"/>
  <c r="P24" i="1"/>
  <c r="P22" i="1"/>
  <c r="P23" i="1"/>
  <c r="P33" i="1"/>
  <c r="P31" i="1"/>
  <c r="P29" i="1"/>
  <c r="P27" i="1"/>
  <c r="P25" i="1"/>
  <c r="P26" i="1"/>
  <c r="P34" i="1"/>
  <c r="P28" i="1"/>
  <c r="P30" i="1"/>
  <c r="P32" i="1"/>
  <c r="H90" i="3"/>
  <c r="H16" i="3"/>
  <c r="I87" i="3"/>
  <c r="I62" i="3"/>
  <c r="J58" i="3"/>
  <c r="G45" i="1" s="1"/>
  <c r="J45" i="1" s="1"/>
  <c r="N34" i="1"/>
  <c r="N28" i="1"/>
  <c r="N26" i="1"/>
  <c r="N24" i="1"/>
  <c r="N30" i="1"/>
  <c r="N27" i="1"/>
  <c r="N23" i="1"/>
  <c r="N31" i="1"/>
  <c r="N33" i="1"/>
  <c r="N32" i="1"/>
  <c r="N29" i="1"/>
  <c r="N25" i="1"/>
  <c r="N22" i="1"/>
  <c r="J34" i="3"/>
  <c r="G21" i="1" s="1"/>
  <c r="J21" i="1" s="1"/>
  <c r="J54" i="3"/>
  <c r="G41" i="1" s="1"/>
  <c r="J41" i="1" s="1"/>
  <c r="J80" i="3"/>
  <c r="G19" i="2" s="1"/>
  <c r="J19" i="2" s="1"/>
  <c r="R23" i="1"/>
  <c r="R22" i="1"/>
  <c r="T20" i="1"/>
  <c r="R25" i="1"/>
  <c r="R26" i="1"/>
  <c r="R24" i="1"/>
  <c r="R30" i="1"/>
  <c r="R32" i="1"/>
  <c r="T32" i="1" s="1"/>
  <c r="R34" i="1"/>
  <c r="R31" i="1"/>
  <c r="R29" i="1"/>
  <c r="R27" i="1"/>
  <c r="R28" i="1"/>
  <c r="R33" i="1"/>
  <c r="J35" i="3"/>
  <c r="G19" i="1"/>
  <c r="J19" i="1" s="1"/>
  <c r="H87" i="3"/>
  <c r="Q35" i="1"/>
  <c r="J22" i="1"/>
  <c r="I16" i="3"/>
  <c r="J10" i="3"/>
  <c r="I35" i="3"/>
  <c r="J19" i="3"/>
  <c r="I22" i="3"/>
  <c r="S34" i="1"/>
  <c r="S32" i="1"/>
  <c r="S30" i="1"/>
  <c r="S24" i="1"/>
  <c r="S22" i="1"/>
  <c r="S25" i="1"/>
  <c r="S23" i="1"/>
  <c r="S26" i="1"/>
  <c r="S31" i="1"/>
  <c r="S28" i="1"/>
  <c r="S29" i="1"/>
  <c r="S33" i="1"/>
  <c r="S27" i="1"/>
  <c r="H45" i="3"/>
  <c r="J26" i="3"/>
  <c r="G16" i="1" s="1"/>
  <c r="J16" i="1" s="1"/>
  <c r="I29" i="3"/>
  <c r="J62" i="3"/>
  <c r="J38" i="3"/>
  <c r="I45" i="3"/>
  <c r="T25" i="1" l="1"/>
  <c r="T27" i="1"/>
  <c r="T33" i="1"/>
  <c r="T24" i="1"/>
  <c r="J45" i="3"/>
  <c r="M20" i="1"/>
  <c r="T29" i="1"/>
  <c r="T31" i="1"/>
  <c r="T22" i="1"/>
  <c r="R35" i="1"/>
  <c r="T34" i="1"/>
  <c r="T23" i="1"/>
  <c r="P35" i="1"/>
  <c r="T30" i="1"/>
  <c r="S35" i="1"/>
  <c r="J16" i="3"/>
  <c r="J90" i="3" s="1"/>
  <c r="G9" i="1"/>
  <c r="J26" i="2"/>
  <c r="J22" i="3"/>
  <c r="G13" i="1"/>
  <c r="J13" i="1" s="1"/>
  <c r="J29" i="3"/>
  <c r="J87" i="3"/>
  <c r="I90" i="3"/>
  <c r="T28" i="1"/>
  <c r="T26" i="1"/>
  <c r="N35" i="1"/>
  <c r="G26" i="2"/>
  <c r="J9" i="1" l="1"/>
  <c r="J50" i="1" s="1"/>
  <c r="J28" i="2" s="1"/>
  <c r="T35" i="1"/>
  <c r="M33" i="1"/>
  <c r="G33" i="1" s="1"/>
  <c r="M31" i="1"/>
  <c r="G31" i="1" s="1"/>
  <c r="M29" i="1"/>
  <c r="G29" i="1" s="1"/>
  <c r="M27" i="1"/>
  <c r="G27" i="1" s="1"/>
  <c r="M25" i="1"/>
  <c r="G25" i="1" s="1"/>
  <c r="M34" i="1"/>
  <c r="G34" i="1" s="1"/>
  <c r="M32" i="1"/>
  <c r="G32" i="1" s="1"/>
  <c r="M30" i="1"/>
  <c r="G30" i="1" s="1"/>
  <c r="M28" i="1"/>
  <c r="G28" i="1" s="1"/>
  <c r="M26" i="1"/>
  <c r="G26" i="1" s="1"/>
  <c r="M24" i="1"/>
  <c r="G24" i="1" s="1"/>
  <c r="M23" i="1"/>
  <c r="G23" i="1" s="1"/>
  <c r="M22" i="1"/>
  <c r="M35" i="1" l="1"/>
  <c r="G22" i="1"/>
  <c r="G50" i="1" s="1"/>
  <c r="G28" i="2" s="1"/>
</calcChain>
</file>

<file path=xl/sharedStrings.xml><?xml version="1.0" encoding="utf-8"?>
<sst xmlns="http://schemas.openxmlformats.org/spreadsheetml/2006/main" count="526" uniqueCount="123">
  <si>
    <t>PacifiCorp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</si>
  <si>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</si>
  <si>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</si>
  <si>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</si>
  <si>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</si>
  <si>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</si>
  <si>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</si>
  <si>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</si>
  <si>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</si>
  <si>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</si>
  <si>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</si>
  <si>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</si>
  <si>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Steam Plant</t>
  </si>
  <si>
    <t>CAGW</t>
  </si>
  <si>
    <t>CAGE</t>
  </si>
  <si>
    <t>SG</t>
  </si>
  <si>
    <t>JBG</t>
  </si>
  <si>
    <t>Hydro Plant</t>
  </si>
  <si>
    <t>SG-P</t>
  </si>
  <si>
    <t>SG-U</t>
  </si>
  <si>
    <t>Other Plant</t>
  </si>
  <si>
    <t>SG-W</t>
  </si>
  <si>
    <t>Transmission Plant</t>
  </si>
  <si>
    <t>Total Company Distribution Amounts</t>
  </si>
  <si>
    <t>Dist %</t>
  </si>
  <si>
    <t>CA</t>
  </si>
  <si>
    <t>ID</t>
  </si>
  <si>
    <t>OR</t>
  </si>
  <si>
    <t>UT</t>
  </si>
  <si>
    <t>WA</t>
  </si>
  <si>
    <t>WYP</t>
  </si>
  <si>
    <t>WYU</t>
  </si>
  <si>
    <t>WYP/WYU</t>
  </si>
  <si>
    <t>Distribution Plant</t>
  </si>
  <si>
    <t>Situs</t>
  </si>
  <si>
    <t>General Plant</t>
  </si>
  <si>
    <t>SO</t>
  </si>
  <si>
    <t>CN</t>
  </si>
  <si>
    <t>CAEE</t>
  </si>
  <si>
    <t>Mining Plant</t>
  </si>
  <si>
    <t>Description of Adjustment:</t>
  </si>
  <si>
    <t>SCHMAT</t>
  </si>
  <si>
    <t>SCHMDT</t>
  </si>
  <si>
    <t>Intangible Plant</t>
  </si>
  <si>
    <t>14.1.3</t>
  </si>
  <si>
    <t>Total</t>
  </si>
  <si>
    <t>Adjustment to Tax:</t>
  </si>
  <si>
    <t>ADIT - SO</t>
  </si>
  <si>
    <t>ADIT - SG</t>
  </si>
  <si>
    <t>EPIS Balance</t>
  </si>
  <si>
    <t>AMA</t>
  </si>
  <si>
    <t>Description</t>
  </si>
  <si>
    <t>Account</t>
  </si>
  <si>
    <t>Factor</t>
  </si>
  <si>
    <t>Function</t>
  </si>
  <si>
    <t>CODE</t>
  </si>
  <si>
    <t>JAM Indicator</t>
  </si>
  <si>
    <t>Steam Production Plant:</t>
  </si>
  <si>
    <t>STMP</t>
  </si>
  <si>
    <t>Pollution Control</t>
  </si>
  <si>
    <t>STMPPC</t>
  </si>
  <si>
    <t xml:space="preserve">  Total Steam Plant</t>
  </si>
  <si>
    <t>Hydro Production Plant:</t>
  </si>
  <si>
    <t>HYDP</t>
  </si>
  <si>
    <t>Klamath</t>
  </si>
  <si>
    <t>HYDPKD</t>
  </si>
  <si>
    <t xml:space="preserve">  Total Hydro Plant</t>
  </si>
  <si>
    <t>Other Production Plant:</t>
  </si>
  <si>
    <t>OTHP</t>
  </si>
  <si>
    <t xml:space="preserve">  Total Other Production Plant</t>
  </si>
  <si>
    <t>Transmission Plant:</t>
  </si>
  <si>
    <t>TRNP</t>
  </si>
  <si>
    <t xml:space="preserve">  Total Transmission Plant</t>
  </si>
  <si>
    <t>Distribution Plant:</t>
  </si>
  <si>
    <t>California</t>
  </si>
  <si>
    <t>360-373</t>
  </si>
  <si>
    <t>DSTP</t>
  </si>
  <si>
    <t>Oregon</t>
  </si>
  <si>
    <t>Washington</t>
  </si>
  <si>
    <t>Eastern Wyoming</t>
  </si>
  <si>
    <t>Utah</t>
  </si>
  <si>
    <t>Idaho</t>
  </si>
  <si>
    <t>Western Wyoming</t>
  </si>
  <si>
    <t xml:space="preserve">  Total Distribution Plant</t>
  </si>
  <si>
    <t>General Plant:</t>
  </si>
  <si>
    <t>GNLP</t>
  </si>
  <si>
    <t>General Office</t>
  </si>
  <si>
    <t>Customer Service</t>
  </si>
  <si>
    <t>Jim Bridger</t>
  </si>
  <si>
    <t xml:space="preserve">  Total General Plant</t>
  </si>
  <si>
    <t>Mining Plant:</t>
  </si>
  <si>
    <t>Coal Mine</t>
  </si>
  <si>
    <t>MNGP</t>
  </si>
  <si>
    <t xml:space="preserve">  Total Mining Plant</t>
  </si>
  <si>
    <t>Intangible Plant:</t>
  </si>
  <si>
    <t>INTP</t>
  </si>
  <si>
    <t>HYDPKA</t>
  </si>
  <si>
    <t xml:space="preserve">  Total Intangible Plant</t>
  </si>
  <si>
    <t>Total EPIS Balance</t>
  </si>
  <si>
    <t>Ref. 8.4.3</t>
  </si>
  <si>
    <t>Ref. 8.4.31</t>
  </si>
  <si>
    <t>Ref 14.1</t>
  </si>
  <si>
    <t>Adjustment</t>
  </si>
  <si>
    <t>Control Area Generation - West</t>
  </si>
  <si>
    <t>Control Area Generation - East</t>
  </si>
  <si>
    <t>System Generation</t>
  </si>
  <si>
    <t>Jim Bridger Generation</t>
  </si>
  <si>
    <t>System Generation - Wind</t>
  </si>
  <si>
    <t>Control Area Energy - East</t>
  </si>
  <si>
    <t>Washington 2023 General Rate Case</t>
  </si>
  <si>
    <t>PRO</t>
  </si>
  <si>
    <t>Pro Forma Major Plant Additions - Year 2</t>
  </si>
  <si>
    <t>Sch M Ded - SG - 2025 Tax Depr</t>
  </si>
  <si>
    <t>Sch M Ded - SO - 2025 Tax Depr</t>
  </si>
  <si>
    <t>DIT Exp - SO - 2025 Tax Depr</t>
  </si>
  <si>
    <t>DIT Exp - SG - 2025 Tax Depr</t>
  </si>
  <si>
    <t>PAGE</t>
  </si>
  <si>
    <t>Sch M Add - SO - 2025 Bk Depr</t>
  </si>
  <si>
    <t>Sch M Add - SG - 2025 Bk Depr</t>
  </si>
  <si>
    <t>DIT Exp - SO - 2025 Bk Depr</t>
  </si>
  <si>
    <t>DIT Exp - SG - 2025 Bk Depr</t>
  </si>
  <si>
    <t>14.1.1</t>
  </si>
  <si>
    <t>Exh. SLC-4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</si>
</sst>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 yyyy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" fontId="5" fillId="2" borderId="12" applyNumberFormat="0" applyProtection="0">
      <alignment horizontal="left" vertical="center" indent="1"/>
    </xf>
    <xf numFmtId="0" fontId="6" fillId="0" borderId="0"/>
    <xf numFmtId="0" fontId="2" fillId="0" borderId="0"/>
  </cellStyleXfs>
  <cellXfs count="86">
    <xf numFmtId="0" fontId="0" fillId="0" borderId="0" xfId="0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left"/>
    </xf>
    <xf numFmtId="165" fontId="2" fillId="0" borderId="0" xfId="5" applyNumberFormat="1" applyFont="1" applyFill="1" applyBorder="1" applyAlignment="1">
      <alignment horizontal="center"/>
    </xf>
    <xf numFmtId="41" fontId="2" fillId="0" borderId="1" xfId="3" applyNumberFormat="1" applyFont="1" applyFill="1" applyBorder="1" applyAlignment="1">
      <alignment horizontal="center"/>
    </xf>
    <xf numFmtId="41" fontId="2" fillId="0" borderId="0" xfId="3" applyNumberFormat="1" applyFont="1" applyFill="1" applyBorder="1" applyAlignment="1">
      <alignment horizontal="center"/>
    </xf>
    <xf numFmtId="166" fontId="2" fillId="0" borderId="0" xfId="5" applyNumberFormat="1" applyFont="1" applyFill="1" applyBorder="1" applyAlignment="1">
      <alignment horizontal="center"/>
    </xf>
    <xf numFmtId="43" fontId="2" fillId="0" borderId="0" xfId="3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0" applyFont="1" applyFill="1"/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4" applyFont="1" applyFill="1" applyAlignment="1">
      <alignment horizontal="left"/>
    </xf>
    <xf numFmtId="0" fontId="2" fillId="0" borderId="0" xfId="4" applyFont="1" applyFill="1"/>
    <xf numFmtId="164" fontId="2" fillId="0" borderId="0" xfId="4" applyNumberFormat="1" applyFont="1" applyFill="1" applyAlignment="1">
      <alignment horizontal="left"/>
    </xf>
    <xf numFmtId="0" fontId="3" fillId="0" borderId="0" xfId="4" applyFont="1" applyFill="1"/>
    <xf numFmtId="164" fontId="2" fillId="0" borderId="0" xfId="2" applyNumberFormat="1" applyFont="1" applyFill="1"/>
    <xf numFmtId="164" fontId="2" fillId="0" borderId="1" xfId="0" applyNumberFormat="1" applyFont="1" applyFill="1" applyBorder="1"/>
    <xf numFmtId="0" fontId="2" fillId="0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3" xfId="3" applyNumberFormat="1" applyFont="1" applyFill="1" applyBorder="1"/>
    <xf numFmtId="164" fontId="2" fillId="0" borderId="0" xfId="3" applyNumberFormat="1" applyFont="1" applyFill="1" applyBorder="1"/>
    <xf numFmtId="165" fontId="2" fillId="0" borderId="0" xfId="5" applyNumberFormat="1" applyFont="1" applyFill="1" applyAlignment="1">
      <alignment horizontal="center"/>
    </xf>
    <xf numFmtId="165" fontId="2" fillId="0" borderId="1" xfId="5" applyNumberFormat="1" applyFont="1" applyFill="1" applyBorder="1" applyAlignment="1">
      <alignment horizontal="center"/>
    </xf>
    <xf numFmtId="164" fontId="2" fillId="0" borderId="1" xfId="3" applyNumberFormat="1" applyFont="1" applyFill="1" applyBorder="1"/>
    <xf numFmtId="0" fontId="2" fillId="0" borderId="0" xfId="2" quotePrefix="1" applyFont="1" applyFill="1" applyAlignment="1">
      <alignment horizontal="left"/>
    </xf>
    <xf numFmtId="0" fontId="2" fillId="0" borderId="4" xfId="2" applyFont="1" applyFill="1" applyBorder="1"/>
    <xf numFmtId="0" fontId="3" fillId="0" borderId="5" xfId="2" applyFont="1" applyFill="1" applyBorder="1"/>
    <xf numFmtId="0" fontId="2" fillId="0" borderId="5" xfId="2" applyFont="1" applyFill="1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/>
    <xf numFmtId="0" fontId="2" fillId="0" borderId="8" xfId="2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0" fontId="2" fillId="0" borderId="9" xfId="2" applyFont="1" applyFill="1" applyBorder="1"/>
    <xf numFmtId="0" fontId="2" fillId="0" borderId="10" xfId="2" applyFont="1" applyFill="1" applyBorder="1"/>
    <xf numFmtId="0" fontId="2" fillId="0" borderId="10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3" fillId="0" borderId="0" xfId="2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7" fontId="3" fillId="0" borderId="0" xfId="0" applyNumberFormat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4" applyFont="1" applyFill="1" applyBorder="1"/>
    <xf numFmtId="167" fontId="3" fillId="0" borderId="2" xfId="0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164" fontId="3" fillId="0" borderId="0" xfId="3" applyNumberFormat="1" applyFont="1" applyFill="1"/>
    <xf numFmtId="168" fontId="2" fillId="0" borderId="0" xfId="1" applyNumberFormat="1" applyFont="1" applyFill="1" applyBorder="1"/>
    <xf numFmtId="0" fontId="7" fillId="0" borderId="0" xfId="4" applyFont="1" applyFill="1" applyBorder="1" applyAlignment="1">
      <alignment horizontal="right"/>
    </xf>
    <xf numFmtId="0" fontId="8" fillId="0" borderId="0" xfId="4" applyFont="1" applyFill="1" applyBorder="1"/>
    <xf numFmtId="164" fontId="2" fillId="0" borderId="0" xfId="0" applyNumberFormat="1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/>
    <xf numFmtId="0" fontId="2" fillId="0" borderId="2" xfId="4" applyFont="1" applyFill="1" applyBorder="1"/>
    <xf numFmtId="0" fontId="2" fillId="0" borderId="0" xfId="8" applyFont="1" applyFill="1"/>
    <xf numFmtId="164" fontId="2" fillId="0" borderId="0" xfId="4" applyNumberFormat="1" applyFont="1" applyFill="1"/>
    <xf numFmtId="43" fontId="2" fillId="0" borderId="0" xfId="3" applyFont="1" applyFill="1" applyBorder="1"/>
    <xf numFmtId="0" fontId="2" fillId="0" borderId="0" xfId="4" applyFont="1" applyFill="1" applyAlignment="1">
      <alignment horizontal="right"/>
    </xf>
    <xf numFmtId="0" fontId="2" fillId="0" borderId="0" xfId="6" applyNumberFormat="1" applyFont="1" applyFill="1" applyBorder="1" applyAlignment="1" applyProtection="1">
      <alignment horizontal="left" vertical="center"/>
      <protection locked="0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168" fontId="2" fillId="0" borderId="0" xfId="1" applyNumberFormat="1" applyFont="1" applyFill="1"/>
    <xf numFmtId="0" fontId="2" fillId="0" borderId="0" xfId="4" applyFont="1" applyFill="1" applyBorder="1"/>
    <xf numFmtId="164" fontId="2" fillId="0" borderId="13" xfId="3" applyNumberFormat="1" applyFont="1" applyFill="1" applyBorder="1"/>
    <xf numFmtId="164" fontId="3" fillId="0" borderId="0" xfId="3" applyNumberFormat="1" applyFont="1" applyFill="1" applyAlignment="1">
      <alignment horizontal="right"/>
    </xf>
    <xf numFmtId="0" fontId="2" fillId="0" borderId="0" xfId="0" applyFont="1" applyFill="1" applyBorder="1"/>
    <xf numFmtId="0" fontId="2" fillId="0" borderId="0" xfId="4" applyFont="1" applyFill="1" applyBorder="1" applyAlignment="1">
      <alignment horizontal="right"/>
    </xf>
    <xf numFmtId="164" fontId="2" fillId="0" borderId="0" xfId="4" applyNumberFormat="1" applyFont="1" applyFill="1" applyBorder="1"/>
    <xf numFmtId="0" fontId="2" fillId="0" borderId="0" xfId="8" applyFont="1" applyFill="1" applyBorder="1" applyAlignment="1">
      <alignment horizontal="right"/>
    </xf>
    <xf numFmtId="41" fontId="2" fillId="0" borderId="0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3" fillId="0" borderId="0" xfId="2" applyFont="1" applyFill="1" applyAlignment="1">
      <alignment horizontal="center"/>
    </xf>
  </cellXfs>
  <cellStyles count="9">
    <cellStyle name="Comma 2" xfId="3" xr:uid="{DA83F7EE-2FE5-4186-8CC7-7D4AF3DC6AB9}"/>
    <cellStyle name="Currency" xfId="1" builtinId="4"/>
    <cellStyle name="Normal" xfId="0" builtinId="0"/>
    <cellStyle name="Normal 15" xfId="7" xr:uid="{4A90239F-4170-4910-92D8-758125B37C7E}"/>
    <cellStyle name="Normal 2" xfId="4" xr:uid="{1C096FCB-633B-4829-85ED-9A8A8C31FF29}"/>
    <cellStyle name="Normal 2 2" xfId="8" xr:uid="{BCB27BEF-0AD1-430E-9AB6-0875DFCE471A}"/>
    <cellStyle name="Normal_Copy of File50007" xfId="2" xr:uid="{FD50F780-CECC-4042-854A-636F594FF42B}"/>
    <cellStyle name="Percent 2" xfId="5" xr:uid="{33F0CD3F-5DB0-4A84-8C5C-A6E5F3C7E81D}"/>
    <cellStyle name="SAPBEXstdItem" xfId="6" xr:uid="{F8A8A6D8-851F-421B-B1B9-B60DFF732444}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44823</xdr:rowOff>
    </xdr:from>
    <xdr:to>
      <xdr:col>10</xdr:col>
      <xdr:colOff>448236</xdr:colOff>
      <xdr:row>62</xdr:row>
      <xdr:rowOff>78442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1CF0CE-9F12-4847-8FD3-1BBE96DAD801}"/>
            </a:ext>
          </a:extLst>
        </xdr:cNvPr>
        <xdr:cNvSpPr txBox="1"/>
      </xdr:nvSpPr>
      <xdr:spPr>
        <a:xfrm>
          <a:off x="171450" y="8579223"/>
          <a:ext cx="8582586" cy="1405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is expected to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reflected in adjustment 8.4,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Incremental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55</xdr:row>
      <xdr:rowOff>78442</xdr:rowOff>
    </xdr:from>
    <xdr:to>
      <xdr:col>10</xdr:col>
      <xdr:colOff>414618</xdr:colOff>
      <xdr:row>64</xdr:row>
      <xdr:rowOff>56031</xdr:rowOff>
    </xdr:to>
    <xdr:sp macro="" textlink="">
      <xdr:nvSpPr>
        <xdr:cNvPr id="2" name="Text 12">
          <a:extLst>
            <a:ext uri="{FF2B5EF4-FFF2-40B4-BE49-F238E27FC236}">
              <a16:creationId xmlns:a16="http://schemas.microsoft.com/office/drawing/2014/main" id="{26EEFA47-501B-4419-93FD-2BAEB432941C}"/>
            </a:ext>
          </a:extLst>
        </xdr:cNvPr>
        <xdr:cNvSpPr txBox="1">
          <a:spLocks noChangeArrowheads="1"/>
        </xdr:cNvSpPr>
      </xdr:nvSpPr>
      <xdr:spPr bwMode="auto">
        <a:xfrm>
          <a:off x="114299" y="8460442"/>
          <a:ext cx="8539444" cy="134918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reasonably represent the cost of system infrastructure required to serve our customers, the Company has identified capital projects that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expected to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become used and useful by December 31, 2025. This adjustment includes the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averages-of-monthly average (AMA) balance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the plant additions, incremental from December 2024 AMA levels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reflected in adjustment 8.4,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that will be placed into service by December 2025. Supporting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documentation detailing the walk-forward of these balances from 2024 levels to 2025 levels are contained in Exhibit No. SLC-4, pages 8.4.4 - 8.4.31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  <a:endParaRPr lang="en-US" sz="1000">
            <a:effectLst/>
          </a:endParaRPr>
        </a:p>
        <a:p>
          <a:endParaRPr lang="en-US" sz="1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Incremental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tax impacts are included, as well as in adjustment 15.4.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6B15-1E17-4D5C-8CF0-420A29E8CE2D}">
  <sheetPr>
    <pageSetUpPr fitToPage="1"/>
  </sheetPr>
  <dimension ref="A1:T403"/>
  <sheetViews>
    <sheetView tabSelected="1" view="pageBreakPreview" zoomScale="90" zoomScaleNormal="90" zoomScaleSheetLayoutView="90" workbookViewId="0">
      <pane ySplit="8" topLeftCell="A36" activePane="bottomLeft" state="frozen"/>
      <selection activeCell="A5" sqref="A5"/>
      <selection pane="bottomLeft" activeCell="D68" sqref="D68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14.7109375" style="12" customWidth="1"/>
    <col min="4" max="4" width="9.7109375" style="12" customWidth="1"/>
    <col min="5" max="5" width="9.7109375" style="12" hidden="1" customWidth="1"/>
    <col min="6" max="6" width="5.28515625" style="12" bestFit="1" customWidth="1"/>
    <col min="7" max="7" width="15.7109375" style="12" bestFit="1" customWidth="1"/>
    <col min="8" max="8" width="11.28515625" style="12" customWidth="1"/>
    <col min="9" max="9" width="10.28515625" style="12" customWidth="1"/>
    <col min="10" max="10" width="15.28515625" style="12" bestFit="1" customWidth="1"/>
    <col min="11" max="11" width="8.28515625" style="12" customWidth="1"/>
    <col min="12" max="12" width="17.7109375" style="12" bestFit="1" customWidth="1"/>
    <col min="13" max="13" width="13.28515625" style="12" bestFit="1" customWidth="1"/>
    <col min="14" max="14" width="12.28515625" style="12" bestFit="1" customWidth="1"/>
    <col min="15" max="16" width="13.28515625" style="12" bestFit="1" customWidth="1"/>
    <col min="17" max="18" width="12.28515625" style="12" bestFit="1" customWidth="1"/>
    <col min="19" max="19" width="11.7109375" style="12" bestFit="1" customWidth="1"/>
    <col min="20" max="20" width="15" style="12" customWidth="1"/>
    <col min="21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8" ht="12" customHeight="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>
        <v>14.1</v>
      </c>
      <c r="L1" s="10"/>
      <c r="M1" s="10"/>
      <c r="N1" s="10"/>
      <c r="O1" s="10"/>
      <c r="P1" s="10"/>
      <c r="Q1" s="10"/>
      <c r="R1" s="10"/>
    </row>
    <row r="2" spans="1:18" ht="12" customHeight="1" x14ac:dyDescent="0.2">
      <c r="A2" s="10"/>
      <c r="B2" s="13" t="s">
        <v>109</v>
      </c>
      <c r="C2" s="10"/>
      <c r="D2" s="11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</row>
    <row r="3" spans="1:18" ht="12" customHeight="1" x14ac:dyDescent="0.2">
      <c r="A3" s="10"/>
      <c r="B3" s="13" t="s">
        <v>111</v>
      </c>
      <c r="C3" s="10"/>
      <c r="D3" s="11"/>
      <c r="E3" s="11"/>
      <c r="F3" s="11"/>
      <c r="G3" s="11"/>
      <c r="H3" s="11"/>
      <c r="I3" s="11"/>
      <c r="J3" s="11"/>
      <c r="K3" s="11"/>
      <c r="L3" s="10"/>
      <c r="M3" s="10"/>
      <c r="N3" s="10"/>
      <c r="O3" s="10"/>
      <c r="P3" s="10"/>
      <c r="Q3" s="10"/>
      <c r="R3" s="10"/>
    </row>
    <row r="4" spans="1:18" ht="12" customHeight="1" x14ac:dyDescent="0.2">
      <c r="A4" s="10"/>
      <c r="B4" s="12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0"/>
      <c r="M4" s="10"/>
      <c r="N4" s="10"/>
      <c r="O4" s="10"/>
      <c r="P4" s="10"/>
      <c r="Q4" s="10"/>
      <c r="R4" s="10"/>
    </row>
    <row r="5" spans="1:18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0"/>
      <c r="M5" s="10"/>
      <c r="N5" s="10"/>
      <c r="O5" s="10"/>
      <c r="P5" s="10"/>
      <c r="Q5" s="10"/>
      <c r="R5" s="10"/>
    </row>
    <row r="6" spans="1:18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  <c r="L6" s="10"/>
      <c r="M6" s="10"/>
      <c r="N6" s="10"/>
      <c r="O6" s="10"/>
      <c r="P6" s="10"/>
      <c r="Q6" s="10"/>
      <c r="R6" s="10"/>
    </row>
    <row r="7" spans="1:18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  <c r="L7" s="10"/>
      <c r="M7" s="10"/>
      <c r="N7" s="10"/>
      <c r="O7" s="10"/>
      <c r="P7" s="10"/>
      <c r="Q7" s="10"/>
      <c r="R7" s="10"/>
    </row>
    <row r="8" spans="1:18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  <c r="L8" s="10"/>
      <c r="M8" s="10"/>
      <c r="N8" s="10"/>
      <c r="O8" s="10"/>
      <c r="P8" s="10"/>
      <c r="Q8" s="10"/>
      <c r="R8" s="10"/>
    </row>
    <row r="9" spans="1:18" ht="12" customHeight="1" x14ac:dyDescent="0.2">
      <c r="A9" s="10"/>
      <c r="B9" s="16" t="s">
        <v>12</v>
      </c>
      <c r="C9" s="10"/>
      <c r="D9" s="11">
        <v>312</v>
      </c>
      <c r="E9" s="16" t="str">
        <f t="shared" ref="E9:E49" si="0">D9&amp;H9</f>
        <v>312CAGW</v>
      </c>
      <c r="F9" s="11" t="s">
        <v>110</v>
      </c>
      <c r="G9" s="1">
        <f>SUMIF('14.1.2 - 14.1.3'!$G$10:$G$86,'14.1'!E9,'14.1.2 - 14.1.3'!$J$10:$J$86)</f>
        <v>0</v>
      </c>
      <c r="H9" s="45" t="s">
        <v>13</v>
      </c>
      <c r="I9" s="3">
        <v>0.22162982918040364</v>
      </c>
      <c r="J9" s="5">
        <f t="shared" ref="J9:J21" si="1">G9*I9</f>
        <v>0</v>
      </c>
      <c r="K9" s="11"/>
      <c r="L9" s="17"/>
      <c r="M9" s="18"/>
      <c r="N9" s="10"/>
      <c r="O9" s="10"/>
      <c r="P9" s="10"/>
      <c r="Q9" s="10"/>
      <c r="R9" s="10"/>
    </row>
    <row r="10" spans="1:18" ht="12" customHeight="1" x14ac:dyDescent="0.2">
      <c r="A10" s="10"/>
      <c r="B10" s="16" t="s">
        <v>12</v>
      </c>
      <c r="C10" s="10"/>
      <c r="D10" s="11">
        <v>312</v>
      </c>
      <c r="E10" s="16" t="str">
        <f t="shared" si="0"/>
        <v>312CAGE</v>
      </c>
      <c r="F10" s="11" t="s">
        <v>110</v>
      </c>
      <c r="G10" s="1">
        <f>SUMIF('14.1.2 - 14.1.3'!$G$10:$G$86,'14.1'!E10,'14.1.2 - 14.1.3'!$J$10:$J$86)</f>
        <v>1428115.852043276</v>
      </c>
      <c r="H10" s="45" t="s">
        <v>14</v>
      </c>
      <c r="I10" s="3">
        <v>0</v>
      </c>
      <c r="J10" s="5">
        <f t="shared" si="1"/>
        <v>0</v>
      </c>
      <c r="K10" s="11"/>
      <c r="L10" s="19"/>
      <c r="M10" s="18"/>
      <c r="N10" s="10"/>
      <c r="O10" s="10"/>
      <c r="P10" s="10"/>
      <c r="Q10" s="10"/>
      <c r="R10" s="10"/>
    </row>
    <row r="11" spans="1:18" ht="12" customHeight="1" x14ac:dyDescent="0.2">
      <c r="A11" s="10"/>
      <c r="B11" s="16" t="s">
        <v>12</v>
      </c>
      <c r="C11" s="10"/>
      <c r="D11" s="11">
        <v>312</v>
      </c>
      <c r="E11" s="16" t="str">
        <f t="shared" si="0"/>
        <v>312SG</v>
      </c>
      <c r="F11" s="11" t="s">
        <v>110</v>
      </c>
      <c r="G11" s="1">
        <f>SUMIF('14.1.2 - 14.1.3'!$G$10:$G$86,'14.1'!E11,'14.1.2 - 14.1.3'!$J$10:$J$86)</f>
        <v>-120748.14177513123</v>
      </c>
      <c r="H11" s="45" t="s">
        <v>15</v>
      </c>
      <c r="I11" s="3">
        <v>7.9787774498314715E-2</v>
      </c>
      <c r="J11" s="5">
        <f t="shared" si="1"/>
        <v>-9634.2255070447045</v>
      </c>
      <c r="K11" s="11"/>
      <c r="L11" s="17"/>
      <c r="M11" s="20"/>
      <c r="N11" s="10"/>
      <c r="O11" s="10"/>
      <c r="P11" s="10"/>
      <c r="Q11" s="10"/>
      <c r="R11" s="10"/>
    </row>
    <row r="12" spans="1:18" ht="12" customHeight="1" x14ac:dyDescent="0.2">
      <c r="A12" s="10"/>
      <c r="B12" s="16" t="s">
        <v>12</v>
      </c>
      <c r="C12" s="10"/>
      <c r="D12" s="11">
        <v>312</v>
      </c>
      <c r="E12" s="16" t="str">
        <f t="shared" si="0"/>
        <v>312JBG</v>
      </c>
      <c r="F12" s="11" t="s">
        <v>110</v>
      </c>
      <c r="G12" s="1">
        <f>SUMIF('14.1.2 - 14.1.3'!$G$10:$G$86,'14.1'!E12,'14.1.2 - 14.1.3'!$J$10:$J$86)</f>
        <v>0</v>
      </c>
      <c r="H12" s="45" t="s">
        <v>16</v>
      </c>
      <c r="I12" s="3">
        <v>0.22162982918040364</v>
      </c>
      <c r="J12" s="5">
        <f t="shared" si="1"/>
        <v>0</v>
      </c>
      <c r="K12" s="11"/>
      <c r="L12" s="17"/>
      <c r="M12" s="20"/>
      <c r="N12" s="10"/>
      <c r="O12" s="10"/>
      <c r="P12" s="10"/>
      <c r="Q12" s="10"/>
      <c r="R12" s="10"/>
    </row>
    <row r="13" spans="1:18" ht="12" customHeight="1" x14ac:dyDescent="0.2">
      <c r="A13" s="10"/>
      <c r="B13" s="16" t="s">
        <v>17</v>
      </c>
      <c r="C13" s="10"/>
      <c r="D13" s="11">
        <v>332</v>
      </c>
      <c r="E13" s="16" t="str">
        <f t="shared" si="0"/>
        <v>332SG-P</v>
      </c>
      <c r="F13" s="11" t="s">
        <v>110</v>
      </c>
      <c r="G13" s="1">
        <f>SUMIF('14.1.2 - 14.1.3'!$G$10:$G$86,'14.1'!E13,'14.1.2 - 14.1.3'!$J$10:$J$86)</f>
        <v>120189474.63901436</v>
      </c>
      <c r="H13" s="45" t="s">
        <v>18</v>
      </c>
      <c r="I13" s="3">
        <v>7.9787774498314715E-2</v>
      </c>
      <c r="J13" s="5">
        <f t="shared" si="1"/>
        <v>9589650.6995685939</v>
      </c>
      <c r="K13" s="11"/>
      <c r="L13" s="17"/>
      <c r="M13" s="18"/>
      <c r="N13" s="10"/>
      <c r="O13" s="10"/>
      <c r="P13" s="10"/>
      <c r="Q13" s="10"/>
      <c r="R13" s="10"/>
    </row>
    <row r="14" spans="1:18" ht="12" customHeight="1" x14ac:dyDescent="0.2">
      <c r="A14" s="10"/>
      <c r="B14" s="16" t="s">
        <v>17</v>
      </c>
      <c r="C14" s="10"/>
      <c r="D14" s="11">
        <v>332</v>
      </c>
      <c r="E14" s="16" t="str">
        <f t="shared" si="0"/>
        <v>332SG-U</v>
      </c>
      <c r="F14" s="11" t="s">
        <v>110</v>
      </c>
      <c r="G14" s="1">
        <f>SUMIF('14.1.2 - 14.1.3'!$G$10:$G$86,'14.1'!E14,'14.1.2 - 14.1.3'!$J$10:$J$86)</f>
        <v>39899707.100120395</v>
      </c>
      <c r="H14" s="45" t="s">
        <v>19</v>
      </c>
      <c r="I14" s="3">
        <v>7.9787774498314715E-2</v>
      </c>
      <c r="J14" s="5">
        <f t="shared" si="1"/>
        <v>3183508.8326532128</v>
      </c>
      <c r="K14" s="11"/>
      <c r="L14" s="17"/>
      <c r="M14" s="18"/>
      <c r="N14" s="10"/>
      <c r="O14" s="10"/>
      <c r="P14" s="10"/>
      <c r="Q14" s="10"/>
      <c r="R14" s="10"/>
    </row>
    <row r="15" spans="1:18" ht="12" customHeight="1" x14ac:dyDescent="0.2">
      <c r="A15" s="10"/>
      <c r="B15" s="16" t="s">
        <v>20</v>
      </c>
      <c r="C15" s="10"/>
      <c r="D15" s="11">
        <v>343</v>
      </c>
      <c r="E15" s="16" t="str">
        <f t="shared" si="0"/>
        <v>343CAGW</v>
      </c>
      <c r="F15" s="11" t="s">
        <v>110</v>
      </c>
      <c r="G15" s="1">
        <f>SUMIF('14.1.2 - 14.1.3'!$G$10:$G$86,'14.1'!E15,'14.1.2 - 14.1.3'!$J$10:$J$86)</f>
        <v>1651178.8005583286</v>
      </c>
      <c r="H15" s="45" t="s">
        <v>13</v>
      </c>
      <c r="I15" s="3">
        <v>0.22162982918040364</v>
      </c>
      <c r="J15" s="5">
        <f t="shared" si="1"/>
        <v>365950.47551404615</v>
      </c>
      <c r="K15" s="11"/>
      <c r="L15" s="19"/>
      <c r="M15" s="18"/>
      <c r="N15" s="21"/>
      <c r="O15" s="10"/>
      <c r="P15" s="10"/>
      <c r="Q15" s="10"/>
      <c r="R15" s="10"/>
    </row>
    <row r="16" spans="1:18" ht="12" customHeight="1" x14ac:dyDescent="0.2">
      <c r="A16" s="10"/>
      <c r="B16" s="16" t="s">
        <v>20</v>
      </c>
      <c r="C16" s="10"/>
      <c r="D16" s="11">
        <v>343</v>
      </c>
      <c r="E16" s="16" t="str">
        <f t="shared" si="0"/>
        <v>343CAGE</v>
      </c>
      <c r="F16" s="11" t="s">
        <v>110</v>
      </c>
      <c r="G16" s="1">
        <f>SUMIF('14.1.2 - 14.1.3'!$G$10:$G$86,'14.1'!E16,'14.1.2 - 14.1.3'!$J$10:$J$86)</f>
        <v>63868830.610049009</v>
      </c>
      <c r="H16" s="45" t="s">
        <v>14</v>
      </c>
      <c r="I16" s="3">
        <v>0</v>
      </c>
      <c r="J16" s="5">
        <f t="shared" si="1"/>
        <v>0</v>
      </c>
      <c r="K16" s="11"/>
      <c r="L16" s="17"/>
      <c r="M16" s="18"/>
      <c r="N16" s="10"/>
      <c r="O16" s="10"/>
      <c r="P16" s="10"/>
      <c r="Q16" s="10"/>
      <c r="R16" s="10"/>
    </row>
    <row r="17" spans="1:20" ht="12" customHeight="1" x14ac:dyDescent="0.2">
      <c r="A17" s="10"/>
      <c r="B17" s="16" t="s">
        <v>20</v>
      </c>
      <c r="C17" s="10"/>
      <c r="D17" s="11">
        <v>343</v>
      </c>
      <c r="E17" s="16" t="str">
        <f t="shared" si="0"/>
        <v>343SG</v>
      </c>
      <c r="F17" s="11" t="s">
        <v>110</v>
      </c>
      <c r="G17" s="1">
        <f>SUMIF('14.1.2 - 14.1.3'!$G$10:$G$86,'14.1'!E17,'14.1.2 - 14.1.3'!$J$10:$J$86)</f>
        <v>0</v>
      </c>
      <c r="H17" s="45" t="s">
        <v>15</v>
      </c>
      <c r="I17" s="3">
        <v>7.9787774498314715E-2</v>
      </c>
      <c r="J17" s="5">
        <f t="shared" si="1"/>
        <v>0</v>
      </c>
      <c r="K17" s="11"/>
      <c r="L17" s="17"/>
      <c r="M17" s="18"/>
      <c r="N17" s="10"/>
      <c r="O17" s="10"/>
      <c r="P17" s="10"/>
      <c r="Q17" s="10"/>
      <c r="R17" s="10"/>
    </row>
    <row r="18" spans="1:20" ht="12" customHeight="1" x14ac:dyDescent="0.2">
      <c r="A18" s="10"/>
      <c r="B18" s="16" t="s">
        <v>20</v>
      </c>
      <c r="C18" s="10"/>
      <c r="D18" s="11">
        <v>343</v>
      </c>
      <c r="E18" s="16" t="str">
        <f t="shared" si="0"/>
        <v>343SG-W</v>
      </c>
      <c r="F18" s="11" t="s">
        <v>110</v>
      </c>
      <c r="G18" s="1">
        <f>SUMIF('14.1.2 - 14.1.3'!$G$10:$G$86,'14.1'!E18,'14.1.2 - 14.1.3'!$J$10:$J$86)</f>
        <v>41797494.790002823</v>
      </c>
      <c r="H18" s="45" t="s">
        <v>21</v>
      </c>
      <c r="I18" s="3">
        <v>7.9787774498314715E-2</v>
      </c>
      <c r="J18" s="5">
        <f t="shared" si="1"/>
        <v>3334929.0888992292</v>
      </c>
      <c r="K18" s="11"/>
      <c r="L18" s="2"/>
      <c r="M18" s="18"/>
      <c r="N18" s="21"/>
      <c r="O18" s="10"/>
      <c r="P18" s="10"/>
      <c r="Q18" s="10"/>
      <c r="R18" s="10"/>
    </row>
    <row r="19" spans="1:20" ht="12" customHeight="1" x14ac:dyDescent="0.2">
      <c r="A19" s="10"/>
      <c r="B19" s="16" t="s">
        <v>22</v>
      </c>
      <c r="C19" s="10"/>
      <c r="D19" s="11">
        <v>355</v>
      </c>
      <c r="E19" s="16" t="str">
        <f t="shared" si="0"/>
        <v>355CAGW</v>
      </c>
      <c r="F19" s="11" t="s">
        <v>110</v>
      </c>
      <c r="G19" s="1">
        <f>SUMIF('14.1.2 - 14.1.3'!$G$10:$G$86,'14.1'!E19,'14.1.2 - 14.1.3'!$J$10:$J$86)</f>
        <v>-33684.782000005245</v>
      </c>
      <c r="H19" s="45" t="s">
        <v>13</v>
      </c>
      <c r="I19" s="3">
        <v>0.22162982918040364</v>
      </c>
      <c r="J19" s="5">
        <f t="shared" si="1"/>
        <v>-7465.5524806402973</v>
      </c>
      <c r="K19" s="11"/>
      <c r="L19" s="10"/>
      <c r="M19" s="85" t="s">
        <v>23</v>
      </c>
      <c r="N19" s="85"/>
      <c r="O19" s="85"/>
      <c r="P19" s="85"/>
      <c r="Q19" s="85"/>
      <c r="R19" s="85"/>
    </row>
    <row r="20" spans="1:20" ht="12" customHeight="1" x14ac:dyDescent="0.2">
      <c r="A20" s="10"/>
      <c r="B20" s="16" t="s">
        <v>22</v>
      </c>
      <c r="C20" s="10"/>
      <c r="D20" s="11">
        <v>355</v>
      </c>
      <c r="E20" s="16" t="str">
        <f t="shared" si="0"/>
        <v>355CAGE</v>
      </c>
      <c r="F20" s="11" t="s">
        <v>110</v>
      </c>
      <c r="G20" s="1">
        <f>SUMIF('14.1.2 - 14.1.3'!$G$10:$G$86,'14.1'!E20,'14.1.2 - 14.1.3'!$J$10:$J$86)</f>
        <v>0</v>
      </c>
      <c r="H20" s="45" t="s">
        <v>14</v>
      </c>
      <c r="I20" s="3">
        <v>0</v>
      </c>
      <c r="J20" s="5">
        <f t="shared" si="1"/>
        <v>0</v>
      </c>
      <c r="K20" s="11"/>
      <c r="L20" s="21"/>
      <c r="M20" s="47">
        <f>SUMIF('14.1.2 - 14.1.3'!$C$38:$C$44,M21,'14.1.2 - 14.1.3'!$J$38:$J$44)</f>
        <v>5328830.8071448207</v>
      </c>
      <c r="N20" s="47">
        <f>SUMIF('14.1.2 - 14.1.3'!$C$38:$C$44,N21,'14.1.2 - 14.1.3'!$J$38:$J$44)</f>
        <v>21699079.985924721</v>
      </c>
      <c r="O20" s="47">
        <f>SUMIF('14.1.2 - 14.1.3'!$C$38:$C$44,O21,'14.1.2 - 14.1.3'!$J$38:$J$44)</f>
        <v>329562478.6240449</v>
      </c>
      <c r="P20" s="47">
        <f>SUMIF('14.1.2 - 14.1.3'!$C$38:$C$44,P21,'14.1.2 - 14.1.3'!$J$38:$J$44)</f>
        <v>256526188.76884699</v>
      </c>
      <c r="Q20" s="47">
        <f>SUMIF('14.1.2 - 14.1.3'!$C$38:$C$44,Q21,'14.1.2 - 14.1.3'!$J$38:$J$44)</f>
        <v>23860563.578702569</v>
      </c>
      <c r="R20" s="47">
        <f>SUMIF('14.1.2 - 14.1.3'!$C$38:$C$44,R21,'14.1.2 - 14.1.3'!$J$38:$J$44)</f>
        <v>34575794.148669839</v>
      </c>
      <c r="S20" s="47">
        <f>SUMIF('14.1.2 - 14.1.3'!$C$38:$C$44,S21,'14.1.2 - 14.1.3'!$J$38:$J$44)</f>
        <v>-376522.21399998665</v>
      </c>
      <c r="T20" s="22">
        <f>R20+S20</f>
        <v>34199271.934669852</v>
      </c>
    </row>
    <row r="21" spans="1:20" ht="12" customHeight="1" x14ac:dyDescent="0.2">
      <c r="A21" s="10"/>
      <c r="B21" s="16" t="s">
        <v>22</v>
      </c>
      <c r="C21" s="10"/>
      <c r="D21" s="11">
        <v>355</v>
      </c>
      <c r="E21" s="16" t="str">
        <f t="shared" si="0"/>
        <v>355SG</v>
      </c>
      <c r="F21" s="11" t="s">
        <v>110</v>
      </c>
      <c r="G21" s="1">
        <f>SUMIF('14.1.2 - 14.1.3'!$G$10:$G$86,'14.1'!E21,'14.1.2 - 14.1.3'!$J$10:$J$86)</f>
        <v>518895743.09026051</v>
      </c>
      <c r="H21" s="45" t="s">
        <v>15</v>
      </c>
      <c r="I21" s="3">
        <v>7.9787774498314715E-2</v>
      </c>
      <c r="J21" s="5">
        <f t="shared" si="1"/>
        <v>41401536.537821151</v>
      </c>
      <c r="K21" s="11"/>
      <c r="L21" s="23" t="s">
        <v>24</v>
      </c>
      <c r="M21" s="11" t="s">
        <v>25</v>
      </c>
      <c r="N21" s="11" t="s">
        <v>26</v>
      </c>
      <c r="O21" s="11" t="s">
        <v>27</v>
      </c>
      <c r="P21" s="11" t="s">
        <v>28</v>
      </c>
      <c r="Q21" s="11" t="s">
        <v>29</v>
      </c>
      <c r="R21" s="11" t="s">
        <v>30</v>
      </c>
      <c r="S21" s="11" t="s">
        <v>31</v>
      </c>
      <c r="T21" s="24" t="s">
        <v>32</v>
      </c>
    </row>
    <row r="22" spans="1:20" ht="12" customHeight="1" x14ac:dyDescent="0.2">
      <c r="A22" s="10"/>
      <c r="B22" s="16" t="s">
        <v>33</v>
      </c>
      <c r="C22" s="10"/>
      <c r="D22" s="46">
        <v>360</v>
      </c>
      <c r="E22" s="16" t="str">
        <f t="shared" si="0"/>
        <v>360Situs</v>
      </c>
      <c r="F22" s="11" t="s">
        <v>110</v>
      </c>
      <c r="G22" s="1">
        <f t="shared" ref="G22:G34" si="2">SUM(M22:S22)</f>
        <v>6060089.6226045471</v>
      </c>
      <c r="H22" s="46" t="s">
        <v>34</v>
      </c>
      <c r="I22" s="6" t="s">
        <v>29</v>
      </c>
      <c r="J22" s="5">
        <f>Q22</f>
        <v>215438.37176251918</v>
      </c>
      <c r="K22" s="11"/>
      <c r="L22" s="3">
        <v>9.0290562941612532E-3</v>
      </c>
      <c r="M22" s="25">
        <f>$M$20*L22</f>
        <v>48114.313339771332</v>
      </c>
      <c r="N22" s="25">
        <f>$N$20*L22</f>
        <v>195922.21472442208</v>
      </c>
      <c r="O22" s="25">
        <f>$O$20*L22</f>
        <v>2975638.1719398159</v>
      </c>
      <c r="P22" s="25">
        <f>$P$20*L22</f>
        <v>2316189.3993205559</v>
      </c>
      <c r="Q22" s="25">
        <f>$Q$20*L22</f>
        <v>215438.37176251918</v>
      </c>
      <c r="R22" s="25">
        <f>$R$20*L22</f>
        <v>312186.79178367124</v>
      </c>
      <c r="S22" s="25">
        <f>$S$20*L22</f>
        <v>-3399.64026620811</v>
      </c>
      <c r="T22" s="25">
        <f>SUM(R22:S22)</f>
        <v>308787.15151746315</v>
      </c>
    </row>
    <row r="23" spans="1:20" ht="12" customHeight="1" x14ac:dyDescent="0.2">
      <c r="A23" s="10"/>
      <c r="B23" s="16" t="s">
        <v>33</v>
      </c>
      <c r="C23" s="10"/>
      <c r="D23" s="46">
        <v>361</v>
      </c>
      <c r="E23" s="16" t="str">
        <f t="shared" si="0"/>
        <v>361Situs</v>
      </c>
      <c r="F23" s="11" t="s">
        <v>110</v>
      </c>
      <c r="G23" s="1">
        <f t="shared" si="2"/>
        <v>11734108.73920483</v>
      </c>
      <c r="H23" s="46" t="s">
        <v>34</v>
      </c>
      <c r="I23" s="6" t="s">
        <v>29</v>
      </c>
      <c r="J23" s="5">
        <f t="shared" ref="J23:J34" si="3">Q23</f>
        <v>417151.79779340356</v>
      </c>
      <c r="K23" s="11"/>
      <c r="L23" s="3">
        <v>1.7482897938158694E-2</v>
      </c>
      <c r="M23" s="26">
        <f>$M$20*L23</f>
        <v>93163.405131028718</v>
      </c>
      <c r="N23" s="9">
        <f t="shared" ref="N23:N34" si="4">$N$20*L23</f>
        <v>379362.80074586387</v>
      </c>
      <c r="O23" s="9">
        <f t="shared" ref="O23:O34" si="5">$O$20*L23</f>
        <v>5761707.1780307833</v>
      </c>
      <c r="P23" s="9">
        <f t="shared" ref="P23:P34" si="6">$P$20*L23</f>
        <v>4484821.1767105833</v>
      </c>
      <c r="Q23" s="9">
        <f t="shared" ref="Q23:Q34" si="7">$Q$20*L23</f>
        <v>417151.79779340356</v>
      </c>
      <c r="R23" s="9">
        <f t="shared" ref="R23:R34" si="8">$R$20*L23</f>
        <v>604485.08023197937</v>
      </c>
      <c r="S23" s="26">
        <f t="shared" ref="S23:S34" si="9">$S$20*L23</f>
        <v>-6582.6994388113135</v>
      </c>
      <c r="T23" s="26">
        <f t="shared" ref="T23:T34" si="10">SUM(R23:S23)</f>
        <v>597902.38079316809</v>
      </c>
    </row>
    <row r="24" spans="1:20" ht="12" customHeight="1" x14ac:dyDescent="0.2">
      <c r="A24" s="10"/>
      <c r="B24" s="16" t="s">
        <v>33</v>
      </c>
      <c r="C24" s="10"/>
      <c r="D24" s="46">
        <v>362</v>
      </c>
      <c r="E24" s="16" t="str">
        <f t="shared" si="0"/>
        <v>362Situs</v>
      </c>
      <c r="F24" s="11" t="s">
        <v>110</v>
      </c>
      <c r="G24" s="1">
        <f t="shared" si="2"/>
        <v>97099579.617890403</v>
      </c>
      <c r="H24" s="46" t="s">
        <v>34</v>
      </c>
      <c r="I24" s="6" t="s">
        <v>29</v>
      </c>
      <c r="J24" s="5">
        <f t="shared" si="3"/>
        <v>3451925.076103528</v>
      </c>
      <c r="K24" s="10"/>
      <c r="L24" s="27">
        <v>0.14467072685511262</v>
      </c>
      <c r="M24" s="26">
        <f>$M$20*L24</f>
        <v>770925.82615755766</v>
      </c>
      <c r="N24" s="9">
        <f t="shared" si="4"/>
        <v>3139221.6736509562</v>
      </c>
      <c r="O24" s="9">
        <f t="shared" si="5"/>
        <v>47678043.326713093</v>
      </c>
      <c r="P24" s="9">
        <f t="shared" si="6"/>
        <v>37111830.186560921</v>
      </c>
      <c r="Q24" s="9">
        <f t="shared" si="7"/>
        <v>3451925.076103528</v>
      </c>
      <c r="R24" s="9">
        <f t="shared" si="8"/>
        <v>5002105.2710808152</v>
      </c>
      <c r="S24" s="26">
        <f t="shared" si="9"/>
        <v>-54471.742376474329</v>
      </c>
      <c r="T24" s="26">
        <f t="shared" si="10"/>
        <v>4947633.5287043406</v>
      </c>
    </row>
    <row r="25" spans="1:20" ht="12" customHeight="1" x14ac:dyDescent="0.2">
      <c r="A25" s="10"/>
      <c r="B25" s="16" t="s">
        <v>33</v>
      </c>
      <c r="C25" s="10"/>
      <c r="D25" s="46">
        <v>363</v>
      </c>
      <c r="E25" s="16" t="str">
        <f t="shared" si="0"/>
        <v>363Situs</v>
      </c>
      <c r="F25" s="11" t="s">
        <v>110</v>
      </c>
      <c r="G25" s="1">
        <f t="shared" si="2"/>
        <v>0</v>
      </c>
      <c r="H25" s="46" t="s">
        <v>34</v>
      </c>
      <c r="I25" s="6" t="s">
        <v>29</v>
      </c>
      <c r="J25" s="5">
        <f t="shared" si="3"/>
        <v>0</v>
      </c>
      <c r="K25" s="10"/>
      <c r="L25" s="27">
        <v>0</v>
      </c>
      <c r="M25" s="26">
        <f t="shared" ref="M25:M34" si="11">$M$20*L25</f>
        <v>0</v>
      </c>
      <c r="N25" s="9">
        <f t="shared" si="4"/>
        <v>0</v>
      </c>
      <c r="O25" s="9">
        <f t="shared" si="5"/>
        <v>0</v>
      </c>
      <c r="P25" s="9">
        <f t="shared" si="6"/>
        <v>0</v>
      </c>
      <c r="Q25" s="9">
        <f t="shared" si="7"/>
        <v>0</v>
      </c>
      <c r="R25" s="9">
        <f t="shared" si="8"/>
        <v>0</v>
      </c>
      <c r="S25" s="26">
        <f t="shared" si="9"/>
        <v>0</v>
      </c>
      <c r="T25" s="26">
        <f t="shared" si="10"/>
        <v>0</v>
      </c>
    </row>
    <row r="26" spans="1:20" ht="12" customHeight="1" x14ac:dyDescent="0.2">
      <c r="A26" s="10"/>
      <c r="B26" s="16" t="s">
        <v>33</v>
      </c>
      <c r="C26" s="10"/>
      <c r="D26" s="46">
        <v>364</v>
      </c>
      <c r="E26" s="16" t="str">
        <f t="shared" si="0"/>
        <v>364Situs</v>
      </c>
      <c r="F26" s="11" t="s">
        <v>110</v>
      </c>
      <c r="G26" s="1">
        <f t="shared" si="2"/>
        <v>119296811.72393234</v>
      </c>
      <c r="H26" s="46" t="s">
        <v>34</v>
      </c>
      <c r="I26" s="6" t="s">
        <v>29</v>
      </c>
      <c r="J26" s="5">
        <f t="shared" si="3"/>
        <v>4241044.6832992202</v>
      </c>
      <c r="K26" s="10"/>
      <c r="L26" s="27">
        <v>0.17774285461910408</v>
      </c>
      <c r="M26" s="26">
        <f>$M$20*L26</f>
        <v>947161.59944414487</v>
      </c>
      <c r="N26" s="9">
        <f t="shared" si="4"/>
        <v>3856856.4193065288</v>
      </c>
      <c r="O26" s="9">
        <f t="shared" si="5"/>
        <v>58577375.725985207</v>
      </c>
      <c r="P26" s="9">
        <f t="shared" si="6"/>
        <v>45595697.076334022</v>
      </c>
      <c r="Q26" s="9">
        <f t="shared" si="7"/>
        <v>4241044.6832992202</v>
      </c>
      <c r="R26" s="9">
        <f t="shared" si="8"/>
        <v>6145600.3527070927</v>
      </c>
      <c r="S26" s="26">
        <f t="shared" si="9"/>
        <v>-66924.133143862826</v>
      </c>
      <c r="T26" s="26">
        <f t="shared" si="10"/>
        <v>6078676.2195632299</v>
      </c>
    </row>
    <row r="27" spans="1:20" ht="12" customHeight="1" x14ac:dyDescent="0.2">
      <c r="A27" s="10"/>
      <c r="B27" s="16" t="s">
        <v>33</v>
      </c>
      <c r="C27" s="10"/>
      <c r="D27" s="46">
        <v>365</v>
      </c>
      <c r="E27" s="16" t="str">
        <f t="shared" si="0"/>
        <v>365Situs</v>
      </c>
      <c r="F27" s="11" t="s">
        <v>110</v>
      </c>
      <c r="G27" s="1">
        <f t="shared" si="2"/>
        <v>74619519.632232219</v>
      </c>
      <c r="H27" s="46" t="s">
        <v>34</v>
      </c>
      <c r="I27" s="6" t="s">
        <v>29</v>
      </c>
      <c r="J27" s="5">
        <f t="shared" si="3"/>
        <v>2652750.8357805815</v>
      </c>
      <c r="K27" s="11"/>
      <c r="L27" s="3">
        <v>0.11117720782372342</v>
      </c>
      <c r="M27" s="26">
        <f t="shared" si="11"/>
        <v>592444.53010339953</v>
      </c>
      <c r="N27" s="9">
        <f t="shared" si="4"/>
        <v>2412443.1251787501</v>
      </c>
      <c r="O27" s="9">
        <f t="shared" si="5"/>
        <v>36639836.176886849</v>
      </c>
      <c r="P27" s="9">
        <f t="shared" si="6"/>
        <v>28519865.400981806</v>
      </c>
      <c r="Q27" s="9">
        <f t="shared" si="7"/>
        <v>2652750.8357805815</v>
      </c>
      <c r="R27" s="9">
        <f t="shared" si="8"/>
        <v>3844040.2517369469</v>
      </c>
      <c r="S27" s="26">
        <f t="shared" si="9"/>
        <v>-41860.688436124983</v>
      </c>
      <c r="T27" s="26">
        <f t="shared" si="10"/>
        <v>3802179.5633008219</v>
      </c>
    </row>
    <row r="28" spans="1:20" ht="12" customHeight="1" x14ac:dyDescent="0.2">
      <c r="A28" s="10"/>
      <c r="B28" s="16" t="s">
        <v>33</v>
      </c>
      <c r="C28" s="10"/>
      <c r="D28" s="46">
        <v>366</v>
      </c>
      <c r="E28" s="16" t="str">
        <f t="shared" si="0"/>
        <v>366Situs</v>
      </c>
      <c r="F28" s="11" t="s">
        <v>110</v>
      </c>
      <c r="G28" s="1">
        <f t="shared" si="2"/>
        <v>37566096.794102006</v>
      </c>
      <c r="H28" s="46" t="s">
        <v>34</v>
      </c>
      <c r="I28" s="6" t="s">
        <v>29</v>
      </c>
      <c r="J28" s="5">
        <f t="shared" si="3"/>
        <v>1335488.2899101719</v>
      </c>
      <c r="K28" s="11"/>
      <c r="L28" s="3">
        <v>5.5970525822038854E-2</v>
      </c>
      <c r="M28" s="26">
        <f t="shared" si="11"/>
        <v>298257.46229257534</v>
      </c>
      <c r="N28" s="9">
        <f t="shared" si="4"/>
        <v>1214508.9166666861</v>
      </c>
      <c r="O28" s="9">
        <f t="shared" si="5"/>
        <v>18445785.219802234</v>
      </c>
      <c r="P28" s="9">
        <f t="shared" si="6"/>
        <v>14357905.672515964</v>
      </c>
      <c r="Q28" s="9">
        <f t="shared" si="7"/>
        <v>1335488.2899101719</v>
      </c>
      <c r="R28" s="9">
        <f t="shared" si="8"/>
        <v>1935225.3792156251</v>
      </c>
      <c r="S28" s="26">
        <f t="shared" si="9"/>
        <v>-21074.146301257493</v>
      </c>
      <c r="T28" s="26">
        <f t="shared" si="10"/>
        <v>1914151.2329143677</v>
      </c>
    </row>
    <row r="29" spans="1:20" ht="12" customHeight="1" x14ac:dyDescent="0.2">
      <c r="A29" s="10"/>
      <c r="B29" s="16" t="s">
        <v>33</v>
      </c>
      <c r="C29" s="10"/>
      <c r="D29" s="46">
        <v>367</v>
      </c>
      <c r="E29" s="16" t="str">
        <f t="shared" si="0"/>
        <v>367Situs</v>
      </c>
      <c r="F29" s="11" t="s">
        <v>110</v>
      </c>
      <c r="G29" s="1">
        <f t="shared" si="2"/>
        <v>86617088.08897458</v>
      </c>
      <c r="H29" s="46" t="s">
        <v>34</v>
      </c>
      <c r="I29" s="6" t="s">
        <v>29</v>
      </c>
      <c r="J29" s="5">
        <f t="shared" si="3"/>
        <v>3079268.72155387</v>
      </c>
      <c r="K29" s="11"/>
      <c r="L29" s="3">
        <v>0.12905263999306202</v>
      </c>
      <c r="M29" s="26">
        <f t="shared" si="11"/>
        <v>687699.6837383986</v>
      </c>
      <c r="N29" s="9">
        <f t="shared" si="4"/>
        <v>2800323.5576042002</v>
      </c>
      <c r="O29" s="9">
        <f t="shared" si="5"/>
        <v>42530907.909090064</v>
      </c>
      <c r="P29" s="9">
        <f t="shared" si="6"/>
        <v>33105381.887978278</v>
      </c>
      <c r="Q29" s="9">
        <f t="shared" si="7"/>
        <v>3079268.72155387</v>
      </c>
      <c r="R29" s="9">
        <f t="shared" si="8"/>
        <v>4462097.5147425085</v>
      </c>
      <c r="S29" s="26">
        <f t="shared" si="9"/>
        <v>-48591.185732730934</v>
      </c>
      <c r="T29" s="26">
        <f t="shared" si="10"/>
        <v>4413506.3290097779</v>
      </c>
    </row>
    <row r="30" spans="1:20" ht="12" customHeight="1" x14ac:dyDescent="0.2">
      <c r="A30" s="10"/>
      <c r="B30" s="16" t="s">
        <v>33</v>
      </c>
      <c r="C30" s="10"/>
      <c r="D30" s="46">
        <v>368</v>
      </c>
      <c r="E30" s="16" t="str">
        <f t="shared" si="0"/>
        <v>368Situs</v>
      </c>
      <c r="F30" s="11" t="s">
        <v>110</v>
      </c>
      <c r="G30" s="1">
        <f t="shared" si="2"/>
        <v>129026408.90306142</v>
      </c>
      <c r="H30" s="46" t="s">
        <v>34</v>
      </c>
      <c r="I30" s="6" t="s">
        <v>29</v>
      </c>
      <c r="J30" s="5">
        <f t="shared" si="3"/>
        <v>4586935.3721692441</v>
      </c>
      <c r="K30" s="11"/>
      <c r="L30" s="3">
        <v>0.19223918819182648</v>
      </c>
      <c r="M30" s="26">
        <f t="shared" si="11"/>
        <v>1024410.1083771158</v>
      </c>
      <c r="N30" s="9">
        <f t="shared" si="4"/>
        <v>4171413.521003678</v>
      </c>
      <c r="O30" s="9">
        <f t="shared" si="5"/>
        <v>63354823.349172555</v>
      </c>
      <c r="P30" s="9">
        <f t="shared" si="6"/>
        <v>49314386.27886638</v>
      </c>
      <c r="Q30" s="9">
        <f t="shared" si="7"/>
        <v>4586935.3721692441</v>
      </c>
      <c r="R30" s="9">
        <f t="shared" si="8"/>
        <v>6646822.5982279936</v>
      </c>
      <c r="S30" s="26">
        <f t="shared" si="9"/>
        <v>-72382.324755546593</v>
      </c>
      <c r="T30" s="26">
        <f t="shared" si="10"/>
        <v>6574440.2734724469</v>
      </c>
    </row>
    <row r="31" spans="1:20" ht="12" customHeight="1" x14ac:dyDescent="0.2">
      <c r="A31" s="10"/>
      <c r="B31" s="16" t="s">
        <v>33</v>
      </c>
      <c r="C31" s="10"/>
      <c r="D31" s="46">
        <v>369</v>
      </c>
      <c r="E31" s="16" t="str">
        <f t="shared" si="0"/>
        <v>369Situs</v>
      </c>
      <c r="F31" s="11" t="s">
        <v>110</v>
      </c>
      <c r="G31" s="1">
        <f t="shared" si="2"/>
        <v>81191191.117803931</v>
      </c>
      <c r="H31" s="46" t="s">
        <v>34</v>
      </c>
      <c r="I31" s="6" t="s">
        <v>29</v>
      </c>
      <c r="J31" s="5">
        <f t="shared" si="3"/>
        <v>2886376.127282667</v>
      </c>
      <c r="K31" s="11"/>
      <c r="L31" s="3">
        <v>0.1209684808056665</v>
      </c>
      <c r="M31" s="26">
        <f t="shared" si="11"/>
        <v>644620.56721074251</v>
      </c>
      <c r="N31" s="9">
        <f t="shared" si="4"/>
        <v>2624904.7407779568</v>
      </c>
      <c r="O31" s="9">
        <f t="shared" si="5"/>
        <v>39866672.369700648</v>
      </c>
      <c r="P31" s="9">
        <f t="shared" si="6"/>
        <v>31031583.342235047</v>
      </c>
      <c r="Q31" s="9">
        <f t="shared" si="7"/>
        <v>2886376.127282667</v>
      </c>
      <c r="R31" s="9">
        <f t="shared" si="8"/>
        <v>4182581.2908140435</v>
      </c>
      <c r="S31" s="26">
        <f t="shared" si="9"/>
        <v>-45547.320217164437</v>
      </c>
      <c r="T31" s="26">
        <f t="shared" si="10"/>
        <v>4137033.9705968793</v>
      </c>
    </row>
    <row r="32" spans="1:20" ht="12" customHeight="1" x14ac:dyDescent="0.2">
      <c r="A32" s="10"/>
      <c r="B32" s="16" t="s">
        <v>33</v>
      </c>
      <c r="C32" s="10"/>
      <c r="D32" s="46">
        <v>370</v>
      </c>
      <c r="E32" s="16" t="str">
        <f t="shared" si="0"/>
        <v>370Situs</v>
      </c>
      <c r="F32" s="11" t="s">
        <v>110</v>
      </c>
      <c r="G32" s="1">
        <f t="shared" si="2"/>
        <v>22024050.701753322</v>
      </c>
      <c r="H32" s="46" t="s">
        <v>34</v>
      </c>
      <c r="I32" s="6" t="s">
        <v>29</v>
      </c>
      <c r="J32" s="5">
        <f t="shared" si="3"/>
        <v>782962.9458122832</v>
      </c>
      <c r="K32" s="11"/>
      <c r="L32" s="3">
        <v>3.2814101109964529E-2</v>
      </c>
      <c r="M32" s="26">
        <f t="shared" si="11"/>
        <v>174860.79290354403</v>
      </c>
      <c r="N32" s="9">
        <f t="shared" si="4"/>
        <v>712035.80465134152</v>
      </c>
      <c r="O32" s="9">
        <f t="shared" si="5"/>
        <v>10814296.495619932</v>
      </c>
      <c r="P32" s="9">
        <f t="shared" si="6"/>
        <v>8417676.295614792</v>
      </c>
      <c r="Q32" s="9">
        <f t="shared" si="7"/>
        <v>782962.9458122832</v>
      </c>
      <c r="R32" s="9">
        <f t="shared" si="8"/>
        <v>1134573.605151772</v>
      </c>
      <c r="S32" s="26">
        <f t="shared" si="9"/>
        <v>-12355.238000343265</v>
      </c>
      <c r="T32" s="26">
        <f t="shared" si="10"/>
        <v>1122218.3671514287</v>
      </c>
    </row>
    <row r="33" spans="1:20" ht="12" customHeight="1" x14ac:dyDescent="0.2">
      <c r="A33" s="10"/>
      <c r="B33" s="16" t="s">
        <v>33</v>
      </c>
      <c r="C33" s="10"/>
      <c r="D33" s="46">
        <v>371</v>
      </c>
      <c r="E33" s="16" t="str">
        <f t="shared" si="0"/>
        <v>371Situs</v>
      </c>
      <c r="F33" s="11" t="s">
        <v>110</v>
      </c>
      <c r="G33" s="1">
        <f t="shared" si="2"/>
        <v>727481.98571622383</v>
      </c>
      <c r="H33" s="46" t="s">
        <v>34</v>
      </c>
      <c r="I33" s="6" t="s">
        <v>29</v>
      </c>
      <c r="J33" s="5">
        <f t="shared" si="3"/>
        <v>25862.246971507342</v>
      </c>
      <c r="K33" s="11"/>
      <c r="L33" s="3">
        <v>1.0838908681348764E-3</v>
      </c>
      <c r="M33" s="26">
        <f t="shared" si="11"/>
        <v>5775.8710497000739</v>
      </c>
      <c r="N33" s="9">
        <f t="shared" si="4"/>
        <v>23519.434643672066</v>
      </c>
      <c r="O33" s="9">
        <f t="shared" si="5"/>
        <v>357209.76106049767</v>
      </c>
      <c r="P33" s="9">
        <f t="shared" si="6"/>
        <v>278046.39344399673</v>
      </c>
      <c r="Q33" s="9">
        <f t="shared" si="7"/>
        <v>25862.246971507342</v>
      </c>
      <c r="R33" s="9">
        <f t="shared" si="8"/>
        <v>37476.38753625453</v>
      </c>
      <c r="S33" s="26">
        <f t="shared" si="9"/>
        <v>-408.10898940451125</v>
      </c>
      <c r="T33" s="26">
        <f t="shared" si="10"/>
        <v>37068.278546850015</v>
      </c>
    </row>
    <row r="34" spans="1:20" ht="12" customHeight="1" x14ac:dyDescent="0.2">
      <c r="A34" s="10"/>
      <c r="B34" s="16" t="s">
        <v>33</v>
      </c>
      <c r="C34" s="10"/>
      <c r="D34" s="46">
        <v>373</v>
      </c>
      <c r="E34" s="16" t="str">
        <f t="shared" si="0"/>
        <v>373Situs</v>
      </c>
      <c r="F34" s="11" t="s">
        <v>110</v>
      </c>
      <c r="G34" s="1">
        <f t="shared" si="2"/>
        <v>5213986.7720581526</v>
      </c>
      <c r="H34" s="46" t="s">
        <v>34</v>
      </c>
      <c r="I34" s="6" t="s">
        <v>29</v>
      </c>
      <c r="J34" s="5">
        <f t="shared" si="3"/>
        <v>185359.1102635781</v>
      </c>
      <c r="K34" s="11"/>
      <c r="L34" s="3">
        <v>7.7684296790468815E-3</v>
      </c>
      <c r="M34" s="26">
        <f t="shared" si="11"/>
        <v>41396.647396843175</v>
      </c>
      <c r="N34" s="9">
        <f t="shared" si="4"/>
        <v>168567.7769706698</v>
      </c>
      <c r="O34" s="9">
        <f t="shared" si="5"/>
        <v>2560182.9400432836</v>
      </c>
      <c r="P34" s="9">
        <f t="shared" si="6"/>
        <v>1992805.6582846937</v>
      </c>
      <c r="Q34" s="9">
        <f t="shared" si="7"/>
        <v>185359.1102635781</v>
      </c>
      <c r="R34" s="9">
        <f t="shared" si="8"/>
        <v>268599.6254411423</v>
      </c>
      <c r="S34" s="26">
        <f t="shared" si="9"/>
        <v>-2924.9863420579377</v>
      </c>
      <c r="T34" s="26">
        <f t="shared" si="10"/>
        <v>265674.63909908436</v>
      </c>
    </row>
    <row r="35" spans="1:20" ht="12" customHeight="1" x14ac:dyDescent="0.2">
      <c r="A35" s="10"/>
      <c r="B35" s="16" t="s">
        <v>35</v>
      </c>
      <c r="C35" s="10"/>
      <c r="D35" s="46">
        <v>397</v>
      </c>
      <c r="E35" s="16" t="str">
        <f t="shared" si="0"/>
        <v>397CA</v>
      </c>
      <c r="F35" s="11" t="s">
        <v>110</v>
      </c>
      <c r="G35" s="1">
        <f>SUMIF('14.1.2 - 14.1.3'!$G$10:$G$86,'14.1'!E35,'14.1.2 - 14.1.3'!$J$10:$J$86)</f>
        <v>1706968.20682282</v>
      </c>
      <c r="H35" s="45" t="s">
        <v>25</v>
      </c>
      <c r="I35" s="3">
        <v>0</v>
      </c>
      <c r="J35" s="5">
        <f t="shared" ref="J35:J49" si="12">G35*I35</f>
        <v>0</v>
      </c>
      <c r="K35" s="11"/>
      <c r="L35" s="28">
        <f>SUM(L22:L34)</f>
        <v>1.0000000000000002</v>
      </c>
      <c r="M35" s="29">
        <f>SUM(M22:M34)</f>
        <v>5328830.8071448216</v>
      </c>
      <c r="N35" s="29">
        <f t="shared" ref="N35:T35" si="13">SUM(N22:N34)</f>
        <v>21699079.985924728</v>
      </c>
      <c r="O35" s="29">
        <f t="shared" si="13"/>
        <v>329562478.62404495</v>
      </c>
      <c r="P35" s="29">
        <f t="shared" si="13"/>
        <v>256526188.76884705</v>
      </c>
      <c r="Q35" s="29">
        <f t="shared" si="13"/>
        <v>23860563.578702576</v>
      </c>
      <c r="R35" s="29">
        <f t="shared" si="13"/>
        <v>34575794.148669839</v>
      </c>
      <c r="S35" s="29">
        <f t="shared" si="13"/>
        <v>-376522.21399998671</v>
      </c>
      <c r="T35" s="29">
        <f t="shared" si="13"/>
        <v>34199271.93466986</v>
      </c>
    </row>
    <row r="36" spans="1:20" ht="12" customHeight="1" x14ac:dyDescent="0.2">
      <c r="A36" s="10"/>
      <c r="B36" s="16" t="s">
        <v>35</v>
      </c>
      <c r="C36" s="10"/>
      <c r="D36" s="46">
        <v>397</v>
      </c>
      <c r="E36" s="16" t="str">
        <f t="shared" si="0"/>
        <v>397OR</v>
      </c>
      <c r="F36" s="11" t="s">
        <v>110</v>
      </c>
      <c r="G36" s="1">
        <f>SUMIF('14.1.2 - 14.1.3'!$G$10:$G$86,'14.1'!E36,'14.1.2 - 14.1.3'!$J$10:$J$86)</f>
        <v>48299549.490436137</v>
      </c>
      <c r="H36" s="45" t="s">
        <v>27</v>
      </c>
      <c r="I36" s="3">
        <v>0</v>
      </c>
      <c r="J36" s="5">
        <f t="shared" si="12"/>
        <v>0</v>
      </c>
      <c r="K36" s="11"/>
      <c r="L36" s="10"/>
      <c r="M36" s="16"/>
      <c r="N36" s="16"/>
      <c r="O36" s="10"/>
      <c r="P36" s="10"/>
      <c r="Q36" s="10"/>
      <c r="R36" s="10"/>
      <c r="S36" s="10"/>
      <c r="T36" s="10"/>
    </row>
    <row r="37" spans="1:20" ht="12" customHeight="1" x14ac:dyDescent="0.2">
      <c r="A37" s="10"/>
      <c r="B37" s="16" t="s">
        <v>35</v>
      </c>
      <c r="C37" s="10"/>
      <c r="D37" s="46">
        <v>397</v>
      </c>
      <c r="E37" s="16" t="str">
        <f t="shared" si="0"/>
        <v>397WA</v>
      </c>
      <c r="F37" s="11" t="s">
        <v>110</v>
      </c>
      <c r="G37" s="1">
        <f>SUMIF('14.1.2 - 14.1.3'!$G$10:$G$86,'14.1'!E37,'14.1.2 - 14.1.3'!$J$10:$J$86)</f>
        <v>3056556.210643664</v>
      </c>
      <c r="H37" s="45" t="s">
        <v>29</v>
      </c>
      <c r="I37" s="3">
        <v>1</v>
      </c>
      <c r="J37" s="5">
        <f t="shared" si="12"/>
        <v>3056556.210643664</v>
      </c>
      <c r="K37" s="11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2" customHeight="1" x14ac:dyDescent="0.2">
      <c r="A38" s="10"/>
      <c r="B38" s="16" t="s">
        <v>35</v>
      </c>
      <c r="C38" s="10"/>
      <c r="D38" s="46">
        <v>397</v>
      </c>
      <c r="E38" s="16" t="str">
        <f t="shared" si="0"/>
        <v>397WYP</v>
      </c>
      <c r="F38" s="11" t="s">
        <v>110</v>
      </c>
      <c r="G38" s="1">
        <f>SUMIF('14.1.2 - 14.1.3'!$G$10:$G$86,'14.1'!E38,'14.1.2 - 14.1.3'!$J$10:$J$86)</f>
        <v>13913475.436831728</v>
      </c>
      <c r="H38" s="45" t="s">
        <v>30</v>
      </c>
      <c r="I38" s="3">
        <v>0</v>
      </c>
      <c r="J38" s="5">
        <f t="shared" si="12"/>
        <v>0</v>
      </c>
      <c r="K38" s="11"/>
      <c r="L38" s="10"/>
      <c r="M38" s="10"/>
      <c r="N38" s="10"/>
      <c r="O38" s="10"/>
      <c r="P38" s="10"/>
      <c r="Q38" s="10"/>
      <c r="R38" s="10"/>
    </row>
    <row r="39" spans="1:20" ht="12" customHeight="1" x14ac:dyDescent="0.2">
      <c r="A39" s="10"/>
      <c r="B39" s="16" t="s">
        <v>35</v>
      </c>
      <c r="C39" s="10"/>
      <c r="D39" s="46">
        <v>397</v>
      </c>
      <c r="E39" s="16" t="str">
        <f t="shared" si="0"/>
        <v>397UT</v>
      </c>
      <c r="F39" s="11" t="s">
        <v>110</v>
      </c>
      <c r="G39" s="1">
        <f>SUMIF('14.1.2 - 14.1.3'!$G$10:$G$86,'14.1'!E39,'14.1.2 - 14.1.3'!$J$10:$J$86)</f>
        <v>23961062.261874974</v>
      </c>
      <c r="H39" s="45" t="s">
        <v>28</v>
      </c>
      <c r="I39" s="3">
        <v>0</v>
      </c>
      <c r="J39" s="5">
        <f t="shared" si="12"/>
        <v>0</v>
      </c>
      <c r="K39" s="11"/>
      <c r="L39" s="10"/>
      <c r="M39" s="10"/>
      <c r="N39" s="10"/>
      <c r="O39" s="10"/>
      <c r="P39" s="10"/>
      <c r="Q39" s="10"/>
      <c r="R39" s="10"/>
    </row>
    <row r="40" spans="1:20" ht="12" customHeight="1" x14ac:dyDescent="0.2">
      <c r="A40" s="10"/>
      <c r="B40" s="16" t="s">
        <v>35</v>
      </c>
      <c r="C40" s="10"/>
      <c r="D40" s="46">
        <v>397</v>
      </c>
      <c r="E40" s="16" t="str">
        <f t="shared" si="0"/>
        <v>397ID</v>
      </c>
      <c r="F40" s="11" t="s">
        <v>110</v>
      </c>
      <c r="G40" s="1">
        <f>SUMIF('14.1.2 - 14.1.3'!$G$10:$G$86,'14.1'!E40,'14.1.2 - 14.1.3'!$J$10:$J$86)</f>
        <v>3671144.1243302524</v>
      </c>
      <c r="H40" s="45" t="s">
        <v>26</v>
      </c>
      <c r="I40" s="3">
        <v>0</v>
      </c>
      <c r="J40" s="5">
        <f t="shared" si="12"/>
        <v>0</v>
      </c>
      <c r="K40" s="10"/>
      <c r="L40" s="10"/>
      <c r="M40" s="10"/>
      <c r="N40" s="10"/>
      <c r="O40" s="10"/>
      <c r="P40" s="10"/>
      <c r="Q40" s="10"/>
      <c r="R40" s="10"/>
    </row>
    <row r="41" spans="1:20" ht="12" customHeight="1" x14ac:dyDescent="0.2">
      <c r="A41" s="10"/>
      <c r="B41" s="16" t="s">
        <v>35</v>
      </c>
      <c r="C41" s="10"/>
      <c r="D41" s="46">
        <v>397</v>
      </c>
      <c r="E41" s="16" t="str">
        <f t="shared" si="0"/>
        <v>397WYU</v>
      </c>
      <c r="F41" s="11" t="s">
        <v>110</v>
      </c>
      <c r="G41" s="1">
        <f>SUMIF('14.1.2 - 14.1.3'!$G$10:$G$86,'14.1'!E41,'14.1.2 - 14.1.3'!$J$10:$J$86)</f>
        <v>-323072.94599997997</v>
      </c>
      <c r="H41" s="45" t="s">
        <v>31</v>
      </c>
      <c r="I41" s="3">
        <v>0</v>
      </c>
      <c r="J41" s="5">
        <f t="shared" si="12"/>
        <v>0</v>
      </c>
      <c r="K41" s="10"/>
      <c r="L41" s="10"/>
      <c r="M41" s="10"/>
      <c r="N41" s="10"/>
      <c r="O41" s="10"/>
      <c r="P41" s="10"/>
      <c r="Q41" s="10"/>
      <c r="R41" s="10"/>
    </row>
    <row r="42" spans="1:20" ht="12" customHeight="1" x14ac:dyDescent="0.2">
      <c r="A42" s="10"/>
      <c r="B42" s="16" t="s">
        <v>35</v>
      </c>
      <c r="C42" s="10"/>
      <c r="D42" s="46">
        <v>397</v>
      </c>
      <c r="E42" s="16" t="str">
        <f t="shared" si="0"/>
        <v>397CAGE</v>
      </c>
      <c r="F42" s="11" t="s">
        <v>110</v>
      </c>
      <c r="G42" s="1">
        <f>SUMIF('14.1.2 - 14.1.3'!$G$10:$G$86,'14.1'!E42,'14.1.2 - 14.1.3'!$J$10:$J$86)</f>
        <v>1134650.8979796022</v>
      </c>
      <c r="H42" s="45" t="s">
        <v>14</v>
      </c>
      <c r="I42" s="3">
        <v>0</v>
      </c>
      <c r="J42" s="5">
        <f t="shared" si="12"/>
        <v>0</v>
      </c>
      <c r="K42" s="10"/>
      <c r="L42" s="10"/>
      <c r="M42" s="10"/>
      <c r="N42" s="10"/>
      <c r="O42" s="10"/>
      <c r="P42" s="10"/>
      <c r="Q42" s="10"/>
      <c r="R42" s="10"/>
    </row>
    <row r="43" spans="1:20" ht="12" customHeight="1" x14ac:dyDescent="0.2">
      <c r="A43" s="10"/>
      <c r="B43" s="16" t="s">
        <v>35</v>
      </c>
      <c r="C43" s="10"/>
      <c r="D43" s="46">
        <v>397</v>
      </c>
      <c r="E43" s="16" t="str">
        <f t="shared" si="0"/>
        <v>397CAGW</v>
      </c>
      <c r="F43" s="11" t="s">
        <v>110</v>
      </c>
      <c r="G43" s="1">
        <f>SUMIF('14.1.2 - 14.1.3'!$G$10:$G$86,'14.1'!E43,'14.1.2 - 14.1.3'!$J$10:$J$86)</f>
        <v>3330063.1455469718</v>
      </c>
      <c r="H43" s="45" t="s">
        <v>13</v>
      </c>
      <c r="I43" s="3">
        <v>0.22162982918040364</v>
      </c>
      <c r="J43" s="5">
        <f t="shared" si="12"/>
        <v>738041.32610753295</v>
      </c>
      <c r="K43" s="10"/>
      <c r="L43" s="10"/>
      <c r="M43" s="10"/>
      <c r="N43" s="10"/>
      <c r="O43" s="10"/>
      <c r="P43" s="10"/>
      <c r="Q43" s="10"/>
      <c r="R43" s="10"/>
    </row>
    <row r="44" spans="1:20" ht="12" customHeight="1" x14ac:dyDescent="0.2">
      <c r="A44" s="10"/>
      <c r="B44" s="16" t="s">
        <v>35</v>
      </c>
      <c r="C44" s="10"/>
      <c r="D44" s="46">
        <v>397</v>
      </c>
      <c r="E44" s="16" t="str">
        <f t="shared" si="0"/>
        <v>397SG</v>
      </c>
      <c r="F44" s="11" t="s">
        <v>110</v>
      </c>
      <c r="G44" s="1">
        <f>SUMIF('14.1.2 - 14.1.3'!$G$10:$G$86,'14.1'!E44,'14.1.2 - 14.1.3'!$J$10:$J$86)</f>
        <v>-2648975.9666148722</v>
      </c>
      <c r="H44" s="45" t="s">
        <v>15</v>
      </c>
      <c r="I44" s="3">
        <v>7.9787774498314715E-2</v>
      </c>
      <c r="J44" s="5">
        <f t="shared" si="12"/>
        <v>-211355.89707572266</v>
      </c>
      <c r="K44" s="11"/>
      <c r="L44" s="10"/>
      <c r="M44" s="10"/>
      <c r="N44" s="10"/>
      <c r="O44" s="10"/>
      <c r="P44" s="10"/>
      <c r="Q44" s="10"/>
      <c r="R44" s="10"/>
    </row>
    <row r="45" spans="1:20" ht="12" customHeight="1" x14ac:dyDescent="0.2">
      <c r="A45" s="10"/>
      <c r="B45" s="16" t="s">
        <v>35</v>
      </c>
      <c r="C45" s="10"/>
      <c r="D45" s="46">
        <v>397</v>
      </c>
      <c r="E45" s="16" t="str">
        <f t="shared" si="0"/>
        <v>397SO</v>
      </c>
      <c r="F45" s="11" t="s">
        <v>110</v>
      </c>
      <c r="G45" s="1">
        <f>SUMIF('14.1.2 - 14.1.3'!$G$10:$G$86,'14.1'!E45,'14.1.2 - 14.1.3'!$J$10:$J$86)</f>
        <v>138274306.14329255</v>
      </c>
      <c r="H45" s="45" t="s">
        <v>36</v>
      </c>
      <c r="I45" s="3">
        <v>7.0845810240555085E-2</v>
      </c>
      <c r="J45" s="5">
        <f t="shared" si="12"/>
        <v>9796155.254172124</v>
      </c>
      <c r="K45" s="11"/>
      <c r="L45" s="10"/>
      <c r="M45" s="10"/>
      <c r="N45" s="10"/>
      <c r="O45" s="10"/>
      <c r="P45" s="10"/>
      <c r="Q45" s="10"/>
      <c r="R45" s="10"/>
    </row>
    <row r="46" spans="1:20" ht="12" customHeight="1" x14ac:dyDescent="0.2">
      <c r="A46" s="10"/>
      <c r="B46" s="16" t="s">
        <v>35</v>
      </c>
      <c r="C46" s="10"/>
      <c r="D46" s="46">
        <v>397</v>
      </c>
      <c r="E46" s="16" t="str">
        <f t="shared" si="0"/>
        <v>397CN</v>
      </c>
      <c r="F46" s="11" t="s">
        <v>110</v>
      </c>
      <c r="G46" s="1">
        <f>SUMIF('14.1.2 - 14.1.3'!$G$10:$G$86,'14.1'!E46,'14.1.2 - 14.1.3'!$J$10:$J$86)</f>
        <v>-1180201.0500000045</v>
      </c>
      <c r="H46" s="45" t="s">
        <v>37</v>
      </c>
      <c r="I46" s="3">
        <v>6.742981175467383E-2</v>
      </c>
      <c r="J46" s="5">
        <f t="shared" si="12"/>
        <v>-79580.734634168693</v>
      </c>
      <c r="K46" s="11"/>
      <c r="L46" s="10"/>
      <c r="M46" s="10"/>
      <c r="N46" s="10"/>
      <c r="O46" s="10"/>
      <c r="P46" s="10"/>
      <c r="Q46" s="10"/>
      <c r="R46" s="10"/>
    </row>
    <row r="47" spans="1:20" ht="12" customHeight="1" x14ac:dyDescent="0.2">
      <c r="A47" s="10"/>
      <c r="B47" s="16" t="s">
        <v>35</v>
      </c>
      <c r="C47" s="10"/>
      <c r="D47" s="46">
        <v>397</v>
      </c>
      <c r="E47" s="16" t="str">
        <f t="shared" si="0"/>
        <v>397JBG</v>
      </c>
      <c r="F47" s="11" t="s">
        <v>110</v>
      </c>
      <c r="G47" s="1">
        <f>SUMIF('14.1.2 - 14.1.3'!$G$10:$G$86,'14.1'!E47,'14.1.2 - 14.1.3'!$J$10:$J$86)</f>
        <v>-1240423.773999989</v>
      </c>
      <c r="H47" s="45" t="s">
        <v>16</v>
      </c>
      <c r="I47" s="3">
        <v>0.22162982918040364</v>
      </c>
      <c r="J47" s="5">
        <f t="shared" si="12"/>
        <v>-274914.90914292919</v>
      </c>
      <c r="K47" s="11"/>
      <c r="L47" s="10"/>
      <c r="M47" s="10"/>
      <c r="N47" s="10"/>
      <c r="O47" s="10"/>
      <c r="P47" s="10"/>
      <c r="Q47" s="10"/>
      <c r="R47" s="10"/>
    </row>
    <row r="48" spans="1:20" ht="12" customHeight="1" x14ac:dyDescent="0.2">
      <c r="A48" s="10"/>
      <c r="B48" s="16" t="s">
        <v>35</v>
      </c>
      <c r="C48" s="10"/>
      <c r="D48" s="46">
        <v>397</v>
      </c>
      <c r="E48" s="16" t="str">
        <f t="shared" si="0"/>
        <v>397CAEE</v>
      </c>
      <c r="F48" s="11" t="s">
        <v>110</v>
      </c>
      <c r="G48" s="1">
        <f>SUMIF('14.1.2 - 14.1.3'!$G$10:$G$86,'14.1'!E48,'14.1.2 - 14.1.3'!$J$10:$J$86)</f>
        <v>-137374.28599999845</v>
      </c>
      <c r="H48" s="45" t="s">
        <v>38</v>
      </c>
      <c r="I48" s="3">
        <v>0</v>
      </c>
      <c r="J48" s="5">
        <f t="shared" si="12"/>
        <v>0</v>
      </c>
      <c r="K48" s="11"/>
      <c r="L48" s="10"/>
      <c r="M48" s="10"/>
      <c r="N48" s="10"/>
      <c r="O48" s="10"/>
      <c r="P48" s="10"/>
      <c r="Q48" s="10"/>
      <c r="R48" s="10"/>
    </row>
    <row r="49" spans="1:18" ht="12" customHeight="1" x14ac:dyDescent="0.2">
      <c r="A49" s="10"/>
      <c r="B49" s="16" t="s">
        <v>39</v>
      </c>
      <c r="C49" s="10"/>
      <c r="D49" s="46">
        <v>399</v>
      </c>
      <c r="E49" s="16" t="str">
        <f t="shared" si="0"/>
        <v>399CAEE</v>
      </c>
      <c r="F49" s="11" t="s">
        <v>110</v>
      </c>
      <c r="G49" s="1">
        <f>SUMIF('14.1.2 - 14.1.3'!$G$10:$G$86,'14.1'!E49,'14.1.2 - 14.1.3'!$J$10:$J$86)</f>
        <v>0</v>
      </c>
      <c r="H49" s="1" t="s">
        <v>38</v>
      </c>
      <c r="I49" s="3">
        <v>0</v>
      </c>
      <c r="J49" s="5">
        <f t="shared" si="12"/>
        <v>0</v>
      </c>
      <c r="K49" s="11"/>
      <c r="L49" s="10"/>
      <c r="M49" s="10"/>
      <c r="N49" s="10"/>
      <c r="O49" s="10"/>
      <c r="P49" s="10"/>
      <c r="Q49" s="10"/>
      <c r="R49" s="10"/>
    </row>
    <row r="50" spans="1:18" ht="12" customHeight="1" x14ac:dyDescent="0.2">
      <c r="A50" s="10"/>
      <c r="B50" s="10"/>
      <c r="C50" s="10"/>
      <c r="D50" s="11"/>
      <c r="E50" s="16"/>
      <c r="F50" s="11"/>
      <c r="G50" s="4">
        <f>SUM(G9:G49)</f>
        <v>1690570253.5527513</v>
      </c>
      <c r="H50" s="11"/>
      <c r="I50" s="6"/>
      <c r="J50" s="4">
        <f>SUM(J9:J49)</f>
        <v>94743940.68524161</v>
      </c>
      <c r="K50" s="11"/>
      <c r="L50" s="10"/>
      <c r="M50" s="10"/>
      <c r="N50" s="10"/>
      <c r="O50" s="10"/>
      <c r="P50" s="10"/>
      <c r="Q50" s="10"/>
      <c r="R50" s="10"/>
    </row>
    <row r="51" spans="1:18" ht="12" customHeight="1" x14ac:dyDescent="0.2">
      <c r="A51" s="10"/>
      <c r="B51" s="10"/>
      <c r="C51" s="10"/>
      <c r="D51" s="11"/>
      <c r="E51" s="16"/>
      <c r="F51" s="11"/>
      <c r="G51" s="5"/>
      <c r="H51" s="11"/>
      <c r="I51" s="6"/>
      <c r="J51" s="5"/>
      <c r="K51" s="11"/>
      <c r="L51" s="10"/>
      <c r="M51" s="10"/>
      <c r="N51" s="10"/>
      <c r="O51" s="10"/>
      <c r="P51" s="10"/>
      <c r="Q51" s="10"/>
      <c r="R51" s="10"/>
    </row>
    <row r="52" spans="1:18" ht="12" customHeight="1" x14ac:dyDescent="0.2">
      <c r="A52" s="10"/>
      <c r="B52" s="30"/>
      <c r="C52" s="10"/>
      <c r="D52" s="11"/>
      <c r="E52" s="11"/>
      <c r="F52" s="11"/>
      <c r="G52" s="11"/>
      <c r="H52" s="11"/>
      <c r="I52" s="11"/>
      <c r="J52" s="11"/>
      <c r="K52" s="11"/>
      <c r="L52" s="10"/>
      <c r="M52" s="10"/>
      <c r="N52" s="10"/>
      <c r="O52" s="10"/>
      <c r="P52" s="10"/>
      <c r="Q52" s="10"/>
      <c r="R52" s="10"/>
    </row>
    <row r="53" spans="1:18" ht="12" customHeight="1" thickBot="1" x14ac:dyDescent="0.25">
      <c r="A53" s="10"/>
      <c r="B53" s="13" t="s">
        <v>40</v>
      </c>
      <c r="C53" s="10"/>
      <c r="D53" s="11"/>
      <c r="E53" s="11"/>
      <c r="F53" s="11"/>
      <c r="G53" s="11"/>
      <c r="H53" s="11"/>
      <c r="I53" s="11"/>
      <c r="J53" s="11"/>
      <c r="K53" s="11"/>
      <c r="L53" s="10"/>
      <c r="M53" s="10"/>
      <c r="N53" s="10"/>
      <c r="O53" s="10"/>
      <c r="P53" s="10"/>
      <c r="Q53" s="10"/>
      <c r="R53" s="10"/>
    </row>
    <row r="54" spans="1:18" ht="12" customHeight="1" x14ac:dyDescent="0.2">
      <c r="A54" s="31"/>
      <c r="B54" s="32"/>
      <c r="C54" s="33"/>
      <c r="D54" s="34"/>
      <c r="E54" s="34"/>
      <c r="F54" s="34"/>
      <c r="G54" s="34"/>
      <c r="H54" s="34"/>
      <c r="I54" s="34"/>
      <c r="J54" s="34"/>
      <c r="K54" s="35"/>
      <c r="L54" s="10"/>
      <c r="M54" s="10"/>
      <c r="N54" s="10"/>
      <c r="O54" s="10"/>
      <c r="P54" s="10"/>
      <c r="Q54" s="10"/>
      <c r="R54" s="10"/>
    </row>
    <row r="55" spans="1:18" ht="12" customHeight="1" x14ac:dyDescent="0.2">
      <c r="A55" s="36"/>
      <c r="B55" s="30"/>
      <c r="C55" s="10"/>
      <c r="D55" s="11"/>
      <c r="E55" s="11"/>
      <c r="F55" s="11"/>
      <c r="G55" s="11"/>
      <c r="H55" s="11"/>
      <c r="I55" s="11"/>
      <c r="J55" s="11"/>
      <c r="K55" s="37"/>
      <c r="L55" s="10"/>
      <c r="M55" s="10"/>
      <c r="N55" s="10"/>
      <c r="O55" s="10"/>
      <c r="P55" s="10"/>
      <c r="Q55" s="10"/>
      <c r="R55" s="10"/>
    </row>
    <row r="56" spans="1:18" ht="12" customHeight="1" x14ac:dyDescent="0.2">
      <c r="A56" s="36"/>
      <c r="B56" s="30"/>
      <c r="C56" s="10"/>
      <c r="D56" s="11"/>
      <c r="E56" s="11"/>
      <c r="F56" s="11"/>
      <c r="G56" s="38"/>
      <c r="H56" s="11"/>
      <c r="I56" s="11"/>
      <c r="J56" s="11"/>
      <c r="K56" s="37"/>
      <c r="L56" s="10"/>
      <c r="M56" s="10"/>
      <c r="N56" s="10"/>
      <c r="O56" s="10"/>
      <c r="P56" s="10"/>
      <c r="Q56" s="10"/>
      <c r="R56" s="10"/>
    </row>
    <row r="57" spans="1:18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  <c r="L57" s="10"/>
      <c r="M57" s="10"/>
      <c r="N57" s="10"/>
      <c r="O57" s="10"/>
      <c r="P57" s="10"/>
      <c r="Q57" s="10"/>
      <c r="R57" s="10"/>
    </row>
    <row r="58" spans="1:18" ht="12" customHeight="1" x14ac:dyDescent="0.2">
      <c r="A58" s="36"/>
      <c r="B58" s="30"/>
      <c r="C58" s="10"/>
      <c r="D58" s="11"/>
      <c r="E58" s="11"/>
      <c r="F58" s="11"/>
      <c r="G58" s="11"/>
      <c r="H58" s="11"/>
      <c r="I58" s="11"/>
      <c r="J58" s="11"/>
      <c r="K58" s="37"/>
      <c r="L58" s="10"/>
      <c r="M58" s="10"/>
      <c r="N58" s="10"/>
      <c r="O58" s="10"/>
      <c r="P58" s="10"/>
      <c r="Q58" s="10"/>
      <c r="R58" s="10"/>
    </row>
    <row r="59" spans="1:18" ht="12" customHeight="1" x14ac:dyDescent="0.2">
      <c r="A59" s="36"/>
      <c r="B59" s="10"/>
      <c r="C59" s="10"/>
      <c r="D59" s="11"/>
      <c r="E59" s="11"/>
      <c r="F59" s="11"/>
      <c r="G59" s="11"/>
      <c r="H59" s="11"/>
      <c r="I59" s="11"/>
      <c r="J59" s="11"/>
      <c r="K59" s="37"/>
      <c r="L59" s="10"/>
      <c r="M59" s="10"/>
      <c r="N59" s="10"/>
      <c r="O59" s="10"/>
      <c r="P59" s="10"/>
      <c r="Q59" s="10"/>
      <c r="R59" s="10"/>
    </row>
    <row r="60" spans="1:18" ht="12" customHeight="1" x14ac:dyDescent="0.2">
      <c r="A60" s="36"/>
      <c r="B60" s="10"/>
      <c r="C60" s="10"/>
      <c r="D60" s="11"/>
      <c r="E60" s="11"/>
      <c r="F60" s="11"/>
      <c r="G60" s="11"/>
      <c r="H60" s="11"/>
      <c r="I60" s="11"/>
      <c r="J60" s="11"/>
      <c r="K60" s="37"/>
      <c r="L60" s="10"/>
      <c r="M60" s="10"/>
      <c r="N60" s="10"/>
      <c r="O60" s="10"/>
      <c r="P60" s="10"/>
      <c r="Q60" s="10"/>
      <c r="R60" s="10"/>
    </row>
    <row r="61" spans="1:18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  <c r="L61" s="10"/>
      <c r="M61" s="10"/>
      <c r="N61" s="10"/>
      <c r="O61" s="10"/>
      <c r="P61" s="10"/>
      <c r="Q61" s="10"/>
      <c r="R61" s="10"/>
    </row>
    <row r="62" spans="1:18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  <c r="L62" s="10"/>
      <c r="M62" s="10"/>
      <c r="N62" s="10"/>
      <c r="O62" s="10"/>
      <c r="P62" s="10"/>
      <c r="Q62" s="10"/>
      <c r="R62" s="10"/>
    </row>
    <row r="63" spans="1:18" ht="12" customHeight="1" thickBot="1" x14ac:dyDescent="0.25">
      <c r="A63" s="39"/>
      <c r="B63" s="40"/>
      <c r="C63" s="40"/>
      <c r="D63" s="41"/>
      <c r="E63" s="41"/>
      <c r="F63" s="41"/>
      <c r="G63" s="41"/>
      <c r="H63" s="41"/>
      <c r="I63" s="41"/>
      <c r="J63" s="41"/>
      <c r="K63" s="42"/>
      <c r="L63" s="10"/>
      <c r="M63" s="10"/>
      <c r="N63" s="10"/>
      <c r="O63" s="10"/>
      <c r="P63" s="10"/>
      <c r="Q63" s="10"/>
      <c r="R63" s="10"/>
    </row>
    <row r="64" spans="1:18" ht="12" customHeight="1" x14ac:dyDescent="0.2">
      <c r="A64" s="10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0"/>
      <c r="Q64" s="10"/>
      <c r="R64" s="10"/>
    </row>
    <row r="65" spans="1:18" ht="12" customHeight="1" x14ac:dyDescent="0.2">
      <c r="A65" s="10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0"/>
      <c r="M65" s="10"/>
      <c r="N65" s="10"/>
      <c r="O65" s="10"/>
      <c r="P65" s="10"/>
      <c r="Q65" s="10"/>
      <c r="R65" s="10"/>
    </row>
    <row r="66" spans="1:18" ht="12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0"/>
      <c r="B68" s="10"/>
      <c r="C68" s="10"/>
      <c r="D68" s="14"/>
      <c r="E68" s="14"/>
      <c r="F68" s="10"/>
      <c r="G68" s="10"/>
      <c r="H68" s="14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0"/>
      <c r="B69" s="10"/>
      <c r="C69" s="10"/>
      <c r="D69" s="43"/>
      <c r="E69" s="43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0"/>
      <c r="B70" s="10"/>
      <c r="C70" s="10"/>
      <c r="D70" s="43"/>
      <c r="E70" s="43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</sheetData>
  <mergeCells count="1">
    <mergeCell ref="M19:R19"/>
  </mergeCells>
  <conditionalFormatting sqref="B8:B11 B13:B49">
    <cfRule type="cellIs" dxfId="6" priority="3" stopIfTrue="1" operator="equal">
      <formula>"Adjustment to Income/Expense/Rate Base:"</formula>
    </cfRule>
  </conditionalFormatting>
  <conditionalFormatting sqref="K1">
    <cfRule type="cellIs" dxfId="5" priority="2" stopIfTrue="1" operator="equal">
      <formula>"x.x"</formula>
    </cfRule>
  </conditionalFormatting>
  <conditionalFormatting sqref="B12">
    <cfRule type="cellIs" dxfId="4" priority="1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actor" error="This factor is not included in the drop-down list. Is this the factor you want to use?" sqref="H50:H51" xr:uid="{B193B8DD-030B-4A66-A524-794349F656BF}">
      <formula1>$H$69:$H$160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50:F51" xr:uid="{4BAC7360-B473-45EA-A10D-1332F740C019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0:E51" xr:uid="{9EB5DB8C-689F-4EC3-A82F-E699206E7E4B}">
      <formula1>$D$69:$D$403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5:D49" xr:uid="{BE9DB795-A91E-476A-AF1E-B84C37C1274C}">
      <formula1>$D$73:$D$407</formula1>
    </dataValidation>
  </dataValidations>
  <pageMargins left="0.75" right="0.25" top="0.5" bottom="0.3" header="0.5" footer="0.5"/>
  <pageSetup scale="96" fitToHeight="0" orientation="portrait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B1C0-ED6C-4AA1-B8D2-8E48555E38E7}">
  <sheetPr>
    <pageSetUpPr fitToPage="1"/>
  </sheetPr>
  <dimension ref="A1:M405"/>
  <sheetViews>
    <sheetView view="pageBreakPreview" zoomScale="90" zoomScaleNormal="90" zoomScaleSheetLayoutView="90" workbookViewId="0">
      <pane ySplit="7" topLeftCell="A29" activePane="bottomLeft" state="frozen"/>
      <selection activeCell="A5" sqref="A5"/>
      <selection pane="bottomLeft" activeCell="Q59" sqref="Q59"/>
    </sheetView>
  </sheetViews>
  <sheetFormatPr defaultColWidth="10" defaultRowHeight="12.75" customHeight="1" x14ac:dyDescent="0.2"/>
  <cols>
    <col min="1" max="1" width="2.5703125" style="12" customWidth="1"/>
    <col min="2" max="2" width="7.28515625" style="12" customWidth="1"/>
    <col min="3" max="3" width="21.7109375" style="12" customWidth="1"/>
    <col min="4" max="4" width="9.7109375" style="12" customWidth="1"/>
    <col min="5" max="5" width="9.7109375" style="12" hidden="1" customWidth="1"/>
    <col min="6" max="6" width="5.5703125" style="12" bestFit="1" customWidth="1"/>
    <col min="7" max="7" width="15" style="12" bestFit="1" customWidth="1"/>
    <col min="8" max="8" width="11.28515625" style="12" customWidth="1"/>
    <col min="9" max="9" width="10.28515625" style="12" customWidth="1"/>
    <col min="10" max="10" width="15" style="12" customWidth="1"/>
    <col min="11" max="11" width="8.28515625" style="12" customWidth="1"/>
    <col min="12" max="12" width="10" style="12"/>
    <col min="13" max="13" width="15.140625" style="12" bestFit="1" customWidth="1"/>
    <col min="14" max="256" width="10" style="12"/>
    <col min="257" max="267" width="10" style="12" customWidth="1"/>
    <col min="268" max="512" width="10" style="12"/>
    <col min="513" max="523" width="10" style="12" customWidth="1"/>
    <col min="524" max="768" width="10" style="12"/>
    <col min="769" max="779" width="10" style="12" customWidth="1"/>
    <col min="780" max="1024" width="10" style="12"/>
    <col min="1025" max="1035" width="10" style="12" customWidth="1"/>
    <col min="1036" max="1280" width="10" style="12"/>
    <col min="1281" max="1291" width="10" style="12" customWidth="1"/>
    <col min="1292" max="1536" width="10" style="12"/>
    <col min="1537" max="1547" width="10" style="12" customWidth="1"/>
    <col min="1548" max="1792" width="10" style="12"/>
    <col min="1793" max="1803" width="10" style="12" customWidth="1"/>
    <col min="1804" max="2048" width="10" style="12"/>
    <col min="2049" max="2059" width="10" style="12" customWidth="1"/>
    <col min="2060" max="2304" width="10" style="12"/>
    <col min="2305" max="2315" width="10" style="12" customWidth="1"/>
    <col min="2316" max="2560" width="10" style="12"/>
    <col min="2561" max="2571" width="10" style="12" customWidth="1"/>
    <col min="2572" max="2816" width="10" style="12"/>
    <col min="2817" max="2827" width="10" style="12" customWidth="1"/>
    <col min="2828" max="3072" width="10" style="12"/>
    <col min="3073" max="3083" width="10" style="12" customWidth="1"/>
    <col min="3084" max="3328" width="10" style="12"/>
    <col min="3329" max="3339" width="10" style="12" customWidth="1"/>
    <col min="3340" max="3584" width="10" style="12"/>
    <col min="3585" max="3595" width="10" style="12" customWidth="1"/>
    <col min="3596" max="3840" width="10" style="12"/>
    <col min="3841" max="3851" width="10" style="12" customWidth="1"/>
    <col min="3852" max="4096" width="10" style="12"/>
    <col min="4097" max="4107" width="10" style="12" customWidth="1"/>
    <col min="4108" max="4352" width="10" style="12"/>
    <col min="4353" max="4363" width="10" style="12" customWidth="1"/>
    <col min="4364" max="4608" width="10" style="12"/>
    <col min="4609" max="4619" width="10" style="12" customWidth="1"/>
    <col min="4620" max="4864" width="10" style="12"/>
    <col min="4865" max="4875" width="10" style="12" customWidth="1"/>
    <col min="4876" max="5120" width="10" style="12"/>
    <col min="5121" max="5131" width="10" style="12" customWidth="1"/>
    <col min="5132" max="5376" width="10" style="12"/>
    <col min="5377" max="5387" width="10" style="12" customWidth="1"/>
    <col min="5388" max="5632" width="10" style="12"/>
    <col min="5633" max="5643" width="10" style="12" customWidth="1"/>
    <col min="5644" max="5888" width="10" style="12"/>
    <col min="5889" max="5899" width="10" style="12" customWidth="1"/>
    <col min="5900" max="6144" width="10" style="12"/>
    <col min="6145" max="6155" width="10" style="12" customWidth="1"/>
    <col min="6156" max="6400" width="10" style="12"/>
    <col min="6401" max="6411" width="10" style="12" customWidth="1"/>
    <col min="6412" max="6656" width="10" style="12"/>
    <col min="6657" max="6667" width="10" style="12" customWidth="1"/>
    <col min="6668" max="6912" width="10" style="12"/>
    <col min="6913" max="6923" width="10" style="12" customWidth="1"/>
    <col min="6924" max="7168" width="10" style="12"/>
    <col min="7169" max="7179" width="10" style="12" customWidth="1"/>
    <col min="7180" max="7424" width="10" style="12"/>
    <col min="7425" max="7435" width="10" style="12" customWidth="1"/>
    <col min="7436" max="7680" width="10" style="12"/>
    <col min="7681" max="7691" width="10" style="12" customWidth="1"/>
    <col min="7692" max="7936" width="10" style="12"/>
    <col min="7937" max="7947" width="10" style="12" customWidth="1"/>
    <col min="7948" max="8192" width="10" style="12"/>
    <col min="8193" max="8203" width="10" style="12" customWidth="1"/>
    <col min="8204" max="8448" width="10" style="12"/>
    <col min="8449" max="8459" width="10" style="12" customWidth="1"/>
    <col min="8460" max="8704" width="10" style="12"/>
    <col min="8705" max="8715" width="10" style="12" customWidth="1"/>
    <col min="8716" max="8960" width="10" style="12"/>
    <col min="8961" max="8971" width="10" style="12" customWidth="1"/>
    <col min="8972" max="9216" width="10" style="12"/>
    <col min="9217" max="9227" width="10" style="12" customWidth="1"/>
    <col min="9228" max="9472" width="10" style="12"/>
    <col min="9473" max="9483" width="10" style="12" customWidth="1"/>
    <col min="9484" max="9728" width="10" style="12"/>
    <col min="9729" max="9739" width="10" style="12" customWidth="1"/>
    <col min="9740" max="9984" width="10" style="12"/>
    <col min="9985" max="9995" width="10" style="12" customWidth="1"/>
    <col min="9996" max="10240" width="10" style="12"/>
    <col min="10241" max="10251" width="10" style="12" customWidth="1"/>
    <col min="10252" max="10496" width="10" style="12"/>
    <col min="10497" max="10507" width="10" style="12" customWidth="1"/>
    <col min="10508" max="10752" width="10" style="12"/>
    <col min="10753" max="10763" width="10" style="12" customWidth="1"/>
    <col min="10764" max="11008" width="10" style="12"/>
    <col min="11009" max="11019" width="10" style="12" customWidth="1"/>
    <col min="11020" max="11264" width="10" style="12"/>
    <col min="11265" max="11275" width="10" style="12" customWidth="1"/>
    <col min="11276" max="11520" width="10" style="12"/>
    <col min="11521" max="11531" width="10" style="12" customWidth="1"/>
    <col min="11532" max="11776" width="10" style="12"/>
    <col min="11777" max="11787" width="10" style="12" customWidth="1"/>
    <col min="11788" max="12032" width="10" style="12"/>
    <col min="12033" max="12043" width="10" style="12" customWidth="1"/>
    <col min="12044" max="12288" width="10" style="12"/>
    <col min="12289" max="12299" width="10" style="12" customWidth="1"/>
    <col min="12300" max="12544" width="10" style="12"/>
    <col min="12545" max="12555" width="10" style="12" customWidth="1"/>
    <col min="12556" max="12800" width="10" style="12"/>
    <col min="12801" max="12811" width="10" style="12" customWidth="1"/>
    <col min="12812" max="13056" width="10" style="12"/>
    <col min="13057" max="13067" width="10" style="12" customWidth="1"/>
    <col min="13068" max="13312" width="10" style="12"/>
    <col min="13313" max="13323" width="10" style="12" customWidth="1"/>
    <col min="13324" max="13568" width="10" style="12"/>
    <col min="13569" max="13579" width="10" style="12" customWidth="1"/>
    <col min="13580" max="13824" width="10" style="12"/>
    <col min="13825" max="13835" width="10" style="12" customWidth="1"/>
    <col min="13836" max="14080" width="10" style="12"/>
    <col min="14081" max="14091" width="10" style="12" customWidth="1"/>
    <col min="14092" max="14336" width="10" style="12"/>
    <col min="14337" max="14347" width="10" style="12" customWidth="1"/>
    <col min="14348" max="14592" width="10" style="12"/>
    <col min="14593" max="14603" width="10" style="12" customWidth="1"/>
    <col min="14604" max="14848" width="10" style="12"/>
    <col min="14849" max="14859" width="10" style="12" customWidth="1"/>
    <col min="14860" max="15104" width="10" style="12"/>
    <col min="15105" max="15115" width="10" style="12" customWidth="1"/>
    <col min="15116" max="15360" width="10" style="12"/>
    <col min="15361" max="15371" width="10" style="12" customWidth="1"/>
    <col min="15372" max="15616" width="10" style="12"/>
    <col min="15617" max="15627" width="10" style="12" customWidth="1"/>
    <col min="15628" max="15872" width="10" style="12"/>
    <col min="15873" max="15883" width="10" style="12" customWidth="1"/>
    <col min="15884" max="16128" width="10" style="12"/>
    <col min="16129" max="16139" width="10" style="12" customWidth="1"/>
    <col min="16140" max="16384" width="10" style="12"/>
  </cols>
  <sheetData>
    <row r="1" spans="1:11" x14ac:dyDescent="0.2">
      <c r="A1" s="10"/>
      <c r="B1" s="13" t="s">
        <v>0</v>
      </c>
      <c r="C1" s="10"/>
      <c r="D1" s="11"/>
      <c r="E1" s="44"/>
      <c r="F1" s="11"/>
      <c r="G1" s="11"/>
      <c r="H1" s="11"/>
      <c r="I1" s="11"/>
      <c r="J1" s="11" t="s">
        <v>116</v>
      </c>
      <c r="K1" s="11" t="s">
        <v>121</v>
      </c>
    </row>
    <row r="2" spans="1:11" ht="12" customHeight="1" x14ac:dyDescent="0.2">
      <c r="A2" s="10"/>
      <c r="B2" s="13" t="str">
        <f>'14.1'!B2</f>
        <v>Washington 2023 General Rate Case</v>
      </c>
      <c r="C2" s="10"/>
      <c r="D2" s="11"/>
      <c r="E2" s="11"/>
      <c r="F2" s="11"/>
      <c r="G2" s="11"/>
      <c r="H2" s="11"/>
      <c r="I2" s="11"/>
      <c r="J2" s="11"/>
      <c r="K2" s="11"/>
    </row>
    <row r="3" spans="1:11" ht="12" customHeight="1" x14ac:dyDescent="0.2">
      <c r="A3" s="10"/>
      <c r="B3" s="13" t="str">
        <f>'14.1'!B3</f>
        <v>Pro Forma Major Plant Additions - Year 2</v>
      </c>
      <c r="C3" s="10"/>
      <c r="D3" s="11"/>
      <c r="E3" s="11"/>
      <c r="F3" s="11"/>
      <c r="G3" s="11"/>
      <c r="H3" s="11"/>
      <c r="I3" s="11"/>
      <c r="J3" s="11"/>
      <c r="K3" s="11"/>
    </row>
    <row r="4" spans="1:11" ht="12" customHeight="1" x14ac:dyDescent="0.2">
      <c r="A4" s="10"/>
      <c r="B4" s="10"/>
      <c r="C4" s="10"/>
      <c r="D4" s="11"/>
      <c r="E4" s="11" t="s">
        <v>1</v>
      </c>
      <c r="F4" s="11"/>
      <c r="G4" s="11"/>
      <c r="H4" s="11"/>
      <c r="I4" s="11"/>
      <c r="J4" s="11"/>
      <c r="K4" s="11"/>
    </row>
    <row r="5" spans="1:11" ht="12" customHeight="1" x14ac:dyDescent="0.2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</row>
    <row r="6" spans="1:11" ht="12" customHeight="1" x14ac:dyDescent="0.2">
      <c r="A6" s="10"/>
      <c r="B6" s="10"/>
      <c r="C6" s="10"/>
      <c r="D6" s="11"/>
      <c r="E6" s="11"/>
      <c r="F6" s="11"/>
      <c r="G6" s="11" t="s">
        <v>2</v>
      </c>
      <c r="H6" s="11"/>
      <c r="I6" s="11"/>
      <c r="J6" s="11" t="s">
        <v>3</v>
      </c>
      <c r="K6" s="11"/>
    </row>
    <row r="7" spans="1:11" ht="12" customHeight="1" x14ac:dyDescent="0.2">
      <c r="A7" s="10"/>
      <c r="B7" s="10"/>
      <c r="C7" s="10"/>
      <c r="D7" s="14" t="s">
        <v>4</v>
      </c>
      <c r="E7" s="14"/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  <c r="K7" s="14" t="s">
        <v>10</v>
      </c>
    </row>
    <row r="8" spans="1:11" ht="12" customHeight="1" x14ac:dyDescent="0.2">
      <c r="A8" s="10"/>
      <c r="B8" s="15" t="s">
        <v>11</v>
      </c>
      <c r="C8" s="10"/>
      <c r="D8" s="11"/>
      <c r="E8" s="11"/>
      <c r="F8" s="11"/>
      <c r="G8" s="11"/>
      <c r="H8" s="11"/>
      <c r="I8" s="11"/>
      <c r="J8" s="1"/>
      <c r="K8" s="11"/>
    </row>
    <row r="9" spans="1:11" ht="12" customHeight="1" x14ac:dyDescent="0.2">
      <c r="A9" s="10"/>
      <c r="B9" s="16" t="s">
        <v>43</v>
      </c>
      <c r="C9" s="10"/>
      <c r="D9" s="11">
        <v>303</v>
      </c>
      <c r="E9" s="16" t="str">
        <f t="shared" ref="E9:E25" si="0">D9&amp;H9</f>
        <v>303CA</v>
      </c>
      <c r="F9" s="11" t="s">
        <v>110</v>
      </c>
      <c r="G9" s="1">
        <f>IF(ISERROR(VLOOKUP(E9,'14.1.2 - 14.1.3'!$G$70:$J$87,4,0)),0,VLOOKUP(E9,'14.1.2 - 14.1.3'!$G$70:$J$87,4,0))</f>
        <v>0</v>
      </c>
      <c r="H9" s="45" t="s">
        <v>25</v>
      </c>
      <c r="I9" s="3">
        <v>0</v>
      </c>
      <c r="J9" s="5">
        <f t="shared" ref="J9:J25" si="1">G9*I9</f>
        <v>0</v>
      </c>
      <c r="K9" s="11"/>
    </row>
    <row r="10" spans="1:11" ht="12" customHeight="1" x14ac:dyDescent="0.2">
      <c r="A10" s="10"/>
      <c r="B10" s="16" t="s">
        <v>43</v>
      </c>
      <c r="C10" s="10"/>
      <c r="D10" s="11">
        <v>303</v>
      </c>
      <c r="E10" s="16" t="str">
        <f t="shared" si="0"/>
        <v>303CN</v>
      </c>
      <c r="F10" s="11" t="s">
        <v>110</v>
      </c>
      <c r="G10" s="1">
        <f>IF(ISERROR(VLOOKUP(E10,'14.1.2 - 14.1.3'!$G$70:$J$87,4,0)),0,VLOOKUP(E10,'14.1.2 - 14.1.3'!$G$70:$J$87,4,0))</f>
        <v>-2040455.7999997735</v>
      </c>
      <c r="H10" s="45" t="s">
        <v>37</v>
      </c>
      <c r="I10" s="3">
        <v>6.742981175467383E-2</v>
      </c>
      <c r="J10" s="5">
        <f t="shared" si="1"/>
        <v>-137587.55048771712</v>
      </c>
      <c r="K10" s="11"/>
    </row>
    <row r="11" spans="1:11" ht="12" customHeight="1" x14ac:dyDescent="0.2">
      <c r="A11" s="10"/>
      <c r="B11" s="16" t="s">
        <v>43</v>
      </c>
      <c r="C11" s="10"/>
      <c r="D11" s="11">
        <v>303</v>
      </c>
      <c r="E11" s="16" t="str">
        <f t="shared" si="0"/>
        <v>303CAGW</v>
      </c>
      <c r="F11" s="11" t="s">
        <v>110</v>
      </c>
      <c r="G11" s="1">
        <f>IF(ISERROR(VLOOKUP(E11,'14.1.2 - 14.1.3'!$G$70:$J$87,4,0)),0,VLOOKUP(E11,'14.1.2 - 14.1.3'!$G$70:$J$87,4,0))</f>
        <v>-16786.089999981225</v>
      </c>
      <c r="H11" s="45" t="s">
        <v>13</v>
      </c>
      <c r="I11" s="3">
        <v>0.22162982918040364</v>
      </c>
      <c r="J11" s="5">
        <f t="shared" si="1"/>
        <v>-3720.2982593027205</v>
      </c>
      <c r="K11" s="11"/>
    </row>
    <row r="12" spans="1:11" ht="12" customHeight="1" x14ac:dyDescent="0.2">
      <c r="A12" s="10"/>
      <c r="B12" s="16" t="s">
        <v>43</v>
      </c>
      <c r="C12" s="10"/>
      <c r="D12" s="11">
        <v>303</v>
      </c>
      <c r="E12" s="16" t="str">
        <f t="shared" si="0"/>
        <v>303CAGE</v>
      </c>
      <c r="F12" s="11" t="s">
        <v>110</v>
      </c>
      <c r="G12" s="1">
        <f>IF(ISERROR(VLOOKUP(E12,'14.1.2 - 14.1.3'!$G$70:$J$87,4,0)),0,VLOOKUP(E12,'14.1.2 - 14.1.3'!$G$70:$J$87,4,0))</f>
        <v>-202446.3520000428</v>
      </c>
      <c r="H12" s="45" t="s">
        <v>14</v>
      </c>
      <c r="I12" s="3">
        <v>0</v>
      </c>
      <c r="J12" s="5">
        <f t="shared" si="1"/>
        <v>0</v>
      </c>
      <c r="K12" s="11"/>
    </row>
    <row r="13" spans="1:11" ht="12" customHeight="1" x14ac:dyDescent="0.2">
      <c r="A13" s="10"/>
      <c r="B13" s="16" t="s">
        <v>43</v>
      </c>
      <c r="C13" s="10"/>
      <c r="D13" s="11">
        <v>303</v>
      </c>
      <c r="E13" s="16" t="str">
        <f t="shared" si="0"/>
        <v>303ID</v>
      </c>
      <c r="F13" s="11" t="s">
        <v>110</v>
      </c>
      <c r="G13" s="1">
        <f>IF(ISERROR(VLOOKUP(E13,'14.1.2 - 14.1.3'!$G$70:$J$87,4,0)),0,VLOOKUP(E13,'14.1.2 - 14.1.3'!$G$70:$J$87,4,0))</f>
        <v>-1034.9779999954626</v>
      </c>
      <c r="H13" s="45" t="s">
        <v>26</v>
      </c>
      <c r="I13" s="3">
        <v>0</v>
      </c>
      <c r="J13" s="5">
        <f t="shared" si="1"/>
        <v>0</v>
      </c>
      <c r="K13" s="11"/>
    </row>
    <row r="14" spans="1:11" ht="12" customHeight="1" x14ac:dyDescent="0.2">
      <c r="A14" s="10"/>
      <c r="B14" s="16" t="s">
        <v>43</v>
      </c>
      <c r="C14" s="10"/>
      <c r="D14" s="11">
        <v>303</v>
      </c>
      <c r="E14" s="16" t="str">
        <f t="shared" si="0"/>
        <v>303OR</v>
      </c>
      <c r="F14" s="11" t="s">
        <v>110</v>
      </c>
      <c r="G14" s="1">
        <f>IF(ISERROR(VLOOKUP(E14,'14.1.2 - 14.1.3'!$G$70:$J$87,4,0)),0,VLOOKUP(E14,'14.1.2 - 14.1.3'!$G$70:$J$87,4,0))</f>
        <v>-4359.4760000007227</v>
      </c>
      <c r="H14" s="45" t="s">
        <v>27</v>
      </c>
      <c r="I14" s="3">
        <v>0</v>
      </c>
      <c r="J14" s="5">
        <f t="shared" si="1"/>
        <v>0</v>
      </c>
      <c r="K14" s="11"/>
    </row>
    <row r="15" spans="1:11" ht="12" customHeight="1" x14ac:dyDescent="0.2">
      <c r="A15" s="10"/>
      <c r="B15" s="16" t="s">
        <v>43</v>
      </c>
      <c r="C15" s="10"/>
      <c r="D15" s="11">
        <v>303</v>
      </c>
      <c r="E15" s="16" t="str">
        <f t="shared" si="0"/>
        <v>303CAEE</v>
      </c>
      <c r="F15" s="11" t="s">
        <v>110</v>
      </c>
      <c r="G15" s="1">
        <f>IF(ISERROR(VLOOKUP(E15,'14.1.2 - 14.1.3'!$G$70:$J$87,4,0)),0,VLOOKUP(E15,'14.1.2 - 14.1.3'!$G$70:$J$87,4,0))</f>
        <v>-4659.92</v>
      </c>
      <c r="H15" s="45" t="s">
        <v>38</v>
      </c>
      <c r="I15" s="3">
        <v>0</v>
      </c>
      <c r="J15" s="5">
        <f t="shared" si="1"/>
        <v>0</v>
      </c>
      <c r="K15" s="11"/>
    </row>
    <row r="16" spans="1:11" ht="12" customHeight="1" x14ac:dyDescent="0.2">
      <c r="A16" s="10"/>
      <c r="B16" s="16" t="s">
        <v>43</v>
      </c>
      <c r="C16" s="10"/>
      <c r="D16" s="11">
        <v>303</v>
      </c>
      <c r="E16" s="16" t="str">
        <f t="shared" si="0"/>
        <v>303JBG</v>
      </c>
      <c r="F16" s="11" t="s">
        <v>110</v>
      </c>
      <c r="G16" s="1">
        <f>IF(ISERROR(VLOOKUP(E16,'14.1.2 - 14.1.3'!$G$70:$J$87,4,0)),0,VLOOKUP(E16,'14.1.2 - 14.1.3'!$G$70:$J$87,4,0))</f>
        <v>0</v>
      </c>
      <c r="H16" s="45" t="s">
        <v>16</v>
      </c>
      <c r="I16" s="3">
        <v>1</v>
      </c>
      <c r="J16" s="5">
        <f t="shared" si="1"/>
        <v>0</v>
      </c>
      <c r="K16" s="11"/>
    </row>
    <row r="17" spans="1:13" ht="12" customHeight="1" x14ac:dyDescent="0.2">
      <c r="A17" s="10"/>
      <c r="B17" s="16" t="s">
        <v>43</v>
      </c>
      <c r="C17" s="10"/>
      <c r="D17" s="50">
        <v>303</v>
      </c>
      <c r="E17" s="16" t="str">
        <f t="shared" si="0"/>
        <v>303SG</v>
      </c>
      <c r="F17" s="11" t="s">
        <v>110</v>
      </c>
      <c r="G17" s="1">
        <f>IF(ISERROR(VLOOKUP(E17,'14.1.2 - 14.1.3'!$G$70:$J$87,4,0)),0,VLOOKUP(E17,'14.1.2 - 14.1.3'!$G$70:$J$87,4,0))</f>
        <v>-421038.68000006676</v>
      </c>
      <c r="H17" s="45" t="s">
        <v>15</v>
      </c>
      <c r="I17" s="3">
        <v>7.9787774498314715E-2</v>
      </c>
      <c r="J17" s="5">
        <f t="shared" si="1"/>
        <v>-33593.739254913417</v>
      </c>
      <c r="K17" s="11"/>
    </row>
    <row r="18" spans="1:13" ht="12" customHeight="1" x14ac:dyDescent="0.2">
      <c r="A18" s="10"/>
      <c r="B18" s="16" t="s">
        <v>43</v>
      </c>
      <c r="C18" s="10"/>
      <c r="D18" s="50">
        <v>302</v>
      </c>
      <c r="E18" s="16" t="str">
        <f t="shared" si="0"/>
        <v>302SG-P</v>
      </c>
      <c r="F18" s="11" t="s">
        <v>110</v>
      </c>
      <c r="G18" s="1">
        <f>IF(ISERROR(VLOOKUP(E18,'14.1.2 - 14.1.3'!$G$70:$J$87,4,0)),0,VLOOKUP(E18,'14.1.2 - 14.1.3'!$G$70:$J$87,4,0))</f>
        <v>-55987.036000013351</v>
      </c>
      <c r="H18" s="45" t="s">
        <v>18</v>
      </c>
      <c r="I18" s="3">
        <v>7.9787774498314715E-2</v>
      </c>
      <c r="J18" s="5">
        <f t="shared" si="1"/>
        <v>-4467.0810031980927</v>
      </c>
      <c r="K18" s="11"/>
    </row>
    <row r="19" spans="1:13" ht="12" customHeight="1" x14ac:dyDescent="0.2">
      <c r="A19" s="10"/>
      <c r="B19" s="16" t="s">
        <v>43</v>
      </c>
      <c r="C19" s="10"/>
      <c r="D19" s="11">
        <v>302</v>
      </c>
      <c r="E19" s="16" t="str">
        <f t="shared" si="0"/>
        <v>302SG-U</v>
      </c>
      <c r="F19" s="11" t="s">
        <v>110</v>
      </c>
      <c r="G19" s="1">
        <f>IF(ISERROR(VLOOKUP(E19,'14.1.2 - 14.1.3'!$G$70:$J$87,4,0)),0,VLOOKUP(E19,'14.1.2 - 14.1.3'!$G$70:$J$87,4,0))</f>
        <v>-203724.47400000133</v>
      </c>
      <c r="H19" s="11" t="s">
        <v>19</v>
      </c>
      <c r="I19" s="3">
        <v>7.9787774498314715E-2</v>
      </c>
      <c r="J19" s="5">
        <f t="shared" si="1"/>
        <v>-16254.722391299885</v>
      </c>
      <c r="K19" s="11"/>
    </row>
    <row r="20" spans="1:13" ht="12" customHeight="1" x14ac:dyDescent="0.2">
      <c r="A20" s="10"/>
      <c r="B20" s="16" t="s">
        <v>43</v>
      </c>
      <c r="C20" s="10"/>
      <c r="D20" s="11">
        <v>303</v>
      </c>
      <c r="E20" s="16" t="str">
        <f t="shared" si="0"/>
        <v>303SO</v>
      </c>
      <c r="F20" s="11" t="s">
        <v>110</v>
      </c>
      <c r="G20" s="1">
        <f>IF(ISERROR(VLOOKUP(E20,'14.1.2 - 14.1.3'!$G$70:$J$87,4,0)),0,VLOOKUP(E20,'14.1.2 - 14.1.3'!$G$70:$J$87,4,0))</f>
        <v>247390502.57197642</v>
      </c>
      <c r="H20" s="45" t="s">
        <v>36</v>
      </c>
      <c r="I20" s="3">
        <v>7.0845810240555085E-2</v>
      </c>
      <c r="J20" s="5">
        <f t="shared" si="1"/>
        <v>17526580.600529797</v>
      </c>
      <c r="K20" s="11"/>
    </row>
    <row r="21" spans="1:13" ht="12" customHeight="1" x14ac:dyDescent="0.2">
      <c r="A21" s="10"/>
      <c r="B21" s="16" t="s">
        <v>43</v>
      </c>
      <c r="C21" s="10"/>
      <c r="D21" s="11">
        <v>302</v>
      </c>
      <c r="E21" s="16" t="str">
        <f t="shared" si="0"/>
        <v>302UT</v>
      </c>
      <c r="F21" s="11" t="s">
        <v>110</v>
      </c>
      <c r="G21" s="1">
        <f>IF(ISERROR(VLOOKUP(E21,'14.1.2 - 14.1.3'!$G$70:$J$87,4,0)),0,VLOOKUP(E21,'14.1.2 - 14.1.3'!$G$70:$J$87,4,0))</f>
        <v>-9253.1780000030994</v>
      </c>
      <c r="H21" s="45" t="s">
        <v>28</v>
      </c>
      <c r="I21" s="3">
        <v>0</v>
      </c>
      <c r="J21" s="5">
        <f t="shared" si="1"/>
        <v>0</v>
      </c>
      <c r="K21" s="11"/>
    </row>
    <row r="22" spans="1:13" ht="12" customHeight="1" x14ac:dyDescent="0.2">
      <c r="A22" s="10"/>
      <c r="B22" s="16" t="s">
        <v>43</v>
      </c>
      <c r="C22" s="10"/>
      <c r="D22" s="11">
        <v>303</v>
      </c>
      <c r="E22" s="16" t="str">
        <f t="shared" si="0"/>
        <v>303WA</v>
      </c>
      <c r="F22" s="11" t="s">
        <v>110</v>
      </c>
      <c r="G22" s="1">
        <f>IF(ISERROR(VLOOKUP(E22,'14.1.2 - 14.1.3'!$G$70:$J$87,4,0)),0,VLOOKUP(E22,'14.1.2 - 14.1.3'!$G$70:$J$87,4,0))</f>
        <v>0</v>
      </c>
      <c r="H22" s="45" t="s">
        <v>29</v>
      </c>
      <c r="I22" s="3">
        <v>1</v>
      </c>
      <c r="J22" s="5">
        <f t="shared" si="1"/>
        <v>0</v>
      </c>
      <c r="K22" s="11"/>
    </row>
    <row r="23" spans="1:13" ht="12" customHeight="1" x14ac:dyDescent="0.2">
      <c r="A23" s="10"/>
      <c r="B23" s="16" t="s">
        <v>43</v>
      </c>
      <c r="C23" s="10"/>
      <c r="D23" s="11">
        <v>303</v>
      </c>
      <c r="E23" s="16" t="str">
        <f t="shared" si="0"/>
        <v>303WYP</v>
      </c>
      <c r="F23" s="11" t="s">
        <v>110</v>
      </c>
      <c r="G23" s="1">
        <f>IF(ISERROR(VLOOKUP(E23,'14.1.2 - 14.1.3'!$G$70:$J$87,4,0)),0,VLOOKUP(E23,'14.1.2 - 14.1.3'!$G$70:$J$87,4,0))</f>
        <v>0</v>
      </c>
      <c r="H23" s="45" t="s">
        <v>30</v>
      </c>
      <c r="I23" s="3">
        <v>0</v>
      </c>
      <c r="J23" s="5">
        <f t="shared" si="1"/>
        <v>0</v>
      </c>
      <c r="K23" s="11"/>
    </row>
    <row r="24" spans="1:13" ht="12" customHeight="1" x14ac:dyDescent="0.2">
      <c r="A24" s="10"/>
      <c r="B24" s="16" t="s">
        <v>43</v>
      </c>
      <c r="C24" s="10"/>
      <c r="D24" s="11">
        <v>303</v>
      </c>
      <c r="E24" s="16" t="str">
        <f t="shared" si="0"/>
        <v>303WYU</v>
      </c>
      <c r="F24" s="11" t="s">
        <v>110</v>
      </c>
      <c r="G24" s="1">
        <f>IF(ISERROR(VLOOKUP(E24,'14.1.2 - 14.1.3'!$G$70:$J$87,4,0)),0,VLOOKUP(E24,'14.1.2 - 14.1.3'!$G$70:$J$87,4,0))</f>
        <v>0</v>
      </c>
      <c r="H24" s="45" t="s">
        <v>31</v>
      </c>
      <c r="I24" s="3">
        <v>0</v>
      </c>
      <c r="J24" s="5">
        <f t="shared" si="1"/>
        <v>0</v>
      </c>
      <c r="K24" s="11"/>
    </row>
    <row r="25" spans="1:13" ht="12" customHeight="1" x14ac:dyDescent="0.2">
      <c r="A25" s="10"/>
      <c r="B25" s="16" t="s">
        <v>43</v>
      </c>
      <c r="C25" s="10"/>
      <c r="D25" s="11">
        <v>303</v>
      </c>
      <c r="E25" s="16" t="str">
        <f t="shared" si="0"/>
        <v>303SG-P</v>
      </c>
      <c r="F25" s="11" t="s">
        <v>110</v>
      </c>
      <c r="G25" s="1">
        <f>IF(ISERROR(VLOOKUP(E25,'14.1.2 - 14.1.3'!$G$70:$J$87,4,0)),0,VLOOKUP(E25,'14.1.2 - 14.1.3'!$G$70:$J$87,4,0))</f>
        <v>0</v>
      </c>
      <c r="H25" s="11" t="s">
        <v>18</v>
      </c>
      <c r="I25" s="3">
        <v>7.9787774498314715E-2</v>
      </c>
      <c r="J25" s="5">
        <f t="shared" si="1"/>
        <v>0</v>
      </c>
      <c r="K25" s="11"/>
      <c r="M25" s="9"/>
    </row>
    <row r="26" spans="1:13" ht="12" customHeight="1" x14ac:dyDescent="0.2">
      <c r="A26" s="10"/>
      <c r="B26" s="16"/>
      <c r="C26" s="10"/>
      <c r="D26" s="11"/>
      <c r="E26" s="11"/>
      <c r="F26" s="11"/>
      <c r="G26" s="47">
        <f>SUM(G9:G25)</f>
        <v>244430756.58797655</v>
      </c>
      <c r="H26" s="11"/>
      <c r="I26" s="10"/>
      <c r="J26" s="47">
        <f>SUM(J9:J25)</f>
        <v>17330957.209133368</v>
      </c>
      <c r="K26" s="11" t="s">
        <v>44</v>
      </c>
      <c r="M26" s="9"/>
    </row>
    <row r="27" spans="1:13" ht="12" customHeight="1" x14ac:dyDescent="0.2">
      <c r="A27" s="10"/>
      <c r="B27" s="16"/>
      <c r="C27" s="10"/>
      <c r="D27" s="11"/>
      <c r="E27" s="11"/>
      <c r="F27" s="11"/>
      <c r="G27" s="1"/>
      <c r="H27" s="11"/>
      <c r="I27" s="10"/>
      <c r="J27" s="10"/>
      <c r="K27" s="10"/>
      <c r="M27" s="48"/>
    </row>
    <row r="28" spans="1:13" ht="12" customHeight="1" x14ac:dyDescent="0.2">
      <c r="A28" s="10"/>
      <c r="B28" s="16"/>
      <c r="C28" s="10"/>
      <c r="D28" s="11"/>
      <c r="E28" s="11"/>
      <c r="F28" s="49" t="s">
        <v>45</v>
      </c>
      <c r="G28" s="47">
        <f>'14.1'!G50+'14.1.1'!G26</f>
        <v>1935001010.1407278</v>
      </c>
      <c r="H28" s="11"/>
      <c r="I28" s="10"/>
      <c r="J28" s="47">
        <f>'14.1'!J50+'14.1.1'!J26</f>
        <v>112074897.89437498</v>
      </c>
      <c r="K28" s="11" t="s">
        <v>44</v>
      </c>
    </row>
    <row r="29" spans="1:13" ht="12" customHeight="1" x14ac:dyDescent="0.2">
      <c r="A29" s="10"/>
      <c r="B29" s="16"/>
      <c r="C29" s="10"/>
      <c r="D29" s="11"/>
      <c r="E29" s="11"/>
      <c r="F29" s="11"/>
      <c r="G29" s="1"/>
      <c r="H29" s="11"/>
      <c r="I29" s="7"/>
      <c r="J29" s="5"/>
      <c r="K29" s="11"/>
    </row>
    <row r="30" spans="1:13" ht="12" customHeight="1" x14ac:dyDescent="0.2">
      <c r="A30" s="10"/>
      <c r="B30" s="16"/>
      <c r="C30" s="10"/>
      <c r="D30" s="11"/>
      <c r="E30" s="11"/>
      <c r="F30" s="43"/>
      <c r="G30" s="1"/>
      <c r="H30" s="11"/>
      <c r="I30" s="7"/>
      <c r="J30" s="5"/>
      <c r="K30" s="11"/>
    </row>
    <row r="31" spans="1:13" ht="12" customHeight="1" x14ac:dyDescent="0.2">
      <c r="A31" s="10"/>
      <c r="B31" s="16"/>
      <c r="C31" s="10"/>
      <c r="D31" s="11"/>
      <c r="E31" s="11"/>
      <c r="F31" s="43"/>
      <c r="G31" s="1"/>
      <c r="H31" s="11"/>
      <c r="I31" s="7"/>
      <c r="J31" s="8"/>
      <c r="K31" s="11"/>
    </row>
    <row r="32" spans="1:13" ht="12" customHeight="1" x14ac:dyDescent="0.2">
      <c r="A32" s="10"/>
      <c r="B32" s="15" t="s">
        <v>46</v>
      </c>
      <c r="C32" s="10"/>
      <c r="D32" s="11"/>
      <c r="E32" s="11"/>
      <c r="F32" s="11"/>
      <c r="G32" s="1"/>
      <c r="H32" s="11"/>
      <c r="I32" s="6"/>
      <c r="J32" s="5"/>
      <c r="K32" s="11"/>
    </row>
    <row r="33" spans="1:11" ht="12" customHeight="1" x14ac:dyDescent="0.2">
      <c r="A33" s="10"/>
      <c r="B33" s="10" t="s">
        <v>117</v>
      </c>
      <c r="C33" s="10"/>
      <c r="D33" s="11" t="s">
        <v>41</v>
      </c>
      <c r="E33" s="16" t="str">
        <f>D33&amp;H33</f>
        <v>SCHMATSO</v>
      </c>
      <c r="F33" s="11" t="s">
        <v>110</v>
      </c>
      <c r="G33" s="1">
        <v>364673.76779653877</v>
      </c>
      <c r="H33" s="45" t="s">
        <v>36</v>
      </c>
      <c r="I33" s="3">
        <v>7.0845810240555085E-2</v>
      </c>
      <c r="J33" s="5">
        <f>G33*I33</f>
        <v>25835.608553021833</v>
      </c>
      <c r="K33" s="11"/>
    </row>
    <row r="34" spans="1:11" ht="12" customHeight="1" x14ac:dyDescent="0.2">
      <c r="A34" s="10"/>
      <c r="B34" s="10" t="s">
        <v>118</v>
      </c>
      <c r="C34" s="10"/>
      <c r="D34" s="11" t="s">
        <v>41</v>
      </c>
      <c r="E34" s="16" t="str">
        <f>D34&amp;H34</f>
        <v>SCHMATSG</v>
      </c>
      <c r="F34" s="11" t="s">
        <v>110</v>
      </c>
      <c r="G34" s="1">
        <v>2870389.6927361744</v>
      </c>
      <c r="H34" s="45" t="s">
        <v>15</v>
      </c>
      <c r="I34" s="3">
        <v>7.9787774498314715E-2</v>
      </c>
      <c r="J34" s="5">
        <f>G34*I34</f>
        <v>229022.00552632075</v>
      </c>
      <c r="K34" s="11"/>
    </row>
    <row r="35" spans="1:11" ht="12" customHeight="1" x14ac:dyDescent="0.2">
      <c r="A35" s="10"/>
      <c r="B35" s="10"/>
      <c r="C35" s="10"/>
      <c r="D35" s="11"/>
      <c r="E35" s="11"/>
      <c r="F35" s="11"/>
      <c r="G35" s="47">
        <f>SUM(G33:G34)</f>
        <v>3235063.4605327132</v>
      </c>
      <c r="H35" s="51"/>
      <c r="I35" s="6"/>
      <c r="J35" s="47">
        <f>SUM(J33:J34)</f>
        <v>254857.61407934257</v>
      </c>
      <c r="K35" s="11"/>
    </row>
    <row r="36" spans="1:11" ht="12" customHeight="1" x14ac:dyDescent="0.2">
      <c r="A36" s="10"/>
      <c r="B36" s="10"/>
      <c r="C36" s="10"/>
      <c r="D36" s="11"/>
      <c r="E36" s="11"/>
      <c r="F36" s="11"/>
      <c r="G36" s="1"/>
      <c r="H36" s="51"/>
      <c r="I36" s="6"/>
      <c r="J36" s="5"/>
      <c r="K36" s="11"/>
    </row>
    <row r="37" spans="1:11" ht="12" customHeight="1" x14ac:dyDescent="0.2">
      <c r="A37" s="10"/>
      <c r="B37" s="10" t="s">
        <v>113</v>
      </c>
      <c r="C37" s="10"/>
      <c r="D37" s="11" t="s">
        <v>42</v>
      </c>
      <c r="E37" s="16" t="str">
        <f>D37&amp;H37</f>
        <v>SCHMDTSO</v>
      </c>
      <c r="F37" s="11" t="s">
        <v>110</v>
      </c>
      <c r="G37" s="1">
        <v>40623661.999999993</v>
      </c>
      <c r="H37" s="45" t="s">
        <v>36</v>
      </c>
      <c r="I37" s="3">
        <v>7.0845810240555085E-2</v>
      </c>
      <c r="J37" s="5">
        <f>G37*I37</f>
        <v>2878016.249328448</v>
      </c>
      <c r="K37" s="11"/>
    </row>
    <row r="38" spans="1:11" ht="12" customHeight="1" x14ac:dyDescent="0.2">
      <c r="A38" s="10"/>
      <c r="B38" s="10" t="s">
        <v>112</v>
      </c>
      <c r="C38" s="10"/>
      <c r="D38" s="11" t="s">
        <v>42</v>
      </c>
      <c r="E38" s="16" t="str">
        <f>D38&amp;H38</f>
        <v>SCHMDTSG</v>
      </c>
      <c r="F38" s="11" t="s">
        <v>110</v>
      </c>
      <c r="G38" s="1">
        <v>10348512</v>
      </c>
      <c r="H38" s="45" t="s">
        <v>15</v>
      </c>
      <c r="I38" s="3">
        <v>7.9787774498314715E-2</v>
      </c>
      <c r="J38" s="5">
        <f>G38*I38</f>
        <v>825684.74184910383</v>
      </c>
      <c r="K38" s="11"/>
    </row>
    <row r="39" spans="1:11" ht="12" customHeight="1" x14ac:dyDescent="0.2">
      <c r="A39" s="10"/>
      <c r="B39" s="10"/>
      <c r="C39" s="10"/>
      <c r="D39" s="11"/>
      <c r="E39" s="11"/>
      <c r="F39" s="11"/>
      <c r="G39" s="47">
        <f>SUM(G37:G38)</f>
        <v>50972173.999999993</v>
      </c>
      <c r="H39" s="51"/>
      <c r="I39" s="6"/>
      <c r="J39" s="47">
        <f>SUM(J37:J38)</f>
        <v>3703700.9911775519</v>
      </c>
      <c r="K39" s="11"/>
    </row>
    <row r="40" spans="1:11" ht="12" customHeight="1" x14ac:dyDescent="0.2">
      <c r="A40" s="10"/>
      <c r="B40" s="10"/>
      <c r="C40" s="10"/>
      <c r="D40" s="11"/>
      <c r="E40" s="11"/>
      <c r="F40" s="11"/>
      <c r="G40" s="1"/>
      <c r="H40" s="51"/>
      <c r="I40" s="6"/>
      <c r="J40" s="5"/>
      <c r="K40" s="11"/>
    </row>
    <row r="41" spans="1:11" ht="12" customHeight="1" x14ac:dyDescent="0.2">
      <c r="A41" s="10"/>
      <c r="B41" s="10" t="s">
        <v>119</v>
      </c>
      <c r="C41" s="10"/>
      <c r="D41" s="11">
        <v>41110</v>
      </c>
      <c r="E41" s="16" t="str">
        <f>D41&amp;H41</f>
        <v>41110SO</v>
      </c>
      <c r="F41" s="11" t="s">
        <v>110</v>
      </c>
      <c r="G41" s="1">
        <v>-89659</v>
      </c>
      <c r="H41" s="45" t="s">
        <v>36</v>
      </c>
      <c r="I41" s="3">
        <v>7.0845810240555085E-2</v>
      </c>
      <c r="J41" s="5">
        <f>G41*I41</f>
        <v>-6351.964500357928</v>
      </c>
      <c r="K41" s="11"/>
    </row>
    <row r="42" spans="1:11" ht="12" customHeight="1" x14ac:dyDescent="0.2">
      <c r="A42" s="10"/>
      <c r="B42" s="10" t="s">
        <v>120</v>
      </c>
      <c r="C42" s="10"/>
      <c r="D42" s="11">
        <v>41110</v>
      </c>
      <c r="E42" s="16" t="str">
        <f>D42&amp;H42</f>
        <v>41110SG</v>
      </c>
      <c r="F42" s="11" t="s">
        <v>110</v>
      </c>
      <c r="G42" s="1">
        <v>-705731</v>
      </c>
      <c r="H42" s="45" t="s">
        <v>15</v>
      </c>
      <c r="I42" s="3">
        <v>7.9787774498314715E-2</v>
      </c>
      <c r="J42" s="5">
        <f>G42*I42</f>
        <v>-56308.705884470139</v>
      </c>
      <c r="K42" s="11"/>
    </row>
    <row r="43" spans="1:11" ht="12" customHeight="1" x14ac:dyDescent="0.2">
      <c r="A43" s="10"/>
      <c r="B43" s="10"/>
      <c r="C43" s="10"/>
      <c r="D43" s="11"/>
      <c r="E43" s="11"/>
      <c r="F43" s="11"/>
      <c r="G43" s="47">
        <f>SUM(G41:G42)</f>
        <v>-795390</v>
      </c>
      <c r="H43" s="51"/>
      <c r="I43" s="6"/>
      <c r="J43" s="47">
        <f>SUM(J41:J42)</f>
        <v>-62660.670384828067</v>
      </c>
      <c r="K43" s="11"/>
    </row>
    <row r="44" spans="1:11" ht="12" customHeight="1" x14ac:dyDescent="0.2">
      <c r="A44" s="10"/>
      <c r="B44" s="10"/>
      <c r="C44" s="10"/>
      <c r="D44" s="11"/>
      <c r="E44" s="11"/>
      <c r="F44" s="11"/>
      <c r="G44" s="1"/>
      <c r="H44" s="51"/>
      <c r="I44" s="6"/>
      <c r="J44" s="5"/>
      <c r="K44" s="11"/>
    </row>
    <row r="45" spans="1:11" ht="12" customHeight="1" x14ac:dyDescent="0.2">
      <c r="A45" s="10"/>
      <c r="B45" s="10" t="s">
        <v>114</v>
      </c>
      <c r="C45" s="10"/>
      <c r="D45" s="11">
        <v>41010</v>
      </c>
      <c r="E45" s="16" t="str">
        <f>D45&amp;H45</f>
        <v>41010SO</v>
      </c>
      <c r="F45" s="11" t="s">
        <v>110</v>
      </c>
      <c r="G45" s="1">
        <v>9987977</v>
      </c>
      <c r="H45" s="45" t="s">
        <v>36</v>
      </c>
      <c r="I45" s="3">
        <v>7.0845810240555085E-2</v>
      </c>
      <c r="J45" s="5">
        <f>G45*I45</f>
        <v>707606.32322902861</v>
      </c>
      <c r="K45" s="11"/>
    </row>
    <row r="46" spans="1:11" ht="12" customHeight="1" x14ac:dyDescent="0.2">
      <c r="A46" s="10"/>
      <c r="B46" s="10" t="s">
        <v>115</v>
      </c>
      <c r="C46" s="10"/>
      <c r="D46" s="11">
        <v>41010</v>
      </c>
      <c r="E46" s="16" t="str">
        <f>D46&amp;H46</f>
        <v>41010SG</v>
      </c>
      <c r="F46" s="11" t="s">
        <v>110</v>
      </c>
      <c r="G46" s="1">
        <v>2544348</v>
      </c>
      <c r="H46" s="45" t="s">
        <v>15</v>
      </c>
      <c r="I46" s="3">
        <v>7.9787774498314715E-2</v>
      </c>
      <c r="J46" s="5">
        <f>G46*I46</f>
        <v>203007.86446923806</v>
      </c>
      <c r="K46" s="11"/>
    </row>
    <row r="47" spans="1:11" ht="12" customHeight="1" x14ac:dyDescent="0.2">
      <c r="A47" s="10"/>
      <c r="B47" s="10"/>
      <c r="C47" s="10"/>
      <c r="D47" s="11"/>
      <c r="E47" s="11"/>
      <c r="F47" s="11"/>
      <c r="G47" s="47">
        <f>SUM(G45:G46)</f>
        <v>12532325</v>
      </c>
      <c r="H47" s="51"/>
      <c r="I47" s="6"/>
      <c r="J47" s="47">
        <f>SUM(J45:J46)</f>
        <v>910614.1876982667</v>
      </c>
      <c r="K47" s="11"/>
    </row>
    <row r="48" spans="1:11" ht="12" customHeight="1" x14ac:dyDescent="0.2">
      <c r="A48" s="10"/>
      <c r="B48" s="10"/>
      <c r="C48" s="10"/>
      <c r="D48" s="11"/>
      <c r="E48" s="11"/>
      <c r="F48" s="11"/>
      <c r="G48" s="1"/>
      <c r="H48" s="51"/>
      <c r="I48" s="6"/>
      <c r="J48" s="5"/>
      <c r="K48" s="11"/>
    </row>
    <row r="49" spans="1:11" ht="12" customHeight="1" x14ac:dyDescent="0.2">
      <c r="A49" s="10"/>
      <c r="B49" s="10" t="s">
        <v>47</v>
      </c>
      <c r="C49" s="10"/>
      <c r="D49" s="11">
        <v>282</v>
      </c>
      <c r="E49" s="16" t="str">
        <f>D49&amp;H49</f>
        <v>282SO</v>
      </c>
      <c r="F49" s="11" t="s">
        <v>110</v>
      </c>
      <c r="G49" s="1">
        <v>6709349</v>
      </c>
      <c r="H49" s="45" t="s">
        <v>36</v>
      </c>
      <c r="I49" s="3">
        <v>7.0845810240555085E-2</v>
      </c>
      <c r="J49" s="5">
        <f>G49*I49</f>
        <v>475329.26609165804</v>
      </c>
      <c r="K49" s="11"/>
    </row>
    <row r="50" spans="1:11" ht="12" customHeight="1" x14ac:dyDescent="0.2">
      <c r="A50" s="10"/>
      <c r="B50" s="10" t="s">
        <v>48</v>
      </c>
      <c r="C50" s="10"/>
      <c r="D50" s="11">
        <v>282</v>
      </c>
      <c r="E50" s="16" t="str">
        <f>D50&amp;H50</f>
        <v>282SG</v>
      </c>
      <c r="F50" s="11" t="s">
        <v>110</v>
      </c>
      <c r="G50" s="1">
        <v>-2559958</v>
      </c>
      <c r="H50" s="45" t="s">
        <v>15</v>
      </c>
      <c r="I50" s="3">
        <v>7.9787774498314715E-2</v>
      </c>
      <c r="J50" s="5">
        <f>G50*I50</f>
        <v>-204253.35162915674</v>
      </c>
      <c r="K50" s="11"/>
    </row>
    <row r="51" spans="1:11" ht="12" customHeight="1" x14ac:dyDescent="0.2">
      <c r="A51" s="10"/>
      <c r="B51" s="10"/>
      <c r="C51" s="10"/>
      <c r="D51" s="11"/>
      <c r="E51" s="11"/>
      <c r="F51" s="11"/>
      <c r="G51" s="47">
        <f>SUM(G49:G50)</f>
        <v>4149391</v>
      </c>
      <c r="H51" s="11"/>
      <c r="I51" s="6"/>
      <c r="J51" s="47">
        <f>SUM(J49:J50)</f>
        <v>271075.9144625013</v>
      </c>
      <c r="K51" s="11"/>
    </row>
    <row r="52" spans="1:11" ht="12" customHeight="1" x14ac:dyDescent="0.2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</row>
    <row r="53" spans="1:11" ht="12" customHeight="1" x14ac:dyDescent="0.2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</row>
    <row r="54" spans="1:11" ht="12" customHeight="1" x14ac:dyDescent="0.2">
      <c r="A54" s="10"/>
      <c r="B54" s="30"/>
      <c r="C54" s="10"/>
      <c r="D54" s="11"/>
      <c r="E54" s="11"/>
      <c r="F54" s="11"/>
      <c r="G54" s="11"/>
      <c r="H54" s="11"/>
      <c r="I54" s="11"/>
      <c r="J54" s="11"/>
      <c r="K54" s="11"/>
    </row>
    <row r="55" spans="1:11" ht="12" customHeight="1" thickBot="1" x14ac:dyDescent="0.25">
      <c r="A55" s="10"/>
      <c r="B55" s="13" t="s">
        <v>40</v>
      </c>
      <c r="C55" s="10"/>
      <c r="D55" s="11"/>
      <c r="E55" s="11"/>
      <c r="F55" s="11"/>
      <c r="G55" s="11"/>
      <c r="H55" s="11"/>
      <c r="I55" s="11"/>
      <c r="J55" s="11"/>
      <c r="K55" s="11"/>
    </row>
    <row r="56" spans="1:11" ht="12" customHeight="1" x14ac:dyDescent="0.2">
      <c r="A56" s="31"/>
      <c r="B56" s="32"/>
      <c r="C56" s="33"/>
      <c r="D56" s="34"/>
      <c r="E56" s="34"/>
      <c r="F56" s="34"/>
      <c r="G56" s="34"/>
      <c r="H56" s="34"/>
      <c r="I56" s="34"/>
      <c r="J56" s="34"/>
      <c r="K56" s="35"/>
    </row>
    <row r="57" spans="1:11" ht="12" customHeight="1" x14ac:dyDescent="0.2">
      <c r="A57" s="36"/>
      <c r="B57" s="30"/>
      <c r="C57" s="10"/>
      <c r="D57" s="11"/>
      <c r="E57" s="11"/>
      <c r="F57" s="11"/>
      <c r="G57" s="11"/>
      <c r="H57" s="11"/>
      <c r="I57" s="11"/>
      <c r="J57" s="11"/>
      <c r="K57" s="37"/>
    </row>
    <row r="58" spans="1:11" ht="12" customHeight="1" x14ac:dyDescent="0.2">
      <c r="A58" s="36"/>
      <c r="B58" s="30"/>
      <c r="C58" s="10"/>
      <c r="D58" s="11"/>
      <c r="E58" s="11"/>
      <c r="F58" s="11"/>
      <c r="G58" s="38"/>
      <c r="H58" s="11"/>
      <c r="I58" s="11"/>
      <c r="J58" s="11"/>
      <c r="K58" s="37"/>
    </row>
    <row r="59" spans="1:11" ht="12" customHeight="1" x14ac:dyDescent="0.2">
      <c r="A59" s="36"/>
      <c r="B59" s="30"/>
      <c r="C59" s="10"/>
      <c r="D59" s="11"/>
      <c r="E59" s="11"/>
      <c r="F59" s="11"/>
      <c r="G59" s="11"/>
      <c r="H59" s="11"/>
      <c r="I59" s="11"/>
      <c r="J59" s="11"/>
      <c r="K59" s="37"/>
    </row>
    <row r="60" spans="1:11" ht="12" customHeight="1" x14ac:dyDescent="0.2">
      <c r="A60" s="36"/>
      <c r="B60" s="30"/>
      <c r="C60" s="10"/>
      <c r="D60" s="11"/>
      <c r="E60" s="11"/>
      <c r="F60" s="11"/>
      <c r="G60" s="11"/>
      <c r="H60" s="11"/>
      <c r="I60" s="11"/>
      <c r="J60" s="11"/>
      <c r="K60" s="37"/>
    </row>
    <row r="61" spans="1:11" ht="12" customHeight="1" x14ac:dyDescent="0.2">
      <c r="A61" s="36"/>
      <c r="B61" s="10"/>
      <c r="C61" s="10"/>
      <c r="D61" s="11"/>
      <c r="E61" s="11"/>
      <c r="F61" s="11"/>
      <c r="G61" s="11"/>
      <c r="H61" s="11"/>
      <c r="I61" s="11"/>
      <c r="J61" s="11"/>
      <c r="K61" s="37"/>
    </row>
    <row r="62" spans="1:11" ht="12" customHeight="1" x14ac:dyDescent="0.2">
      <c r="A62" s="36"/>
      <c r="B62" s="10"/>
      <c r="C62" s="10"/>
      <c r="D62" s="11"/>
      <c r="E62" s="11"/>
      <c r="F62" s="11"/>
      <c r="G62" s="11"/>
      <c r="H62" s="11"/>
      <c r="I62" s="11"/>
      <c r="J62" s="11"/>
      <c r="K62" s="37"/>
    </row>
    <row r="63" spans="1:11" ht="12" customHeight="1" x14ac:dyDescent="0.2">
      <c r="A63" s="36"/>
      <c r="B63" s="10"/>
      <c r="C63" s="10"/>
      <c r="D63" s="11"/>
      <c r="E63" s="11"/>
      <c r="F63" s="11"/>
      <c r="G63" s="11"/>
      <c r="H63" s="11"/>
      <c r="I63" s="11"/>
      <c r="J63" s="11"/>
      <c r="K63" s="37"/>
    </row>
    <row r="64" spans="1:11" ht="12" customHeight="1" x14ac:dyDescent="0.2">
      <c r="A64" s="36"/>
      <c r="B64" s="10"/>
      <c r="C64" s="10"/>
      <c r="D64" s="11"/>
      <c r="E64" s="11"/>
      <c r="F64" s="11"/>
      <c r="G64" s="11"/>
      <c r="H64" s="11"/>
      <c r="I64" s="11"/>
      <c r="J64" s="11"/>
      <c r="K64" s="37"/>
    </row>
    <row r="65" spans="1:11" ht="12" customHeight="1" thickBot="1" x14ac:dyDescent="0.25">
      <c r="A65" s="39"/>
      <c r="B65" s="40"/>
      <c r="C65" s="40"/>
      <c r="D65" s="41"/>
      <c r="E65" s="41"/>
      <c r="F65" s="41"/>
      <c r="G65" s="41"/>
      <c r="H65" s="41"/>
      <c r="I65" s="41"/>
      <c r="J65" s="41"/>
      <c r="K65" s="42"/>
    </row>
    <row r="66" spans="1:11" ht="12" customHeight="1" x14ac:dyDescent="0.2">
      <c r="A66" s="10"/>
      <c r="B66" s="10"/>
      <c r="C66" s="10"/>
      <c r="D66" s="11"/>
      <c r="E66" s="11"/>
      <c r="F66" s="11"/>
      <c r="G66" s="11"/>
      <c r="H66" s="11"/>
      <c r="I66" s="11"/>
      <c r="J66" s="11"/>
      <c r="K66" s="11"/>
    </row>
    <row r="67" spans="1:11" ht="12" customHeight="1" x14ac:dyDescent="0.2">
      <c r="A67" s="10"/>
      <c r="B67" s="10"/>
      <c r="C67" s="10"/>
      <c r="D67" s="11"/>
      <c r="E67" s="11"/>
      <c r="F67" s="11"/>
      <c r="G67" s="11"/>
      <c r="H67" s="11"/>
      <c r="I67" s="11"/>
      <c r="J67" s="11"/>
      <c r="K67" s="11"/>
    </row>
    <row r="68" spans="1:11" ht="12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">
      <c r="A70" s="10"/>
      <c r="B70" s="10"/>
      <c r="C70" s="10"/>
      <c r="D70" s="14"/>
      <c r="E70" s="14"/>
      <c r="F70" s="10"/>
      <c r="G70" s="10"/>
      <c r="H70" s="14"/>
      <c r="I70" s="10"/>
      <c r="J70" s="10"/>
      <c r="K70" s="10"/>
    </row>
    <row r="71" spans="1:11" x14ac:dyDescent="0.2">
      <c r="A71" s="10"/>
      <c r="B71" s="10"/>
      <c r="C71" s="10"/>
      <c r="D71" s="43"/>
      <c r="E71" s="43"/>
      <c r="F71" s="10"/>
      <c r="G71" s="10"/>
      <c r="H71" s="10"/>
      <c r="I71" s="10"/>
      <c r="J71" s="10"/>
      <c r="K71" s="10"/>
    </row>
    <row r="72" spans="1:11" x14ac:dyDescent="0.2">
      <c r="A72" s="10"/>
      <c r="B72" s="10"/>
      <c r="C72" s="10"/>
      <c r="D72" s="43"/>
      <c r="E72" s="43"/>
      <c r="F72" s="10"/>
      <c r="G72" s="10"/>
      <c r="H72" s="10"/>
      <c r="I72" s="10"/>
      <c r="J72" s="10"/>
      <c r="K72" s="10"/>
    </row>
    <row r="73" spans="1:11" x14ac:dyDescent="0.2">
      <c r="A73" s="10"/>
      <c r="B73" s="10"/>
      <c r="C73" s="10"/>
      <c r="D73" s="43"/>
      <c r="E73" s="43"/>
      <c r="F73" s="10"/>
      <c r="G73" s="10"/>
      <c r="H73" s="10"/>
      <c r="I73" s="10"/>
      <c r="J73" s="10"/>
      <c r="K73" s="10"/>
    </row>
    <row r="74" spans="1:11" x14ac:dyDescent="0.2">
      <c r="A74" s="10"/>
      <c r="B74" s="10"/>
      <c r="C74" s="10"/>
      <c r="D74" s="43"/>
      <c r="E74" s="43"/>
      <c r="F74" s="10"/>
      <c r="G74" s="10"/>
      <c r="H74" s="10"/>
      <c r="I74" s="10"/>
      <c r="J74" s="10"/>
      <c r="K74" s="10"/>
    </row>
    <row r="75" spans="1:11" x14ac:dyDescent="0.2">
      <c r="A75" s="10"/>
      <c r="B75" s="10"/>
      <c r="C75" s="10"/>
      <c r="D75" s="43"/>
      <c r="E75" s="43"/>
      <c r="F75" s="10"/>
      <c r="G75" s="10"/>
      <c r="H75" s="10"/>
      <c r="I75" s="10"/>
      <c r="J75" s="10"/>
      <c r="K75" s="10"/>
    </row>
    <row r="76" spans="1:11" x14ac:dyDescent="0.2">
      <c r="A76" s="10"/>
      <c r="B76" s="10"/>
      <c r="C76" s="10"/>
      <c r="D76" s="43"/>
      <c r="E76" s="43"/>
      <c r="F76" s="10"/>
      <c r="G76" s="10"/>
      <c r="H76" s="10"/>
      <c r="I76" s="10"/>
      <c r="J76" s="10"/>
      <c r="K76" s="10"/>
    </row>
    <row r="77" spans="1:11" x14ac:dyDescent="0.2">
      <c r="A77" s="10"/>
      <c r="B77" s="10"/>
      <c r="C77" s="10"/>
      <c r="D77" s="43"/>
      <c r="E77" s="43"/>
      <c r="F77" s="10"/>
      <c r="G77" s="10"/>
      <c r="H77" s="10"/>
      <c r="I77" s="10"/>
      <c r="J77" s="10"/>
      <c r="K77" s="10"/>
    </row>
    <row r="78" spans="1:11" x14ac:dyDescent="0.2">
      <c r="A78" s="10"/>
      <c r="B78" s="10"/>
      <c r="C78" s="10"/>
      <c r="D78" s="43"/>
      <c r="E78" s="43"/>
      <c r="F78" s="10"/>
      <c r="G78" s="10"/>
      <c r="H78" s="10"/>
      <c r="I78" s="10"/>
      <c r="J78" s="10"/>
      <c r="K78" s="10"/>
    </row>
    <row r="79" spans="1:11" x14ac:dyDescent="0.2">
      <c r="A79" s="10"/>
      <c r="B79" s="10"/>
      <c r="C79" s="10"/>
      <c r="D79" s="43"/>
      <c r="E79" s="43"/>
      <c r="F79" s="10"/>
      <c r="G79" s="10"/>
      <c r="H79" s="10"/>
      <c r="I79" s="10"/>
      <c r="J79" s="10"/>
      <c r="K79" s="10"/>
    </row>
    <row r="80" spans="1:11" x14ac:dyDescent="0.2">
      <c r="A80" s="10"/>
      <c r="B80" s="10"/>
      <c r="C80" s="10"/>
      <c r="D80" s="43"/>
      <c r="E80" s="43"/>
      <c r="F80" s="10"/>
      <c r="G80" s="10"/>
      <c r="H80" s="10"/>
      <c r="I80" s="10"/>
      <c r="J80" s="10"/>
      <c r="K80" s="10"/>
    </row>
    <row r="81" spans="1:11" x14ac:dyDescent="0.2">
      <c r="A81" s="10"/>
      <c r="B81" s="10"/>
      <c r="C81" s="10"/>
      <c r="D81" s="43"/>
      <c r="E81" s="43"/>
      <c r="F81" s="10"/>
      <c r="G81" s="10"/>
      <c r="H81" s="10"/>
      <c r="I81" s="10"/>
      <c r="J81" s="10"/>
      <c r="K81" s="10"/>
    </row>
    <row r="82" spans="1:11" x14ac:dyDescent="0.2">
      <c r="A82" s="10"/>
      <c r="B82" s="10"/>
      <c r="C82" s="10"/>
      <c r="D82" s="43"/>
      <c r="E82" s="43"/>
      <c r="F82" s="10"/>
      <c r="G82" s="10"/>
      <c r="H82" s="10"/>
      <c r="I82" s="10"/>
      <c r="J82" s="10"/>
      <c r="K82" s="10"/>
    </row>
    <row r="83" spans="1:11" x14ac:dyDescent="0.2">
      <c r="A83" s="10"/>
      <c r="B83" s="10"/>
      <c r="C83" s="10"/>
      <c r="D83" s="43"/>
      <c r="E83" s="43"/>
      <c r="F83" s="10"/>
      <c r="G83" s="10"/>
      <c r="H83" s="10"/>
      <c r="I83" s="10"/>
      <c r="J83" s="10"/>
      <c r="K83" s="10"/>
    </row>
    <row r="84" spans="1:11" x14ac:dyDescent="0.2">
      <c r="A84" s="10"/>
      <c r="B84" s="10"/>
      <c r="C84" s="10"/>
      <c r="D84" s="43"/>
      <c r="E84" s="43"/>
      <c r="F84" s="10"/>
      <c r="G84" s="10"/>
      <c r="H84" s="10"/>
      <c r="I84" s="10"/>
      <c r="J84" s="10"/>
      <c r="K84" s="10"/>
    </row>
    <row r="85" spans="1:11" x14ac:dyDescent="0.2">
      <c r="A85" s="10"/>
      <c r="B85" s="10"/>
      <c r="C85" s="10"/>
      <c r="D85" s="43"/>
      <c r="E85" s="43"/>
      <c r="F85" s="10"/>
      <c r="G85" s="10"/>
      <c r="H85" s="10"/>
      <c r="I85" s="10"/>
      <c r="J85" s="10"/>
      <c r="K85" s="10"/>
    </row>
    <row r="86" spans="1:11" x14ac:dyDescent="0.2">
      <c r="A86" s="10"/>
      <c r="B86" s="10"/>
      <c r="C86" s="10"/>
      <c r="D86" s="43"/>
      <c r="E86" s="43"/>
      <c r="F86" s="10"/>
      <c r="G86" s="10"/>
      <c r="H86" s="10"/>
      <c r="I86" s="10"/>
      <c r="J86" s="10"/>
      <c r="K86" s="10"/>
    </row>
    <row r="87" spans="1:11" x14ac:dyDescent="0.2">
      <c r="A87" s="10"/>
      <c r="B87" s="10"/>
      <c r="C87" s="10"/>
      <c r="D87" s="43"/>
      <c r="E87" s="43"/>
      <c r="F87" s="10"/>
      <c r="G87" s="10"/>
      <c r="H87" s="10"/>
      <c r="I87" s="10"/>
      <c r="J87" s="10"/>
      <c r="K87" s="10"/>
    </row>
    <row r="88" spans="1:11" x14ac:dyDescent="0.2">
      <c r="A88" s="10"/>
      <c r="B88" s="10"/>
      <c r="C88" s="10"/>
      <c r="D88" s="43"/>
      <c r="E88" s="43"/>
      <c r="F88" s="10"/>
      <c r="G88" s="10"/>
      <c r="H88" s="10"/>
      <c r="I88" s="10"/>
      <c r="J88" s="10"/>
      <c r="K88" s="10"/>
    </row>
    <row r="89" spans="1:11" x14ac:dyDescent="0.2">
      <c r="A89" s="10"/>
      <c r="B89" s="10"/>
      <c r="C89" s="10"/>
      <c r="D89" s="43"/>
      <c r="E89" s="43"/>
      <c r="F89" s="10"/>
      <c r="G89" s="10"/>
      <c r="H89" s="10"/>
      <c r="I89" s="10"/>
      <c r="J89" s="10"/>
      <c r="K89" s="10"/>
    </row>
    <row r="90" spans="1:11" x14ac:dyDescent="0.2">
      <c r="A90" s="10"/>
      <c r="B90" s="10"/>
      <c r="C90" s="10"/>
      <c r="D90" s="43"/>
      <c r="E90" s="43"/>
      <c r="F90" s="10"/>
      <c r="G90" s="10"/>
      <c r="H90" s="10"/>
      <c r="I90" s="10"/>
      <c r="J90" s="10"/>
      <c r="K90" s="10"/>
    </row>
    <row r="91" spans="1:11" x14ac:dyDescent="0.2">
      <c r="A91" s="10"/>
      <c r="B91" s="10"/>
      <c r="C91" s="10"/>
      <c r="D91" s="43"/>
      <c r="E91" s="43"/>
      <c r="F91" s="10"/>
      <c r="G91" s="10"/>
      <c r="H91" s="10"/>
      <c r="I91" s="10"/>
      <c r="J91" s="10"/>
      <c r="K91" s="10"/>
    </row>
    <row r="92" spans="1:11" x14ac:dyDescent="0.2">
      <c r="A92" s="10"/>
      <c r="B92" s="10"/>
      <c r="C92" s="10"/>
      <c r="D92" s="43"/>
      <c r="E92" s="43"/>
      <c r="F92" s="10"/>
      <c r="G92" s="10"/>
      <c r="H92" s="10"/>
      <c r="I92" s="10"/>
      <c r="J92" s="10"/>
      <c r="K92" s="10"/>
    </row>
    <row r="93" spans="1:11" x14ac:dyDescent="0.2">
      <c r="A93" s="10"/>
      <c r="B93" s="10"/>
      <c r="C93" s="10"/>
      <c r="D93" s="43"/>
      <c r="E93" s="43"/>
      <c r="F93" s="10"/>
      <c r="G93" s="10"/>
      <c r="H93" s="10"/>
      <c r="I93" s="10"/>
      <c r="J93" s="10"/>
      <c r="K93" s="10"/>
    </row>
    <row r="94" spans="1:11" x14ac:dyDescent="0.2">
      <c r="A94" s="10"/>
      <c r="B94" s="10"/>
      <c r="C94" s="10"/>
      <c r="D94" s="43"/>
      <c r="E94" s="43"/>
      <c r="F94" s="10"/>
      <c r="G94" s="10"/>
      <c r="H94" s="10"/>
      <c r="I94" s="10"/>
      <c r="J94" s="10"/>
      <c r="K94" s="10"/>
    </row>
    <row r="95" spans="1:11" x14ac:dyDescent="0.2">
      <c r="A95" s="10"/>
      <c r="B95" s="10"/>
      <c r="C95" s="10"/>
      <c r="D95" s="43"/>
      <c r="E95" s="43"/>
      <c r="F95" s="10"/>
      <c r="G95" s="10"/>
      <c r="H95" s="10"/>
      <c r="I95" s="10"/>
      <c r="J95" s="10"/>
      <c r="K95" s="10"/>
    </row>
    <row r="96" spans="1:11" x14ac:dyDescent="0.2">
      <c r="A96" s="10"/>
      <c r="B96" s="10"/>
      <c r="C96" s="10"/>
      <c r="D96" s="43"/>
      <c r="E96" s="43"/>
      <c r="F96" s="10"/>
      <c r="G96" s="10"/>
      <c r="H96" s="10"/>
      <c r="I96" s="10"/>
      <c r="J96" s="10"/>
      <c r="K96" s="10"/>
    </row>
    <row r="97" spans="1:11" x14ac:dyDescent="0.2">
      <c r="A97" s="10"/>
      <c r="B97" s="10"/>
      <c r="C97" s="10"/>
      <c r="D97" s="43"/>
      <c r="E97" s="43"/>
      <c r="F97" s="10"/>
      <c r="G97" s="10"/>
      <c r="H97" s="10"/>
      <c r="I97" s="10"/>
      <c r="J97" s="10"/>
      <c r="K97" s="10"/>
    </row>
    <row r="98" spans="1:11" x14ac:dyDescent="0.2">
      <c r="A98" s="10"/>
      <c r="B98" s="10"/>
      <c r="C98" s="10"/>
      <c r="D98" s="43"/>
      <c r="E98" s="43"/>
      <c r="F98" s="10"/>
      <c r="G98" s="10"/>
      <c r="H98" s="10"/>
      <c r="I98" s="10"/>
      <c r="J98" s="10"/>
      <c r="K98" s="10"/>
    </row>
    <row r="99" spans="1:11" x14ac:dyDescent="0.2">
      <c r="A99" s="10"/>
      <c r="B99" s="10"/>
      <c r="C99" s="10"/>
      <c r="D99" s="43"/>
      <c r="E99" s="43"/>
      <c r="F99" s="10"/>
      <c r="G99" s="10"/>
      <c r="H99" s="10"/>
      <c r="I99" s="10"/>
      <c r="J99" s="10"/>
      <c r="K99" s="10"/>
    </row>
    <row r="100" spans="1:11" x14ac:dyDescent="0.2">
      <c r="A100" s="10"/>
      <c r="B100" s="10"/>
      <c r="C100" s="10"/>
      <c r="D100" s="43"/>
      <c r="E100" s="43"/>
      <c r="F100" s="10"/>
      <c r="G100" s="10"/>
      <c r="H100" s="10"/>
      <c r="I100" s="10"/>
      <c r="J100" s="10"/>
      <c r="K100" s="10"/>
    </row>
    <row r="101" spans="1:11" x14ac:dyDescent="0.2">
      <c r="A101" s="10"/>
      <c r="B101" s="10"/>
      <c r="C101" s="10"/>
      <c r="D101" s="43"/>
      <c r="E101" s="43"/>
      <c r="F101" s="10"/>
      <c r="G101" s="10"/>
      <c r="H101" s="10"/>
      <c r="I101" s="10"/>
      <c r="J101" s="10"/>
      <c r="K101" s="10"/>
    </row>
    <row r="102" spans="1:11" x14ac:dyDescent="0.2">
      <c r="A102" s="10"/>
      <c r="B102" s="10"/>
      <c r="C102" s="10"/>
      <c r="D102" s="43"/>
      <c r="E102" s="43"/>
      <c r="F102" s="10"/>
      <c r="G102" s="10"/>
      <c r="H102" s="10"/>
      <c r="I102" s="10"/>
      <c r="J102" s="10"/>
      <c r="K102" s="10"/>
    </row>
    <row r="103" spans="1:11" x14ac:dyDescent="0.2">
      <c r="A103" s="10"/>
      <c r="B103" s="10"/>
      <c r="C103" s="10"/>
      <c r="D103" s="43"/>
      <c r="E103" s="43"/>
      <c r="F103" s="10"/>
      <c r="G103" s="10"/>
      <c r="H103" s="10"/>
      <c r="I103" s="10"/>
      <c r="J103" s="10"/>
      <c r="K103" s="10"/>
    </row>
    <row r="104" spans="1:11" x14ac:dyDescent="0.2">
      <c r="A104" s="10"/>
      <c r="B104" s="10"/>
      <c r="C104" s="10"/>
      <c r="D104" s="43"/>
      <c r="E104" s="43"/>
      <c r="F104" s="10"/>
      <c r="G104" s="10"/>
      <c r="H104" s="10"/>
      <c r="I104" s="10"/>
      <c r="J104" s="10"/>
      <c r="K104" s="10"/>
    </row>
    <row r="105" spans="1:11" x14ac:dyDescent="0.2">
      <c r="A105" s="10"/>
      <c r="B105" s="10"/>
      <c r="C105" s="10"/>
      <c r="D105" s="43"/>
      <c r="E105" s="43"/>
      <c r="F105" s="10"/>
      <c r="G105" s="10"/>
      <c r="H105" s="10"/>
      <c r="I105" s="10"/>
      <c r="J105" s="10"/>
      <c r="K105" s="10"/>
    </row>
    <row r="106" spans="1:11" x14ac:dyDescent="0.2">
      <c r="A106" s="10"/>
      <c r="B106" s="10"/>
      <c r="C106" s="10"/>
      <c r="D106" s="43"/>
      <c r="E106" s="43"/>
      <c r="F106" s="10"/>
      <c r="G106" s="10"/>
      <c r="H106" s="10"/>
      <c r="I106" s="10"/>
      <c r="J106" s="10"/>
      <c r="K106" s="10"/>
    </row>
    <row r="107" spans="1:11" x14ac:dyDescent="0.2">
      <c r="A107" s="10"/>
      <c r="B107" s="10"/>
      <c r="C107" s="10"/>
      <c r="D107" s="43"/>
      <c r="E107" s="43"/>
      <c r="F107" s="10"/>
      <c r="G107" s="10"/>
      <c r="H107" s="10"/>
      <c r="I107" s="10"/>
      <c r="J107" s="10"/>
      <c r="K107" s="10"/>
    </row>
    <row r="108" spans="1:11" x14ac:dyDescent="0.2">
      <c r="A108" s="10"/>
      <c r="B108" s="10"/>
      <c r="C108" s="10"/>
      <c r="D108" s="43"/>
      <c r="E108" s="43"/>
      <c r="F108" s="10"/>
      <c r="G108" s="10"/>
      <c r="H108" s="10"/>
      <c r="I108" s="10"/>
      <c r="J108" s="10"/>
      <c r="K108" s="10"/>
    </row>
    <row r="109" spans="1:11" x14ac:dyDescent="0.2">
      <c r="A109" s="10"/>
      <c r="B109" s="10"/>
      <c r="C109" s="10"/>
      <c r="D109" s="43"/>
      <c r="E109" s="43"/>
      <c r="F109" s="10"/>
      <c r="G109" s="10"/>
      <c r="H109" s="10"/>
      <c r="I109" s="10"/>
      <c r="J109" s="10"/>
      <c r="K109" s="10"/>
    </row>
    <row r="110" spans="1:11" x14ac:dyDescent="0.2">
      <c r="A110" s="10"/>
      <c r="B110" s="10"/>
      <c r="C110" s="10"/>
      <c r="D110" s="43"/>
      <c r="E110" s="43"/>
      <c r="F110" s="10"/>
      <c r="G110" s="10"/>
      <c r="H110" s="10"/>
      <c r="I110" s="10"/>
      <c r="J110" s="10"/>
      <c r="K110" s="10"/>
    </row>
    <row r="111" spans="1:11" x14ac:dyDescent="0.2">
      <c r="A111" s="10"/>
      <c r="B111" s="10"/>
      <c r="C111" s="10"/>
      <c r="D111" s="43"/>
      <c r="E111" s="43"/>
      <c r="F111" s="10"/>
      <c r="G111" s="10"/>
      <c r="H111" s="10"/>
      <c r="I111" s="10"/>
      <c r="J111" s="10"/>
      <c r="K111" s="10"/>
    </row>
    <row r="112" spans="1:11" x14ac:dyDescent="0.2">
      <c r="A112" s="10"/>
      <c r="B112" s="10"/>
      <c r="C112" s="10"/>
      <c r="D112" s="43"/>
      <c r="E112" s="43"/>
      <c r="F112" s="10"/>
      <c r="G112" s="10"/>
      <c r="H112" s="10"/>
      <c r="I112" s="10"/>
      <c r="J112" s="10"/>
      <c r="K112" s="10"/>
    </row>
    <row r="113" spans="1:11" x14ac:dyDescent="0.2">
      <c r="A113" s="10"/>
      <c r="B113" s="10"/>
      <c r="C113" s="10"/>
      <c r="D113" s="43"/>
      <c r="E113" s="43"/>
      <c r="F113" s="10"/>
      <c r="G113" s="10"/>
      <c r="H113" s="10"/>
      <c r="I113" s="10"/>
      <c r="J113" s="10"/>
      <c r="K113" s="10"/>
    </row>
    <row r="114" spans="1:11" x14ac:dyDescent="0.2">
      <c r="A114" s="10"/>
      <c r="B114" s="10"/>
      <c r="C114" s="10"/>
      <c r="D114" s="43"/>
      <c r="E114" s="43"/>
      <c r="F114" s="10"/>
      <c r="G114" s="10"/>
      <c r="H114" s="10"/>
      <c r="I114" s="10"/>
      <c r="J114" s="10"/>
      <c r="K114" s="10"/>
    </row>
    <row r="115" spans="1:11" x14ac:dyDescent="0.2">
      <c r="A115" s="10"/>
      <c r="B115" s="10"/>
      <c r="C115" s="10"/>
      <c r="D115" s="43"/>
      <c r="E115" s="43"/>
      <c r="F115" s="10"/>
      <c r="G115" s="10"/>
      <c r="H115" s="10"/>
      <c r="I115" s="10"/>
      <c r="J115" s="10"/>
      <c r="K115" s="10"/>
    </row>
    <row r="116" spans="1:11" x14ac:dyDescent="0.2">
      <c r="A116" s="10"/>
      <c r="B116" s="10"/>
      <c r="C116" s="10"/>
      <c r="D116" s="43"/>
      <c r="E116" s="43"/>
      <c r="F116" s="10"/>
      <c r="G116" s="10"/>
      <c r="H116" s="10"/>
      <c r="I116" s="10"/>
      <c r="J116" s="10"/>
      <c r="K116" s="10"/>
    </row>
    <row r="117" spans="1:11" x14ac:dyDescent="0.2">
      <c r="A117" s="10"/>
      <c r="B117" s="10"/>
      <c r="C117" s="10"/>
      <c r="D117" s="43"/>
      <c r="E117" s="43"/>
      <c r="F117" s="10"/>
      <c r="G117" s="10"/>
      <c r="H117" s="10"/>
      <c r="I117" s="10"/>
      <c r="J117" s="10"/>
      <c r="K117" s="10"/>
    </row>
    <row r="118" spans="1:11" x14ac:dyDescent="0.2">
      <c r="A118" s="10"/>
      <c r="B118" s="10"/>
      <c r="C118" s="10"/>
      <c r="D118" s="43"/>
      <c r="E118" s="43"/>
      <c r="F118" s="10"/>
      <c r="G118" s="10"/>
      <c r="H118" s="10"/>
      <c r="I118" s="10"/>
      <c r="J118" s="10"/>
      <c r="K118" s="10"/>
    </row>
    <row r="119" spans="1:11" x14ac:dyDescent="0.2">
      <c r="A119" s="10"/>
      <c r="B119" s="10"/>
      <c r="C119" s="10"/>
      <c r="D119" s="43"/>
      <c r="E119" s="43"/>
      <c r="F119" s="10"/>
      <c r="G119" s="10"/>
      <c r="H119" s="10"/>
      <c r="I119" s="10"/>
      <c r="J119" s="10"/>
      <c r="K119" s="10"/>
    </row>
    <row r="120" spans="1:11" x14ac:dyDescent="0.2">
      <c r="A120" s="10"/>
      <c r="B120" s="10"/>
      <c r="C120" s="10"/>
      <c r="D120" s="43"/>
      <c r="E120" s="43"/>
      <c r="F120" s="10"/>
      <c r="G120" s="10"/>
      <c r="H120" s="10"/>
      <c r="I120" s="10"/>
      <c r="J120" s="10"/>
      <c r="K120" s="10"/>
    </row>
    <row r="121" spans="1:11" x14ac:dyDescent="0.2">
      <c r="A121" s="10"/>
      <c r="B121" s="10"/>
      <c r="C121" s="10"/>
      <c r="D121" s="43"/>
      <c r="E121" s="43"/>
      <c r="F121" s="10"/>
      <c r="G121" s="10"/>
      <c r="H121" s="10"/>
      <c r="I121" s="10"/>
      <c r="J121" s="10"/>
      <c r="K121" s="10"/>
    </row>
    <row r="122" spans="1:11" x14ac:dyDescent="0.2">
      <c r="A122" s="10"/>
      <c r="B122" s="10"/>
      <c r="C122" s="10"/>
      <c r="D122" s="43"/>
      <c r="E122" s="43"/>
      <c r="F122" s="10"/>
      <c r="G122" s="10"/>
      <c r="H122" s="10"/>
      <c r="I122" s="10"/>
      <c r="J122" s="10"/>
      <c r="K122" s="10"/>
    </row>
    <row r="123" spans="1:11" x14ac:dyDescent="0.2">
      <c r="A123" s="10"/>
      <c r="B123" s="10"/>
      <c r="C123" s="10"/>
      <c r="D123" s="43"/>
      <c r="E123" s="43"/>
      <c r="F123" s="10"/>
      <c r="G123" s="10"/>
      <c r="H123" s="10"/>
      <c r="I123" s="10"/>
      <c r="J123" s="10"/>
      <c r="K123" s="10"/>
    </row>
    <row r="124" spans="1:11" x14ac:dyDescent="0.2">
      <c r="A124" s="10"/>
      <c r="B124" s="10"/>
      <c r="C124" s="10"/>
      <c r="D124" s="43"/>
      <c r="E124" s="43"/>
      <c r="F124" s="10"/>
      <c r="G124" s="10"/>
      <c r="H124" s="10"/>
      <c r="I124" s="10"/>
      <c r="J124" s="10"/>
      <c r="K124" s="10"/>
    </row>
    <row r="125" spans="1:11" x14ac:dyDescent="0.2">
      <c r="A125" s="10"/>
      <c r="B125" s="10"/>
      <c r="C125" s="10"/>
      <c r="D125" s="43"/>
      <c r="E125" s="43"/>
      <c r="F125" s="10"/>
      <c r="G125" s="10"/>
      <c r="H125" s="10"/>
      <c r="I125" s="10"/>
      <c r="J125" s="10"/>
      <c r="K125" s="10"/>
    </row>
    <row r="126" spans="1:11" x14ac:dyDescent="0.2">
      <c r="A126" s="10"/>
      <c r="B126" s="10"/>
      <c r="C126" s="10"/>
      <c r="D126" s="43"/>
      <c r="E126" s="43"/>
      <c r="F126" s="10"/>
      <c r="G126" s="10"/>
      <c r="H126" s="10"/>
      <c r="I126" s="10"/>
      <c r="J126" s="10"/>
      <c r="K126" s="10"/>
    </row>
    <row r="127" spans="1:11" x14ac:dyDescent="0.2">
      <c r="A127" s="10"/>
      <c r="B127" s="10"/>
      <c r="C127" s="10"/>
      <c r="D127" s="43"/>
      <c r="E127" s="43"/>
      <c r="F127" s="10"/>
      <c r="G127" s="10"/>
      <c r="H127" s="10"/>
      <c r="I127" s="10"/>
      <c r="J127" s="10"/>
      <c r="K127" s="10"/>
    </row>
    <row r="128" spans="1:11" x14ac:dyDescent="0.2">
      <c r="A128" s="10"/>
      <c r="B128" s="10"/>
      <c r="C128" s="10"/>
      <c r="D128" s="43"/>
      <c r="E128" s="43"/>
      <c r="F128" s="10"/>
      <c r="G128" s="10"/>
      <c r="H128" s="10"/>
      <c r="I128" s="10"/>
      <c r="J128" s="10"/>
      <c r="K128" s="10"/>
    </row>
    <row r="129" spans="1:11" x14ac:dyDescent="0.2">
      <c r="A129" s="10"/>
      <c r="B129" s="10"/>
      <c r="C129" s="10"/>
      <c r="D129" s="43"/>
      <c r="E129" s="43"/>
      <c r="F129" s="10"/>
      <c r="G129" s="10"/>
      <c r="H129" s="10"/>
      <c r="I129" s="10"/>
      <c r="J129" s="10"/>
      <c r="K129" s="10"/>
    </row>
    <row r="130" spans="1:11" x14ac:dyDescent="0.2">
      <c r="A130" s="10"/>
      <c r="B130" s="10"/>
      <c r="C130" s="10"/>
      <c r="D130" s="43"/>
      <c r="E130" s="43"/>
      <c r="F130" s="10"/>
      <c r="G130" s="10"/>
      <c r="H130" s="10"/>
      <c r="I130" s="10"/>
      <c r="J130" s="10"/>
      <c r="K130" s="10"/>
    </row>
    <row r="131" spans="1:11" x14ac:dyDescent="0.2">
      <c r="A131" s="10"/>
      <c r="B131" s="10"/>
      <c r="C131" s="10"/>
      <c r="D131" s="43"/>
      <c r="E131" s="43"/>
      <c r="F131" s="10"/>
      <c r="G131" s="10"/>
      <c r="H131" s="10"/>
      <c r="I131" s="10"/>
      <c r="J131" s="10"/>
      <c r="K131" s="10"/>
    </row>
    <row r="132" spans="1:11" x14ac:dyDescent="0.2">
      <c r="A132" s="10"/>
      <c r="B132" s="10"/>
      <c r="C132" s="10"/>
      <c r="D132" s="43"/>
      <c r="E132" s="43"/>
      <c r="F132" s="10"/>
      <c r="G132" s="10"/>
      <c r="H132" s="10"/>
      <c r="I132" s="10"/>
      <c r="J132" s="10"/>
      <c r="K132" s="10"/>
    </row>
    <row r="133" spans="1:11" x14ac:dyDescent="0.2">
      <c r="A133" s="10"/>
      <c r="B133" s="10"/>
      <c r="C133" s="10"/>
      <c r="D133" s="43"/>
      <c r="E133" s="43"/>
      <c r="F133" s="10"/>
      <c r="G133" s="10"/>
      <c r="H133" s="10"/>
      <c r="I133" s="10"/>
      <c r="J133" s="10"/>
      <c r="K133" s="10"/>
    </row>
    <row r="134" spans="1:11" x14ac:dyDescent="0.2">
      <c r="A134" s="10"/>
      <c r="B134" s="10"/>
      <c r="C134" s="10"/>
      <c r="D134" s="43"/>
      <c r="E134" s="43"/>
      <c r="F134" s="10"/>
      <c r="G134" s="10"/>
      <c r="H134" s="10"/>
      <c r="I134" s="10"/>
      <c r="J134" s="10"/>
      <c r="K134" s="10"/>
    </row>
    <row r="135" spans="1:11" x14ac:dyDescent="0.2">
      <c r="A135" s="10"/>
      <c r="B135" s="10"/>
      <c r="C135" s="10"/>
      <c r="D135" s="43"/>
      <c r="E135" s="43"/>
      <c r="F135" s="10"/>
      <c r="G135" s="10"/>
      <c r="H135" s="10"/>
      <c r="I135" s="10"/>
      <c r="J135" s="10"/>
      <c r="K135" s="10"/>
    </row>
    <row r="136" spans="1:11" x14ac:dyDescent="0.2">
      <c r="A136" s="10"/>
      <c r="B136" s="10"/>
      <c r="C136" s="10"/>
      <c r="D136" s="43"/>
      <c r="E136" s="43"/>
      <c r="F136" s="10"/>
      <c r="G136" s="10"/>
      <c r="H136" s="10"/>
      <c r="I136" s="10"/>
      <c r="J136" s="10"/>
      <c r="K136" s="10"/>
    </row>
    <row r="137" spans="1:11" x14ac:dyDescent="0.2">
      <c r="A137" s="10"/>
      <c r="B137" s="10"/>
      <c r="C137" s="10"/>
      <c r="D137" s="43"/>
      <c r="E137" s="43"/>
      <c r="F137" s="10"/>
      <c r="G137" s="10"/>
      <c r="H137" s="10"/>
      <c r="I137" s="10"/>
      <c r="J137" s="10"/>
      <c r="K137" s="10"/>
    </row>
    <row r="138" spans="1:11" x14ac:dyDescent="0.2">
      <c r="A138" s="10"/>
      <c r="B138" s="10"/>
      <c r="C138" s="10"/>
      <c r="D138" s="43"/>
      <c r="E138" s="43"/>
      <c r="F138" s="10"/>
      <c r="G138" s="10"/>
      <c r="H138" s="10"/>
      <c r="I138" s="10"/>
      <c r="J138" s="10"/>
      <c r="K138" s="10"/>
    </row>
    <row r="139" spans="1:11" x14ac:dyDescent="0.2">
      <c r="A139" s="10"/>
      <c r="B139" s="10"/>
      <c r="C139" s="10"/>
      <c r="D139" s="43"/>
      <c r="E139" s="43"/>
      <c r="F139" s="10"/>
      <c r="G139" s="10"/>
      <c r="H139" s="10"/>
      <c r="I139" s="10"/>
      <c r="J139" s="10"/>
      <c r="K139" s="10"/>
    </row>
    <row r="140" spans="1:11" x14ac:dyDescent="0.2">
      <c r="A140" s="10"/>
      <c r="B140" s="10"/>
      <c r="C140" s="10"/>
      <c r="D140" s="43"/>
      <c r="E140" s="43"/>
      <c r="F140" s="10"/>
      <c r="G140" s="10"/>
      <c r="H140" s="10"/>
      <c r="I140" s="10"/>
      <c r="J140" s="10"/>
      <c r="K140" s="10"/>
    </row>
    <row r="141" spans="1:11" x14ac:dyDescent="0.2">
      <c r="A141" s="10"/>
      <c r="B141" s="10"/>
      <c r="C141" s="10"/>
      <c r="D141" s="43"/>
      <c r="E141" s="43"/>
      <c r="F141" s="10"/>
      <c r="G141" s="10"/>
      <c r="H141" s="10"/>
      <c r="I141" s="10"/>
      <c r="J141" s="10"/>
      <c r="K141" s="10"/>
    </row>
    <row r="142" spans="1:11" x14ac:dyDescent="0.2">
      <c r="A142" s="10"/>
      <c r="B142" s="10"/>
      <c r="C142" s="10"/>
      <c r="D142" s="43"/>
      <c r="E142" s="43"/>
      <c r="F142" s="10"/>
      <c r="G142" s="10"/>
      <c r="H142" s="10"/>
      <c r="I142" s="10"/>
      <c r="J142" s="10"/>
      <c r="K142" s="10"/>
    </row>
    <row r="143" spans="1:11" x14ac:dyDescent="0.2">
      <c r="A143" s="10"/>
      <c r="B143" s="10"/>
      <c r="C143" s="10"/>
      <c r="D143" s="43"/>
      <c r="E143" s="43"/>
      <c r="F143" s="10"/>
      <c r="G143" s="10"/>
      <c r="H143" s="10"/>
      <c r="I143" s="10"/>
      <c r="J143" s="10"/>
      <c r="K143" s="10"/>
    </row>
    <row r="144" spans="1:11" x14ac:dyDescent="0.2">
      <c r="A144" s="10"/>
      <c r="B144" s="10"/>
      <c r="C144" s="10"/>
      <c r="D144" s="43"/>
      <c r="E144" s="43"/>
      <c r="F144" s="10"/>
      <c r="G144" s="10"/>
      <c r="H144" s="10"/>
      <c r="I144" s="10"/>
      <c r="J144" s="10"/>
      <c r="K144" s="10"/>
    </row>
    <row r="145" spans="1:11" x14ac:dyDescent="0.2">
      <c r="A145" s="10"/>
      <c r="B145" s="10"/>
      <c r="C145" s="10"/>
      <c r="D145" s="43"/>
      <c r="E145" s="43"/>
      <c r="F145" s="10"/>
      <c r="G145" s="10"/>
      <c r="H145" s="10"/>
      <c r="I145" s="10"/>
      <c r="J145" s="10"/>
      <c r="K145" s="10"/>
    </row>
    <row r="146" spans="1:11" x14ac:dyDescent="0.2">
      <c r="A146" s="10"/>
      <c r="B146" s="10"/>
      <c r="C146" s="10"/>
      <c r="D146" s="43"/>
      <c r="E146" s="43"/>
      <c r="F146" s="10"/>
      <c r="G146" s="10"/>
      <c r="H146" s="10"/>
      <c r="I146" s="10"/>
      <c r="J146" s="10"/>
      <c r="K146" s="10"/>
    </row>
    <row r="147" spans="1:11" x14ac:dyDescent="0.2">
      <c r="A147" s="10"/>
      <c r="B147" s="10"/>
      <c r="C147" s="10"/>
      <c r="D147" s="43"/>
      <c r="E147" s="43"/>
      <c r="F147" s="10"/>
      <c r="G147" s="10"/>
      <c r="H147" s="10"/>
      <c r="I147" s="10"/>
      <c r="J147" s="10"/>
      <c r="K147" s="10"/>
    </row>
    <row r="148" spans="1:11" x14ac:dyDescent="0.2">
      <c r="A148" s="10"/>
      <c r="B148" s="10"/>
      <c r="C148" s="10"/>
      <c r="D148" s="43"/>
      <c r="E148" s="43"/>
      <c r="F148" s="10"/>
      <c r="G148" s="10"/>
      <c r="H148" s="10"/>
      <c r="I148" s="10"/>
      <c r="J148" s="10"/>
      <c r="K148" s="10"/>
    </row>
    <row r="149" spans="1:11" x14ac:dyDescent="0.2">
      <c r="A149" s="10"/>
      <c r="B149" s="10"/>
      <c r="C149" s="10"/>
      <c r="D149" s="43"/>
      <c r="E149" s="43"/>
      <c r="F149" s="10"/>
      <c r="G149" s="10"/>
      <c r="H149" s="10"/>
      <c r="I149" s="10"/>
      <c r="J149" s="10"/>
      <c r="K149" s="10"/>
    </row>
    <row r="150" spans="1:11" x14ac:dyDescent="0.2">
      <c r="A150" s="10"/>
      <c r="B150" s="10"/>
      <c r="C150" s="10"/>
      <c r="D150" s="43"/>
      <c r="E150" s="43"/>
      <c r="F150" s="10"/>
      <c r="G150" s="10"/>
      <c r="H150" s="10"/>
      <c r="I150" s="10"/>
      <c r="J150" s="10"/>
      <c r="K150" s="10"/>
    </row>
    <row r="151" spans="1:11" x14ac:dyDescent="0.2">
      <c r="A151" s="10"/>
      <c r="B151" s="10"/>
      <c r="C151" s="10"/>
      <c r="D151" s="43"/>
      <c r="E151" s="43"/>
      <c r="F151" s="10"/>
      <c r="G151" s="10"/>
      <c r="H151" s="10"/>
      <c r="I151" s="10"/>
      <c r="J151" s="10"/>
      <c r="K151" s="10"/>
    </row>
    <row r="152" spans="1:11" x14ac:dyDescent="0.2">
      <c r="A152" s="10"/>
      <c r="B152" s="10"/>
      <c r="C152" s="10"/>
      <c r="D152" s="43"/>
      <c r="E152" s="43"/>
      <c r="F152" s="10"/>
      <c r="G152" s="10"/>
      <c r="H152" s="10"/>
      <c r="I152" s="10"/>
      <c r="J152" s="10"/>
      <c r="K152" s="10"/>
    </row>
    <row r="153" spans="1:11" x14ac:dyDescent="0.2">
      <c r="A153" s="10"/>
      <c r="B153" s="10"/>
      <c r="C153" s="10"/>
      <c r="D153" s="43"/>
      <c r="E153" s="43"/>
      <c r="F153" s="10"/>
      <c r="G153" s="10"/>
      <c r="H153" s="10"/>
      <c r="I153" s="10"/>
      <c r="J153" s="10"/>
      <c r="K153" s="10"/>
    </row>
    <row r="154" spans="1:11" x14ac:dyDescent="0.2">
      <c r="A154" s="10"/>
      <c r="B154" s="10"/>
      <c r="C154" s="10"/>
      <c r="D154" s="43"/>
      <c r="E154" s="43"/>
      <c r="F154" s="10"/>
      <c r="G154" s="10"/>
      <c r="H154" s="10"/>
      <c r="I154" s="10"/>
      <c r="J154" s="10"/>
      <c r="K154" s="10"/>
    </row>
    <row r="155" spans="1:11" x14ac:dyDescent="0.2">
      <c r="A155" s="10"/>
      <c r="B155" s="10"/>
      <c r="C155" s="10"/>
      <c r="D155" s="43"/>
      <c r="E155" s="43"/>
      <c r="F155" s="10"/>
      <c r="G155" s="10"/>
      <c r="H155" s="10"/>
      <c r="I155" s="10"/>
      <c r="J155" s="10"/>
      <c r="K155" s="10"/>
    </row>
    <row r="156" spans="1:11" x14ac:dyDescent="0.2">
      <c r="A156" s="10"/>
      <c r="B156" s="10"/>
      <c r="C156" s="10"/>
      <c r="D156" s="43"/>
      <c r="E156" s="43"/>
      <c r="F156" s="10"/>
      <c r="G156" s="10"/>
      <c r="H156" s="10"/>
      <c r="I156" s="10"/>
      <c r="J156" s="10"/>
      <c r="K156" s="10"/>
    </row>
    <row r="157" spans="1:11" x14ac:dyDescent="0.2">
      <c r="A157" s="10"/>
      <c r="B157" s="10"/>
      <c r="C157" s="10"/>
      <c r="D157" s="43"/>
      <c r="E157" s="43"/>
      <c r="F157" s="10"/>
      <c r="G157" s="10"/>
      <c r="H157" s="10"/>
      <c r="I157" s="10"/>
      <c r="J157" s="10"/>
      <c r="K157" s="10"/>
    </row>
    <row r="158" spans="1:11" x14ac:dyDescent="0.2">
      <c r="A158" s="10"/>
      <c r="B158" s="10"/>
      <c r="C158" s="10"/>
      <c r="D158" s="43"/>
      <c r="E158" s="43"/>
      <c r="F158" s="10"/>
      <c r="G158" s="10"/>
      <c r="H158" s="10"/>
      <c r="I158" s="10"/>
      <c r="J158" s="10"/>
      <c r="K158" s="10"/>
    </row>
    <row r="159" spans="1:11" x14ac:dyDescent="0.2">
      <c r="A159" s="10"/>
      <c r="B159" s="10"/>
      <c r="C159" s="10"/>
      <c r="D159" s="43"/>
      <c r="E159" s="43"/>
      <c r="F159" s="10"/>
      <c r="G159" s="10"/>
      <c r="H159" s="10"/>
      <c r="I159" s="10"/>
      <c r="J159" s="10"/>
      <c r="K159" s="10"/>
    </row>
    <row r="160" spans="1:11" x14ac:dyDescent="0.2">
      <c r="A160" s="10"/>
      <c r="B160" s="10"/>
      <c r="C160" s="10"/>
      <c r="D160" s="43"/>
      <c r="E160" s="43"/>
      <c r="F160" s="10"/>
      <c r="G160" s="10"/>
      <c r="H160" s="10"/>
      <c r="I160" s="10"/>
      <c r="J160" s="10"/>
      <c r="K160" s="10"/>
    </row>
    <row r="161" spans="1:11" x14ac:dyDescent="0.2">
      <c r="A161" s="10"/>
      <c r="B161" s="10"/>
      <c r="C161" s="10"/>
      <c r="D161" s="43"/>
      <c r="E161" s="43"/>
      <c r="F161" s="10"/>
      <c r="G161" s="10"/>
      <c r="H161" s="10"/>
      <c r="I161" s="10"/>
      <c r="J161" s="10"/>
      <c r="K161" s="10"/>
    </row>
    <row r="162" spans="1:11" x14ac:dyDescent="0.2">
      <c r="A162" s="10"/>
      <c r="B162" s="10"/>
      <c r="C162" s="10"/>
      <c r="D162" s="43"/>
      <c r="E162" s="43"/>
      <c r="F162" s="10"/>
      <c r="G162" s="10"/>
      <c r="H162" s="10"/>
      <c r="I162" s="10"/>
      <c r="J162" s="10"/>
      <c r="K162" s="10"/>
    </row>
    <row r="163" spans="1:11" x14ac:dyDescent="0.2">
      <c r="A163" s="10"/>
      <c r="B163" s="10"/>
      <c r="C163" s="10"/>
      <c r="D163" s="43"/>
      <c r="E163" s="43"/>
      <c r="F163" s="10"/>
      <c r="G163" s="10"/>
      <c r="H163" s="10"/>
      <c r="I163" s="10"/>
      <c r="J163" s="10"/>
      <c r="K163" s="10"/>
    </row>
    <row r="164" spans="1:11" x14ac:dyDescent="0.2">
      <c r="A164" s="10"/>
      <c r="B164" s="10"/>
      <c r="C164" s="10"/>
      <c r="D164" s="43"/>
      <c r="E164" s="43"/>
      <c r="F164" s="10"/>
      <c r="G164" s="10"/>
      <c r="H164" s="10"/>
      <c r="I164" s="10"/>
      <c r="J164" s="10"/>
      <c r="K164" s="10"/>
    </row>
    <row r="165" spans="1:11" x14ac:dyDescent="0.2">
      <c r="A165" s="10"/>
      <c r="B165" s="10"/>
      <c r="C165" s="10"/>
      <c r="D165" s="43"/>
      <c r="E165" s="43"/>
      <c r="F165" s="10"/>
      <c r="G165" s="10"/>
      <c r="H165" s="10"/>
      <c r="I165" s="10"/>
      <c r="J165" s="10"/>
      <c r="K165" s="10"/>
    </row>
    <row r="166" spans="1:11" x14ac:dyDescent="0.2">
      <c r="A166" s="10"/>
      <c r="B166" s="10"/>
      <c r="C166" s="10"/>
      <c r="D166" s="43"/>
      <c r="E166" s="43"/>
      <c r="F166" s="10"/>
      <c r="G166" s="10"/>
      <c r="H166" s="10"/>
      <c r="I166" s="10"/>
      <c r="J166" s="10"/>
      <c r="K166" s="10"/>
    </row>
    <row r="167" spans="1:11" x14ac:dyDescent="0.2">
      <c r="A167" s="10"/>
      <c r="B167" s="10"/>
      <c r="C167" s="10"/>
      <c r="D167" s="43"/>
      <c r="E167" s="43"/>
      <c r="F167" s="10"/>
      <c r="G167" s="10"/>
      <c r="H167" s="10"/>
      <c r="I167" s="10"/>
      <c r="J167" s="10"/>
      <c r="K167" s="10"/>
    </row>
    <row r="168" spans="1:11" x14ac:dyDescent="0.2">
      <c r="A168" s="10"/>
      <c r="B168" s="10"/>
      <c r="C168" s="10"/>
      <c r="D168" s="43"/>
      <c r="E168" s="43"/>
      <c r="F168" s="10"/>
      <c r="G168" s="10"/>
      <c r="H168" s="10"/>
      <c r="I168" s="10"/>
      <c r="J168" s="10"/>
      <c r="K168" s="10"/>
    </row>
    <row r="169" spans="1:11" x14ac:dyDescent="0.2">
      <c r="A169" s="10"/>
      <c r="B169" s="10"/>
      <c r="C169" s="10"/>
      <c r="D169" s="43"/>
      <c r="E169" s="43"/>
      <c r="F169" s="10"/>
      <c r="G169" s="10"/>
      <c r="H169" s="10"/>
      <c r="I169" s="10"/>
      <c r="J169" s="10"/>
      <c r="K169" s="10"/>
    </row>
    <row r="170" spans="1:11" x14ac:dyDescent="0.2">
      <c r="A170" s="10"/>
      <c r="B170" s="10"/>
      <c r="C170" s="10"/>
      <c r="D170" s="43"/>
      <c r="E170" s="43"/>
      <c r="F170" s="10"/>
      <c r="G170" s="10"/>
      <c r="H170" s="10"/>
      <c r="I170" s="10"/>
      <c r="J170" s="10"/>
      <c r="K170" s="10"/>
    </row>
    <row r="171" spans="1:11" x14ac:dyDescent="0.2">
      <c r="A171" s="10"/>
      <c r="B171" s="10"/>
      <c r="C171" s="10"/>
      <c r="D171" s="43"/>
      <c r="E171" s="43"/>
      <c r="F171" s="10"/>
      <c r="G171" s="10"/>
      <c r="H171" s="10"/>
      <c r="I171" s="10"/>
      <c r="J171" s="10"/>
      <c r="K171" s="10"/>
    </row>
    <row r="172" spans="1:11" x14ac:dyDescent="0.2">
      <c r="A172" s="10"/>
      <c r="B172" s="10"/>
      <c r="C172" s="10"/>
      <c r="D172" s="43"/>
      <c r="E172" s="43"/>
      <c r="F172" s="10"/>
      <c r="G172" s="10"/>
      <c r="H172" s="10"/>
      <c r="I172" s="10"/>
      <c r="J172" s="10"/>
      <c r="K172" s="10"/>
    </row>
    <row r="173" spans="1:11" x14ac:dyDescent="0.2">
      <c r="A173" s="10"/>
      <c r="B173" s="10"/>
      <c r="C173" s="10"/>
      <c r="D173" s="43"/>
      <c r="E173" s="43"/>
      <c r="F173" s="10"/>
      <c r="G173" s="10"/>
      <c r="H173" s="10"/>
      <c r="I173" s="10"/>
      <c r="J173" s="10"/>
      <c r="K173" s="10"/>
    </row>
    <row r="174" spans="1:11" x14ac:dyDescent="0.2">
      <c r="A174" s="10"/>
      <c r="B174" s="10"/>
      <c r="C174" s="10"/>
      <c r="D174" s="43"/>
      <c r="E174" s="43"/>
      <c r="F174" s="10"/>
      <c r="G174" s="10"/>
      <c r="H174" s="10"/>
      <c r="I174" s="10"/>
      <c r="J174" s="10"/>
      <c r="K174" s="10"/>
    </row>
    <row r="175" spans="1:11" x14ac:dyDescent="0.2">
      <c r="A175" s="10"/>
      <c r="B175" s="10"/>
      <c r="C175" s="10"/>
      <c r="D175" s="43"/>
      <c r="E175" s="43"/>
      <c r="F175" s="10"/>
      <c r="G175" s="10"/>
      <c r="H175" s="10"/>
      <c r="I175" s="10"/>
      <c r="J175" s="10"/>
      <c r="K175" s="10"/>
    </row>
    <row r="176" spans="1:11" x14ac:dyDescent="0.2">
      <c r="A176" s="10"/>
      <c r="B176" s="10"/>
      <c r="C176" s="10"/>
      <c r="D176" s="43"/>
      <c r="E176" s="43"/>
      <c r="F176" s="10"/>
      <c r="G176" s="10"/>
      <c r="H176" s="10"/>
      <c r="I176" s="10"/>
      <c r="J176" s="10"/>
      <c r="K176" s="10"/>
    </row>
    <row r="177" spans="1:11" x14ac:dyDescent="0.2">
      <c r="A177" s="10"/>
      <c r="B177" s="10"/>
      <c r="C177" s="10"/>
      <c r="D177" s="43"/>
      <c r="E177" s="43"/>
      <c r="F177" s="10"/>
      <c r="G177" s="10"/>
      <c r="H177" s="10"/>
      <c r="I177" s="10"/>
      <c r="J177" s="10"/>
      <c r="K177" s="10"/>
    </row>
    <row r="178" spans="1:11" x14ac:dyDescent="0.2">
      <c r="A178" s="10"/>
      <c r="B178" s="10"/>
      <c r="C178" s="10"/>
      <c r="D178" s="43"/>
      <c r="E178" s="43"/>
      <c r="F178" s="10"/>
      <c r="G178" s="10"/>
      <c r="H178" s="10"/>
      <c r="I178" s="10"/>
      <c r="J178" s="10"/>
      <c r="K178" s="10"/>
    </row>
    <row r="179" spans="1:11" x14ac:dyDescent="0.2">
      <c r="A179" s="10"/>
      <c r="B179" s="10"/>
      <c r="C179" s="10"/>
      <c r="D179" s="43"/>
      <c r="E179" s="43"/>
      <c r="F179" s="10"/>
      <c r="G179" s="10"/>
      <c r="H179" s="10"/>
      <c r="I179" s="10"/>
      <c r="J179" s="10"/>
      <c r="K179" s="10"/>
    </row>
    <row r="180" spans="1:11" x14ac:dyDescent="0.2">
      <c r="A180" s="10"/>
      <c r="B180" s="10"/>
      <c r="C180" s="10"/>
      <c r="D180" s="43"/>
      <c r="E180" s="43"/>
      <c r="F180" s="10"/>
      <c r="G180" s="10"/>
      <c r="H180" s="10"/>
      <c r="I180" s="10"/>
      <c r="J180" s="10"/>
      <c r="K180" s="10"/>
    </row>
    <row r="181" spans="1:11" x14ac:dyDescent="0.2">
      <c r="A181" s="10"/>
      <c r="B181" s="10"/>
      <c r="C181" s="10"/>
      <c r="D181" s="43"/>
      <c r="E181" s="43"/>
      <c r="F181" s="10"/>
      <c r="G181" s="10"/>
      <c r="H181" s="10"/>
      <c r="I181" s="10"/>
      <c r="J181" s="10"/>
      <c r="K181" s="10"/>
    </row>
    <row r="182" spans="1:11" x14ac:dyDescent="0.2">
      <c r="A182" s="10"/>
      <c r="B182" s="10"/>
      <c r="C182" s="10"/>
      <c r="D182" s="43"/>
      <c r="E182" s="43"/>
      <c r="F182" s="10"/>
      <c r="G182" s="10"/>
      <c r="H182" s="10"/>
      <c r="I182" s="10"/>
      <c r="J182" s="10"/>
      <c r="K182" s="10"/>
    </row>
    <row r="183" spans="1:11" x14ac:dyDescent="0.2">
      <c r="A183" s="10"/>
      <c r="B183" s="10"/>
      <c r="C183" s="10"/>
      <c r="D183" s="43"/>
      <c r="E183" s="43"/>
      <c r="F183" s="10"/>
      <c r="G183" s="10"/>
      <c r="H183" s="10"/>
      <c r="I183" s="10"/>
      <c r="J183" s="10"/>
      <c r="K183" s="10"/>
    </row>
    <row r="184" spans="1:11" x14ac:dyDescent="0.2">
      <c r="A184" s="10"/>
      <c r="B184" s="10"/>
      <c r="C184" s="10"/>
      <c r="D184" s="43"/>
      <c r="E184" s="43"/>
      <c r="F184" s="10"/>
      <c r="G184" s="10"/>
      <c r="H184" s="10"/>
      <c r="I184" s="10"/>
      <c r="J184" s="10"/>
      <c r="K184" s="10"/>
    </row>
    <row r="185" spans="1:11" x14ac:dyDescent="0.2">
      <c r="A185" s="10"/>
      <c r="B185" s="10"/>
      <c r="C185" s="10"/>
      <c r="D185" s="43"/>
      <c r="E185" s="43"/>
      <c r="F185" s="10"/>
      <c r="G185" s="10"/>
      <c r="H185" s="10"/>
      <c r="I185" s="10"/>
      <c r="J185" s="10"/>
      <c r="K185" s="10"/>
    </row>
    <row r="186" spans="1:11" x14ac:dyDescent="0.2">
      <c r="A186" s="10"/>
      <c r="B186" s="10"/>
      <c r="C186" s="10"/>
      <c r="D186" s="43"/>
      <c r="E186" s="43"/>
      <c r="F186" s="10"/>
      <c r="G186" s="10"/>
      <c r="H186" s="10"/>
      <c r="I186" s="10"/>
      <c r="J186" s="10"/>
      <c r="K186" s="10"/>
    </row>
    <row r="187" spans="1:11" x14ac:dyDescent="0.2">
      <c r="A187" s="10"/>
      <c r="B187" s="10"/>
      <c r="C187" s="10"/>
      <c r="D187" s="43"/>
      <c r="E187" s="43"/>
      <c r="F187" s="10"/>
      <c r="G187" s="10"/>
      <c r="H187" s="10"/>
      <c r="I187" s="10"/>
      <c r="J187" s="10"/>
      <c r="K187" s="10"/>
    </row>
    <row r="188" spans="1:11" x14ac:dyDescent="0.2">
      <c r="A188" s="10"/>
      <c r="B188" s="10"/>
      <c r="C188" s="10"/>
      <c r="D188" s="43"/>
      <c r="E188" s="43"/>
      <c r="F188" s="10"/>
      <c r="G188" s="10"/>
      <c r="H188" s="10"/>
      <c r="I188" s="10"/>
      <c r="J188" s="10"/>
      <c r="K188" s="10"/>
    </row>
    <row r="189" spans="1:11" x14ac:dyDescent="0.2">
      <c r="A189" s="10"/>
      <c r="B189" s="10"/>
      <c r="C189" s="10"/>
      <c r="D189" s="43"/>
      <c r="E189" s="43"/>
      <c r="F189" s="10"/>
      <c r="G189" s="10"/>
      <c r="H189" s="10"/>
      <c r="I189" s="10"/>
      <c r="J189" s="10"/>
      <c r="K189" s="10"/>
    </row>
    <row r="190" spans="1:11" x14ac:dyDescent="0.2">
      <c r="A190" s="10"/>
      <c r="B190" s="10"/>
      <c r="C190" s="10"/>
      <c r="D190" s="43"/>
      <c r="E190" s="43"/>
      <c r="F190" s="10"/>
      <c r="G190" s="10"/>
      <c r="H190" s="10"/>
      <c r="I190" s="10"/>
      <c r="J190" s="10"/>
      <c r="K190" s="10"/>
    </row>
    <row r="191" spans="1:11" x14ac:dyDescent="0.2">
      <c r="A191" s="10"/>
      <c r="B191" s="10"/>
      <c r="C191" s="10"/>
      <c r="D191" s="43"/>
      <c r="E191" s="43"/>
      <c r="F191" s="10"/>
      <c r="G191" s="10"/>
      <c r="H191" s="10"/>
      <c r="I191" s="10"/>
      <c r="J191" s="10"/>
      <c r="K191" s="10"/>
    </row>
    <row r="192" spans="1:11" x14ac:dyDescent="0.2">
      <c r="A192" s="10"/>
      <c r="B192" s="10"/>
      <c r="C192" s="10"/>
      <c r="D192" s="43"/>
      <c r="E192" s="43"/>
      <c r="F192" s="10"/>
      <c r="G192" s="10"/>
      <c r="H192" s="10"/>
      <c r="I192" s="10"/>
      <c r="J192" s="10"/>
      <c r="K192" s="10"/>
    </row>
    <row r="193" spans="1:11" x14ac:dyDescent="0.2">
      <c r="A193" s="10"/>
      <c r="B193" s="10"/>
      <c r="C193" s="10"/>
      <c r="D193" s="43"/>
      <c r="E193" s="43"/>
      <c r="F193" s="10"/>
      <c r="G193" s="10"/>
      <c r="H193" s="10"/>
      <c r="I193" s="10"/>
      <c r="J193" s="10"/>
      <c r="K193" s="10"/>
    </row>
    <row r="194" spans="1:11" x14ac:dyDescent="0.2">
      <c r="A194" s="10"/>
      <c r="B194" s="10"/>
      <c r="C194" s="10"/>
      <c r="D194" s="43"/>
      <c r="E194" s="43"/>
      <c r="F194" s="10"/>
      <c r="G194" s="10"/>
      <c r="H194" s="10"/>
      <c r="I194" s="10"/>
      <c r="J194" s="10"/>
      <c r="K194" s="10"/>
    </row>
    <row r="195" spans="1:11" x14ac:dyDescent="0.2">
      <c r="A195" s="10"/>
      <c r="B195" s="10"/>
      <c r="C195" s="10"/>
      <c r="D195" s="43"/>
      <c r="E195" s="43"/>
      <c r="F195" s="10"/>
      <c r="G195" s="10"/>
      <c r="H195" s="10"/>
      <c r="I195" s="10"/>
      <c r="J195" s="10"/>
      <c r="K195" s="10"/>
    </row>
    <row r="196" spans="1:11" x14ac:dyDescent="0.2">
      <c r="A196" s="10"/>
      <c r="B196" s="10"/>
      <c r="C196" s="10"/>
      <c r="D196" s="43"/>
      <c r="E196" s="43"/>
      <c r="F196" s="10"/>
      <c r="G196" s="10"/>
      <c r="H196" s="10"/>
      <c r="I196" s="10"/>
      <c r="J196" s="10"/>
      <c r="K196" s="10"/>
    </row>
    <row r="197" spans="1:11" x14ac:dyDescent="0.2">
      <c r="A197" s="10"/>
      <c r="B197" s="10"/>
      <c r="C197" s="10"/>
      <c r="D197" s="43"/>
      <c r="E197" s="43"/>
      <c r="F197" s="10"/>
      <c r="G197" s="10"/>
      <c r="H197" s="10"/>
      <c r="I197" s="10"/>
      <c r="J197" s="10"/>
      <c r="K197" s="10"/>
    </row>
    <row r="198" spans="1:11" x14ac:dyDescent="0.2">
      <c r="A198" s="10"/>
      <c r="B198" s="10"/>
      <c r="C198" s="10"/>
      <c r="D198" s="43"/>
      <c r="E198" s="43"/>
      <c r="F198" s="10"/>
      <c r="G198" s="10"/>
      <c r="H198" s="10"/>
      <c r="I198" s="10"/>
      <c r="J198" s="10"/>
      <c r="K198" s="10"/>
    </row>
    <row r="199" spans="1:11" x14ac:dyDescent="0.2">
      <c r="A199" s="10"/>
      <c r="B199" s="10"/>
      <c r="C199" s="10"/>
      <c r="D199" s="43"/>
      <c r="E199" s="43"/>
      <c r="F199" s="10"/>
      <c r="G199" s="10"/>
      <c r="H199" s="10"/>
      <c r="I199" s="10"/>
      <c r="J199" s="10"/>
      <c r="K199" s="10"/>
    </row>
    <row r="200" spans="1:11" x14ac:dyDescent="0.2">
      <c r="A200" s="10"/>
      <c r="B200" s="10"/>
      <c r="C200" s="10"/>
      <c r="D200" s="43"/>
      <c r="E200" s="43"/>
      <c r="F200" s="10"/>
      <c r="G200" s="10"/>
      <c r="H200" s="10"/>
      <c r="I200" s="10"/>
      <c r="J200" s="10"/>
      <c r="K200" s="10"/>
    </row>
    <row r="201" spans="1:11" x14ac:dyDescent="0.2">
      <c r="A201" s="10"/>
      <c r="B201" s="10"/>
      <c r="C201" s="10"/>
      <c r="D201" s="43"/>
      <c r="E201" s="43"/>
      <c r="F201" s="10"/>
      <c r="G201" s="10"/>
      <c r="H201" s="10"/>
      <c r="I201" s="10"/>
      <c r="J201" s="10"/>
      <c r="K201" s="10"/>
    </row>
    <row r="202" spans="1:11" x14ac:dyDescent="0.2">
      <c r="A202" s="10"/>
      <c r="B202" s="10"/>
      <c r="C202" s="10"/>
      <c r="D202" s="43"/>
      <c r="E202" s="43"/>
      <c r="F202" s="10"/>
      <c r="G202" s="10"/>
      <c r="H202" s="10"/>
      <c r="I202" s="10"/>
      <c r="J202" s="10"/>
      <c r="K202" s="10"/>
    </row>
    <row r="203" spans="1:11" x14ac:dyDescent="0.2">
      <c r="A203" s="10"/>
      <c r="B203" s="10"/>
      <c r="C203" s="10"/>
      <c r="D203" s="43"/>
      <c r="E203" s="43"/>
      <c r="F203" s="10"/>
      <c r="G203" s="10"/>
      <c r="H203" s="10"/>
      <c r="I203" s="10"/>
      <c r="J203" s="10"/>
      <c r="K203" s="10"/>
    </row>
    <row r="204" spans="1:11" x14ac:dyDescent="0.2">
      <c r="A204" s="10"/>
      <c r="B204" s="10"/>
      <c r="C204" s="10"/>
      <c r="D204" s="43"/>
      <c r="E204" s="43"/>
      <c r="F204" s="10"/>
      <c r="G204" s="10"/>
      <c r="H204" s="10"/>
      <c r="I204" s="10"/>
      <c r="J204" s="10"/>
      <c r="K204" s="10"/>
    </row>
    <row r="205" spans="1:11" x14ac:dyDescent="0.2">
      <c r="A205" s="10"/>
      <c r="B205" s="10"/>
      <c r="C205" s="10"/>
      <c r="D205" s="43"/>
      <c r="E205" s="43"/>
      <c r="F205" s="10"/>
      <c r="G205" s="10"/>
      <c r="H205" s="10"/>
      <c r="I205" s="10"/>
      <c r="J205" s="10"/>
      <c r="K205" s="10"/>
    </row>
    <row r="206" spans="1:11" x14ac:dyDescent="0.2">
      <c r="A206" s="10"/>
      <c r="B206" s="10"/>
      <c r="C206" s="10"/>
      <c r="D206" s="43"/>
      <c r="E206" s="43"/>
      <c r="F206" s="10"/>
      <c r="G206" s="10"/>
      <c r="H206" s="10"/>
      <c r="I206" s="10"/>
      <c r="J206" s="10"/>
      <c r="K206" s="10"/>
    </row>
    <row r="207" spans="1:11" x14ac:dyDescent="0.2">
      <c r="A207" s="10"/>
      <c r="B207" s="10"/>
      <c r="C207" s="10"/>
      <c r="D207" s="43"/>
      <c r="E207" s="43"/>
      <c r="F207" s="10"/>
      <c r="G207" s="10"/>
      <c r="H207" s="10"/>
      <c r="I207" s="10"/>
      <c r="J207" s="10"/>
      <c r="K207" s="10"/>
    </row>
    <row r="208" spans="1:11" x14ac:dyDescent="0.2">
      <c r="A208" s="10"/>
      <c r="B208" s="10"/>
      <c r="C208" s="10"/>
      <c r="D208" s="43"/>
      <c r="E208" s="43"/>
      <c r="F208" s="10"/>
      <c r="G208" s="10"/>
      <c r="H208" s="10"/>
      <c r="I208" s="10"/>
      <c r="J208" s="10"/>
      <c r="K208" s="10"/>
    </row>
    <row r="209" spans="1:11" x14ac:dyDescent="0.2">
      <c r="A209" s="10"/>
      <c r="B209" s="10"/>
      <c r="C209" s="10"/>
      <c r="D209" s="43"/>
      <c r="E209" s="43"/>
      <c r="F209" s="10"/>
      <c r="G209" s="10"/>
      <c r="H209" s="10"/>
      <c r="I209" s="10"/>
      <c r="J209" s="10"/>
      <c r="K209" s="10"/>
    </row>
    <row r="210" spans="1:11" x14ac:dyDescent="0.2">
      <c r="A210" s="10"/>
      <c r="B210" s="10"/>
      <c r="C210" s="10"/>
      <c r="D210" s="43"/>
      <c r="E210" s="43"/>
      <c r="F210" s="10"/>
      <c r="G210" s="10"/>
      <c r="H210" s="10"/>
      <c r="I210" s="10"/>
      <c r="J210" s="10"/>
      <c r="K210" s="10"/>
    </row>
    <row r="211" spans="1:11" x14ac:dyDescent="0.2">
      <c r="A211" s="10"/>
      <c r="B211" s="10"/>
      <c r="C211" s="10"/>
      <c r="D211" s="43"/>
      <c r="E211" s="43"/>
      <c r="F211" s="10"/>
      <c r="G211" s="10"/>
      <c r="H211" s="10"/>
      <c r="I211" s="10"/>
      <c r="J211" s="10"/>
      <c r="K211" s="10"/>
    </row>
    <row r="212" spans="1:11" x14ac:dyDescent="0.2">
      <c r="A212" s="10"/>
      <c r="B212" s="10"/>
      <c r="C212" s="10"/>
      <c r="D212" s="43"/>
      <c r="E212" s="43"/>
      <c r="F212" s="10"/>
      <c r="G212" s="10"/>
      <c r="H212" s="10"/>
      <c r="I212" s="10"/>
      <c r="J212" s="10"/>
      <c r="K212" s="10"/>
    </row>
    <row r="213" spans="1:11" x14ac:dyDescent="0.2">
      <c r="A213" s="10"/>
      <c r="B213" s="10"/>
      <c r="C213" s="10"/>
      <c r="D213" s="43"/>
      <c r="E213" s="43"/>
      <c r="F213" s="10"/>
      <c r="G213" s="10"/>
      <c r="H213" s="10"/>
      <c r="I213" s="10"/>
      <c r="J213" s="10"/>
      <c r="K213" s="10"/>
    </row>
    <row r="214" spans="1:11" x14ac:dyDescent="0.2">
      <c r="A214" s="10"/>
      <c r="B214" s="10"/>
      <c r="C214" s="10"/>
      <c r="D214" s="43"/>
      <c r="E214" s="43"/>
      <c r="F214" s="10"/>
      <c r="G214" s="10"/>
      <c r="H214" s="10"/>
      <c r="I214" s="10"/>
      <c r="J214" s="10"/>
      <c r="K214" s="10"/>
    </row>
    <row r="215" spans="1:11" x14ac:dyDescent="0.2">
      <c r="A215" s="10"/>
      <c r="B215" s="10"/>
      <c r="C215" s="10"/>
      <c r="D215" s="43"/>
      <c r="E215" s="43"/>
      <c r="F215" s="10"/>
      <c r="G215" s="10"/>
      <c r="H215" s="10"/>
      <c r="I215" s="10"/>
      <c r="J215" s="10"/>
      <c r="K215" s="10"/>
    </row>
    <row r="216" spans="1:11" x14ac:dyDescent="0.2">
      <c r="A216" s="10"/>
      <c r="B216" s="10"/>
      <c r="C216" s="10"/>
      <c r="D216" s="43"/>
      <c r="E216" s="43"/>
      <c r="F216" s="10"/>
      <c r="G216" s="10"/>
      <c r="H216" s="10"/>
      <c r="I216" s="10"/>
      <c r="J216" s="10"/>
      <c r="K216" s="10"/>
    </row>
    <row r="217" spans="1:11" x14ac:dyDescent="0.2">
      <c r="A217" s="10"/>
      <c r="B217" s="10"/>
      <c r="C217" s="10"/>
      <c r="D217" s="43"/>
      <c r="E217" s="43"/>
      <c r="F217" s="10"/>
      <c r="G217" s="10"/>
      <c r="H217" s="10"/>
      <c r="I217" s="10"/>
      <c r="J217" s="10"/>
      <c r="K217" s="10"/>
    </row>
    <row r="218" spans="1:11" x14ac:dyDescent="0.2">
      <c r="A218" s="10"/>
      <c r="B218" s="10"/>
      <c r="C218" s="10"/>
      <c r="D218" s="43"/>
      <c r="E218" s="43"/>
      <c r="F218" s="10"/>
      <c r="G218" s="10"/>
      <c r="H218" s="10"/>
      <c r="I218" s="10"/>
      <c r="J218" s="10"/>
      <c r="K218" s="10"/>
    </row>
    <row r="219" spans="1:11" x14ac:dyDescent="0.2">
      <c r="A219" s="10"/>
      <c r="B219" s="10"/>
      <c r="C219" s="10"/>
      <c r="D219" s="43"/>
      <c r="E219" s="43"/>
      <c r="F219" s="10"/>
      <c r="G219" s="10"/>
      <c r="H219" s="10"/>
      <c r="I219" s="10"/>
      <c r="J219" s="10"/>
      <c r="K219" s="10"/>
    </row>
    <row r="220" spans="1:11" x14ac:dyDescent="0.2">
      <c r="A220" s="10"/>
      <c r="B220" s="10"/>
      <c r="C220" s="10"/>
      <c r="D220" s="43"/>
      <c r="E220" s="43"/>
      <c r="F220" s="10"/>
      <c r="G220" s="10"/>
      <c r="H220" s="10"/>
      <c r="I220" s="10"/>
      <c r="J220" s="10"/>
      <c r="K220" s="10"/>
    </row>
    <row r="221" spans="1:11" x14ac:dyDescent="0.2">
      <c r="A221" s="10"/>
      <c r="B221" s="10"/>
      <c r="C221" s="10"/>
      <c r="D221" s="43"/>
      <c r="E221" s="43"/>
      <c r="F221" s="10"/>
      <c r="G221" s="10"/>
      <c r="H221" s="10"/>
      <c r="I221" s="10"/>
      <c r="J221" s="10"/>
      <c r="K221" s="10"/>
    </row>
    <row r="222" spans="1:11" x14ac:dyDescent="0.2">
      <c r="A222" s="10"/>
      <c r="B222" s="10"/>
      <c r="C222" s="10"/>
      <c r="D222" s="43"/>
      <c r="E222" s="43"/>
      <c r="F222" s="10"/>
      <c r="G222" s="10"/>
      <c r="H222" s="10"/>
      <c r="I222" s="10"/>
      <c r="J222" s="10"/>
      <c r="K222" s="10"/>
    </row>
    <row r="223" spans="1:11" x14ac:dyDescent="0.2">
      <c r="A223" s="10"/>
      <c r="B223" s="10"/>
      <c r="C223" s="10"/>
      <c r="D223" s="43"/>
      <c r="E223" s="43"/>
      <c r="F223" s="10"/>
      <c r="G223" s="10"/>
      <c r="H223" s="10"/>
      <c r="I223" s="10"/>
      <c r="J223" s="10"/>
      <c r="K223" s="10"/>
    </row>
    <row r="224" spans="1:11" x14ac:dyDescent="0.2">
      <c r="A224" s="10"/>
      <c r="B224" s="10"/>
      <c r="C224" s="10"/>
      <c r="D224" s="43"/>
      <c r="E224" s="43"/>
      <c r="F224" s="10"/>
      <c r="G224" s="10"/>
      <c r="H224" s="10"/>
      <c r="I224" s="10"/>
      <c r="J224" s="10"/>
      <c r="K224" s="10"/>
    </row>
    <row r="225" spans="1:11" x14ac:dyDescent="0.2">
      <c r="A225" s="10"/>
      <c r="B225" s="10"/>
      <c r="C225" s="10"/>
      <c r="D225" s="43"/>
      <c r="E225" s="43"/>
      <c r="F225" s="10"/>
      <c r="G225" s="10"/>
      <c r="H225" s="10"/>
      <c r="I225" s="10"/>
      <c r="J225" s="10"/>
      <c r="K225" s="10"/>
    </row>
    <row r="226" spans="1:11" x14ac:dyDescent="0.2">
      <c r="A226" s="10"/>
      <c r="B226" s="10"/>
      <c r="C226" s="10"/>
      <c r="D226" s="43"/>
      <c r="E226" s="43"/>
      <c r="F226" s="10"/>
      <c r="G226" s="10"/>
      <c r="H226" s="10"/>
      <c r="I226" s="10"/>
      <c r="J226" s="10"/>
      <c r="K226" s="10"/>
    </row>
    <row r="227" spans="1:11" x14ac:dyDescent="0.2">
      <c r="A227" s="10"/>
      <c r="B227" s="10"/>
      <c r="C227" s="10"/>
      <c r="D227" s="43"/>
      <c r="E227" s="43"/>
      <c r="F227" s="10"/>
      <c r="G227" s="10"/>
      <c r="H227" s="10"/>
      <c r="I227" s="10"/>
      <c r="J227" s="10"/>
      <c r="K227" s="10"/>
    </row>
    <row r="228" spans="1:11" x14ac:dyDescent="0.2">
      <c r="A228" s="10"/>
      <c r="B228" s="10"/>
      <c r="C228" s="10"/>
      <c r="D228" s="43"/>
      <c r="E228" s="43"/>
      <c r="F228" s="10"/>
      <c r="G228" s="10"/>
      <c r="H228" s="10"/>
      <c r="I228" s="10"/>
      <c r="J228" s="10"/>
      <c r="K228" s="10"/>
    </row>
    <row r="229" spans="1:11" x14ac:dyDescent="0.2">
      <c r="A229" s="10"/>
      <c r="B229" s="10"/>
      <c r="C229" s="10"/>
      <c r="D229" s="43"/>
      <c r="E229" s="43"/>
      <c r="F229" s="10"/>
      <c r="G229" s="10"/>
      <c r="H229" s="10"/>
      <c r="I229" s="10"/>
      <c r="J229" s="10"/>
      <c r="K229" s="10"/>
    </row>
    <row r="230" spans="1:11" x14ac:dyDescent="0.2">
      <c r="A230" s="10"/>
      <c r="B230" s="10"/>
      <c r="C230" s="10"/>
      <c r="D230" s="43"/>
      <c r="E230" s="43"/>
      <c r="F230" s="10"/>
      <c r="G230" s="10"/>
      <c r="H230" s="10"/>
      <c r="I230" s="10"/>
      <c r="J230" s="10"/>
      <c r="K230" s="10"/>
    </row>
    <row r="231" spans="1:11" x14ac:dyDescent="0.2">
      <c r="A231" s="10"/>
      <c r="B231" s="10"/>
      <c r="C231" s="10"/>
      <c r="D231" s="43"/>
      <c r="E231" s="43"/>
      <c r="F231" s="10"/>
      <c r="G231" s="10"/>
      <c r="H231" s="10"/>
      <c r="I231" s="10"/>
      <c r="J231" s="10"/>
      <c r="K231" s="10"/>
    </row>
    <row r="232" spans="1:11" x14ac:dyDescent="0.2">
      <c r="A232" s="10"/>
      <c r="B232" s="10"/>
      <c r="C232" s="10"/>
      <c r="D232" s="43"/>
      <c r="E232" s="43"/>
      <c r="F232" s="10"/>
      <c r="G232" s="10"/>
      <c r="H232" s="10"/>
      <c r="I232" s="10"/>
      <c r="J232" s="10"/>
      <c r="K232" s="10"/>
    </row>
    <row r="233" spans="1:11" x14ac:dyDescent="0.2">
      <c r="A233" s="10"/>
      <c r="B233" s="10"/>
      <c r="C233" s="10"/>
      <c r="D233" s="43"/>
      <c r="E233" s="43"/>
      <c r="F233" s="10"/>
      <c r="G233" s="10"/>
      <c r="H233" s="10"/>
      <c r="I233" s="10"/>
      <c r="J233" s="10"/>
      <c r="K233" s="10"/>
    </row>
    <row r="234" spans="1:11" x14ac:dyDescent="0.2">
      <c r="A234" s="10"/>
      <c r="B234" s="10"/>
      <c r="C234" s="10"/>
      <c r="D234" s="43"/>
      <c r="E234" s="43"/>
      <c r="F234" s="10"/>
      <c r="G234" s="10"/>
      <c r="H234" s="10"/>
      <c r="I234" s="10"/>
      <c r="J234" s="10"/>
      <c r="K234" s="10"/>
    </row>
    <row r="235" spans="1:11" x14ac:dyDescent="0.2">
      <c r="A235" s="10"/>
      <c r="B235" s="10"/>
      <c r="C235" s="10"/>
      <c r="D235" s="43"/>
      <c r="E235" s="43"/>
      <c r="F235" s="10"/>
      <c r="G235" s="10"/>
      <c r="H235" s="10"/>
      <c r="I235" s="10"/>
      <c r="J235" s="10"/>
      <c r="K235" s="10"/>
    </row>
    <row r="236" spans="1:11" x14ac:dyDescent="0.2">
      <c r="A236" s="10"/>
      <c r="B236" s="10"/>
      <c r="C236" s="10"/>
      <c r="D236" s="43"/>
      <c r="E236" s="43"/>
      <c r="F236" s="10"/>
      <c r="G236" s="10"/>
      <c r="H236" s="10"/>
      <c r="I236" s="10"/>
      <c r="J236" s="10"/>
      <c r="K236" s="10"/>
    </row>
    <row r="237" spans="1:11" x14ac:dyDescent="0.2">
      <c r="A237" s="10"/>
      <c r="B237" s="10"/>
      <c r="C237" s="10"/>
      <c r="D237" s="43"/>
      <c r="E237" s="43"/>
      <c r="F237" s="10"/>
      <c r="G237" s="10"/>
      <c r="H237" s="10"/>
      <c r="I237" s="10"/>
      <c r="J237" s="10"/>
      <c r="K237" s="10"/>
    </row>
    <row r="238" spans="1:11" x14ac:dyDescent="0.2">
      <c r="A238" s="10"/>
      <c r="B238" s="10"/>
      <c r="C238" s="10"/>
      <c r="D238" s="43"/>
      <c r="E238" s="43"/>
      <c r="F238" s="10"/>
      <c r="G238" s="10"/>
      <c r="H238" s="10"/>
      <c r="I238" s="10"/>
      <c r="J238" s="10"/>
      <c r="K238" s="10"/>
    </row>
    <row r="239" spans="1:11" x14ac:dyDescent="0.2">
      <c r="A239" s="10"/>
      <c r="B239" s="10"/>
      <c r="C239" s="10"/>
      <c r="D239" s="43"/>
      <c r="E239" s="43"/>
      <c r="F239" s="10"/>
      <c r="G239" s="10"/>
      <c r="H239" s="10"/>
      <c r="I239" s="10"/>
      <c r="J239" s="10"/>
      <c r="K239" s="10"/>
    </row>
    <row r="240" spans="1:11" x14ac:dyDescent="0.2">
      <c r="A240" s="10"/>
      <c r="B240" s="10"/>
      <c r="C240" s="10"/>
      <c r="D240" s="43"/>
      <c r="E240" s="43"/>
      <c r="F240" s="10"/>
      <c r="G240" s="10"/>
      <c r="H240" s="10"/>
      <c r="I240" s="10"/>
      <c r="J240" s="10"/>
      <c r="K240" s="10"/>
    </row>
    <row r="241" spans="1:11" x14ac:dyDescent="0.2">
      <c r="A241" s="10"/>
      <c r="B241" s="10"/>
      <c r="C241" s="10"/>
      <c r="D241" s="43"/>
      <c r="E241" s="43"/>
      <c r="F241" s="10"/>
      <c r="G241" s="10"/>
      <c r="H241" s="10"/>
      <c r="I241" s="10"/>
      <c r="J241" s="10"/>
      <c r="K241" s="10"/>
    </row>
    <row r="242" spans="1:11" x14ac:dyDescent="0.2">
      <c r="A242" s="10"/>
      <c r="B242" s="10"/>
      <c r="C242" s="10"/>
      <c r="D242" s="43"/>
      <c r="E242" s="43"/>
      <c r="F242" s="10"/>
      <c r="G242" s="10"/>
      <c r="H242" s="10"/>
      <c r="I242" s="10"/>
      <c r="J242" s="10"/>
      <c r="K242" s="10"/>
    </row>
    <row r="243" spans="1:11" x14ac:dyDescent="0.2">
      <c r="A243" s="10"/>
      <c r="B243" s="10"/>
      <c r="C243" s="10"/>
      <c r="D243" s="43"/>
      <c r="E243" s="43"/>
      <c r="F243" s="10"/>
      <c r="G243" s="10"/>
      <c r="H243" s="10"/>
      <c r="I243" s="10"/>
      <c r="J243" s="10"/>
      <c r="K243" s="10"/>
    </row>
    <row r="244" spans="1:11" x14ac:dyDescent="0.2">
      <c r="A244" s="10"/>
      <c r="B244" s="10"/>
      <c r="C244" s="10"/>
      <c r="D244" s="43"/>
      <c r="E244" s="43"/>
      <c r="F244" s="10"/>
      <c r="G244" s="10"/>
      <c r="H244" s="10"/>
      <c r="I244" s="10"/>
      <c r="J244" s="10"/>
      <c r="K244" s="10"/>
    </row>
    <row r="245" spans="1:11" x14ac:dyDescent="0.2">
      <c r="A245" s="10"/>
      <c r="B245" s="10"/>
      <c r="C245" s="10"/>
      <c r="D245" s="43"/>
      <c r="E245" s="43"/>
      <c r="F245" s="10"/>
      <c r="G245" s="10"/>
      <c r="H245" s="10"/>
      <c r="I245" s="10"/>
      <c r="J245" s="10"/>
      <c r="K245" s="10"/>
    </row>
    <row r="246" spans="1:11" x14ac:dyDescent="0.2">
      <c r="A246" s="10"/>
      <c r="B246" s="10"/>
      <c r="C246" s="10"/>
      <c r="D246" s="43"/>
      <c r="E246" s="43"/>
      <c r="F246" s="10"/>
      <c r="G246" s="10"/>
      <c r="H246" s="10"/>
      <c r="I246" s="10"/>
      <c r="J246" s="10"/>
      <c r="K246" s="10"/>
    </row>
    <row r="247" spans="1:11" x14ac:dyDescent="0.2">
      <c r="A247" s="10"/>
      <c r="B247" s="10"/>
      <c r="C247" s="10"/>
      <c r="D247" s="43"/>
      <c r="E247" s="43"/>
      <c r="F247" s="10"/>
      <c r="G247" s="10"/>
      <c r="H247" s="10"/>
      <c r="I247" s="10"/>
      <c r="J247" s="10"/>
      <c r="K247" s="10"/>
    </row>
    <row r="248" spans="1:11" x14ac:dyDescent="0.2">
      <c r="A248" s="10"/>
      <c r="B248" s="10"/>
      <c r="C248" s="10"/>
      <c r="D248" s="43"/>
      <c r="E248" s="43"/>
      <c r="F248" s="10"/>
      <c r="G248" s="10"/>
      <c r="H248" s="10"/>
      <c r="I248" s="10"/>
      <c r="J248" s="10"/>
      <c r="K248" s="10"/>
    </row>
    <row r="249" spans="1:11" x14ac:dyDescent="0.2">
      <c r="A249" s="10"/>
      <c r="B249" s="10"/>
      <c r="C249" s="10"/>
      <c r="D249" s="43"/>
      <c r="E249" s="43"/>
      <c r="F249" s="10"/>
      <c r="G249" s="10"/>
      <c r="H249" s="10"/>
      <c r="I249" s="10"/>
      <c r="J249" s="10"/>
      <c r="K249" s="10"/>
    </row>
    <row r="250" spans="1:11" x14ac:dyDescent="0.2">
      <c r="A250" s="10"/>
      <c r="B250" s="10"/>
      <c r="C250" s="10"/>
      <c r="D250" s="43"/>
      <c r="E250" s="43"/>
      <c r="F250" s="10"/>
      <c r="G250" s="10"/>
      <c r="H250" s="10"/>
      <c r="I250" s="10"/>
      <c r="J250" s="10"/>
      <c r="K250" s="10"/>
    </row>
    <row r="251" spans="1:11" x14ac:dyDescent="0.2">
      <c r="A251" s="10"/>
      <c r="B251" s="10"/>
      <c r="C251" s="10"/>
      <c r="D251" s="43"/>
      <c r="E251" s="43"/>
      <c r="F251" s="10"/>
      <c r="G251" s="10"/>
      <c r="H251" s="10"/>
      <c r="I251" s="10"/>
      <c r="J251" s="10"/>
      <c r="K251" s="10"/>
    </row>
    <row r="252" spans="1:11" x14ac:dyDescent="0.2">
      <c r="A252" s="10"/>
      <c r="B252" s="10"/>
      <c r="C252" s="10"/>
      <c r="D252" s="43"/>
      <c r="E252" s="43"/>
      <c r="F252" s="10"/>
      <c r="G252" s="10"/>
      <c r="H252" s="10"/>
      <c r="I252" s="10"/>
      <c r="J252" s="10"/>
      <c r="K252" s="10"/>
    </row>
    <row r="253" spans="1:11" x14ac:dyDescent="0.2">
      <c r="A253" s="10"/>
      <c r="B253" s="10"/>
      <c r="C253" s="10"/>
      <c r="D253" s="43"/>
      <c r="E253" s="43"/>
      <c r="F253" s="10"/>
      <c r="G253" s="10"/>
      <c r="H253" s="10"/>
      <c r="I253" s="10"/>
      <c r="J253" s="10"/>
      <c r="K253" s="10"/>
    </row>
    <row r="254" spans="1:11" x14ac:dyDescent="0.2">
      <c r="A254" s="10"/>
      <c r="B254" s="10"/>
      <c r="C254" s="10"/>
      <c r="D254" s="43"/>
      <c r="E254" s="43"/>
      <c r="F254" s="10"/>
      <c r="G254" s="10"/>
      <c r="H254" s="10"/>
      <c r="I254" s="10"/>
      <c r="J254" s="10"/>
      <c r="K254" s="10"/>
    </row>
    <row r="255" spans="1:11" x14ac:dyDescent="0.2">
      <c r="A255" s="10"/>
      <c r="B255" s="10"/>
      <c r="C255" s="10"/>
      <c r="D255" s="43"/>
      <c r="E255" s="43"/>
      <c r="F255" s="10"/>
      <c r="G255" s="10"/>
      <c r="H255" s="10"/>
      <c r="I255" s="10"/>
      <c r="J255" s="10"/>
      <c r="K255" s="10"/>
    </row>
    <row r="256" spans="1:11" x14ac:dyDescent="0.2">
      <c r="A256" s="10"/>
      <c r="B256" s="10"/>
      <c r="C256" s="10"/>
      <c r="D256" s="43"/>
      <c r="E256" s="43"/>
      <c r="F256" s="10"/>
      <c r="G256" s="10"/>
      <c r="H256" s="10"/>
      <c r="I256" s="10"/>
      <c r="J256" s="10"/>
      <c r="K256" s="10"/>
    </row>
    <row r="257" spans="1:11" x14ac:dyDescent="0.2">
      <c r="A257" s="10"/>
      <c r="B257" s="10"/>
      <c r="C257" s="10"/>
      <c r="D257" s="43"/>
      <c r="E257" s="43"/>
      <c r="F257" s="10"/>
      <c r="G257" s="10"/>
      <c r="H257" s="10"/>
      <c r="I257" s="10"/>
      <c r="J257" s="10"/>
      <c r="K257" s="10"/>
    </row>
    <row r="258" spans="1:11" x14ac:dyDescent="0.2">
      <c r="A258" s="10"/>
      <c r="B258" s="10"/>
      <c r="C258" s="10"/>
      <c r="D258" s="43"/>
      <c r="E258" s="43"/>
      <c r="F258" s="10"/>
      <c r="G258" s="10"/>
      <c r="H258" s="10"/>
      <c r="I258" s="10"/>
      <c r="J258" s="10"/>
      <c r="K258" s="10"/>
    </row>
    <row r="259" spans="1:11" x14ac:dyDescent="0.2">
      <c r="A259" s="10"/>
      <c r="B259" s="10"/>
      <c r="C259" s="10"/>
      <c r="D259" s="43"/>
      <c r="E259" s="43"/>
      <c r="F259" s="10"/>
      <c r="G259" s="10"/>
      <c r="H259" s="10"/>
      <c r="I259" s="10"/>
      <c r="J259" s="10"/>
      <c r="K259" s="10"/>
    </row>
    <row r="260" spans="1:11" x14ac:dyDescent="0.2">
      <c r="A260" s="10"/>
      <c r="B260" s="10"/>
      <c r="C260" s="10"/>
      <c r="D260" s="43"/>
      <c r="E260" s="43"/>
      <c r="F260" s="10"/>
      <c r="G260" s="10"/>
      <c r="H260" s="10"/>
      <c r="I260" s="10"/>
      <c r="J260" s="10"/>
      <c r="K260" s="10"/>
    </row>
    <row r="261" spans="1:11" x14ac:dyDescent="0.2">
      <c r="A261" s="10"/>
      <c r="B261" s="10"/>
      <c r="C261" s="10"/>
      <c r="D261" s="43"/>
      <c r="E261" s="43"/>
      <c r="F261" s="10"/>
      <c r="G261" s="10"/>
      <c r="H261" s="10"/>
      <c r="I261" s="10"/>
      <c r="J261" s="10"/>
      <c r="K261" s="10"/>
    </row>
    <row r="262" spans="1:11" x14ac:dyDescent="0.2">
      <c r="A262" s="10"/>
      <c r="B262" s="10"/>
      <c r="C262" s="10"/>
      <c r="D262" s="43"/>
      <c r="E262" s="43"/>
      <c r="F262" s="10"/>
      <c r="G262" s="10"/>
      <c r="H262" s="10"/>
      <c r="I262" s="10"/>
      <c r="J262" s="10"/>
      <c r="K262" s="10"/>
    </row>
    <row r="263" spans="1:11" x14ac:dyDescent="0.2">
      <c r="A263" s="10"/>
      <c r="B263" s="10"/>
      <c r="C263" s="10"/>
      <c r="D263" s="43"/>
      <c r="E263" s="43"/>
      <c r="F263" s="10"/>
      <c r="G263" s="10"/>
      <c r="H263" s="10"/>
      <c r="I263" s="10"/>
      <c r="J263" s="10"/>
      <c r="K263" s="10"/>
    </row>
    <row r="264" spans="1:11" x14ac:dyDescent="0.2">
      <c r="A264" s="10"/>
      <c r="B264" s="10"/>
      <c r="C264" s="10"/>
      <c r="D264" s="43"/>
      <c r="E264" s="43"/>
      <c r="F264" s="10"/>
      <c r="G264" s="10"/>
      <c r="H264" s="10"/>
      <c r="I264" s="10"/>
      <c r="J264" s="10"/>
      <c r="K264" s="10"/>
    </row>
    <row r="265" spans="1:11" x14ac:dyDescent="0.2">
      <c r="A265" s="10"/>
      <c r="B265" s="10"/>
      <c r="C265" s="10"/>
      <c r="D265" s="43"/>
      <c r="E265" s="43"/>
      <c r="F265" s="10"/>
      <c r="G265" s="10"/>
      <c r="H265" s="10"/>
      <c r="I265" s="10"/>
      <c r="J265" s="10"/>
      <c r="K265" s="10"/>
    </row>
    <row r="266" spans="1:11" x14ac:dyDescent="0.2">
      <c r="A266" s="10"/>
      <c r="B266" s="10"/>
      <c r="C266" s="10"/>
      <c r="D266" s="43"/>
      <c r="E266" s="43"/>
      <c r="F266" s="10"/>
      <c r="G266" s="10"/>
      <c r="H266" s="10"/>
      <c r="I266" s="10"/>
      <c r="J266" s="10"/>
      <c r="K266" s="10"/>
    </row>
    <row r="267" spans="1:11" x14ac:dyDescent="0.2">
      <c r="A267" s="10"/>
      <c r="B267" s="10"/>
      <c r="C267" s="10"/>
      <c r="D267" s="43"/>
      <c r="E267" s="43"/>
      <c r="F267" s="10"/>
      <c r="G267" s="10"/>
      <c r="H267" s="10"/>
      <c r="I267" s="10"/>
      <c r="J267" s="10"/>
      <c r="K267" s="10"/>
    </row>
    <row r="268" spans="1:11" x14ac:dyDescent="0.2">
      <c r="A268" s="10"/>
      <c r="B268" s="10"/>
      <c r="C268" s="10"/>
      <c r="D268" s="43"/>
      <c r="E268" s="43"/>
      <c r="F268" s="10"/>
      <c r="G268" s="10"/>
      <c r="H268" s="10"/>
      <c r="I268" s="10"/>
      <c r="J268" s="10"/>
      <c r="K268" s="10"/>
    </row>
    <row r="269" spans="1:11" x14ac:dyDescent="0.2">
      <c r="A269" s="10"/>
      <c r="B269" s="10"/>
      <c r="C269" s="10"/>
      <c r="D269" s="43"/>
      <c r="E269" s="43"/>
      <c r="F269" s="10"/>
      <c r="G269" s="10"/>
      <c r="H269" s="10"/>
      <c r="I269" s="10"/>
      <c r="J269" s="10"/>
      <c r="K269" s="10"/>
    </row>
    <row r="270" spans="1:11" x14ac:dyDescent="0.2">
      <c r="A270" s="10"/>
      <c r="B270" s="10"/>
      <c r="C270" s="10"/>
      <c r="D270" s="43"/>
      <c r="E270" s="43"/>
      <c r="F270" s="10"/>
      <c r="G270" s="10"/>
      <c r="H270" s="10"/>
      <c r="I270" s="10"/>
      <c r="J270" s="10"/>
      <c r="K270" s="10"/>
    </row>
    <row r="271" spans="1:11" x14ac:dyDescent="0.2">
      <c r="A271" s="10"/>
      <c r="B271" s="10"/>
      <c r="C271" s="10"/>
      <c r="D271" s="43"/>
      <c r="E271" s="43"/>
      <c r="F271" s="10"/>
      <c r="G271" s="10"/>
      <c r="H271" s="10"/>
      <c r="I271" s="10"/>
      <c r="J271" s="10"/>
      <c r="K271" s="10"/>
    </row>
    <row r="272" spans="1:11" x14ac:dyDescent="0.2">
      <c r="A272" s="10"/>
      <c r="B272" s="10"/>
      <c r="C272" s="10"/>
      <c r="D272" s="43"/>
      <c r="E272" s="43"/>
      <c r="F272" s="10"/>
      <c r="G272" s="10"/>
      <c r="H272" s="10"/>
      <c r="I272" s="10"/>
      <c r="J272" s="10"/>
      <c r="K272" s="10"/>
    </row>
    <row r="273" spans="1:11" x14ac:dyDescent="0.2">
      <c r="A273" s="10"/>
      <c r="B273" s="10"/>
      <c r="C273" s="10"/>
      <c r="D273" s="43"/>
      <c r="E273" s="43"/>
      <c r="F273" s="10"/>
      <c r="G273" s="10"/>
      <c r="H273" s="10"/>
      <c r="I273" s="10"/>
      <c r="J273" s="10"/>
      <c r="K273" s="10"/>
    </row>
    <row r="274" spans="1:11" x14ac:dyDescent="0.2">
      <c r="A274" s="10"/>
      <c r="B274" s="10"/>
      <c r="C274" s="10"/>
      <c r="D274" s="43"/>
      <c r="E274" s="43"/>
      <c r="F274" s="10"/>
      <c r="G274" s="10"/>
      <c r="H274" s="10"/>
      <c r="I274" s="10"/>
      <c r="J274" s="10"/>
      <c r="K274" s="10"/>
    </row>
    <row r="275" spans="1:11" x14ac:dyDescent="0.2">
      <c r="A275" s="10"/>
      <c r="B275" s="10"/>
      <c r="C275" s="10"/>
      <c r="D275" s="43"/>
      <c r="E275" s="43"/>
      <c r="F275" s="10"/>
      <c r="G275" s="10"/>
      <c r="H275" s="10"/>
      <c r="I275" s="10"/>
      <c r="J275" s="10"/>
      <c r="K275" s="10"/>
    </row>
    <row r="276" spans="1:11" x14ac:dyDescent="0.2">
      <c r="A276" s="10"/>
      <c r="B276" s="10"/>
      <c r="C276" s="10"/>
      <c r="D276" s="43"/>
      <c r="E276" s="43"/>
      <c r="F276" s="10"/>
      <c r="G276" s="10"/>
      <c r="H276" s="10"/>
      <c r="I276" s="10"/>
      <c r="J276" s="10"/>
      <c r="K276" s="10"/>
    </row>
    <row r="277" spans="1:11" x14ac:dyDescent="0.2">
      <c r="A277" s="10"/>
      <c r="B277" s="10"/>
      <c r="C277" s="10"/>
      <c r="D277" s="43"/>
      <c r="E277" s="43"/>
      <c r="F277" s="10"/>
      <c r="G277" s="10"/>
      <c r="H277" s="10"/>
      <c r="I277" s="10"/>
      <c r="J277" s="10"/>
      <c r="K277" s="10"/>
    </row>
    <row r="278" spans="1:11" x14ac:dyDescent="0.2">
      <c r="A278" s="10"/>
      <c r="B278" s="10"/>
      <c r="C278" s="10"/>
      <c r="D278" s="43"/>
      <c r="E278" s="43"/>
      <c r="F278" s="10"/>
      <c r="G278" s="10"/>
      <c r="H278" s="10"/>
      <c r="I278" s="10"/>
      <c r="J278" s="10"/>
      <c r="K278" s="10"/>
    </row>
    <row r="279" spans="1:11" x14ac:dyDescent="0.2">
      <c r="A279" s="10"/>
      <c r="B279" s="10"/>
      <c r="C279" s="10"/>
      <c r="D279" s="43"/>
      <c r="E279" s="43"/>
      <c r="F279" s="10"/>
      <c r="G279" s="10"/>
      <c r="H279" s="10"/>
      <c r="I279" s="10"/>
      <c r="J279" s="10"/>
      <c r="K279" s="10"/>
    </row>
    <row r="280" spans="1:11" x14ac:dyDescent="0.2">
      <c r="A280" s="10"/>
      <c r="B280" s="10"/>
      <c r="C280" s="10"/>
      <c r="D280" s="43"/>
      <c r="E280" s="43"/>
      <c r="F280" s="10"/>
      <c r="G280" s="10"/>
      <c r="H280" s="10"/>
      <c r="I280" s="10"/>
      <c r="J280" s="10"/>
      <c r="K280" s="10"/>
    </row>
    <row r="281" spans="1:11" x14ac:dyDescent="0.2">
      <c r="A281" s="10"/>
      <c r="B281" s="10"/>
      <c r="C281" s="10"/>
      <c r="D281" s="43"/>
      <c r="E281" s="43"/>
      <c r="F281" s="10"/>
      <c r="G281" s="10"/>
      <c r="H281" s="10"/>
      <c r="I281" s="10"/>
      <c r="J281" s="10"/>
      <c r="K281" s="10"/>
    </row>
    <row r="282" spans="1:11" x14ac:dyDescent="0.2">
      <c r="A282" s="10"/>
      <c r="B282" s="10"/>
      <c r="C282" s="10"/>
      <c r="D282" s="43"/>
      <c r="E282" s="43"/>
      <c r="F282" s="10"/>
      <c r="G282" s="10"/>
      <c r="H282" s="10"/>
      <c r="I282" s="10"/>
      <c r="J282" s="10"/>
      <c r="K282" s="10"/>
    </row>
    <row r="283" spans="1:11" x14ac:dyDescent="0.2">
      <c r="A283" s="10"/>
      <c r="B283" s="10"/>
      <c r="C283" s="10"/>
      <c r="D283" s="43"/>
      <c r="E283" s="43"/>
      <c r="F283" s="10"/>
      <c r="G283" s="10"/>
      <c r="H283" s="10"/>
      <c r="I283" s="10"/>
      <c r="J283" s="10"/>
      <c r="K283" s="10"/>
    </row>
    <row r="284" spans="1:11" x14ac:dyDescent="0.2">
      <c r="A284" s="10"/>
      <c r="B284" s="10"/>
      <c r="C284" s="10"/>
      <c r="D284" s="43"/>
      <c r="E284" s="43"/>
      <c r="F284" s="10"/>
      <c r="G284" s="10"/>
      <c r="H284" s="10"/>
      <c r="I284" s="10"/>
      <c r="J284" s="10"/>
      <c r="K284" s="10"/>
    </row>
    <row r="285" spans="1:11" x14ac:dyDescent="0.2">
      <c r="A285" s="10"/>
      <c r="B285" s="10"/>
      <c r="C285" s="10"/>
      <c r="D285" s="43"/>
      <c r="E285" s="43"/>
      <c r="F285" s="10"/>
      <c r="G285" s="10"/>
      <c r="H285" s="10"/>
      <c r="I285" s="10"/>
      <c r="J285" s="10"/>
      <c r="K285" s="10"/>
    </row>
    <row r="286" spans="1:11" x14ac:dyDescent="0.2">
      <c r="A286" s="10"/>
      <c r="B286" s="10"/>
      <c r="C286" s="10"/>
      <c r="D286" s="43"/>
      <c r="E286" s="43"/>
      <c r="F286" s="10"/>
      <c r="G286" s="10"/>
      <c r="H286" s="10"/>
      <c r="I286" s="10"/>
      <c r="J286" s="10"/>
      <c r="K286" s="10"/>
    </row>
    <row r="287" spans="1:11" x14ac:dyDescent="0.2">
      <c r="A287" s="10"/>
      <c r="B287" s="10"/>
      <c r="C287" s="10"/>
      <c r="D287" s="43"/>
      <c r="E287" s="43"/>
      <c r="F287" s="10"/>
      <c r="G287" s="10"/>
      <c r="H287" s="10"/>
      <c r="I287" s="10"/>
      <c r="J287" s="10"/>
      <c r="K287" s="10"/>
    </row>
    <row r="288" spans="1:11" x14ac:dyDescent="0.2">
      <c r="A288" s="10"/>
      <c r="B288" s="10"/>
      <c r="C288" s="10"/>
      <c r="D288" s="43"/>
      <c r="E288" s="43"/>
      <c r="F288" s="10"/>
      <c r="G288" s="10"/>
      <c r="H288" s="10"/>
      <c r="I288" s="10"/>
      <c r="J288" s="10"/>
      <c r="K288" s="10"/>
    </row>
    <row r="289" spans="1:11" x14ac:dyDescent="0.2">
      <c r="A289" s="10"/>
      <c r="B289" s="10"/>
      <c r="C289" s="10"/>
      <c r="D289" s="43"/>
      <c r="E289" s="43"/>
      <c r="F289" s="10"/>
      <c r="G289" s="10"/>
      <c r="H289" s="10"/>
      <c r="I289" s="10"/>
      <c r="J289" s="10"/>
      <c r="K289" s="10"/>
    </row>
    <row r="290" spans="1:11" x14ac:dyDescent="0.2">
      <c r="A290" s="10"/>
      <c r="B290" s="10"/>
      <c r="C290" s="10"/>
      <c r="D290" s="43"/>
      <c r="E290" s="43"/>
      <c r="F290" s="10"/>
      <c r="G290" s="10"/>
      <c r="H290" s="10"/>
      <c r="I290" s="10"/>
      <c r="J290" s="10"/>
      <c r="K290" s="10"/>
    </row>
    <row r="291" spans="1:11" x14ac:dyDescent="0.2">
      <c r="A291" s="10"/>
      <c r="B291" s="10"/>
      <c r="C291" s="10"/>
      <c r="D291" s="43"/>
      <c r="E291" s="43"/>
      <c r="F291" s="10"/>
      <c r="G291" s="10"/>
      <c r="H291" s="10"/>
      <c r="I291" s="10"/>
      <c r="J291" s="10"/>
      <c r="K291" s="10"/>
    </row>
    <row r="292" spans="1:11" x14ac:dyDescent="0.2">
      <c r="A292" s="10"/>
      <c r="B292" s="10"/>
      <c r="C292" s="10"/>
      <c r="D292" s="43"/>
      <c r="E292" s="43"/>
      <c r="F292" s="10"/>
      <c r="G292" s="10"/>
      <c r="H292" s="10"/>
      <c r="I292" s="10"/>
      <c r="J292" s="10"/>
      <c r="K292" s="10"/>
    </row>
    <row r="293" spans="1:11" x14ac:dyDescent="0.2">
      <c r="A293" s="10"/>
      <c r="B293" s="10"/>
      <c r="C293" s="10"/>
      <c r="D293" s="43"/>
      <c r="E293" s="43"/>
      <c r="F293" s="10"/>
      <c r="G293" s="10"/>
      <c r="H293" s="10"/>
      <c r="I293" s="10"/>
      <c r="J293" s="10"/>
      <c r="K293" s="10"/>
    </row>
    <row r="294" spans="1:11" x14ac:dyDescent="0.2">
      <c r="A294" s="10"/>
      <c r="B294" s="10"/>
      <c r="C294" s="10"/>
      <c r="D294" s="43"/>
      <c r="E294" s="43"/>
      <c r="F294" s="10"/>
      <c r="G294" s="10"/>
      <c r="H294" s="10"/>
      <c r="I294" s="10"/>
      <c r="J294" s="10"/>
      <c r="K294" s="10"/>
    </row>
    <row r="295" spans="1:11" x14ac:dyDescent="0.2">
      <c r="A295" s="10"/>
      <c r="B295" s="10"/>
      <c r="C295" s="10"/>
      <c r="D295" s="43"/>
      <c r="E295" s="43"/>
      <c r="F295" s="10"/>
      <c r="G295" s="10"/>
      <c r="H295" s="10"/>
      <c r="I295" s="10"/>
      <c r="J295" s="10"/>
      <c r="K295" s="10"/>
    </row>
    <row r="296" spans="1:11" x14ac:dyDescent="0.2">
      <c r="A296" s="10"/>
      <c r="B296" s="10"/>
      <c r="C296" s="10"/>
      <c r="D296" s="43"/>
      <c r="E296" s="43"/>
      <c r="F296" s="10"/>
      <c r="G296" s="10"/>
      <c r="H296" s="10"/>
      <c r="I296" s="10"/>
      <c r="J296" s="10"/>
      <c r="K296" s="10"/>
    </row>
    <row r="297" spans="1:11" x14ac:dyDescent="0.2">
      <c r="A297" s="10"/>
      <c r="B297" s="10"/>
      <c r="C297" s="10"/>
      <c r="D297" s="43"/>
      <c r="E297" s="43"/>
      <c r="F297" s="10"/>
      <c r="G297" s="10"/>
      <c r="H297" s="10"/>
      <c r="I297" s="10"/>
      <c r="J297" s="10"/>
      <c r="K297" s="10"/>
    </row>
    <row r="298" spans="1:11" x14ac:dyDescent="0.2">
      <c r="A298" s="10"/>
      <c r="B298" s="10"/>
      <c r="C298" s="10"/>
      <c r="D298" s="43"/>
      <c r="E298" s="43"/>
      <c r="F298" s="10"/>
      <c r="G298" s="10"/>
      <c r="H298" s="10"/>
      <c r="I298" s="10"/>
      <c r="J298" s="10"/>
      <c r="K298" s="10"/>
    </row>
    <row r="299" spans="1:11" x14ac:dyDescent="0.2">
      <c r="A299" s="10"/>
      <c r="B299" s="10"/>
      <c r="C299" s="10"/>
      <c r="D299" s="43"/>
      <c r="E299" s="43"/>
      <c r="F299" s="10"/>
      <c r="G299" s="10"/>
      <c r="H299" s="10"/>
      <c r="I299" s="10"/>
      <c r="J299" s="10"/>
      <c r="K299" s="10"/>
    </row>
    <row r="300" spans="1:11" x14ac:dyDescent="0.2">
      <c r="A300" s="10"/>
      <c r="B300" s="10"/>
      <c r="C300" s="10"/>
      <c r="D300" s="43"/>
      <c r="E300" s="43"/>
      <c r="F300" s="10"/>
      <c r="G300" s="10"/>
      <c r="H300" s="10"/>
      <c r="I300" s="10"/>
      <c r="J300" s="10"/>
      <c r="K300" s="10"/>
    </row>
    <row r="301" spans="1:11" x14ac:dyDescent="0.2">
      <c r="A301" s="10"/>
      <c r="B301" s="10"/>
      <c r="C301" s="10"/>
      <c r="D301" s="43"/>
      <c r="E301" s="43"/>
      <c r="F301" s="10"/>
      <c r="G301" s="10"/>
      <c r="H301" s="10"/>
      <c r="I301" s="10"/>
      <c r="J301" s="10"/>
      <c r="K301" s="10"/>
    </row>
    <row r="302" spans="1:11" x14ac:dyDescent="0.2">
      <c r="A302" s="10"/>
      <c r="B302" s="10"/>
      <c r="C302" s="10"/>
      <c r="D302" s="43"/>
      <c r="E302" s="43"/>
      <c r="F302" s="10"/>
      <c r="G302" s="10"/>
      <c r="H302" s="10"/>
      <c r="I302" s="10"/>
      <c r="J302" s="10"/>
      <c r="K302" s="10"/>
    </row>
    <row r="303" spans="1:11" x14ac:dyDescent="0.2">
      <c r="A303" s="10"/>
      <c r="B303" s="10"/>
      <c r="C303" s="10"/>
      <c r="D303" s="43"/>
      <c r="E303" s="43"/>
      <c r="F303" s="10"/>
      <c r="G303" s="10"/>
      <c r="H303" s="10"/>
      <c r="I303" s="10"/>
      <c r="J303" s="10"/>
      <c r="K303" s="10"/>
    </row>
    <row r="304" spans="1:11" x14ac:dyDescent="0.2">
      <c r="A304" s="10"/>
      <c r="B304" s="10"/>
      <c r="C304" s="10"/>
      <c r="D304" s="43"/>
      <c r="E304" s="43"/>
      <c r="F304" s="10"/>
      <c r="G304" s="10"/>
      <c r="H304" s="10"/>
      <c r="I304" s="10"/>
      <c r="J304" s="10"/>
      <c r="K304" s="10"/>
    </row>
    <row r="305" spans="1:11" x14ac:dyDescent="0.2">
      <c r="A305" s="10"/>
      <c r="B305" s="10"/>
      <c r="C305" s="10"/>
      <c r="D305" s="43"/>
      <c r="E305" s="43"/>
      <c r="F305" s="10"/>
      <c r="G305" s="10"/>
      <c r="H305" s="10"/>
      <c r="I305" s="10"/>
      <c r="J305" s="10"/>
      <c r="K305" s="10"/>
    </row>
    <row r="306" spans="1:11" x14ac:dyDescent="0.2">
      <c r="A306" s="10"/>
      <c r="B306" s="10"/>
      <c r="C306" s="10"/>
      <c r="D306" s="43"/>
      <c r="E306" s="43"/>
      <c r="F306" s="10"/>
      <c r="G306" s="10"/>
      <c r="H306" s="10"/>
      <c r="I306" s="10"/>
      <c r="J306" s="10"/>
      <c r="K306" s="10"/>
    </row>
    <row r="307" spans="1:11" x14ac:dyDescent="0.2">
      <c r="A307" s="10"/>
      <c r="B307" s="10"/>
      <c r="C307" s="10"/>
      <c r="D307" s="43"/>
      <c r="E307" s="43"/>
      <c r="F307" s="10"/>
      <c r="G307" s="10"/>
      <c r="H307" s="10"/>
      <c r="I307" s="10"/>
      <c r="J307" s="10"/>
      <c r="K307" s="10"/>
    </row>
    <row r="308" spans="1:11" x14ac:dyDescent="0.2">
      <c r="A308" s="10"/>
      <c r="B308" s="10"/>
      <c r="C308" s="10"/>
      <c r="D308" s="43"/>
      <c r="E308" s="43"/>
      <c r="F308" s="10"/>
      <c r="G308" s="10"/>
      <c r="H308" s="10"/>
      <c r="I308" s="10"/>
      <c r="J308" s="10"/>
      <c r="K308" s="10"/>
    </row>
    <row r="309" spans="1:11" x14ac:dyDescent="0.2">
      <c r="A309" s="10"/>
      <c r="B309" s="10"/>
      <c r="C309" s="10"/>
      <c r="D309" s="43"/>
      <c r="E309" s="43"/>
      <c r="F309" s="10"/>
      <c r="G309" s="10"/>
      <c r="H309" s="10"/>
      <c r="I309" s="10"/>
      <c r="J309" s="10"/>
      <c r="K309" s="10"/>
    </row>
    <row r="310" spans="1:11" x14ac:dyDescent="0.2">
      <c r="A310" s="10"/>
      <c r="B310" s="10"/>
      <c r="C310" s="10"/>
      <c r="D310" s="43"/>
      <c r="E310" s="43"/>
      <c r="F310" s="10"/>
      <c r="G310" s="10"/>
      <c r="H310" s="10"/>
      <c r="I310" s="10"/>
      <c r="J310" s="10"/>
      <c r="K310" s="10"/>
    </row>
    <row r="311" spans="1:11" x14ac:dyDescent="0.2">
      <c r="A311" s="10"/>
      <c r="B311" s="10"/>
      <c r="C311" s="10"/>
      <c r="D311" s="43"/>
      <c r="E311" s="43"/>
      <c r="F311" s="10"/>
      <c r="G311" s="10"/>
      <c r="H311" s="10"/>
      <c r="I311" s="10"/>
      <c r="J311" s="10"/>
      <c r="K311" s="10"/>
    </row>
    <row r="312" spans="1:11" x14ac:dyDescent="0.2">
      <c r="A312" s="10"/>
      <c r="B312" s="10"/>
      <c r="C312" s="10"/>
      <c r="D312" s="43"/>
      <c r="E312" s="43"/>
      <c r="F312" s="10"/>
      <c r="G312" s="10"/>
      <c r="H312" s="10"/>
      <c r="I312" s="10"/>
      <c r="J312" s="10"/>
      <c r="K312" s="10"/>
    </row>
    <row r="313" spans="1:11" x14ac:dyDescent="0.2">
      <c r="A313" s="10"/>
      <c r="B313" s="10"/>
      <c r="C313" s="10"/>
      <c r="D313" s="43"/>
      <c r="E313" s="43"/>
      <c r="F313" s="10"/>
      <c r="G313" s="10"/>
      <c r="H313" s="10"/>
      <c r="I313" s="10"/>
      <c r="J313" s="10"/>
      <c r="K313" s="10"/>
    </row>
    <row r="314" spans="1:11" x14ac:dyDescent="0.2">
      <c r="A314" s="10"/>
      <c r="B314" s="10"/>
      <c r="C314" s="10"/>
      <c r="D314" s="43"/>
      <c r="E314" s="43"/>
      <c r="F314" s="10"/>
      <c r="G314" s="10"/>
      <c r="H314" s="10"/>
      <c r="I314" s="10"/>
      <c r="J314" s="10"/>
      <c r="K314" s="10"/>
    </row>
    <row r="315" spans="1:11" x14ac:dyDescent="0.2">
      <c r="A315" s="10"/>
      <c r="B315" s="10"/>
      <c r="C315" s="10"/>
      <c r="D315" s="43"/>
      <c r="E315" s="43"/>
      <c r="F315" s="10"/>
      <c r="G315" s="10"/>
      <c r="H315" s="10"/>
      <c r="I315" s="10"/>
      <c r="J315" s="10"/>
      <c r="K315" s="10"/>
    </row>
    <row r="316" spans="1:11" x14ac:dyDescent="0.2">
      <c r="A316" s="10"/>
      <c r="B316" s="10"/>
      <c r="C316" s="10"/>
      <c r="D316" s="43"/>
      <c r="E316" s="43"/>
      <c r="F316" s="10"/>
      <c r="G316" s="10"/>
      <c r="H316" s="10"/>
      <c r="I316" s="10"/>
      <c r="J316" s="10"/>
      <c r="K316" s="10"/>
    </row>
    <row r="317" spans="1:11" x14ac:dyDescent="0.2">
      <c r="A317" s="10"/>
      <c r="B317" s="10"/>
      <c r="C317" s="10"/>
      <c r="D317" s="43"/>
      <c r="E317" s="43"/>
      <c r="F317" s="10"/>
      <c r="G317" s="10"/>
      <c r="H317" s="10"/>
      <c r="I317" s="10"/>
      <c r="J317" s="10"/>
      <c r="K317" s="10"/>
    </row>
    <row r="318" spans="1:11" x14ac:dyDescent="0.2">
      <c r="A318" s="10"/>
      <c r="B318" s="10"/>
      <c r="C318" s="10"/>
      <c r="D318" s="43"/>
      <c r="E318" s="43"/>
      <c r="F318" s="10"/>
      <c r="G318" s="10"/>
      <c r="H318" s="10"/>
      <c r="I318" s="10"/>
      <c r="J318" s="10"/>
      <c r="K318" s="10"/>
    </row>
    <row r="319" spans="1:11" x14ac:dyDescent="0.2">
      <c r="A319" s="10"/>
      <c r="B319" s="10"/>
      <c r="C319" s="10"/>
      <c r="D319" s="43"/>
      <c r="E319" s="43"/>
      <c r="F319" s="10"/>
      <c r="G319" s="10"/>
      <c r="H319" s="10"/>
      <c r="I319" s="10"/>
      <c r="J319" s="10"/>
      <c r="K319" s="10"/>
    </row>
    <row r="320" spans="1:11" x14ac:dyDescent="0.2">
      <c r="A320" s="10"/>
      <c r="B320" s="10"/>
      <c r="C320" s="10"/>
      <c r="D320" s="43"/>
      <c r="E320" s="43"/>
      <c r="F320" s="10"/>
      <c r="G320" s="10"/>
      <c r="H320" s="10"/>
      <c r="I320" s="10"/>
      <c r="J320" s="10"/>
      <c r="K320" s="10"/>
    </row>
    <row r="321" spans="1:11" x14ac:dyDescent="0.2">
      <c r="A321" s="10"/>
      <c r="B321" s="10"/>
      <c r="C321" s="10"/>
      <c r="D321" s="43"/>
      <c r="E321" s="43"/>
      <c r="F321" s="10"/>
      <c r="G321" s="10"/>
      <c r="H321" s="10"/>
      <c r="I321" s="10"/>
      <c r="J321" s="10"/>
      <c r="K321" s="10"/>
    </row>
    <row r="322" spans="1:11" x14ac:dyDescent="0.2">
      <c r="A322" s="10"/>
      <c r="B322" s="10"/>
      <c r="C322" s="10"/>
      <c r="D322" s="43"/>
      <c r="E322" s="43"/>
      <c r="F322" s="10"/>
      <c r="G322" s="10"/>
      <c r="H322" s="10"/>
      <c r="I322" s="10"/>
      <c r="J322" s="10"/>
      <c r="K322" s="10"/>
    </row>
    <row r="323" spans="1:11" x14ac:dyDescent="0.2">
      <c r="A323" s="10"/>
      <c r="B323" s="10"/>
      <c r="C323" s="10"/>
      <c r="D323" s="43"/>
      <c r="E323" s="43"/>
      <c r="F323" s="10"/>
      <c r="G323" s="10"/>
      <c r="H323" s="10"/>
      <c r="I323" s="10"/>
      <c r="J323" s="10"/>
      <c r="K323" s="10"/>
    </row>
    <row r="324" spans="1:11" x14ac:dyDescent="0.2">
      <c r="A324" s="10"/>
      <c r="B324" s="10"/>
      <c r="C324" s="10"/>
      <c r="D324" s="43"/>
      <c r="E324" s="43"/>
      <c r="F324" s="10"/>
      <c r="G324" s="10"/>
      <c r="H324" s="10"/>
      <c r="I324" s="10"/>
      <c r="J324" s="10"/>
      <c r="K324" s="10"/>
    </row>
    <row r="325" spans="1:11" x14ac:dyDescent="0.2">
      <c r="A325" s="10"/>
      <c r="B325" s="10"/>
      <c r="C325" s="10"/>
      <c r="D325" s="43"/>
      <c r="E325" s="43"/>
      <c r="F325" s="10"/>
      <c r="G325" s="10"/>
      <c r="H325" s="10"/>
      <c r="I325" s="10"/>
      <c r="J325" s="10"/>
      <c r="K325" s="10"/>
    </row>
    <row r="326" spans="1:11" x14ac:dyDescent="0.2">
      <c r="A326" s="10"/>
      <c r="B326" s="10"/>
      <c r="C326" s="10"/>
      <c r="D326" s="43"/>
      <c r="E326" s="43"/>
      <c r="F326" s="10"/>
      <c r="G326" s="10"/>
      <c r="H326" s="10"/>
      <c r="I326" s="10"/>
      <c r="J326" s="10"/>
      <c r="K326" s="10"/>
    </row>
    <row r="327" spans="1:11" x14ac:dyDescent="0.2">
      <c r="A327" s="10"/>
      <c r="B327" s="10"/>
      <c r="C327" s="10"/>
      <c r="D327" s="43"/>
      <c r="E327" s="43"/>
      <c r="F327" s="10"/>
      <c r="G327" s="10"/>
      <c r="H327" s="10"/>
      <c r="I327" s="10"/>
      <c r="J327" s="10"/>
      <c r="K327" s="10"/>
    </row>
    <row r="328" spans="1:11" x14ac:dyDescent="0.2">
      <c r="A328" s="10"/>
      <c r="B328" s="10"/>
      <c r="C328" s="10"/>
      <c r="D328" s="43"/>
      <c r="E328" s="43"/>
      <c r="F328" s="10"/>
      <c r="G328" s="10"/>
      <c r="H328" s="10"/>
      <c r="I328" s="10"/>
      <c r="J328" s="10"/>
      <c r="K328" s="10"/>
    </row>
    <row r="329" spans="1:11" x14ac:dyDescent="0.2">
      <c r="A329" s="10"/>
      <c r="B329" s="10"/>
      <c r="C329" s="10"/>
      <c r="D329" s="43"/>
      <c r="E329" s="43"/>
      <c r="F329" s="10"/>
      <c r="G329" s="10"/>
      <c r="H329" s="10"/>
      <c r="I329" s="10"/>
      <c r="J329" s="10"/>
      <c r="K329" s="10"/>
    </row>
    <row r="330" spans="1:11" x14ac:dyDescent="0.2">
      <c r="A330" s="10"/>
      <c r="B330" s="10"/>
      <c r="C330" s="10"/>
      <c r="D330" s="43"/>
      <c r="E330" s="43"/>
      <c r="F330" s="10"/>
      <c r="G330" s="10"/>
      <c r="H330" s="10"/>
      <c r="I330" s="10"/>
      <c r="J330" s="10"/>
      <c r="K330" s="10"/>
    </row>
    <row r="331" spans="1:11" x14ac:dyDescent="0.2">
      <c r="A331" s="10"/>
      <c r="B331" s="10"/>
      <c r="C331" s="10"/>
      <c r="D331" s="43"/>
      <c r="E331" s="43"/>
      <c r="F331" s="10"/>
      <c r="G331" s="10"/>
      <c r="H331" s="10"/>
      <c r="I331" s="10"/>
      <c r="J331" s="10"/>
      <c r="K331" s="10"/>
    </row>
    <row r="332" spans="1:11" x14ac:dyDescent="0.2">
      <c r="A332" s="10"/>
      <c r="B332" s="10"/>
      <c r="C332" s="10"/>
      <c r="D332" s="43"/>
      <c r="E332" s="43"/>
      <c r="F332" s="10"/>
      <c r="G332" s="10"/>
      <c r="H332" s="10"/>
      <c r="I332" s="10"/>
      <c r="J332" s="10"/>
      <c r="K332" s="10"/>
    </row>
    <row r="333" spans="1:11" x14ac:dyDescent="0.2">
      <c r="A333" s="10"/>
      <c r="B333" s="10"/>
      <c r="C333" s="10"/>
      <c r="D333" s="43"/>
      <c r="E333" s="43"/>
      <c r="F333" s="10"/>
      <c r="G333" s="10"/>
      <c r="H333" s="10"/>
      <c r="I333" s="10"/>
      <c r="J333" s="10"/>
      <c r="K333" s="10"/>
    </row>
    <row r="334" spans="1:11" x14ac:dyDescent="0.2">
      <c r="A334" s="10"/>
      <c r="B334" s="10"/>
      <c r="C334" s="10"/>
      <c r="D334" s="43"/>
      <c r="E334" s="43"/>
      <c r="F334" s="10"/>
      <c r="G334" s="10"/>
      <c r="H334" s="10"/>
      <c r="I334" s="10"/>
      <c r="J334" s="10"/>
      <c r="K334" s="10"/>
    </row>
    <row r="335" spans="1:11" x14ac:dyDescent="0.2">
      <c r="A335" s="10"/>
      <c r="B335" s="10"/>
      <c r="C335" s="10"/>
      <c r="D335" s="43"/>
      <c r="E335" s="43"/>
      <c r="F335" s="10"/>
      <c r="G335" s="10"/>
      <c r="H335" s="10"/>
      <c r="I335" s="10"/>
      <c r="J335" s="10"/>
      <c r="K335" s="10"/>
    </row>
    <row r="336" spans="1:11" x14ac:dyDescent="0.2">
      <c r="A336" s="10"/>
      <c r="B336" s="10"/>
      <c r="C336" s="10"/>
      <c r="D336" s="43"/>
      <c r="E336" s="43"/>
      <c r="F336" s="10"/>
      <c r="G336" s="10"/>
      <c r="H336" s="10"/>
      <c r="I336" s="10"/>
      <c r="J336" s="10"/>
      <c r="K336" s="10"/>
    </row>
    <row r="337" spans="1:11" x14ac:dyDescent="0.2">
      <c r="A337" s="10"/>
      <c r="B337" s="10"/>
      <c r="C337" s="10"/>
      <c r="D337" s="43"/>
      <c r="E337" s="43"/>
      <c r="F337" s="10"/>
      <c r="G337" s="10"/>
      <c r="H337" s="10"/>
      <c r="I337" s="10"/>
      <c r="J337" s="10"/>
      <c r="K337" s="10"/>
    </row>
    <row r="338" spans="1:11" x14ac:dyDescent="0.2">
      <c r="A338" s="10"/>
      <c r="B338" s="10"/>
      <c r="C338" s="10"/>
      <c r="D338" s="43"/>
      <c r="E338" s="43"/>
      <c r="F338" s="10"/>
      <c r="G338" s="10"/>
      <c r="H338" s="10"/>
      <c r="I338" s="10"/>
      <c r="J338" s="10"/>
      <c r="K338" s="10"/>
    </row>
    <row r="339" spans="1:11" x14ac:dyDescent="0.2">
      <c r="A339" s="10"/>
      <c r="B339" s="10"/>
      <c r="C339" s="10"/>
      <c r="D339" s="43"/>
      <c r="E339" s="43"/>
      <c r="F339" s="10"/>
      <c r="G339" s="10"/>
      <c r="H339" s="10"/>
      <c r="I339" s="10"/>
      <c r="J339" s="10"/>
      <c r="K339" s="10"/>
    </row>
    <row r="340" spans="1:11" x14ac:dyDescent="0.2">
      <c r="A340" s="10"/>
      <c r="B340" s="10"/>
      <c r="C340" s="10"/>
      <c r="D340" s="43"/>
      <c r="E340" s="43"/>
      <c r="F340" s="10"/>
      <c r="G340" s="10"/>
      <c r="H340" s="10"/>
      <c r="I340" s="10"/>
      <c r="J340" s="10"/>
      <c r="K340" s="10"/>
    </row>
    <row r="341" spans="1:11" x14ac:dyDescent="0.2">
      <c r="A341" s="10"/>
      <c r="B341" s="10"/>
      <c r="C341" s="10"/>
      <c r="D341" s="43"/>
      <c r="E341" s="43"/>
      <c r="F341" s="10"/>
      <c r="G341" s="10"/>
      <c r="H341" s="10"/>
      <c r="I341" s="10"/>
      <c r="J341" s="10"/>
      <c r="K341" s="10"/>
    </row>
    <row r="342" spans="1:11" x14ac:dyDescent="0.2">
      <c r="A342" s="10"/>
      <c r="B342" s="10"/>
      <c r="C342" s="10"/>
      <c r="D342" s="43"/>
      <c r="E342" s="43"/>
      <c r="F342" s="10"/>
      <c r="G342" s="10"/>
      <c r="H342" s="10"/>
      <c r="I342" s="10"/>
      <c r="J342" s="10"/>
      <c r="K342" s="10"/>
    </row>
    <row r="343" spans="1:11" x14ac:dyDescent="0.2">
      <c r="A343" s="10"/>
      <c r="B343" s="10"/>
      <c r="C343" s="10"/>
      <c r="D343" s="43"/>
      <c r="E343" s="43"/>
      <c r="F343" s="10"/>
      <c r="G343" s="10"/>
      <c r="H343" s="10"/>
      <c r="I343" s="10"/>
      <c r="J343" s="10"/>
      <c r="K343" s="10"/>
    </row>
    <row r="344" spans="1:11" x14ac:dyDescent="0.2">
      <c r="A344" s="10"/>
      <c r="B344" s="10"/>
      <c r="C344" s="10"/>
      <c r="D344" s="43"/>
      <c r="E344" s="43"/>
      <c r="F344" s="10"/>
      <c r="G344" s="10"/>
      <c r="H344" s="10"/>
      <c r="I344" s="10"/>
      <c r="J344" s="10"/>
      <c r="K344" s="10"/>
    </row>
    <row r="345" spans="1:11" x14ac:dyDescent="0.2">
      <c r="A345" s="10"/>
      <c r="B345" s="10"/>
      <c r="C345" s="10"/>
      <c r="D345" s="43"/>
      <c r="E345" s="43"/>
      <c r="F345" s="10"/>
      <c r="G345" s="10"/>
      <c r="H345" s="10"/>
      <c r="I345" s="10"/>
      <c r="J345" s="10"/>
      <c r="K345" s="10"/>
    </row>
    <row r="346" spans="1:11" x14ac:dyDescent="0.2">
      <c r="A346" s="10"/>
      <c r="B346" s="10"/>
      <c r="C346" s="10"/>
      <c r="D346" s="43"/>
      <c r="E346" s="43"/>
      <c r="F346" s="10"/>
      <c r="G346" s="10"/>
      <c r="H346" s="10"/>
      <c r="I346" s="10"/>
      <c r="J346" s="10"/>
      <c r="K346" s="10"/>
    </row>
    <row r="347" spans="1:11" x14ac:dyDescent="0.2">
      <c r="A347" s="10"/>
      <c r="B347" s="10"/>
      <c r="C347" s="10"/>
      <c r="D347" s="43"/>
      <c r="E347" s="43"/>
      <c r="F347" s="10"/>
      <c r="G347" s="10"/>
      <c r="H347" s="10"/>
      <c r="I347" s="10"/>
      <c r="J347" s="10"/>
      <c r="K347" s="10"/>
    </row>
    <row r="348" spans="1:11" x14ac:dyDescent="0.2">
      <c r="A348" s="10"/>
      <c r="B348" s="10"/>
      <c r="C348" s="10"/>
      <c r="D348" s="43"/>
      <c r="E348" s="43"/>
      <c r="F348" s="10"/>
      <c r="G348" s="10"/>
      <c r="H348" s="10"/>
      <c r="I348" s="10"/>
      <c r="J348" s="10"/>
      <c r="K348" s="10"/>
    </row>
    <row r="349" spans="1:11" x14ac:dyDescent="0.2">
      <c r="A349" s="10"/>
      <c r="B349" s="10"/>
      <c r="C349" s="10"/>
      <c r="D349" s="43"/>
      <c r="E349" s="43"/>
      <c r="F349" s="10"/>
      <c r="G349" s="10"/>
      <c r="H349" s="10"/>
      <c r="I349" s="10"/>
      <c r="J349" s="10"/>
      <c r="K349" s="10"/>
    </row>
    <row r="350" spans="1:11" x14ac:dyDescent="0.2">
      <c r="A350" s="10"/>
      <c r="B350" s="10"/>
      <c r="C350" s="10"/>
      <c r="D350" s="43"/>
      <c r="E350" s="43"/>
      <c r="F350" s="10"/>
      <c r="G350" s="10"/>
      <c r="H350" s="10"/>
      <c r="I350" s="10"/>
      <c r="J350" s="10"/>
      <c r="K350" s="10"/>
    </row>
    <row r="351" spans="1:11" x14ac:dyDescent="0.2">
      <c r="A351" s="10"/>
      <c r="B351" s="10"/>
      <c r="C351" s="10"/>
      <c r="D351" s="43"/>
      <c r="E351" s="43"/>
      <c r="F351" s="10"/>
      <c r="G351" s="10"/>
      <c r="H351" s="10"/>
      <c r="I351" s="10"/>
      <c r="J351" s="10"/>
      <c r="K351" s="10"/>
    </row>
    <row r="352" spans="1:11" x14ac:dyDescent="0.2">
      <c r="A352" s="10"/>
      <c r="B352" s="10"/>
      <c r="C352" s="10"/>
      <c r="D352" s="43"/>
      <c r="E352" s="43"/>
      <c r="F352" s="10"/>
      <c r="G352" s="10"/>
      <c r="H352" s="10"/>
      <c r="I352" s="10"/>
      <c r="J352" s="10"/>
      <c r="K352" s="10"/>
    </row>
    <row r="353" spans="1:11" x14ac:dyDescent="0.2">
      <c r="A353" s="10"/>
      <c r="B353" s="10"/>
      <c r="C353" s="10"/>
      <c r="D353" s="43"/>
      <c r="E353" s="43"/>
      <c r="F353" s="10"/>
      <c r="G353" s="10"/>
      <c r="H353" s="10"/>
      <c r="I353" s="10"/>
      <c r="J353" s="10"/>
      <c r="K353" s="10"/>
    </row>
    <row r="354" spans="1:11" x14ac:dyDescent="0.2">
      <c r="A354" s="10"/>
      <c r="B354" s="10"/>
      <c r="C354" s="10"/>
      <c r="D354" s="43"/>
      <c r="E354" s="43"/>
      <c r="F354" s="10"/>
      <c r="G354" s="10"/>
      <c r="H354" s="10"/>
      <c r="I354" s="10"/>
      <c r="J354" s="10"/>
      <c r="K354" s="10"/>
    </row>
    <row r="355" spans="1:11" x14ac:dyDescent="0.2">
      <c r="A355" s="10"/>
      <c r="B355" s="10"/>
      <c r="C355" s="10"/>
      <c r="D355" s="43"/>
      <c r="E355" s="43"/>
      <c r="F355" s="10"/>
      <c r="G355" s="10"/>
      <c r="H355" s="10"/>
      <c r="I355" s="10"/>
      <c r="J355" s="10"/>
      <c r="K355" s="10"/>
    </row>
    <row r="356" spans="1:11" x14ac:dyDescent="0.2">
      <c r="A356" s="10"/>
      <c r="B356" s="10"/>
      <c r="C356" s="10"/>
      <c r="D356" s="43"/>
      <c r="E356" s="43"/>
      <c r="F356" s="10"/>
      <c r="G356" s="10"/>
      <c r="H356" s="10"/>
      <c r="I356" s="10"/>
      <c r="J356" s="10"/>
      <c r="K356" s="10"/>
    </row>
    <row r="357" spans="1:11" x14ac:dyDescent="0.2">
      <c r="A357" s="10"/>
      <c r="B357" s="10"/>
      <c r="C357" s="10"/>
      <c r="D357" s="43"/>
      <c r="E357" s="43"/>
      <c r="F357" s="10"/>
      <c r="G357" s="10"/>
      <c r="H357" s="10"/>
      <c r="I357" s="10"/>
      <c r="J357" s="10"/>
      <c r="K357" s="10"/>
    </row>
    <row r="358" spans="1:11" x14ac:dyDescent="0.2">
      <c r="A358" s="10"/>
      <c r="B358" s="10"/>
      <c r="C358" s="10"/>
      <c r="D358" s="43"/>
      <c r="E358" s="43"/>
      <c r="F358" s="10"/>
      <c r="G358" s="10"/>
      <c r="H358" s="10"/>
      <c r="I358" s="10"/>
      <c r="J358" s="10"/>
      <c r="K358" s="10"/>
    </row>
    <row r="359" spans="1:11" x14ac:dyDescent="0.2">
      <c r="A359" s="10"/>
      <c r="B359" s="10"/>
      <c r="C359" s="10"/>
      <c r="D359" s="43"/>
      <c r="E359" s="43"/>
      <c r="F359" s="10"/>
      <c r="G359" s="10"/>
      <c r="H359" s="10"/>
      <c r="I359" s="10"/>
      <c r="J359" s="10"/>
      <c r="K359" s="10"/>
    </row>
    <row r="360" spans="1:11" x14ac:dyDescent="0.2">
      <c r="A360" s="10"/>
      <c r="B360" s="10"/>
      <c r="C360" s="10"/>
      <c r="D360" s="43"/>
      <c r="E360" s="43"/>
      <c r="F360" s="10"/>
      <c r="G360" s="10"/>
      <c r="H360" s="10"/>
      <c r="I360" s="10"/>
      <c r="J360" s="10"/>
      <c r="K360" s="10"/>
    </row>
    <row r="361" spans="1:11" x14ac:dyDescent="0.2">
      <c r="A361" s="10"/>
      <c r="B361" s="10"/>
      <c r="C361" s="10"/>
      <c r="D361" s="43"/>
      <c r="E361" s="43"/>
      <c r="F361" s="10"/>
      <c r="G361" s="10"/>
      <c r="H361" s="10"/>
      <c r="I361" s="10"/>
      <c r="J361" s="10"/>
      <c r="K361" s="10"/>
    </row>
    <row r="362" spans="1:11" x14ac:dyDescent="0.2">
      <c r="A362" s="10"/>
      <c r="B362" s="10"/>
      <c r="C362" s="10"/>
      <c r="D362" s="43"/>
      <c r="E362" s="43"/>
      <c r="F362" s="10"/>
      <c r="G362" s="10"/>
      <c r="H362" s="10"/>
      <c r="I362" s="10"/>
      <c r="J362" s="10"/>
      <c r="K362" s="10"/>
    </row>
    <row r="363" spans="1:11" x14ac:dyDescent="0.2">
      <c r="A363" s="10"/>
      <c r="B363" s="10"/>
      <c r="C363" s="10"/>
      <c r="D363" s="43"/>
      <c r="E363" s="43"/>
      <c r="F363" s="10"/>
      <c r="G363" s="10"/>
      <c r="H363" s="10"/>
      <c r="I363" s="10"/>
      <c r="J363" s="10"/>
      <c r="K363" s="10"/>
    </row>
    <row r="364" spans="1:11" x14ac:dyDescent="0.2">
      <c r="A364" s="10"/>
      <c r="B364" s="10"/>
      <c r="C364" s="10"/>
      <c r="D364" s="43"/>
      <c r="E364" s="43"/>
      <c r="F364" s="10"/>
      <c r="G364" s="10"/>
      <c r="H364" s="10"/>
      <c r="I364" s="10"/>
      <c r="J364" s="10"/>
      <c r="K364" s="10"/>
    </row>
    <row r="365" spans="1:11" x14ac:dyDescent="0.2">
      <c r="A365" s="10"/>
      <c r="B365" s="10"/>
      <c r="C365" s="10"/>
      <c r="D365" s="43"/>
      <c r="E365" s="43"/>
      <c r="F365" s="10"/>
      <c r="G365" s="10"/>
      <c r="H365" s="10"/>
      <c r="I365" s="10"/>
      <c r="J365" s="10"/>
      <c r="K365" s="10"/>
    </row>
    <row r="366" spans="1:11" x14ac:dyDescent="0.2">
      <c r="A366" s="10"/>
      <c r="B366" s="10"/>
      <c r="C366" s="10"/>
      <c r="D366" s="43"/>
      <c r="E366" s="43"/>
      <c r="F366" s="10"/>
      <c r="G366" s="10"/>
      <c r="H366" s="10"/>
      <c r="I366" s="10"/>
      <c r="J366" s="10"/>
      <c r="K366" s="10"/>
    </row>
    <row r="367" spans="1:11" x14ac:dyDescent="0.2">
      <c r="A367" s="10"/>
      <c r="B367" s="10"/>
      <c r="C367" s="10"/>
      <c r="D367" s="43"/>
      <c r="E367" s="43"/>
      <c r="F367" s="10"/>
      <c r="G367" s="10"/>
      <c r="H367" s="10"/>
      <c r="I367" s="10"/>
      <c r="J367" s="10"/>
      <c r="K367" s="10"/>
    </row>
    <row r="368" spans="1:11" x14ac:dyDescent="0.2">
      <c r="A368" s="10"/>
      <c r="B368" s="10"/>
      <c r="C368" s="10"/>
      <c r="D368" s="43"/>
      <c r="E368" s="43"/>
      <c r="F368" s="10"/>
      <c r="G368" s="10"/>
      <c r="H368" s="10"/>
      <c r="I368" s="10"/>
      <c r="J368" s="10"/>
      <c r="K368" s="10"/>
    </row>
    <row r="369" spans="1:11" x14ac:dyDescent="0.2">
      <c r="A369" s="10"/>
      <c r="B369" s="10"/>
      <c r="C369" s="10"/>
      <c r="D369" s="43"/>
      <c r="E369" s="43"/>
      <c r="F369" s="10"/>
      <c r="G369" s="10"/>
      <c r="H369" s="10"/>
      <c r="I369" s="10"/>
      <c r="J369" s="10"/>
      <c r="K369" s="10"/>
    </row>
    <row r="370" spans="1:11" x14ac:dyDescent="0.2">
      <c r="A370" s="10"/>
      <c r="B370" s="10"/>
      <c r="C370" s="10"/>
      <c r="D370" s="43"/>
      <c r="E370" s="43"/>
      <c r="F370" s="10"/>
      <c r="G370" s="10"/>
      <c r="H370" s="10"/>
      <c r="I370" s="10"/>
      <c r="J370" s="10"/>
      <c r="K370" s="10"/>
    </row>
    <row r="371" spans="1:11" x14ac:dyDescent="0.2">
      <c r="A371" s="10"/>
      <c r="B371" s="10"/>
      <c r="C371" s="10"/>
      <c r="D371" s="43"/>
      <c r="E371" s="43"/>
      <c r="F371" s="10"/>
      <c r="G371" s="10"/>
      <c r="H371" s="10"/>
      <c r="I371" s="10"/>
      <c r="J371" s="10"/>
      <c r="K371" s="10"/>
    </row>
    <row r="372" spans="1:11" x14ac:dyDescent="0.2">
      <c r="A372" s="10"/>
      <c r="B372" s="10"/>
      <c r="C372" s="10"/>
      <c r="D372" s="43"/>
      <c r="E372" s="43"/>
      <c r="F372" s="10"/>
      <c r="G372" s="10"/>
      <c r="H372" s="10"/>
      <c r="I372" s="10"/>
      <c r="J372" s="10"/>
      <c r="K372" s="10"/>
    </row>
    <row r="373" spans="1:11" x14ac:dyDescent="0.2">
      <c r="A373" s="10"/>
      <c r="B373" s="10"/>
      <c r="C373" s="10"/>
      <c r="D373" s="43"/>
      <c r="E373" s="43"/>
      <c r="F373" s="10"/>
      <c r="G373" s="10"/>
      <c r="H373" s="10"/>
      <c r="I373" s="10"/>
      <c r="J373" s="10"/>
      <c r="K373" s="10"/>
    </row>
    <row r="374" spans="1:11" x14ac:dyDescent="0.2">
      <c r="A374" s="10"/>
      <c r="B374" s="10"/>
      <c r="C374" s="10"/>
      <c r="D374" s="43"/>
      <c r="E374" s="43"/>
      <c r="F374" s="10"/>
      <c r="G374" s="10"/>
      <c r="H374" s="10"/>
      <c r="I374" s="10"/>
      <c r="J374" s="10"/>
      <c r="K374" s="10"/>
    </row>
    <row r="375" spans="1:11" x14ac:dyDescent="0.2">
      <c r="A375" s="10"/>
      <c r="B375" s="10"/>
      <c r="C375" s="10"/>
      <c r="D375" s="43"/>
      <c r="E375" s="43"/>
      <c r="F375" s="10"/>
      <c r="G375" s="10"/>
      <c r="H375" s="10"/>
      <c r="I375" s="10"/>
      <c r="J375" s="10"/>
      <c r="K375" s="10"/>
    </row>
    <row r="376" spans="1:11" x14ac:dyDescent="0.2">
      <c r="A376" s="10"/>
      <c r="B376" s="10"/>
      <c r="C376" s="10"/>
      <c r="D376" s="43"/>
      <c r="E376" s="43"/>
      <c r="F376" s="10"/>
      <c r="G376" s="10"/>
      <c r="H376" s="10"/>
      <c r="I376" s="10"/>
      <c r="J376" s="10"/>
      <c r="K376" s="10"/>
    </row>
    <row r="377" spans="1:11" x14ac:dyDescent="0.2">
      <c r="A377" s="10"/>
      <c r="B377" s="10"/>
      <c r="C377" s="10"/>
      <c r="D377" s="43"/>
      <c r="E377" s="43"/>
      <c r="F377" s="10"/>
      <c r="G377" s="10"/>
      <c r="H377" s="10"/>
      <c r="I377" s="10"/>
      <c r="J377" s="10"/>
      <c r="K377" s="10"/>
    </row>
    <row r="378" spans="1:11" x14ac:dyDescent="0.2">
      <c r="A378" s="10"/>
      <c r="B378" s="10"/>
      <c r="C378" s="10"/>
      <c r="D378" s="43"/>
      <c r="E378" s="43"/>
      <c r="F378" s="10"/>
      <c r="G378" s="10"/>
      <c r="H378" s="10"/>
      <c r="I378" s="10"/>
      <c r="J378" s="10"/>
      <c r="K378" s="10"/>
    </row>
    <row r="379" spans="1:11" x14ac:dyDescent="0.2">
      <c r="A379" s="10"/>
      <c r="B379" s="10"/>
      <c r="C379" s="10"/>
      <c r="D379" s="43"/>
      <c r="E379" s="43"/>
      <c r="F379" s="10"/>
      <c r="G379" s="10"/>
      <c r="H379" s="10"/>
      <c r="I379" s="10"/>
      <c r="J379" s="10"/>
      <c r="K379" s="10"/>
    </row>
    <row r="380" spans="1:11" x14ac:dyDescent="0.2">
      <c r="A380" s="10"/>
      <c r="B380" s="10"/>
      <c r="C380" s="10"/>
      <c r="D380" s="43"/>
      <c r="E380" s="43"/>
      <c r="F380" s="10"/>
      <c r="G380" s="10"/>
      <c r="H380" s="10"/>
      <c r="I380" s="10"/>
      <c r="J380" s="10"/>
      <c r="K380" s="10"/>
    </row>
    <row r="381" spans="1:11" x14ac:dyDescent="0.2">
      <c r="A381" s="10"/>
      <c r="B381" s="10"/>
      <c r="C381" s="10"/>
      <c r="D381" s="43"/>
      <c r="E381" s="43"/>
      <c r="F381" s="10"/>
      <c r="G381" s="10"/>
      <c r="H381" s="10"/>
      <c r="I381" s="10"/>
      <c r="J381" s="10"/>
      <c r="K381" s="10"/>
    </row>
    <row r="382" spans="1:11" x14ac:dyDescent="0.2">
      <c r="A382" s="10"/>
      <c r="B382" s="10"/>
      <c r="C382" s="10"/>
      <c r="D382" s="43"/>
      <c r="E382" s="43"/>
      <c r="F382" s="10"/>
      <c r="G382" s="10"/>
      <c r="H382" s="10"/>
      <c r="I382" s="10"/>
      <c r="J382" s="10"/>
      <c r="K382" s="10"/>
    </row>
    <row r="383" spans="1:11" x14ac:dyDescent="0.2">
      <c r="A383" s="10"/>
      <c r="B383" s="10"/>
      <c r="C383" s="10"/>
      <c r="D383" s="43"/>
      <c r="E383" s="43"/>
      <c r="F383" s="10"/>
      <c r="G383" s="10"/>
      <c r="H383" s="10"/>
      <c r="I383" s="10"/>
      <c r="J383" s="10"/>
      <c r="K383" s="10"/>
    </row>
    <row r="384" spans="1:11" x14ac:dyDescent="0.2">
      <c r="A384" s="10"/>
      <c r="B384" s="10"/>
      <c r="C384" s="10"/>
      <c r="D384" s="43"/>
      <c r="E384" s="43"/>
      <c r="F384" s="10"/>
      <c r="G384" s="10"/>
      <c r="H384" s="10"/>
      <c r="I384" s="10"/>
      <c r="J384" s="10"/>
      <c r="K384" s="10"/>
    </row>
    <row r="385" spans="1:11" x14ac:dyDescent="0.2">
      <c r="A385" s="10"/>
      <c r="B385" s="10"/>
      <c r="C385" s="10"/>
      <c r="D385" s="43"/>
      <c r="E385" s="43"/>
      <c r="F385" s="10"/>
      <c r="G385" s="10"/>
      <c r="H385" s="10"/>
      <c r="I385" s="10"/>
      <c r="J385" s="10"/>
      <c r="K385" s="10"/>
    </row>
    <row r="386" spans="1:11" x14ac:dyDescent="0.2">
      <c r="A386" s="10"/>
      <c r="B386" s="10"/>
      <c r="C386" s="10"/>
      <c r="D386" s="43"/>
      <c r="E386" s="43"/>
      <c r="F386" s="10"/>
      <c r="G386" s="10"/>
      <c r="H386" s="10"/>
      <c r="I386" s="10"/>
      <c r="J386" s="10"/>
      <c r="K386" s="10"/>
    </row>
    <row r="387" spans="1:11" x14ac:dyDescent="0.2">
      <c r="A387" s="10"/>
      <c r="B387" s="10"/>
      <c r="C387" s="10"/>
      <c r="D387" s="43"/>
      <c r="E387" s="43"/>
      <c r="F387" s="10"/>
      <c r="G387" s="10"/>
      <c r="H387" s="10"/>
      <c r="I387" s="10"/>
      <c r="J387" s="10"/>
      <c r="K387" s="10"/>
    </row>
    <row r="388" spans="1:11" x14ac:dyDescent="0.2">
      <c r="A388" s="10"/>
      <c r="B388" s="10"/>
      <c r="C388" s="10"/>
      <c r="D388" s="43"/>
      <c r="E388" s="43"/>
      <c r="F388" s="10"/>
      <c r="G388" s="10"/>
      <c r="H388" s="10"/>
      <c r="I388" s="10"/>
      <c r="J388" s="10"/>
      <c r="K388" s="10"/>
    </row>
    <row r="389" spans="1:11" x14ac:dyDescent="0.2">
      <c r="A389" s="10"/>
      <c r="B389" s="10"/>
      <c r="C389" s="10"/>
      <c r="D389" s="43"/>
      <c r="E389" s="43"/>
      <c r="F389" s="10"/>
      <c r="G389" s="10"/>
      <c r="H389" s="10"/>
      <c r="I389" s="10"/>
      <c r="J389" s="10"/>
      <c r="K389" s="10"/>
    </row>
    <row r="390" spans="1:11" x14ac:dyDescent="0.2">
      <c r="A390" s="10"/>
      <c r="B390" s="10"/>
      <c r="C390" s="10"/>
      <c r="D390" s="43"/>
      <c r="E390" s="43"/>
      <c r="F390" s="10"/>
      <c r="G390" s="10"/>
      <c r="H390" s="10"/>
      <c r="I390" s="10"/>
      <c r="J390" s="10"/>
      <c r="K390" s="10"/>
    </row>
    <row r="391" spans="1:11" x14ac:dyDescent="0.2">
      <c r="A391" s="10"/>
      <c r="B391" s="10"/>
      <c r="C391" s="10"/>
      <c r="D391" s="43"/>
      <c r="E391" s="43"/>
      <c r="F391" s="10"/>
      <c r="G391" s="10"/>
      <c r="H391" s="10"/>
      <c r="I391" s="10"/>
      <c r="J391" s="10"/>
      <c r="K391" s="10"/>
    </row>
    <row r="392" spans="1:11" x14ac:dyDescent="0.2">
      <c r="A392" s="10"/>
      <c r="B392" s="10"/>
      <c r="C392" s="10"/>
      <c r="D392" s="43"/>
      <c r="E392" s="43"/>
      <c r="F392" s="10"/>
      <c r="G392" s="10"/>
      <c r="H392" s="10"/>
      <c r="I392" s="10"/>
      <c r="J392" s="10"/>
      <c r="K392" s="10"/>
    </row>
    <row r="393" spans="1:11" x14ac:dyDescent="0.2">
      <c r="A393" s="10"/>
      <c r="B393" s="10"/>
      <c r="C393" s="10"/>
      <c r="D393" s="43"/>
      <c r="E393" s="43"/>
      <c r="F393" s="10"/>
      <c r="G393" s="10"/>
      <c r="H393" s="10"/>
      <c r="I393" s="10"/>
      <c r="J393" s="10"/>
      <c r="K393" s="10"/>
    </row>
    <row r="394" spans="1:11" x14ac:dyDescent="0.2">
      <c r="A394" s="10"/>
      <c r="B394" s="10"/>
      <c r="C394" s="10"/>
      <c r="D394" s="43"/>
      <c r="E394" s="43"/>
      <c r="F394" s="10"/>
      <c r="G394" s="10"/>
      <c r="H394" s="10"/>
      <c r="I394" s="10"/>
      <c r="J394" s="10"/>
      <c r="K394" s="10"/>
    </row>
    <row r="395" spans="1:11" x14ac:dyDescent="0.2">
      <c r="A395" s="10"/>
      <c r="B395" s="10"/>
      <c r="C395" s="10"/>
      <c r="D395" s="43"/>
      <c r="E395" s="43"/>
      <c r="F395" s="10"/>
      <c r="G395" s="10"/>
      <c r="H395" s="10"/>
      <c r="I395" s="10"/>
      <c r="J395" s="10"/>
      <c r="K395" s="10"/>
    </row>
    <row r="396" spans="1:11" x14ac:dyDescent="0.2">
      <c r="A396" s="10"/>
      <c r="B396" s="10"/>
      <c r="C396" s="10"/>
      <c r="D396" s="43"/>
      <c r="E396" s="43"/>
      <c r="F396" s="10"/>
      <c r="G396" s="10"/>
      <c r="H396" s="10"/>
      <c r="I396" s="10"/>
      <c r="J396" s="10"/>
      <c r="K396" s="10"/>
    </row>
    <row r="397" spans="1:11" x14ac:dyDescent="0.2">
      <c r="A397" s="10"/>
      <c r="B397" s="10"/>
      <c r="C397" s="10"/>
      <c r="D397" s="43"/>
      <c r="E397" s="43"/>
      <c r="F397" s="10"/>
      <c r="G397" s="10"/>
      <c r="H397" s="10"/>
      <c r="I397" s="10"/>
      <c r="J397" s="10"/>
      <c r="K397" s="10"/>
    </row>
    <row r="398" spans="1:11" x14ac:dyDescent="0.2">
      <c r="A398" s="10"/>
      <c r="B398" s="10"/>
      <c r="C398" s="10"/>
      <c r="D398" s="43"/>
      <c r="E398" s="43"/>
      <c r="F398" s="10"/>
      <c r="G398" s="10"/>
      <c r="H398" s="10"/>
      <c r="I398" s="10"/>
      <c r="J398" s="10"/>
      <c r="K398" s="10"/>
    </row>
    <row r="399" spans="1:11" x14ac:dyDescent="0.2">
      <c r="A399" s="10"/>
      <c r="B399" s="10"/>
      <c r="C399" s="10"/>
      <c r="D399" s="43"/>
      <c r="E399" s="43"/>
      <c r="F399" s="10"/>
      <c r="G399" s="10"/>
      <c r="H399" s="10"/>
      <c r="I399" s="10"/>
      <c r="J399" s="10"/>
      <c r="K399" s="10"/>
    </row>
    <row r="400" spans="1:11" x14ac:dyDescent="0.2">
      <c r="A400" s="10"/>
      <c r="B400" s="10"/>
      <c r="C400" s="10"/>
      <c r="D400" s="43"/>
      <c r="E400" s="43"/>
      <c r="F400" s="10"/>
      <c r="G400" s="10"/>
      <c r="H400" s="10"/>
      <c r="I400" s="10"/>
      <c r="J400" s="10"/>
      <c r="K400" s="10"/>
    </row>
    <row r="401" spans="1:11" x14ac:dyDescent="0.2">
      <c r="A401" s="10"/>
      <c r="B401" s="10"/>
      <c r="C401" s="10"/>
      <c r="D401" s="43"/>
      <c r="E401" s="43"/>
      <c r="F401" s="10"/>
      <c r="G401" s="10"/>
      <c r="H401" s="10"/>
      <c r="I401" s="10"/>
      <c r="J401" s="10"/>
      <c r="K401" s="10"/>
    </row>
    <row r="402" spans="1:11" x14ac:dyDescent="0.2">
      <c r="A402" s="10"/>
      <c r="B402" s="10"/>
      <c r="C402" s="10"/>
      <c r="D402" s="43"/>
      <c r="E402" s="43"/>
      <c r="F402" s="10"/>
      <c r="G402" s="10"/>
      <c r="H402" s="10"/>
      <c r="I402" s="10"/>
      <c r="J402" s="10"/>
      <c r="K402" s="10"/>
    </row>
    <row r="403" spans="1:11" x14ac:dyDescent="0.2">
      <c r="A403" s="10"/>
      <c r="B403" s="10"/>
      <c r="C403" s="10"/>
      <c r="D403" s="43"/>
      <c r="E403" s="43"/>
      <c r="F403" s="10"/>
      <c r="G403" s="10"/>
      <c r="H403" s="10"/>
      <c r="I403" s="10"/>
      <c r="J403" s="10"/>
      <c r="K403" s="10"/>
    </row>
    <row r="404" spans="1:11" x14ac:dyDescent="0.2">
      <c r="A404" s="10"/>
      <c r="B404" s="10"/>
      <c r="C404" s="10"/>
      <c r="D404" s="43"/>
      <c r="E404" s="43"/>
      <c r="F404" s="10"/>
      <c r="G404" s="10"/>
      <c r="H404" s="10"/>
      <c r="I404" s="10"/>
      <c r="J404" s="10"/>
      <c r="K404" s="10"/>
    </row>
    <row r="405" spans="1:11" x14ac:dyDescent="0.2">
      <c r="A405" s="10"/>
      <c r="B405" s="10"/>
      <c r="C405" s="10"/>
      <c r="D405" s="43"/>
      <c r="E405" s="43"/>
      <c r="F405" s="10"/>
      <c r="G405" s="10"/>
      <c r="H405" s="10"/>
      <c r="I405" s="10"/>
      <c r="J405" s="10"/>
      <c r="K405" s="10"/>
    </row>
  </sheetData>
  <conditionalFormatting sqref="B9:B23 B25:B32">
    <cfRule type="cellIs" dxfId="3" priority="4" stopIfTrue="1" operator="equal">
      <formula>"Adjustment to Income/Expense/Rate Base:"</formula>
    </cfRule>
  </conditionalFormatting>
  <conditionalFormatting sqref="K1">
    <cfRule type="cellIs" dxfId="2" priority="3" stopIfTrue="1" operator="equal">
      <formula>"x.x"</formula>
    </cfRule>
  </conditionalFormatting>
  <conditionalFormatting sqref="B24">
    <cfRule type="cellIs" dxfId="1" priority="2" stopIfTrue="1" operator="equal">
      <formula>"Adjustment to Income/Expense/Rate Base:"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5">
    <dataValidation type="list" errorStyle="warning" allowBlank="1" showInputMessage="1" showErrorMessage="1" errorTitle="Factor" error="This factor is not included in the drop-down list. Is this the factor you want to use?" sqref="H37" xr:uid="{7564B501-9B19-4AD3-A5F1-1A5BBC4057B8}">
      <formula1>$H$71:$H$162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F35:F36" xr:uid="{63A605DF-7122-410B-AD88-F1BFEBEFFAF8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7" xr:uid="{0437A63D-4226-4F50-8565-C585AC417578}">
      <formula1>$D$71:$D$405</formula1>
    </dataValidation>
    <dataValidation type="list" errorStyle="warning" allowBlank="1" showInputMessage="1" showErrorMessage="1" errorTitle="Factor" error="This factor is not included in the drop-down list. Is this the factor you want to use?" sqref="H33:H36" xr:uid="{BF58F04B-1415-4DD7-9F6B-7AD9B2DDE4B9}">
      <formula1>$H$95:$H$186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6 E35:E36" xr:uid="{1CCA4720-C786-4DB6-AB18-7395D5559646}">
      <formula1>$D$95:$D$429</formula1>
    </dataValidation>
  </dataValidations>
  <pageMargins left="0.7" right="0.7" top="0.75" bottom="0.75" header="0.3" footer="0.3"/>
  <pageSetup scale="84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318D-5CEB-4E04-8249-36B9C3EDAC23}">
  <dimension ref="A1:Z126"/>
  <sheetViews>
    <sheetView view="pageBreakPreview" zoomScale="90" zoomScaleNormal="100" zoomScaleSheetLayoutView="90" workbookViewId="0">
      <pane ySplit="7" topLeftCell="A8" activePane="bottomLeft" state="frozen"/>
      <selection activeCell="C4" sqref="C4"/>
      <selection pane="bottomLeft" activeCell="L91" sqref="L91"/>
    </sheetView>
  </sheetViews>
  <sheetFormatPr defaultRowHeight="12.75" customHeight="1" x14ac:dyDescent="0.2"/>
  <cols>
    <col min="1" max="1" width="29.5703125" style="12" customWidth="1"/>
    <col min="2" max="3" width="10.7109375" style="12" customWidth="1"/>
    <col min="4" max="4" width="9.5703125" style="12" hidden="1" customWidth="1"/>
    <col min="5" max="5" width="9.28515625" style="12" hidden="1" customWidth="1"/>
    <col min="6" max="7" width="14.28515625" style="12" hidden="1" customWidth="1"/>
    <col min="8" max="9" width="16.28515625" style="12" bestFit="1" customWidth="1"/>
    <col min="10" max="10" width="15.140625" style="12" bestFit="1" customWidth="1"/>
    <col min="11" max="11" width="10" style="12" bestFit="1" customWidth="1"/>
    <col min="12" max="12" width="14.7109375" style="12" bestFit="1" customWidth="1"/>
    <col min="13" max="13" width="18.42578125" style="9" customWidth="1"/>
    <col min="14" max="14" width="18.7109375" style="12" customWidth="1"/>
    <col min="15" max="15" width="7.140625" style="12" customWidth="1"/>
    <col min="16" max="18" width="18.7109375" style="12" customWidth="1"/>
    <col min="19" max="19" width="12.7109375" style="12" customWidth="1"/>
    <col min="20" max="20" width="20.28515625" style="12" bestFit="1" customWidth="1"/>
    <col min="21" max="21" width="18" style="12" customWidth="1"/>
    <col min="22" max="22" width="19.42578125" style="12" customWidth="1"/>
    <col min="23" max="23" width="9.140625" style="12"/>
    <col min="24" max="24" width="16.28515625" style="12" bestFit="1" customWidth="1"/>
    <col min="25" max="25" width="13.42578125" style="12" bestFit="1" customWidth="1"/>
    <col min="26" max="253" width="9.140625" style="12"/>
    <col min="254" max="265" width="9.28515625" style="12" customWidth="1"/>
    <col min="266" max="509" width="9.140625" style="12"/>
    <col min="510" max="521" width="9.28515625" style="12" customWidth="1"/>
    <col min="522" max="765" width="9.140625" style="12"/>
    <col min="766" max="777" width="9.28515625" style="12" customWidth="1"/>
    <col min="778" max="1021" width="9.140625" style="12"/>
    <col min="1022" max="1033" width="9.28515625" style="12" customWidth="1"/>
    <col min="1034" max="1277" width="9.140625" style="12"/>
    <col min="1278" max="1289" width="9.28515625" style="12" customWidth="1"/>
    <col min="1290" max="1533" width="9.140625" style="12"/>
    <col min="1534" max="1545" width="9.28515625" style="12" customWidth="1"/>
    <col min="1546" max="1789" width="9.140625" style="12"/>
    <col min="1790" max="1801" width="9.28515625" style="12" customWidth="1"/>
    <col min="1802" max="2045" width="9.140625" style="12"/>
    <col min="2046" max="2057" width="9.28515625" style="12" customWidth="1"/>
    <col min="2058" max="2301" width="9.140625" style="12"/>
    <col min="2302" max="2313" width="9.28515625" style="12" customWidth="1"/>
    <col min="2314" max="2557" width="9.140625" style="12"/>
    <col min="2558" max="2569" width="9.28515625" style="12" customWidth="1"/>
    <col min="2570" max="2813" width="9.140625" style="12"/>
    <col min="2814" max="2825" width="9.28515625" style="12" customWidth="1"/>
    <col min="2826" max="3069" width="9.140625" style="12"/>
    <col min="3070" max="3081" width="9.28515625" style="12" customWidth="1"/>
    <col min="3082" max="3325" width="9.140625" style="12"/>
    <col min="3326" max="3337" width="9.28515625" style="12" customWidth="1"/>
    <col min="3338" max="3581" width="9.140625" style="12"/>
    <col min="3582" max="3593" width="9.28515625" style="12" customWidth="1"/>
    <col min="3594" max="3837" width="9.140625" style="12"/>
    <col min="3838" max="3849" width="9.28515625" style="12" customWidth="1"/>
    <col min="3850" max="4093" width="9.140625" style="12"/>
    <col min="4094" max="4105" width="9.28515625" style="12" customWidth="1"/>
    <col min="4106" max="4349" width="9.140625" style="12"/>
    <col min="4350" max="4361" width="9.28515625" style="12" customWidth="1"/>
    <col min="4362" max="4605" width="9.140625" style="12"/>
    <col min="4606" max="4617" width="9.28515625" style="12" customWidth="1"/>
    <col min="4618" max="4861" width="9.140625" style="12"/>
    <col min="4862" max="4873" width="9.28515625" style="12" customWidth="1"/>
    <col min="4874" max="5117" width="9.140625" style="12"/>
    <col min="5118" max="5129" width="9.28515625" style="12" customWidth="1"/>
    <col min="5130" max="5373" width="9.140625" style="12"/>
    <col min="5374" max="5385" width="9.28515625" style="12" customWidth="1"/>
    <col min="5386" max="5629" width="9.140625" style="12"/>
    <col min="5630" max="5641" width="9.28515625" style="12" customWidth="1"/>
    <col min="5642" max="5885" width="9.140625" style="12"/>
    <col min="5886" max="5897" width="9.28515625" style="12" customWidth="1"/>
    <col min="5898" max="6141" width="9.140625" style="12"/>
    <col min="6142" max="6153" width="9.28515625" style="12" customWidth="1"/>
    <col min="6154" max="6397" width="9.140625" style="12"/>
    <col min="6398" max="6409" width="9.28515625" style="12" customWidth="1"/>
    <col min="6410" max="6653" width="9.140625" style="12"/>
    <col min="6654" max="6665" width="9.28515625" style="12" customWidth="1"/>
    <col min="6666" max="6909" width="9.140625" style="12"/>
    <col min="6910" max="6921" width="9.28515625" style="12" customWidth="1"/>
    <col min="6922" max="7165" width="9.140625" style="12"/>
    <col min="7166" max="7177" width="9.28515625" style="12" customWidth="1"/>
    <col min="7178" max="7421" width="9.140625" style="12"/>
    <col min="7422" max="7433" width="9.28515625" style="12" customWidth="1"/>
    <col min="7434" max="7677" width="9.140625" style="12"/>
    <col min="7678" max="7689" width="9.28515625" style="12" customWidth="1"/>
    <col min="7690" max="7933" width="9.140625" style="12"/>
    <col min="7934" max="7945" width="9.28515625" style="12" customWidth="1"/>
    <col min="7946" max="8189" width="9.140625" style="12"/>
    <col min="8190" max="8201" width="9.28515625" style="12" customWidth="1"/>
    <col min="8202" max="8445" width="9.140625" style="12"/>
    <col min="8446" max="8457" width="9.28515625" style="12" customWidth="1"/>
    <col min="8458" max="8701" width="9.140625" style="12"/>
    <col min="8702" max="8713" width="9.28515625" style="12" customWidth="1"/>
    <col min="8714" max="8957" width="9.140625" style="12"/>
    <col min="8958" max="8969" width="9.28515625" style="12" customWidth="1"/>
    <col min="8970" max="9213" width="9.140625" style="12"/>
    <col min="9214" max="9225" width="9.28515625" style="12" customWidth="1"/>
    <col min="9226" max="9469" width="9.140625" style="12"/>
    <col min="9470" max="9481" width="9.28515625" style="12" customWidth="1"/>
    <col min="9482" max="9725" width="9.140625" style="12"/>
    <col min="9726" max="9737" width="9.28515625" style="12" customWidth="1"/>
    <col min="9738" max="9981" width="9.140625" style="12"/>
    <col min="9982" max="9993" width="9.28515625" style="12" customWidth="1"/>
    <col min="9994" max="10237" width="9.140625" style="12"/>
    <col min="10238" max="10249" width="9.28515625" style="12" customWidth="1"/>
    <col min="10250" max="10493" width="9.140625" style="12"/>
    <col min="10494" max="10505" width="9.28515625" style="12" customWidth="1"/>
    <col min="10506" max="10749" width="9.140625" style="12"/>
    <col min="10750" max="10761" width="9.28515625" style="12" customWidth="1"/>
    <col min="10762" max="11005" width="9.140625" style="12"/>
    <col min="11006" max="11017" width="9.28515625" style="12" customWidth="1"/>
    <col min="11018" max="11261" width="9.140625" style="12"/>
    <col min="11262" max="11273" width="9.28515625" style="12" customWidth="1"/>
    <col min="11274" max="11517" width="9.140625" style="12"/>
    <col min="11518" max="11529" width="9.28515625" style="12" customWidth="1"/>
    <col min="11530" max="11773" width="9.140625" style="12"/>
    <col min="11774" max="11785" width="9.28515625" style="12" customWidth="1"/>
    <col min="11786" max="12029" width="9.140625" style="12"/>
    <col min="12030" max="12041" width="9.28515625" style="12" customWidth="1"/>
    <col min="12042" max="12285" width="9.140625" style="12"/>
    <col min="12286" max="12297" width="9.28515625" style="12" customWidth="1"/>
    <col min="12298" max="12541" width="9.140625" style="12"/>
    <col min="12542" max="12553" width="9.28515625" style="12" customWidth="1"/>
    <col min="12554" max="12797" width="9.140625" style="12"/>
    <col min="12798" max="12809" width="9.28515625" style="12" customWidth="1"/>
    <col min="12810" max="13053" width="9.140625" style="12"/>
    <col min="13054" max="13065" width="9.28515625" style="12" customWidth="1"/>
    <col min="13066" max="13309" width="9.140625" style="12"/>
    <col min="13310" max="13321" width="9.28515625" style="12" customWidth="1"/>
    <col min="13322" max="13565" width="9.140625" style="12"/>
    <col min="13566" max="13577" width="9.28515625" style="12" customWidth="1"/>
    <col min="13578" max="13821" width="9.140625" style="12"/>
    <col min="13822" max="13833" width="9.28515625" style="12" customWidth="1"/>
    <col min="13834" max="14077" width="9.140625" style="12"/>
    <col min="14078" max="14089" width="9.28515625" style="12" customWidth="1"/>
    <col min="14090" max="14333" width="9.140625" style="12"/>
    <col min="14334" max="14345" width="9.28515625" style="12" customWidth="1"/>
    <col min="14346" max="14589" width="9.140625" style="12"/>
    <col min="14590" max="14601" width="9.28515625" style="12" customWidth="1"/>
    <col min="14602" max="14845" width="9.140625" style="12"/>
    <col min="14846" max="14857" width="9.28515625" style="12" customWidth="1"/>
    <col min="14858" max="15101" width="9.140625" style="12"/>
    <col min="15102" max="15113" width="9.28515625" style="12" customWidth="1"/>
    <col min="15114" max="15357" width="9.140625" style="12"/>
    <col min="15358" max="15369" width="9.28515625" style="12" customWidth="1"/>
    <col min="15370" max="15613" width="9.140625" style="12"/>
    <col min="15614" max="15625" width="9.28515625" style="12" customWidth="1"/>
    <col min="15626" max="15869" width="9.140625" style="12"/>
    <col min="15870" max="15881" width="9.28515625" style="12" customWidth="1"/>
    <col min="15882" max="16125" width="9.140625" style="12"/>
    <col min="16126" max="16137" width="9.28515625" style="12" customWidth="1"/>
    <col min="16138" max="16384" width="9.140625" style="12"/>
  </cols>
  <sheetData>
    <row r="1" spans="1:22" x14ac:dyDescent="0.2">
      <c r="A1" s="20" t="s">
        <v>0</v>
      </c>
      <c r="B1" s="18"/>
      <c r="C1" s="18"/>
      <c r="D1" s="54"/>
      <c r="E1" s="54"/>
      <c r="F1" s="54"/>
      <c r="G1" s="54"/>
      <c r="H1" s="18"/>
      <c r="I1" s="18"/>
      <c r="J1" s="18"/>
      <c r="K1" s="18"/>
      <c r="L1" s="18"/>
      <c r="N1" s="18"/>
      <c r="P1" s="26"/>
    </row>
    <row r="2" spans="1:22" x14ac:dyDescent="0.2">
      <c r="A2" s="13" t="str">
        <f>'14.1.1'!B2</f>
        <v>Washington 2023 General Rate Case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N2" s="18"/>
      <c r="P2" s="26"/>
    </row>
    <row r="3" spans="1:22" x14ac:dyDescent="0.2">
      <c r="A3" s="20" t="str">
        <f>'14.1'!B3</f>
        <v>Pro Forma Major Plant Additions - Year 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P3" s="26"/>
    </row>
    <row r="4" spans="1:22" x14ac:dyDescent="0.2">
      <c r="A4" s="12" t="s">
        <v>1</v>
      </c>
      <c r="B4" s="18"/>
      <c r="C4" s="18"/>
      <c r="D4" s="18"/>
      <c r="E4" s="18"/>
      <c r="F4" s="18"/>
      <c r="G4" s="18"/>
      <c r="H4" s="52"/>
      <c r="I4" s="52"/>
      <c r="J4" s="18"/>
      <c r="K4" s="18"/>
      <c r="L4" s="18"/>
      <c r="N4" s="18"/>
      <c r="P4" s="26"/>
    </row>
    <row r="5" spans="1:22" x14ac:dyDescent="0.2">
      <c r="A5" s="18"/>
      <c r="B5" s="18"/>
      <c r="C5" s="18"/>
      <c r="D5" s="18"/>
      <c r="E5" s="18"/>
      <c r="F5" s="18"/>
      <c r="G5" s="18"/>
      <c r="H5" s="53" t="s">
        <v>49</v>
      </c>
      <c r="I5" s="53" t="s">
        <v>49</v>
      </c>
      <c r="J5" s="18"/>
      <c r="K5" s="18"/>
      <c r="L5" s="18"/>
      <c r="N5" s="18"/>
      <c r="P5" s="26"/>
      <c r="R5" s="18"/>
    </row>
    <row r="6" spans="1:22" x14ac:dyDescent="0.2">
      <c r="A6" s="18"/>
      <c r="B6" s="18"/>
      <c r="C6" s="18"/>
      <c r="D6" s="18"/>
      <c r="E6" s="18"/>
      <c r="F6" s="18"/>
      <c r="G6" s="18"/>
      <c r="H6" s="53" t="s">
        <v>50</v>
      </c>
      <c r="I6" s="53" t="s">
        <v>50</v>
      </c>
      <c r="J6" s="54"/>
      <c r="K6" s="54"/>
      <c r="L6" s="18"/>
      <c r="M6" s="55"/>
      <c r="N6" s="18"/>
      <c r="P6" s="55"/>
      <c r="R6" s="56"/>
      <c r="T6" s="57"/>
      <c r="U6" s="57"/>
      <c r="V6" s="57"/>
    </row>
    <row r="7" spans="1:22" x14ac:dyDescent="0.2">
      <c r="A7" s="58" t="s">
        <v>51</v>
      </c>
      <c r="B7" s="58" t="s">
        <v>52</v>
      </c>
      <c r="C7" s="58" t="s">
        <v>53</v>
      </c>
      <c r="D7" s="58" t="s">
        <v>53</v>
      </c>
      <c r="E7" s="68" t="s">
        <v>54</v>
      </c>
      <c r="F7" s="68" t="s">
        <v>55</v>
      </c>
      <c r="G7" s="68" t="s">
        <v>56</v>
      </c>
      <c r="H7" s="59">
        <v>45627</v>
      </c>
      <c r="I7" s="59">
        <v>45992</v>
      </c>
      <c r="J7" s="60" t="s">
        <v>102</v>
      </c>
      <c r="K7" s="54"/>
      <c r="L7" s="18"/>
      <c r="M7" s="61"/>
      <c r="N7" s="20"/>
      <c r="P7" s="61"/>
      <c r="Q7" s="20"/>
      <c r="R7" s="56"/>
      <c r="S7" s="56"/>
    </row>
    <row r="8" spans="1:22" x14ac:dyDescent="0.2">
      <c r="A8" s="20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18"/>
      <c r="P8" s="9"/>
      <c r="Q8" s="18"/>
      <c r="T8" s="62"/>
      <c r="U8" s="62"/>
      <c r="V8" s="62"/>
    </row>
    <row r="9" spans="1:22" x14ac:dyDescent="0.2">
      <c r="A9" s="20" t="s">
        <v>57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N9" s="18"/>
      <c r="P9" s="9"/>
      <c r="Q9" s="18"/>
      <c r="T9" s="62"/>
      <c r="U9" s="62"/>
      <c r="V9" s="62"/>
    </row>
    <row r="10" spans="1:22" x14ac:dyDescent="0.2">
      <c r="A10" s="69" t="s">
        <v>103</v>
      </c>
      <c r="B10" s="17">
        <v>312</v>
      </c>
      <c r="C10" s="17" t="s">
        <v>13</v>
      </c>
      <c r="D10" s="18" t="s">
        <v>13</v>
      </c>
      <c r="E10" s="18" t="s">
        <v>58</v>
      </c>
      <c r="F10" s="18" t="str">
        <f>E10&amp;D10</f>
        <v>STMPCAGW</v>
      </c>
      <c r="G10" s="18" t="str">
        <f t="shared" ref="G10:G14" si="0">B10&amp;D10</f>
        <v>312CAGW</v>
      </c>
      <c r="H10" s="9">
        <v>-2.3748725652694702E-8</v>
      </c>
      <c r="I10" s="9">
        <v>-2.3748725652694702E-8</v>
      </c>
      <c r="J10" s="9">
        <f>I10-H10</f>
        <v>0</v>
      </c>
      <c r="K10" s="9"/>
      <c r="L10" s="18"/>
      <c r="N10" s="18"/>
      <c r="P10" s="9"/>
      <c r="Q10" s="18"/>
      <c r="T10" s="62"/>
      <c r="U10" s="62"/>
      <c r="V10" s="62"/>
    </row>
    <row r="11" spans="1:22" x14ac:dyDescent="0.2">
      <c r="A11" s="69" t="s">
        <v>104</v>
      </c>
      <c r="B11" s="17">
        <v>312</v>
      </c>
      <c r="C11" s="17" t="s">
        <v>14</v>
      </c>
      <c r="D11" s="18" t="s">
        <v>14</v>
      </c>
      <c r="E11" s="18" t="s">
        <v>58</v>
      </c>
      <c r="F11" s="18" t="str">
        <f t="shared" ref="F11:F14" si="1">E11&amp;D11</f>
        <v>STMPCAGE</v>
      </c>
      <c r="G11" s="18" t="str">
        <f t="shared" si="0"/>
        <v>312CAGE</v>
      </c>
      <c r="H11" s="9">
        <v>5125461644.7302227</v>
      </c>
      <c r="I11" s="9">
        <v>5126516538.3551826</v>
      </c>
      <c r="J11" s="9">
        <f t="shared" ref="J11:J14" si="2">I11-H11</f>
        <v>1054893.6249599457</v>
      </c>
      <c r="K11" s="9"/>
      <c r="L11" s="18"/>
      <c r="N11" s="18"/>
      <c r="P11" s="9"/>
      <c r="Q11" s="18"/>
      <c r="T11" s="62"/>
      <c r="U11" s="62"/>
      <c r="V11" s="62"/>
    </row>
    <row r="12" spans="1:22" x14ac:dyDescent="0.2">
      <c r="A12" s="18" t="s">
        <v>59</v>
      </c>
      <c r="B12" s="17">
        <v>312</v>
      </c>
      <c r="C12" s="17" t="s">
        <v>14</v>
      </c>
      <c r="D12" s="18" t="s">
        <v>14</v>
      </c>
      <c r="E12" s="18" t="s">
        <v>60</v>
      </c>
      <c r="F12" s="18" t="str">
        <f t="shared" si="1"/>
        <v>STMPPCCAGE</v>
      </c>
      <c r="G12" s="18" t="str">
        <f t="shared" si="0"/>
        <v>312CAGE</v>
      </c>
      <c r="H12" s="9">
        <v>1724141.4229166645</v>
      </c>
      <c r="I12" s="9">
        <v>2097363.6499999948</v>
      </c>
      <c r="J12" s="9">
        <f t="shared" si="2"/>
        <v>373222.22708333028</v>
      </c>
      <c r="K12" s="9"/>
      <c r="L12" s="18"/>
      <c r="N12" s="18"/>
      <c r="P12" s="9"/>
      <c r="Q12" s="18"/>
      <c r="T12" s="62"/>
      <c r="U12" s="62"/>
      <c r="V12" s="62"/>
    </row>
    <row r="13" spans="1:22" x14ac:dyDescent="0.2">
      <c r="A13" s="69" t="s">
        <v>105</v>
      </c>
      <c r="B13" s="17">
        <v>312</v>
      </c>
      <c r="C13" s="17" t="s">
        <v>15</v>
      </c>
      <c r="D13" s="18" t="s">
        <v>15</v>
      </c>
      <c r="E13" s="18" t="s">
        <v>58</v>
      </c>
      <c r="F13" s="18" t="str">
        <f t="shared" si="1"/>
        <v>STMPSG</v>
      </c>
      <c r="G13" s="18" t="str">
        <f t="shared" si="0"/>
        <v>312SG</v>
      </c>
      <c r="H13" s="9">
        <v>258433934.47849977</v>
      </c>
      <c r="I13" s="9">
        <v>258313186.33672464</v>
      </c>
      <c r="J13" s="9">
        <f t="shared" si="2"/>
        <v>-120748.14177513123</v>
      </c>
      <c r="K13" s="9"/>
      <c r="L13" s="9"/>
      <c r="N13" s="18"/>
      <c r="P13" s="9"/>
      <c r="Q13" s="18"/>
      <c r="T13" s="62"/>
      <c r="U13" s="62"/>
      <c r="V13" s="62"/>
    </row>
    <row r="14" spans="1:22" x14ac:dyDescent="0.2">
      <c r="A14" s="69" t="s">
        <v>106</v>
      </c>
      <c r="B14" s="17">
        <v>312</v>
      </c>
      <c r="C14" s="17" t="s">
        <v>16</v>
      </c>
      <c r="D14" s="18" t="s">
        <v>16</v>
      </c>
      <c r="E14" s="18" t="s">
        <v>58</v>
      </c>
      <c r="F14" s="18" t="str">
        <f t="shared" si="1"/>
        <v>STMPJBG</v>
      </c>
      <c r="G14" s="18" t="str">
        <f t="shared" si="0"/>
        <v>312JBG</v>
      </c>
      <c r="H14" s="9">
        <v>-3.7252902984619141E-8</v>
      </c>
      <c r="I14" s="9">
        <v>-3.7252902984619141E-8</v>
      </c>
      <c r="J14" s="9">
        <f t="shared" si="2"/>
        <v>0</v>
      </c>
      <c r="K14" s="9"/>
      <c r="L14" s="9"/>
      <c r="N14" s="18"/>
      <c r="P14" s="9"/>
      <c r="Q14" s="18"/>
      <c r="T14" s="62"/>
      <c r="U14" s="62"/>
      <c r="V14" s="62"/>
    </row>
    <row r="15" spans="1:22" hidden="1" x14ac:dyDescent="0.2">
      <c r="A15" s="18"/>
      <c r="B15" s="17"/>
      <c r="C15" s="17"/>
      <c r="D15" s="18"/>
      <c r="E15" s="18"/>
      <c r="F15" s="18"/>
      <c r="G15" s="18"/>
      <c r="H15" s="9"/>
      <c r="I15" s="9"/>
      <c r="J15" s="9"/>
      <c r="K15" s="9"/>
      <c r="L15" s="18"/>
      <c r="N15" s="18"/>
      <c r="P15" s="9"/>
      <c r="Q15" s="18"/>
      <c r="T15" s="62"/>
      <c r="U15" s="62"/>
      <c r="V15" s="62"/>
    </row>
    <row r="16" spans="1:22" x14ac:dyDescent="0.2">
      <c r="A16" s="18" t="s">
        <v>61</v>
      </c>
      <c r="B16" s="18"/>
      <c r="C16" s="18"/>
      <c r="D16" s="18"/>
      <c r="E16" s="18"/>
      <c r="F16" s="18"/>
      <c r="G16" s="18"/>
      <c r="H16" s="29">
        <f>SUBTOTAL(9,H10:H15)</f>
        <v>5385619720.6316385</v>
      </c>
      <c r="I16" s="29">
        <f>SUBTOTAL(9,I10:I15)</f>
        <v>5386927088.3419065</v>
      </c>
      <c r="J16" s="29">
        <f>SUBTOTAL(9,J10:J15)</f>
        <v>1307367.7102681447</v>
      </c>
      <c r="K16" s="26"/>
      <c r="L16" s="18"/>
      <c r="N16" s="70"/>
      <c r="P16" s="9"/>
      <c r="Q16" s="70"/>
      <c r="S16" s="71"/>
      <c r="T16" s="62"/>
      <c r="U16" s="62"/>
      <c r="V16" s="62"/>
    </row>
    <row r="17" spans="1:22" x14ac:dyDescent="0.2">
      <c r="A17" s="18"/>
      <c r="B17" s="18"/>
      <c r="C17" s="18"/>
      <c r="D17" s="18"/>
      <c r="E17" s="18"/>
      <c r="F17" s="18"/>
      <c r="G17" s="18"/>
      <c r="H17" s="9"/>
      <c r="I17" s="9"/>
      <c r="J17" s="9"/>
      <c r="K17" s="9"/>
      <c r="L17" s="18"/>
      <c r="N17" s="18"/>
      <c r="P17" s="9"/>
      <c r="Q17" s="18"/>
      <c r="S17" s="71"/>
      <c r="T17" s="62"/>
      <c r="U17" s="62"/>
      <c r="V17" s="62"/>
    </row>
    <row r="18" spans="1:22" x14ac:dyDescent="0.2">
      <c r="A18" s="20" t="s">
        <v>62</v>
      </c>
      <c r="B18" s="18"/>
      <c r="C18" s="18"/>
      <c r="D18" s="18"/>
      <c r="E18" s="18"/>
      <c r="F18" s="18"/>
      <c r="G18" s="18"/>
      <c r="H18" s="9"/>
      <c r="I18" s="9"/>
      <c r="J18" s="9"/>
      <c r="K18" s="9"/>
      <c r="L18" s="18"/>
      <c r="N18" s="18"/>
      <c r="O18" s="18"/>
      <c r="P18" s="9"/>
      <c r="Q18" s="18"/>
      <c r="S18" s="71"/>
      <c r="T18" s="62"/>
      <c r="U18" s="62"/>
      <c r="V18" s="62"/>
    </row>
    <row r="19" spans="1:22" x14ac:dyDescent="0.2">
      <c r="A19" s="69" t="s">
        <v>105</v>
      </c>
      <c r="B19" s="17">
        <v>332</v>
      </c>
      <c r="C19" s="17" t="s">
        <v>18</v>
      </c>
      <c r="D19" s="18" t="s">
        <v>18</v>
      </c>
      <c r="E19" s="18" t="s">
        <v>63</v>
      </c>
      <c r="F19" s="18" t="str">
        <f>E19&amp;D19</f>
        <v>HYDPSG-P</v>
      </c>
      <c r="G19" s="18" t="str">
        <f>B19&amp;D19</f>
        <v>332SG-P</v>
      </c>
      <c r="H19" s="9">
        <v>967892365.25482595</v>
      </c>
      <c r="I19" s="9">
        <v>1088081839.8938403</v>
      </c>
      <c r="J19" s="9">
        <f t="shared" ref="J19:J21" si="3">I19-H19</f>
        <v>120189474.63901436</v>
      </c>
      <c r="K19" s="9"/>
      <c r="L19" s="18"/>
      <c r="N19" s="18"/>
      <c r="O19" s="18"/>
      <c r="P19" s="9"/>
      <c r="Q19" s="18"/>
      <c r="S19" s="71"/>
      <c r="T19" s="62"/>
      <c r="U19" s="62"/>
      <c r="V19" s="62"/>
    </row>
    <row r="20" spans="1:22" x14ac:dyDescent="0.2">
      <c r="A20" s="69" t="s">
        <v>105</v>
      </c>
      <c r="B20" s="17">
        <v>332</v>
      </c>
      <c r="C20" s="17" t="s">
        <v>19</v>
      </c>
      <c r="D20" s="18" t="s">
        <v>19</v>
      </c>
      <c r="E20" s="18" t="s">
        <v>63</v>
      </c>
      <c r="F20" s="18" t="str">
        <f>E20&amp;D20</f>
        <v>HYDPSG-U</v>
      </c>
      <c r="G20" s="18" t="str">
        <f>B20&amp;D20</f>
        <v>332SG-U</v>
      </c>
      <c r="H20" s="9">
        <v>247896593.74654344</v>
      </c>
      <c r="I20" s="9">
        <v>287796300.84666383</v>
      </c>
      <c r="J20" s="9">
        <f t="shared" si="3"/>
        <v>39899707.100120395</v>
      </c>
      <c r="K20" s="9"/>
      <c r="L20" s="18"/>
      <c r="N20" s="18"/>
      <c r="O20" s="18"/>
      <c r="P20" s="9"/>
      <c r="Q20" s="18"/>
      <c r="S20" s="71"/>
      <c r="T20" s="62"/>
      <c r="U20" s="62"/>
      <c r="V20" s="62"/>
    </row>
    <row r="21" spans="1:22" x14ac:dyDescent="0.2">
      <c r="A21" s="18" t="s">
        <v>64</v>
      </c>
      <c r="B21" s="17">
        <v>332</v>
      </c>
      <c r="C21" s="17" t="s">
        <v>18</v>
      </c>
      <c r="D21" s="18" t="s">
        <v>18</v>
      </c>
      <c r="E21" s="18" t="s">
        <v>65</v>
      </c>
      <c r="F21" s="18" t="str">
        <f>E21&amp;D21</f>
        <v>HYDPKDSG-P</v>
      </c>
      <c r="G21" s="18" t="str">
        <f>B21&amp;D21</f>
        <v>332SG-P</v>
      </c>
      <c r="H21" s="9">
        <v>98522127.960000023</v>
      </c>
      <c r="I21" s="9">
        <v>98522127.960000023</v>
      </c>
      <c r="J21" s="9">
        <f t="shared" si="3"/>
        <v>0</v>
      </c>
      <c r="K21" s="9"/>
      <c r="L21" s="18"/>
      <c r="N21" s="18"/>
      <c r="O21" s="18"/>
      <c r="P21" s="9"/>
      <c r="Q21" s="18"/>
      <c r="S21" s="71"/>
      <c r="T21" s="62"/>
      <c r="U21" s="62"/>
      <c r="V21" s="62"/>
    </row>
    <row r="22" spans="1:22" x14ac:dyDescent="0.2">
      <c r="A22" s="18" t="s">
        <v>66</v>
      </c>
      <c r="B22" s="18"/>
      <c r="C22" s="18"/>
      <c r="D22" s="18"/>
      <c r="E22" s="18"/>
      <c r="F22" s="18"/>
      <c r="G22" s="18"/>
      <c r="H22" s="29">
        <f>SUBTOTAL(9,H19:H21)</f>
        <v>1314311086.9613695</v>
      </c>
      <c r="I22" s="29">
        <f>SUBTOTAL(9,I19:I21)</f>
        <v>1474400268.7005043</v>
      </c>
      <c r="J22" s="29">
        <f>SUBTOTAL(9,J19:J21)</f>
        <v>160089181.73913476</v>
      </c>
      <c r="K22" s="26"/>
      <c r="L22" s="18"/>
      <c r="N22" s="70"/>
      <c r="O22" s="18"/>
      <c r="P22" s="9"/>
      <c r="Q22" s="70"/>
      <c r="T22" s="62"/>
      <c r="U22" s="62"/>
      <c r="V22" s="62"/>
    </row>
    <row r="23" spans="1:22" x14ac:dyDescent="0.2">
      <c r="A23" s="18"/>
      <c r="B23" s="18"/>
      <c r="C23" s="18"/>
      <c r="D23" s="18"/>
      <c r="E23" s="18"/>
      <c r="F23" s="18"/>
      <c r="G23" s="18"/>
      <c r="H23" s="9"/>
      <c r="I23" s="9"/>
      <c r="J23" s="9"/>
      <c r="K23" s="9"/>
      <c r="L23" s="18"/>
      <c r="N23" s="18"/>
      <c r="O23" s="18"/>
      <c r="P23" s="9"/>
      <c r="Q23" s="18"/>
      <c r="T23" s="62"/>
      <c r="U23" s="62"/>
      <c r="V23" s="62"/>
    </row>
    <row r="24" spans="1:22" x14ac:dyDescent="0.2">
      <c r="A24" s="20" t="s">
        <v>67</v>
      </c>
      <c r="B24" s="18"/>
      <c r="C24" s="18"/>
      <c r="D24" s="18"/>
      <c r="E24" s="18"/>
      <c r="F24" s="18"/>
      <c r="G24" s="18"/>
      <c r="H24" s="9"/>
      <c r="I24" s="9"/>
      <c r="J24" s="9"/>
      <c r="K24" s="9"/>
      <c r="L24" s="18"/>
      <c r="N24" s="18"/>
      <c r="O24" s="18"/>
      <c r="P24" s="9"/>
      <c r="Q24" s="18"/>
      <c r="T24" s="62"/>
      <c r="U24" s="62"/>
      <c r="V24" s="62"/>
    </row>
    <row r="25" spans="1:22" x14ac:dyDescent="0.2">
      <c r="A25" s="69" t="s">
        <v>103</v>
      </c>
      <c r="B25" s="17">
        <v>343</v>
      </c>
      <c r="C25" s="17" t="s">
        <v>13</v>
      </c>
      <c r="D25" s="18" t="s">
        <v>13</v>
      </c>
      <c r="E25" s="18" t="s">
        <v>68</v>
      </c>
      <c r="F25" s="18" t="str">
        <f>E25&amp;D25</f>
        <v>OTHPCAGW</v>
      </c>
      <c r="G25" s="18" t="str">
        <f>B25&amp;D25</f>
        <v>343CAGW</v>
      </c>
      <c r="H25" s="9">
        <v>553806717.82366645</v>
      </c>
      <c r="I25" s="9">
        <v>555457896.62422478</v>
      </c>
      <c r="J25" s="9">
        <f t="shared" ref="J25:J28" si="4">I25-H25</f>
        <v>1651178.8005583286</v>
      </c>
      <c r="K25" s="9"/>
      <c r="L25" s="18"/>
      <c r="N25" s="18"/>
      <c r="O25" s="18"/>
      <c r="P25" s="9"/>
      <c r="Q25" s="18"/>
      <c r="T25" s="62"/>
      <c r="U25" s="62"/>
      <c r="V25" s="62"/>
    </row>
    <row r="26" spans="1:22" x14ac:dyDescent="0.2">
      <c r="A26" s="69" t="s">
        <v>104</v>
      </c>
      <c r="B26" s="17">
        <v>343</v>
      </c>
      <c r="C26" s="17" t="s">
        <v>14</v>
      </c>
      <c r="D26" s="18" t="s">
        <v>14</v>
      </c>
      <c r="E26" s="18" t="s">
        <v>68</v>
      </c>
      <c r="F26" s="18" t="str">
        <f>E26&amp;D26</f>
        <v>OTHPCAGE</v>
      </c>
      <c r="G26" s="18" t="str">
        <f>B26&amp;D26</f>
        <v>343CAGE</v>
      </c>
      <c r="H26" s="9">
        <v>1512269419.4406664</v>
      </c>
      <c r="I26" s="9">
        <v>1576138250.0507154</v>
      </c>
      <c r="J26" s="9">
        <f t="shared" si="4"/>
        <v>63868830.610049009</v>
      </c>
      <c r="K26" s="9"/>
      <c r="L26" s="18"/>
      <c r="N26" s="18"/>
      <c r="O26" s="18"/>
      <c r="P26" s="9"/>
      <c r="Q26" s="18"/>
      <c r="T26" s="62"/>
      <c r="U26" s="62"/>
      <c r="V26" s="62"/>
    </row>
    <row r="27" spans="1:22" x14ac:dyDescent="0.2">
      <c r="A27" s="69" t="s">
        <v>105</v>
      </c>
      <c r="B27" s="17">
        <v>343</v>
      </c>
      <c r="C27" s="17" t="s">
        <v>15</v>
      </c>
      <c r="D27" s="18" t="s">
        <v>15</v>
      </c>
      <c r="E27" s="18" t="s">
        <v>68</v>
      </c>
      <c r="F27" s="18" t="str">
        <f>E27&amp;D27</f>
        <v>OTHPSG</v>
      </c>
      <c r="G27" s="18" t="str">
        <f>B27&amp;D27</f>
        <v>343SG</v>
      </c>
      <c r="H27" s="9">
        <v>116954.67999999995</v>
      </c>
      <c r="I27" s="9">
        <v>116954.67999999995</v>
      </c>
      <c r="J27" s="9">
        <f t="shared" si="4"/>
        <v>0</v>
      </c>
      <c r="K27" s="9"/>
      <c r="L27" s="18"/>
      <c r="N27" s="18"/>
      <c r="O27" s="18"/>
      <c r="P27" s="9"/>
      <c r="Q27" s="18"/>
      <c r="T27" s="62"/>
      <c r="U27" s="62"/>
      <c r="V27" s="62"/>
    </row>
    <row r="28" spans="1:22" x14ac:dyDescent="0.2">
      <c r="A28" s="69" t="s">
        <v>107</v>
      </c>
      <c r="B28" s="17">
        <v>343</v>
      </c>
      <c r="C28" s="17" t="s">
        <v>21</v>
      </c>
      <c r="D28" s="18" t="s">
        <v>21</v>
      </c>
      <c r="E28" s="18" t="s">
        <v>68</v>
      </c>
      <c r="F28" s="18" t="str">
        <f>E28&amp;D28</f>
        <v>OTHPSG-W</v>
      </c>
      <c r="G28" s="18" t="str">
        <f>B28&amp;D28</f>
        <v>343SG-W</v>
      </c>
      <c r="H28" s="9">
        <v>3533268744.4490123</v>
      </c>
      <c r="I28" s="9">
        <v>3575066239.2390151</v>
      </c>
      <c r="J28" s="9">
        <f t="shared" si="4"/>
        <v>41797494.790002823</v>
      </c>
      <c r="K28" s="9"/>
      <c r="L28" s="18"/>
      <c r="N28" s="18"/>
      <c r="O28" s="18"/>
      <c r="P28" s="9"/>
      <c r="Q28" s="18"/>
      <c r="T28" s="62"/>
      <c r="U28" s="62"/>
      <c r="V28" s="62"/>
    </row>
    <row r="29" spans="1:22" x14ac:dyDescent="0.2">
      <c r="A29" s="18" t="s">
        <v>69</v>
      </c>
      <c r="B29" s="18"/>
      <c r="C29" s="18"/>
      <c r="D29" s="18"/>
      <c r="E29" s="18"/>
      <c r="F29" s="18"/>
      <c r="G29" s="18"/>
      <c r="H29" s="29">
        <f>SUBTOTAL(9,H25:H28)</f>
        <v>5599461836.3933449</v>
      </c>
      <c r="I29" s="29">
        <f>SUBTOTAL(9,I25:I28)</f>
        <v>5706779340.593955</v>
      </c>
      <c r="J29" s="29">
        <f>SUBTOTAL(9,J25:J28)</f>
        <v>107317504.20061016</v>
      </c>
      <c r="K29" s="26"/>
      <c r="L29" s="18"/>
      <c r="N29" s="70"/>
      <c r="O29" s="18"/>
      <c r="P29" s="9"/>
      <c r="Q29" s="70"/>
      <c r="T29" s="62"/>
      <c r="U29" s="62"/>
      <c r="V29" s="62"/>
    </row>
    <row r="30" spans="1:22" x14ac:dyDescent="0.2">
      <c r="A30" s="18"/>
      <c r="B30" s="18"/>
      <c r="C30" s="18"/>
      <c r="D30" s="18"/>
      <c r="E30" s="18"/>
      <c r="F30" s="18"/>
      <c r="G30" s="18"/>
      <c r="H30" s="9"/>
      <c r="I30" s="9"/>
      <c r="J30" s="9"/>
      <c r="K30" s="9"/>
      <c r="L30" s="18"/>
      <c r="N30" s="72"/>
      <c r="O30" s="18"/>
      <c r="P30" s="9"/>
      <c r="Q30" s="18"/>
      <c r="T30" s="62"/>
      <c r="U30" s="62"/>
      <c r="V30" s="62"/>
    </row>
    <row r="31" spans="1:22" x14ac:dyDescent="0.2">
      <c r="A31" s="20" t="s">
        <v>70</v>
      </c>
      <c r="B31" s="18"/>
      <c r="C31" s="18"/>
      <c r="D31" s="18"/>
      <c r="E31" s="18"/>
      <c r="F31" s="18"/>
      <c r="G31" s="18"/>
      <c r="H31" s="9"/>
      <c r="I31" s="9"/>
      <c r="J31" s="9"/>
      <c r="K31" s="9"/>
      <c r="L31" s="18"/>
      <c r="N31" s="18"/>
      <c r="O31" s="18"/>
      <c r="P31" s="9"/>
      <c r="Q31" s="18"/>
      <c r="T31" s="62"/>
      <c r="U31" s="62"/>
      <c r="V31" s="62"/>
    </row>
    <row r="32" spans="1:22" x14ac:dyDescent="0.2">
      <c r="A32" s="69" t="s">
        <v>103</v>
      </c>
      <c r="B32" s="17">
        <v>355</v>
      </c>
      <c r="C32" s="17" t="s">
        <v>13</v>
      </c>
      <c r="D32" s="18" t="s">
        <v>13</v>
      </c>
      <c r="E32" s="18" t="s">
        <v>71</v>
      </c>
      <c r="F32" s="18" t="str">
        <f>E32&amp;D32</f>
        <v>TRNPCAGW</v>
      </c>
      <c r="G32" s="18" t="str">
        <f>B32&amp;D32</f>
        <v>355CAGW</v>
      </c>
      <c r="H32" s="9">
        <v>17733809.485999994</v>
      </c>
      <c r="I32" s="9">
        <v>17700124.703999989</v>
      </c>
      <c r="J32" s="9">
        <f t="shared" ref="J32:J34" si="5">I32-H32</f>
        <v>-33684.782000005245</v>
      </c>
      <c r="K32" s="9"/>
      <c r="L32" s="18"/>
      <c r="N32" s="18"/>
      <c r="O32" s="18"/>
      <c r="P32" s="9"/>
      <c r="Q32" s="18"/>
      <c r="T32" s="62"/>
      <c r="U32" s="62"/>
      <c r="V32" s="62"/>
    </row>
    <row r="33" spans="1:22" x14ac:dyDescent="0.2">
      <c r="A33" s="69" t="s">
        <v>104</v>
      </c>
      <c r="B33" s="17">
        <v>355</v>
      </c>
      <c r="C33" s="17" t="s">
        <v>14</v>
      </c>
      <c r="D33" s="18" t="s">
        <v>14</v>
      </c>
      <c r="E33" s="18" t="s">
        <v>71</v>
      </c>
      <c r="F33" s="18" t="str">
        <f>E33&amp;D33</f>
        <v>TRNPCAGE</v>
      </c>
      <c r="G33" s="18" t="str">
        <f>B33&amp;D33</f>
        <v>355CAGE</v>
      </c>
      <c r="H33" s="9">
        <v>168851160.86999995</v>
      </c>
      <c r="I33" s="9">
        <v>168851160.86999995</v>
      </c>
      <c r="J33" s="9">
        <f t="shared" si="5"/>
        <v>0</v>
      </c>
      <c r="K33" s="9"/>
      <c r="L33" s="18"/>
      <c r="N33" s="18"/>
      <c r="O33" s="18"/>
      <c r="P33" s="9"/>
      <c r="Q33" s="18"/>
      <c r="T33" s="62"/>
      <c r="U33" s="62"/>
      <c r="V33" s="62"/>
    </row>
    <row r="34" spans="1:22" x14ac:dyDescent="0.2">
      <c r="A34" s="69" t="s">
        <v>105</v>
      </c>
      <c r="B34" s="17">
        <v>355</v>
      </c>
      <c r="C34" s="17" t="s">
        <v>15</v>
      </c>
      <c r="D34" s="18" t="s">
        <v>15</v>
      </c>
      <c r="E34" s="18" t="s">
        <v>71</v>
      </c>
      <c r="F34" s="18" t="str">
        <f>E34&amp;D34</f>
        <v>TRNPSG</v>
      </c>
      <c r="G34" s="18" t="str">
        <f>B34&amp;D34</f>
        <v>355SG</v>
      </c>
      <c r="H34" s="9">
        <v>8188377421.1715631</v>
      </c>
      <c r="I34" s="9">
        <v>8707273164.2618237</v>
      </c>
      <c r="J34" s="9">
        <f t="shared" si="5"/>
        <v>518895743.09026051</v>
      </c>
      <c r="K34" s="9"/>
      <c r="L34" s="18"/>
      <c r="N34" s="18"/>
      <c r="O34" s="18"/>
      <c r="P34" s="9"/>
      <c r="Q34" s="18"/>
      <c r="T34" s="62"/>
      <c r="U34" s="62"/>
      <c r="V34" s="62"/>
    </row>
    <row r="35" spans="1:22" x14ac:dyDescent="0.2">
      <c r="A35" s="18" t="s">
        <v>72</v>
      </c>
      <c r="B35" s="18"/>
      <c r="C35" s="18"/>
      <c r="D35" s="18"/>
      <c r="E35" s="18"/>
      <c r="F35" s="18"/>
      <c r="G35" s="18"/>
      <c r="H35" s="29">
        <f>SUBTOTAL(9,H32:H34)</f>
        <v>8374962391.5275631</v>
      </c>
      <c r="I35" s="29">
        <f>SUBTOTAL(9,I32:I34)</f>
        <v>8893824449.8358231</v>
      </c>
      <c r="J35" s="29">
        <f>SUBTOTAL(9,J32:J34)</f>
        <v>518862058.3082605</v>
      </c>
      <c r="K35" s="26"/>
      <c r="L35" s="18"/>
      <c r="N35" s="70"/>
      <c r="O35" s="18"/>
      <c r="P35" s="9"/>
      <c r="Q35" s="70"/>
      <c r="T35" s="62"/>
      <c r="U35" s="62"/>
      <c r="V35" s="62"/>
    </row>
    <row r="36" spans="1:22" x14ac:dyDescent="0.2">
      <c r="A36" s="18"/>
      <c r="B36" s="18"/>
      <c r="C36" s="18"/>
      <c r="D36" s="18"/>
      <c r="E36" s="18"/>
      <c r="F36" s="18"/>
      <c r="G36" s="18"/>
      <c r="H36" s="9"/>
      <c r="I36" s="9"/>
      <c r="J36" s="9"/>
      <c r="K36" s="9"/>
      <c r="L36" s="18"/>
      <c r="N36" s="18"/>
      <c r="O36" s="18"/>
      <c r="P36" s="9"/>
      <c r="Q36" s="18"/>
      <c r="T36" s="62"/>
      <c r="U36" s="62"/>
      <c r="V36" s="62"/>
    </row>
    <row r="37" spans="1:22" x14ac:dyDescent="0.2">
      <c r="A37" s="20" t="s">
        <v>73</v>
      </c>
      <c r="B37" s="18"/>
      <c r="C37" s="18"/>
      <c r="D37" s="18"/>
      <c r="E37" s="18"/>
      <c r="F37" s="18"/>
      <c r="G37" s="18"/>
      <c r="H37" s="9"/>
      <c r="I37" s="9"/>
      <c r="J37" s="9"/>
      <c r="K37" s="9"/>
      <c r="L37" s="18"/>
      <c r="N37" s="18"/>
      <c r="O37" s="18"/>
      <c r="P37" s="9"/>
      <c r="Q37" s="18"/>
      <c r="T37" s="62"/>
      <c r="U37" s="62"/>
      <c r="V37" s="62"/>
    </row>
    <row r="38" spans="1:22" x14ac:dyDescent="0.2">
      <c r="A38" s="18" t="s">
        <v>74</v>
      </c>
      <c r="B38" s="17" t="s">
        <v>75</v>
      </c>
      <c r="C38" s="17" t="s">
        <v>25</v>
      </c>
      <c r="D38" s="18" t="s">
        <v>25</v>
      </c>
      <c r="E38" s="18" t="s">
        <v>76</v>
      </c>
      <c r="F38" s="18" t="str">
        <f t="shared" ref="F38:F44" si="6">E38&amp;D38</f>
        <v>DSTPCA</v>
      </c>
      <c r="G38" s="18" t="str">
        <f t="shared" ref="G38:G44" si="7">B38&amp;D38</f>
        <v>360-373CA</v>
      </c>
      <c r="H38" s="9">
        <v>434658506.98381311</v>
      </c>
      <c r="I38" s="9">
        <v>439987337.79095793</v>
      </c>
      <c r="J38" s="9">
        <f t="shared" ref="J38:J44" si="8">I38-H38</f>
        <v>5328830.8071448207</v>
      </c>
      <c r="K38" s="9"/>
      <c r="L38" s="18"/>
      <c r="N38" s="18"/>
      <c r="O38" s="18"/>
      <c r="P38" s="9"/>
      <c r="Q38" s="18"/>
      <c r="T38" s="62"/>
      <c r="U38" s="62"/>
      <c r="V38" s="62"/>
    </row>
    <row r="39" spans="1:22" x14ac:dyDescent="0.2">
      <c r="A39" s="18" t="s">
        <v>77</v>
      </c>
      <c r="B39" s="17" t="s">
        <v>75</v>
      </c>
      <c r="C39" s="17" t="s">
        <v>27</v>
      </c>
      <c r="D39" s="18" t="s">
        <v>27</v>
      </c>
      <c r="E39" s="18" t="s">
        <v>76</v>
      </c>
      <c r="F39" s="18" t="str">
        <f t="shared" si="6"/>
        <v>DSTPOR</v>
      </c>
      <c r="G39" s="18" t="str">
        <f t="shared" si="7"/>
        <v>360-373OR</v>
      </c>
      <c r="H39" s="9">
        <v>2691461590.1747456</v>
      </c>
      <c r="I39" s="9">
        <v>3021024068.7987905</v>
      </c>
      <c r="J39" s="9">
        <f t="shared" si="8"/>
        <v>329562478.6240449</v>
      </c>
      <c r="K39" s="9"/>
      <c r="L39" s="18"/>
      <c r="N39" s="18"/>
      <c r="O39" s="18"/>
      <c r="P39" s="9"/>
      <c r="Q39" s="18"/>
      <c r="T39" s="62"/>
      <c r="U39" s="62"/>
      <c r="V39" s="62"/>
    </row>
    <row r="40" spans="1:22" x14ac:dyDescent="0.2">
      <c r="A40" s="18" t="s">
        <v>78</v>
      </c>
      <c r="B40" s="17" t="s">
        <v>75</v>
      </c>
      <c r="C40" s="17" t="s">
        <v>29</v>
      </c>
      <c r="D40" s="18" t="s">
        <v>29</v>
      </c>
      <c r="E40" s="18" t="s">
        <v>76</v>
      </c>
      <c r="F40" s="18" t="str">
        <f t="shared" si="6"/>
        <v>DSTPWA</v>
      </c>
      <c r="G40" s="18" t="str">
        <f t="shared" si="7"/>
        <v>360-373WA</v>
      </c>
      <c r="H40" s="9">
        <v>640882828.99732268</v>
      </c>
      <c r="I40" s="9">
        <v>664743392.57602525</v>
      </c>
      <c r="J40" s="9">
        <f t="shared" si="8"/>
        <v>23860563.578702569</v>
      </c>
      <c r="K40" s="9"/>
      <c r="L40" s="18"/>
      <c r="N40" s="18"/>
      <c r="O40" s="18"/>
      <c r="P40" s="9"/>
      <c r="Q40" s="18"/>
      <c r="T40" s="62"/>
      <c r="U40" s="62"/>
      <c r="V40" s="62"/>
    </row>
    <row r="41" spans="1:22" x14ac:dyDescent="0.2">
      <c r="A41" s="18" t="s">
        <v>79</v>
      </c>
      <c r="B41" s="17" t="s">
        <v>75</v>
      </c>
      <c r="C41" s="17" t="s">
        <v>30</v>
      </c>
      <c r="D41" s="18" t="s">
        <v>30</v>
      </c>
      <c r="E41" s="18" t="s">
        <v>76</v>
      </c>
      <c r="F41" s="18" t="str">
        <f t="shared" si="6"/>
        <v>DSTPWYP</v>
      </c>
      <c r="G41" s="18" t="str">
        <f t="shared" si="7"/>
        <v>360-373WYP</v>
      </c>
      <c r="H41" s="9">
        <v>767599326.37028599</v>
      </c>
      <c r="I41" s="9">
        <v>802175120.51895583</v>
      </c>
      <c r="J41" s="9">
        <f t="shared" si="8"/>
        <v>34575794.148669839</v>
      </c>
      <c r="K41" s="9"/>
      <c r="L41" s="18"/>
      <c r="N41" s="18"/>
      <c r="O41" s="18"/>
      <c r="P41" s="9"/>
      <c r="Q41" s="18"/>
      <c r="T41" s="62"/>
      <c r="U41" s="62"/>
      <c r="V41" s="62"/>
    </row>
    <row r="42" spans="1:22" x14ac:dyDescent="0.2">
      <c r="A42" s="18" t="s">
        <v>80</v>
      </c>
      <c r="B42" s="17" t="s">
        <v>75</v>
      </c>
      <c r="C42" s="17" t="s">
        <v>28</v>
      </c>
      <c r="D42" s="18" t="s">
        <v>28</v>
      </c>
      <c r="E42" s="18" t="s">
        <v>76</v>
      </c>
      <c r="F42" s="18" t="str">
        <f t="shared" si="6"/>
        <v>DSTPUT</v>
      </c>
      <c r="G42" s="18" t="str">
        <f t="shared" si="7"/>
        <v>360-373UT</v>
      </c>
      <c r="H42" s="9">
        <v>4087985181.2947116</v>
      </c>
      <c r="I42" s="9">
        <v>4344511370.0635586</v>
      </c>
      <c r="J42" s="9">
        <f t="shared" si="8"/>
        <v>256526188.76884699</v>
      </c>
      <c r="K42" s="9"/>
      <c r="L42" s="18"/>
      <c r="N42" s="18"/>
      <c r="O42" s="18"/>
      <c r="P42" s="9"/>
      <c r="Q42" s="18"/>
      <c r="T42" s="62"/>
      <c r="U42" s="62"/>
      <c r="V42" s="62"/>
    </row>
    <row r="43" spans="1:22" x14ac:dyDescent="0.2">
      <c r="A43" s="18" t="s">
        <v>81</v>
      </c>
      <c r="B43" s="17" t="s">
        <v>75</v>
      </c>
      <c r="C43" s="17" t="s">
        <v>26</v>
      </c>
      <c r="D43" s="18" t="s">
        <v>26</v>
      </c>
      <c r="E43" s="18" t="s">
        <v>76</v>
      </c>
      <c r="F43" s="18" t="str">
        <f t="shared" si="6"/>
        <v>DSTPID</v>
      </c>
      <c r="G43" s="18" t="str">
        <f t="shared" si="7"/>
        <v>360-373ID</v>
      </c>
      <c r="H43" s="9">
        <v>464708152.38965517</v>
      </c>
      <c r="I43" s="9">
        <v>486407232.37557989</v>
      </c>
      <c r="J43" s="9">
        <f t="shared" si="8"/>
        <v>21699079.985924721</v>
      </c>
      <c r="K43" s="9"/>
      <c r="L43" s="18"/>
      <c r="N43" s="18"/>
      <c r="O43" s="18"/>
      <c r="P43" s="9"/>
      <c r="Q43" s="18"/>
      <c r="T43" s="62"/>
      <c r="U43" s="62"/>
      <c r="V43" s="62"/>
    </row>
    <row r="44" spans="1:22" x14ac:dyDescent="0.2">
      <c r="A44" s="18" t="s">
        <v>82</v>
      </c>
      <c r="B44" s="17" t="s">
        <v>75</v>
      </c>
      <c r="C44" s="17" t="s">
        <v>31</v>
      </c>
      <c r="D44" s="18" t="s">
        <v>31</v>
      </c>
      <c r="E44" s="18" t="s">
        <v>76</v>
      </c>
      <c r="F44" s="18" t="str">
        <f t="shared" si="6"/>
        <v>DSTPWYU</v>
      </c>
      <c r="G44" s="18" t="str">
        <f t="shared" si="7"/>
        <v>360-373WYU</v>
      </c>
      <c r="H44" s="9">
        <v>148565002.46200001</v>
      </c>
      <c r="I44" s="9">
        <v>148188480.24800003</v>
      </c>
      <c r="J44" s="9">
        <f t="shared" si="8"/>
        <v>-376522.21399998665</v>
      </c>
      <c r="K44" s="9"/>
      <c r="L44" s="18"/>
      <c r="N44" s="18"/>
      <c r="O44" s="18"/>
      <c r="P44" s="9"/>
      <c r="Q44" s="18"/>
      <c r="T44" s="62"/>
      <c r="U44" s="62"/>
      <c r="V44" s="62"/>
    </row>
    <row r="45" spans="1:22" x14ac:dyDescent="0.2">
      <c r="A45" s="18" t="s">
        <v>83</v>
      </c>
      <c r="B45" s="18"/>
      <c r="C45" s="18"/>
      <c r="D45" s="18"/>
      <c r="E45" s="18"/>
      <c r="F45" s="18"/>
      <c r="G45" s="18"/>
      <c r="H45" s="29">
        <f>SUBTOTAL(9,H38:H44)</f>
        <v>9235860588.6725349</v>
      </c>
      <c r="I45" s="29">
        <f>SUBTOTAL(9,I38:I44)</f>
        <v>9907037002.3718662</v>
      </c>
      <c r="J45" s="29">
        <f>SUBTOTAL(9,J38:J44)</f>
        <v>671176413.69933391</v>
      </c>
      <c r="K45" s="26"/>
      <c r="L45" s="18"/>
      <c r="N45" s="70"/>
      <c r="O45" s="18"/>
      <c r="P45" s="9"/>
      <c r="Q45" s="70"/>
      <c r="T45" s="62"/>
      <c r="U45" s="62"/>
      <c r="V45" s="62"/>
    </row>
    <row r="46" spans="1:22" x14ac:dyDescent="0.2">
      <c r="A46" s="18"/>
      <c r="B46" s="18"/>
      <c r="C46" s="18"/>
      <c r="D46" s="18"/>
      <c r="E46" s="18"/>
      <c r="F46" s="18"/>
      <c r="G46" s="18"/>
      <c r="H46" s="9"/>
      <c r="I46" s="9"/>
      <c r="J46" s="9"/>
      <c r="K46" s="9"/>
      <c r="L46" s="18"/>
      <c r="N46" s="18"/>
      <c r="O46" s="18"/>
      <c r="P46" s="9"/>
      <c r="Q46" s="18"/>
      <c r="T46" s="62"/>
      <c r="U46" s="62"/>
      <c r="V46" s="62"/>
    </row>
    <row r="47" spans="1:22" x14ac:dyDescent="0.2">
      <c r="A47" s="20" t="s">
        <v>84</v>
      </c>
      <c r="B47" s="18"/>
      <c r="C47" s="18"/>
      <c r="D47" s="18"/>
      <c r="E47" s="18"/>
      <c r="F47" s="18"/>
      <c r="G47" s="18"/>
      <c r="H47" s="9"/>
      <c r="I47" s="9"/>
      <c r="J47" s="9"/>
      <c r="K47" s="9"/>
      <c r="L47" s="18"/>
      <c r="N47" s="18"/>
      <c r="O47" s="18"/>
      <c r="P47" s="9"/>
      <c r="Q47" s="18"/>
      <c r="T47" s="62"/>
      <c r="U47" s="62"/>
      <c r="V47" s="62"/>
    </row>
    <row r="48" spans="1:22" x14ac:dyDescent="0.2">
      <c r="A48" s="18" t="s">
        <v>74</v>
      </c>
      <c r="B48" s="17">
        <v>397</v>
      </c>
      <c r="C48" s="17" t="s">
        <v>25</v>
      </c>
      <c r="D48" s="18" t="s">
        <v>25</v>
      </c>
      <c r="E48" s="18" t="s">
        <v>85</v>
      </c>
      <c r="F48" s="18" t="str">
        <f t="shared" ref="F48:F61" si="9">E48&amp;D48</f>
        <v>GNLPCA</v>
      </c>
      <c r="G48" s="18" t="str">
        <f t="shared" ref="G48:G61" si="10">B48&amp;D48</f>
        <v>397CA</v>
      </c>
      <c r="H48" s="9">
        <v>23937310.848393161</v>
      </c>
      <c r="I48" s="9">
        <v>25644279.055215981</v>
      </c>
      <c r="J48" s="9">
        <f t="shared" ref="J48:J61" si="11">I48-H48</f>
        <v>1706968.20682282</v>
      </c>
      <c r="K48" s="9"/>
      <c r="L48" s="18"/>
      <c r="N48" s="18"/>
      <c r="O48" s="18"/>
      <c r="P48" s="9"/>
      <c r="Q48" s="18"/>
      <c r="T48" s="62"/>
      <c r="U48" s="62"/>
      <c r="V48" s="62"/>
    </row>
    <row r="49" spans="1:26" x14ac:dyDescent="0.2">
      <c r="A49" s="18" t="s">
        <v>77</v>
      </c>
      <c r="B49" s="17">
        <v>397</v>
      </c>
      <c r="C49" s="17" t="s">
        <v>27</v>
      </c>
      <c r="D49" s="18" t="s">
        <v>27</v>
      </c>
      <c r="E49" s="18" t="s">
        <v>85</v>
      </c>
      <c r="F49" s="18" t="str">
        <f t="shared" si="9"/>
        <v>GNLPOR</v>
      </c>
      <c r="G49" s="18" t="str">
        <f t="shared" si="10"/>
        <v>397OR</v>
      </c>
      <c r="H49" s="9">
        <v>230178761.42742598</v>
      </c>
      <c r="I49" s="9">
        <v>278478310.91786212</v>
      </c>
      <c r="J49" s="9">
        <f t="shared" si="11"/>
        <v>48299549.490436137</v>
      </c>
      <c r="K49" s="9"/>
      <c r="L49" s="18"/>
      <c r="N49" s="18"/>
      <c r="O49" s="18"/>
      <c r="P49" s="9"/>
      <c r="Q49" s="18"/>
      <c r="T49" s="62"/>
      <c r="U49" s="62"/>
      <c r="V49" s="62"/>
    </row>
    <row r="50" spans="1:26" x14ac:dyDescent="0.2">
      <c r="A50" s="18" t="s">
        <v>78</v>
      </c>
      <c r="B50" s="17">
        <v>397</v>
      </c>
      <c r="C50" s="17" t="s">
        <v>29</v>
      </c>
      <c r="D50" s="18" t="s">
        <v>29</v>
      </c>
      <c r="E50" s="18" t="s">
        <v>85</v>
      </c>
      <c r="F50" s="18" t="str">
        <f t="shared" si="9"/>
        <v>GNLPWA</v>
      </c>
      <c r="G50" s="18" t="str">
        <f t="shared" si="10"/>
        <v>397WA</v>
      </c>
      <c r="H50" s="9">
        <v>51799166.83238285</v>
      </c>
      <c r="I50" s="9">
        <v>54855723.043026514</v>
      </c>
      <c r="J50" s="9">
        <f t="shared" si="11"/>
        <v>3056556.210643664</v>
      </c>
      <c r="K50" s="9"/>
      <c r="L50" s="18"/>
      <c r="N50" s="18"/>
      <c r="O50" s="18"/>
      <c r="P50" s="9"/>
      <c r="Q50" s="18"/>
      <c r="T50" s="62"/>
      <c r="U50" s="62"/>
      <c r="V50" s="62"/>
    </row>
    <row r="51" spans="1:26" x14ac:dyDescent="0.2">
      <c r="A51" s="18" t="s">
        <v>79</v>
      </c>
      <c r="B51" s="17">
        <v>397</v>
      </c>
      <c r="C51" s="17" t="s">
        <v>30</v>
      </c>
      <c r="D51" s="18" t="s">
        <v>30</v>
      </c>
      <c r="E51" s="18" t="s">
        <v>85</v>
      </c>
      <c r="F51" s="18" t="str">
        <f t="shared" si="9"/>
        <v>GNLPWYP</v>
      </c>
      <c r="G51" s="18" t="str">
        <f t="shared" si="10"/>
        <v>397WYP</v>
      </c>
      <c r="H51" s="9">
        <v>113564840.57497102</v>
      </c>
      <c r="I51" s="9">
        <v>127478316.01180275</v>
      </c>
      <c r="J51" s="9">
        <f t="shared" si="11"/>
        <v>13913475.436831728</v>
      </c>
      <c r="K51" s="9"/>
      <c r="L51" s="18"/>
      <c r="N51" s="18"/>
      <c r="O51" s="18"/>
      <c r="P51" s="9"/>
      <c r="Q51" s="18"/>
      <c r="T51" s="62"/>
      <c r="U51" s="62"/>
      <c r="V51" s="62"/>
    </row>
    <row r="52" spans="1:26" x14ac:dyDescent="0.2">
      <c r="A52" s="18" t="s">
        <v>80</v>
      </c>
      <c r="B52" s="17">
        <v>397</v>
      </c>
      <c r="C52" s="17" t="s">
        <v>28</v>
      </c>
      <c r="D52" s="18" t="s">
        <v>28</v>
      </c>
      <c r="E52" s="18" t="s">
        <v>85</v>
      </c>
      <c r="F52" s="18" t="str">
        <f t="shared" si="9"/>
        <v>GNLPUT</v>
      </c>
      <c r="G52" s="18" t="str">
        <f t="shared" si="10"/>
        <v>397UT</v>
      </c>
      <c r="H52" s="9">
        <v>295022847.25014132</v>
      </c>
      <c r="I52" s="9">
        <v>318983909.5120163</v>
      </c>
      <c r="J52" s="9">
        <f t="shared" si="11"/>
        <v>23961062.261874974</v>
      </c>
      <c r="K52" s="9"/>
      <c r="L52" s="18"/>
      <c r="N52" s="18"/>
      <c r="O52" s="18"/>
      <c r="P52" s="9"/>
      <c r="Q52" s="18"/>
      <c r="T52" s="62"/>
      <c r="U52" s="62"/>
      <c r="V52" s="62"/>
    </row>
    <row r="53" spans="1:26" x14ac:dyDescent="0.2">
      <c r="A53" s="18" t="s">
        <v>81</v>
      </c>
      <c r="B53" s="17">
        <v>397</v>
      </c>
      <c r="C53" s="17" t="s">
        <v>26</v>
      </c>
      <c r="D53" s="18" t="s">
        <v>26</v>
      </c>
      <c r="E53" s="18" t="s">
        <v>85</v>
      </c>
      <c r="F53" s="18" t="str">
        <f t="shared" si="9"/>
        <v>GNLPID</v>
      </c>
      <c r="G53" s="18" t="str">
        <f t="shared" si="10"/>
        <v>397ID</v>
      </c>
      <c r="H53" s="9">
        <v>61620167.510339178</v>
      </c>
      <c r="I53" s="9">
        <v>65291311.634669431</v>
      </c>
      <c r="J53" s="9">
        <f t="shared" si="11"/>
        <v>3671144.1243302524</v>
      </c>
      <c r="K53" s="9"/>
      <c r="L53" s="18"/>
      <c r="N53" s="18"/>
      <c r="O53" s="18"/>
      <c r="P53" s="9"/>
      <c r="Q53" s="18"/>
      <c r="T53" s="62"/>
      <c r="U53" s="62"/>
      <c r="V53" s="62"/>
    </row>
    <row r="54" spans="1:26" x14ac:dyDescent="0.2">
      <c r="A54" s="18" t="s">
        <v>82</v>
      </c>
      <c r="B54" s="17">
        <v>397</v>
      </c>
      <c r="C54" s="17" t="s">
        <v>31</v>
      </c>
      <c r="D54" s="18" t="s">
        <v>31</v>
      </c>
      <c r="E54" s="18" t="s">
        <v>85</v>
      </c>
      <c r="F54" s="18" t="str">
        <f t="shared" si="9"/>
        <v>GNLPWYU</v>
      </c>
      <c r="G54" s="18" t="str">
        <f t="shared" si="10"/>
        <v>397WYU</v>
      </c>
      <c r="H54" s="9">
        <v>18266509.188000038</v>
      </c>
      <c r="I54" s="9">
        <v>17943436.242000058</v>
      </c>
      <c r="J54" s="9">
        <f t="shared" si="11"/>
        <v>-323072.94599997997</v>
      </c>
      <c r="K54" s="9"/>
      <c r="L54" s="18"/>
      <c r="N54" s="18"/>
      <c r="O54" s="18"/>
      <c r="P54" s="9"/>
      <c r="Q54" s="18"/>
      <c r="T54" s="62"/>
      <c r="U54" s="62"/>
      <c r="V54" s="62"/>
    </row>
    <row r="55" spans="1:26" x14ac:dyDescent="0.2">
      <c r="A55" s="69" t="s">
        <v>104</v>
      </c>
      <c r="B55" s="17">
        <v>397</v>
      </c>
      <c r="C55" s="17" t="s">
        <v>14</v>
      </c>
      <c r="D55" s="18" t="s">
        <v>14</v>
      </c>
      <c r="E55" s="18" t="s">
        <v>85</v>
      </c>
      <c r="F55" s="18" t="str">
        <f t="shared" si="9"/>
        <v>GNLPCAGE</v>
      </c>
      <c r="G55" s="18" t="str">
        <f t="shared" si="10"/>
        <v>397CAGE</v>
      </c>
      <c r="H55" s="9">
        <v>95464349.570167974</v>
      </c>
      <c r="I55" s="9">
        <v>96599000.468147576</v>
      </c>
      <c r="J55" s="9">
        <f t="shared" si="11"/>
        <v>1134650.8979796022</v>
      </c>
      <c r="K55" s="9"/>
      <c r="L55" s="18"/>
      <c r="N55" s="18"/>
      <c r="O55" s="18"/>
      <c r="P55" s="9"/>
      <c r="Q55" s="18"/>
      <c r="T55" s="62"/>
      <c r="U55" s="62"/>
      <c r="V55" s="62"/>
    </row>
    <row r="56" spans="1:26" x14ac:dyDescent="0.2">
      <c r="A56" s="69" t="s">
        <v>103</v>
      </c>
      <c r="B56" s="17">
        <v>397</v>
      </c>
      <c r="C56" s="17" t="s">
        <v>13</v>
      </c>
      <c r="D56" s="18" t="s">
        <v>13</v>
      </c>
      <c r="E56" s="18" t="s">
        <v>85</v>
      </c>
      <c r="F56" s="18" t="str">
        <f t="shared" si="9"/>
        <v>GNLPCAGW</v>
      </c>
      <c r="G56" s="18" t="str">
        <f t="shared" si="10"/>
        <v>397CAGW</v>
      </c>
      <c r="H56" s="9">
        <v>7295635.7054797085</v>
      </c>
      <c r="I56" s="9">
        <v>10625698.85102668</v>
      </c>
      <c r="J56" s="9">
        <f t="shared" si="11"/>
        <v>3330063.1455469718</v>
      </c>
      <c r="K56" s="9"/>
      <c r="L56" s="18"/>
      <c r="N56" s="18"/>
      <c r="O56" s="18"/>
      <c r="P56" s="9"/>
      <c r="Q56" s="18"/>
      <c r="T56" s="62"/>
      <c r="U56" s="62"/>
      <c r="V56" s="62"/>
    </row>
    <row r="57" spans="1:26" x14ac:dyDescent="0.2">
      <c r="A57" s="69" t="s">
        <v>105</v>
      </c>
      <c r="B57" s="17">
        <v>397</v>
      </c>
      <c r="C57" s="17" t="s">
        <v>15</v>
      </c>
      <c r="D57" s="18" t="s">
        <v>15</v>
      </c>
      <c r="E57" s="18" t="s">
        <v>85</v>
      </c>
      <c r="F57" s="18" t="str">
        <f t="shared" si="9"/>
        <v>GNLPSG</v>
      </c>
      <c r="G57" s="18" t="str">
        <f t="shared" si="10"/>
        <v>397SG</v>
      </c>
      <c r="H57" s="9">
        <v>195779193.07613564</v>
      </c>
      <c r="I57" s="9">
        <v>193130217.10952076</v>
      </c>
      <c r="J57" s="9">
        <f t="shared" si="11"/>
        <v>-2648975.9666148722</v>
      </c>
      <c r="K57" s="9"/>
      <c r="L57" s="18"/>
      <c r="N57" s="18"/>
      <c r="O57" s="18"/>
      <c r="P57" s="9"/>
      <c r="Q57" s="18"/>
      <c r="T57" s="62"/>
      <c r="U57" s="62"/>
      <c r="V57" s="62"/>
    </row>
    <row r="58" spans="1:26" x14ac:dyDescent="0.2">
      <c r="A58" s="18" t="s">
        <v>86</v>
      </c>
      <c r="B58" s="17">
        <v>397</v>
      </c>
      <c r="C58" s="17" t="s">
        <v>36</v>
      </c>
      <c r="D58" s="18" t="s">
        <v>36</v>
      </c>
      <c r="E58" s="18" t="s">
        <v>85</v>
      </c>
      <c r="F58" s="18" t="str">
        <f t="shared" si="9"/>
        <v>GNLPSO</v>
      </c>
      <c r="G58" s="18" t="str">
        <f t="shared" si="10"/>
        <v>397SO</v>
      </c>
      <c r="H58" s="9">
        <v>417719696.0407784</v>
      </c>
      <c r="I58" s="9">
        <v>555994002.18407094</v>
      </c>
      <c r="J58" s="9">
        <f t="shared" si="11"/>
        <v>138274306.14329255</v>
      </c>
      <c r="K58" s="9"/>
      <c r="L58" s="18"/>
      <c r="N58" s="18"/>
      <c r="O58" s="18"/>
      <c r="P58" s="9"/>
      <c r="Q58" s="18"/>
      <c r="T58" s="62"/>
      <c r="U58" s="62"/>
      <c r="V58" s="62"/>
    </row>
    <row r="59" spans="1:26" x14ac:dyDescent="0.2">
      <c r="A59" s="18" t="s">
        <v>87</v>
      </c>
      <c r="B59" s="17">
        <v>397</v>
      </c>
      <c r="C59" s="17" t="s">
        <v>37</v>
      </c>
      <c r="D59" s="18" t="s">
        <v>37</v>
      </c>
      <c r="E59" s="18" t="s">
        <v>85</v>
      </c>
      <c r="F59" s="18" t="str">
        <f t="shared" si="9"/>
        <v>GNLPCN</v>
      </c>
      <c r="G59" s="18" t="str">
        <f t="shared" si="10"/>
        <v>397CN</v>
      </c>
      <c r="H59" s="9">
        <v>14244467.509999992</v>
      </c>
      <c r="I59" s="9">
        <v>13064266.459999988</v>
      </c>
      <c r="J59" s="9">
        <f t="shared" si="11"/>
        <v>-1180201.0500000045</v>
      </c>
      <c r="K59" s="9"/>
      <c r="L59" s="18"/>
      <c r="N59" s="18"/>
      <c r="O59" s="18"/>
      <c r="P59" s="9"/>
      <c r="Q59" s="18"/>
      <c r="T59" s="62"/>
      <c r="U59" s="62"/>
      <c r="V59" s="62"/>
    </row>
    <row r="60" spans="1:26" x14ac:dyDescent="0.2">
      <c r="A60" s="18" t="s">
        <v>88</v>
      </c>
      <c r="B60" s="17">
        <v>397</v>
      </c>
      <c r="C60" s="17" t="s">
        <v>16</v>
      </c>
      <c r="D60" s="18" t="s">
        <v>16</v>
      </c>
      <c r="E60" s="18" t="s">
        <v>85</v>
      </c>
      <c r="F60" s="18" t="str">
        <f t="shared" si="9"/>
        <v>GNLPJBG</v>
      </c>
      <c r="G60" s="18" t="str">
        <f t="shared" si="10"/>
        <v>397JBG</v>
      </c>
      <c r="H60" s="9">
        <v>19937902.37200002</v>
      </c>
      <c r="I60" s="9">
        <v>18697478.598000031</v>
      </c>
      <c r="J60" s="9">
        <f t="shared" si="11"/>
        <v>-1240423.773999989</v>
      </c>
      <c r="K60" s="9"/>
      <c r="L60" s="18"/>
      <c r="N60" s="18"/>
      <c r="O60" s="18"/>
      <c r="P60" s="9"/>
      <c r="Q60" s="18"/>
      <c r="T60" s="62"/>
      <c r="U60" s="62"/>
      <c r="V60" s="62"/>
      <c r="X60" s="62"/>
      <c r="Y60" s="62"/>
      <c r="Z60" s="62"/>
    </row>
    <row r="61" spans="1:26" x14ac:dyDescent="0.2">
      <c r="A61" s="69" t="s">
        <v>108</v>
      </c>
      <c r="B61" s="17">
        <v>397</v>
      </c>
      <c r="C61" s="17" t="s">
        <v>38</v>
      </c>
      <c r="D61" s="18" t="s">
        <v>38</v>
      </c>
      <c r="E61" s="18" t="s">
        <v>85</v>
      </c>
      <c r="F61" s="18" t="str">
        <f t="shared" si="9"/>
        <v>GNLPCAEE</v>
      </c>
      <c r="G61" s="18" t="str">
        <f t="shared" si="10"/>
        <v>397CAEE</v>
      </c>
      <c r="H61" s="9">
        <v>3032582.5480000037</v>
      </c>
      <c r="I61" s="9">
        <v>2895208.2620000052</v>
      </c>
      <c r="J61" s="9">
        <f t="shared" si="11"/>
        <v>-137374.28599999845</v>
      </c>
      <c r="K61" s="9"/>
      <c r="L61" s="18"/>
      <c r="N61" s="18"/>
      <c r="O61" s="18"/>
      <c r="P61" s="9"/>
      <c r="Q61" s="18"/>
      <c r="T61" s="62"/>
      <c r="U61" s="62"/>
      <c r="V61" s="62"/>
      <c r="X61" s="62"/>
      <c r="Y61" s="62"/>
      <c r="Z61" s="62"/>
    </row>
    <row r="62" spans="1:26" x14ac:dyDescent="0.2">
      <c r="A62" s="18" t="s">
        <v>89</v>
      </c>
      <c r="B62" s="18"/>
      <c r="C62" s="18"/>
      <c r="D62" s="18"/>
      <c r="E62" s="18"/>
      <c r="F62" s="18"/>
      <c r="G62" s="18"/>
      <c r="H62" s="29">
        <f>SUBTOTAL(9,H48:H61)</f>
        <v>1547863430.4542155</v>
      </c>
      <c r="I62" s="29">
        <f>SUBTOTAL(9,I48:I61)</f>
        <v>1779681158.3493595</v>
      </c>
      <c r="J62" s="29">
        <f>SUBTOTAL(9,J48:J61)</f>
        <v>231817727.89514381</v>
      </c>
      <c r="K62" s="26"/>
      <c r="L62" s="18"/>
      <c r="N62" s="70"/>
      <c r="O62" s="18"/>
      <c r="P62" s="9"/>
      <c r="Q62" s="70"/>
      <c r="T62" s="62"/>
      <c r="U62" s="62"/>
      <c r="V62" s="62"/>
    </row>
    <row r="63" spans="1:26" x14ac:dyDescent="0.2">
      <c r="A63" s="18"/>
      <c r="B63" s="18"/>
      <c r="C63" s="18"/>
      <c r="D63" s="18"/>
      <c r="E63" s="18"/>
      <c r="F63" s="18"/>
      <c r="G63" s="18"/>
      <c r="H63" s="26"/>
      <c r="I63" s="26"/>
      <c r="J63" s="26"/>
      <c r="K63" s="26"/>
      <c r="L63" s="18"/>
      <c r="N63" s="18"/>
      <c r="O63" s="18"/>
      <c r="P63" s="9"/>
      <c r="Q63" s="18"/>
      <c r="T63" s="62"/>
      <c r="U63" s="62"/>
      <c r="V63" s="62"/>
    </row>
    <row r="64" spans="1:26" x14ac:dyDescent="0.2">
      <c r="A64" s="18"/>
      <c r="B64" s="18"/>
      <c r="C64" s="18"/>
      <c r="D64" s="18"/>
      <c r="E64" s="18"/>
      <c r="F64" s="18"/>
      <c r="G64" s="18"/>
      <c r="H64" s="26"/>
      <c r="I64" s="26"/>
      <c r="J64" s="26"/>
      <c r="K64" s="26"/>
      <c r="L64" s="18"/>
      <c r="N64" s="18"/>
      <c r="O64" s="18"/>
      <c r="P64" s="9"/>
      <c r="Q64" s="18"/>
      <c r="T64" s="62"/>
      <c r="U64" s="62"/>
      <c r="V64" s="62"/>
    </row>
    <row r="65" spans="1:22" x14ac:dyDescent="0.2">
      <c r="A65" s="20" t="s">
        <v>90</v>
      </c>
      <c r="B65" s="18"/>
      <c r="C65" s="18"/>
      <c r="D65" s="18"/>
      <c r="E65" s="18"/>
      <c r="F65" s="18"/>
      <c r="G65" s="18"/>
      <c r="H65" s="9"/>
      <c r="I65" s="9"/>
      <c r="J65" s="9"/>
      <c r="K65" s="9"/>
      <c r="L65" s="18"/>
      <c r="N65" s="18"/>
      <c r="O65" s="18"/>
      <c r="P65" s="9"/>
      <c r="Q65" s="18"/>
      <c r="T65" s="62"/>
      <c r="U65" s="62"/>
      <c r="V65" s="62"/>
    </row>
    <row r="66" spans="1:22" x14ac:dyDescent="0.2">
      <c r="A66" s="18" t="s">
        <v>91</v>
      </c>
      <c r="B66" s="17">
        <v>399</v>
      </c>
      <c r="C66" s="17" t="s">
        <v>38</v>
      </c>
      <c r="D66" s="18" t="s">
        <v>38</v>
      </c>
      <c r="E66" s="18" t="s">
        <v>92</v>
      </c>
      <c r="F66" s="18" t="str">
        <f>E66&amp;D66</f>
        <v>MNGPCAEE</v>
      </c>
      <c r="G66" s="18" t="str">
        <f>B66&amp;D66</f>
        <v>399CAEE</v>
      </c>
      <c r="H66" s="9">
        <v>1822900.72</v>
      </c>
      <c r="I66" s="9">
        <v>1822900.72</v>
      </c>
      <c r="J66" s="9">
        <v>0</v>
      </c>
      <c r="K66" s="9"/>
      <c r="L66" s="18"/>
      <c r="N66" s="18"/>
      <c r="O66" s="18"/>
      <c r="P66" s="9"/>
      <c r="Q66" s="18"/>
      <c r="T66" s="62"/>
      <c r="U66" s="62"/>
      <c r="V66" s="62"/>
    </row>
    <row r="67" spans="1:22" x14ac:dyDescent="0.2">
      <c r="A67" s="18" t="s">
        <v>93</v>
      </c>
      <c r="B67" s="18"/>
      <c r="C67" s="18"/>
      <c r="D67" s="18"/>
      <c r="E67" s="18"/>
      <c r="F67" s="18"/>
      <c r="G67" s="18"/>
      <c r="H67" s="29">
        <f>SUBTOTAL(9,H66)</f>
        <v>1822900.72</v>
      </c>
      <c r="I67" s="29">
        <f>SUBTOTAL(9,I66)</f>
        <v>1822900.72</v>
      </c>
      <c r="J67" s="29">
        <f>SUBTOTAL(9,J66)</f>
        <v>0</v>
      </c>
      <c r="K67" s="26"/>
      <c r="L67" s="18"/>
      <c r="N67" s="70"/>
      <c r="O67" s="18"/>
      <c r="P67" s="9"/>
      <c r="Q67" s="70"/>
      <c r="T67" s="62"/>
      <c r="U67" s="62"/>
      <c r="V67" s="62"/>
    </row>
    <row r="68" spans="1:22" x14ac:dyDescent="0.2">
      <c r="A68" s="18"/>
      <c r="B68" s="18"/>
      <c r="C68" s="18"/>
      <c r="D68" s="18"/>
      <c r="E68" s="18"/>
      <c r="F68" s="18"/>
      <c r="G68" s="18"/>
      <c r="H68" s="9"/>
      <c r="I68" s="9"/>
      <c r="J68" s="9"/>
      <c r="K68" s="9"/>
      <c r="L68" s="18"/>
      <c r="N68" s="18"/>
      <c r="O68" s="18"/>
      <c r="P68" s="9"/>
      <c r="Q68" s="18"/>
      <c r="T68" s="62"/>
      <c r="U68" s="62"/>
      <c r="V68" s="62"/>
    </row>
    <row r="69" spans="1:22" x14ac:dyDescent="0.2">
      <c r="A69" s="20" t="s">
        <v>94</v>
      </c>
      <c r="B69" s="18"/>
      <c r="C69" s="18"/>
      <c r="D69" s="18"/>
      <c r="E69" s="18"/>
      <c r="F69" s="18"/>
      <c r="G69" s="18"/>
      <c r="H69" s="9"/>
      <c r="I69" s="9"/>
      <c r="J69" s="9"/>
      <c r="K69" s="9"/>
      <c r="L69" s="18"/>
      <c r="N69" s="18"/>
      <c r="O69" s="18"/>
      <c r="P69" s="9"/>
      <c r="Q69" s="18"/>
      <c r="U69" s="62"/>
      <c r="V69" s="62"/>
    </row>
    <row r="70" spans="1:22" x14ac:dyDescent="0.2">
      <c r="A70" s="18" t="s">
        <v>74</v>
      </c>
      <c r="B70" s="73">
        <v>303</v>
      </c>
      <c r="C70" s="73" t="s">
        <v>25</v>
      </c>
      <c r="D70" s="74" t="s">
        <v>25</v>
      </c>
      <c r="E70" s="18" t="s">
        <v>95</v>
      </c>
      <c r="F70" s="18" t="str">
        <f t="shared" ref="F70:F86" si="12">E70&amp;D70</f>
        <v>INTPCA</v>
      </c>
      <c r="G70" s="18" t="str">
        <f t="shared" ref="G70:G86" si="13">B70&amp;D70</f>
        <v>303CA</v>
      </c>
      <c r="H70" s="9">
        <v>481167.05999999988</v>
      </c>
      <c r="I70" s="9">
        <v>481167.05999999988</v>
      </c>
      <c r="J70" s="9">
        <f t="shared" ref="J70:J86" si="14">I70-H70</f>
        <v>0</v>
      </c>
      <c r="K70" s="9"/>
      <c r="L70" s="18"/>
      <c r="N70" s="18"/>
      <c r="O70" s="18"/>
      <c r="P70" s="9"/>
      <c r="Q70" s="18"/>
      <c r="T70" s="62"/>
      <c r="U70" s="62"/>
      <c r="V70" s="62"/>
    </row>
    <row r="71" spans="1:22" x14ac:dyDescent="0.2">
      <c r="A71" s="18" t="s">
        <v>87</v>
      </c>
      <c r="B71" s="73">
        <v>303</v>
      </c>
      <c r="C71" s="73" t="s">
        <v>37</v>
      </c>
      <c r="D71" s="74" t="s">
        <v>37</v>
      </c>
      <c r="E71" s="18" t="s">
        <v>95</v>
      </c>
      <c r="F71" s="18" t="str">
        <f t="shared" si="12"/>
        <v>INTPCN</v>
      </c>
      <c r="G71" s="18" t="str">
        <f t="shared" si="13"/>
        <v>303CN</v>
      </c>
      <c r="H71" s="9">
        <v>221762832.7200003</v>
      </c>
      <c r="I71" s="9">
        <v>219722376.92000052</v>
      </c>
      <c r="J71" s="9">
        <f t="shared" si="14"/>
        <v>-2040455.7999997735</v>
      </c>
      <c r="K71" s="9"/>
      <c r="L71" s="18"/>
      <c r="N71" s="18"/>
      <c r="O71" s="18"/>
      <c r="P71" s="9"/>
      <c r="Q71" s="18"/>
      <c r="U71" s="62"/>
      <c r="V71" s="62"/>
    </row>
    <row r="72" spans="1:22" x14ac:dyDescent="0.2">
      <c r="A72" s="69" t="s">
        <v>103</v>
      </c>
      <c r="B72" s="73">
        <v>303</v>
      </c>
      <c r="C72" s="73" t="s">
        <v>13</v>
      </c>
      <c r="D72" s="73" t="s">
        <v>13</v>
      </c>
      <c r="E72" s="18" t="s">
        <v>95</v>
      </c>
      <c r="F72" s="18" t="str">
        <f t="shared" si="12"/>
        <v>INTPCAGW</v>
      </c>
      <c r="G72" s="18" t="str">
        <f t="shared" si="13"/>
        <v>303CAGW</v>
      </c>
      <c r="H72" s="9">
        <v>29262743.630000014</v>
      </c>
      <c r="I72" s="9">
        <v>29245957.540000033</v>
      </c>
      <c r="J72" s="9">
        <f t="shared" si="14"/>
        <v>-16786.089999981225</v>
      </c>
      <c r="K72" s="9"/>
      <c r="L72" s="18"/>
      <c r="N72" s="18"/>
      <c r="O72" s="18"/>
      <c r="P72" s="9"/>
      <c r="Q72" s="18"/>
      <c r="U72" s="75"/>
      <c r="V72" s="75"/>
    </row>
    <row r="73" spans="1:22" x14ac:dyDescent="0.2">
      <c r="A73" s="69" t="s">
        <v>104</v>
      </c>
      <c r="B73" s="73">
        <v>303</v>
      </c>
      <c r="C73" s="73" t="s">
        <v>14</v>
      </c>
      <c r="D73" s="73" t="s">
        <v>14</v>
      </c>
      <c r="E73" s="18" t="s">
        <v>95</v>
      </c>
      <c r="F73" s="18" t="str">
        <f t="shared" si="12"/>
        <v>INTPCAGE</v>
      </c>
      <c r="G73" s="18" t="str">
        <f t="shared" si="13"/>
        <v>303CAGE</v>
      </c>
      <c r="H73" s="9">
        <v>69043802.54599987</v>
      </c>
      <c r="I73" s="9">
        <v>68841356.193999827</v>
      </c>
      <c r="J73" s="9">
        <f t="shared" si="14"/>
        <v>-202446.3520000428</v>
      </c>
      <c r="K73" s="9"/>
      <c r="L73" s="18"/>
      <c r="N73" s="18"/>
      <c r="O73" s="18"/>
      <c r="P73" s="9"/>
      <c r="Q73" s="18"/>
      <c r="U73" s="75"/>
      <c r="V73" s="75"/>
    </row>
    <row r="74" spans="1:22" x14ac:dyDescent="0.2">
      <c r="A74" s="18" t="s">
        <v>81</v>
      </c>
      <c r="B74" s="73">
        <v>303</v>
      </c>
      <c r="C74" s="73" t="s">
        <v>26</v>
      </c>
      <c r="D74" s="73" t="s">
        <v>26</v>
      </c>
      <c r="E74" s="18" t="s">
        <v>95</v>
      </c>
      <c r="F74" s="18" t="str">
        <f t="shared" si="12"/>
        <v>INTPID</v>
      </c>
      <c r="G74" s="18" t="str">
        <f t="shared" si="13"/>
        <v>303ID</v>
      </c>
      <c r="H74" s="9">
        <v>4367348.3240000056</v>
      </c>
      <c r="I74" s="9">
        <v>4366313.3460000101</v>
      </c>
      <c r="J74" s="9">
        <f t="shared" si="14"/>
        <v>-1034.9779999954626</v>
      </c>
      <c r="K74" s="9"/>
      <c r="L74" s="18"/>
      <c r="N74" s="18"/>
      <c r="O74" s="18"/>
      <c r="P74" s="9"/>
      <c r="Q74" s="18"/>
      <c r="U74" s="75"/>
      <c r="V74" s="75"/>
    </row>
    <row r="75" spans="1:22" x14ac:dyDescent="0.2">
      <c r="A75" s="18" t="s">
        <v>77</v>
      </c>
      <c r="B75" s="73">
        <v>303</v>
      </c>
      <c r="C75" s="73" t="s">
        <v>27</v>
      </c>
      <c r="D75" s="74" t="s">
        <v>27</v>
      </c>
      <c r="E75" s="18" t="s">
        <v>95</v>
      </c>
      <c r="F75" s="18" t="str">
        <f t="shared" si="12"/>
        <v>INTPOR</v>
      </c>
      <c r="G75" s="18" t="str">
        <f t="shared" si="13"/>
        <v>303OR</v>
      </c>
      <c r="H75" s="9">
        <v>4606696.1980000017</v>
      </c>
      <c r="I75" s="9">
        <v>4602336.722000001</v>
      </c>
      <c r="J75" s="9">
        <f t="shared" si="14"/>
        <v>-4359.4760000007227</v>
      </c>
      <c r="K75" s="9"/>
      <c r="L75" s="18"/>
      <c r="N75" s="18"/>
      <c r="O75" s="18"/>
      <c r="P75" s="9"/>
      <c r="Q75" s="18"/>
      <c r="U75" s="75"/>
      <c r="V75" s="75"/>
    </row>
    <row r="76" spans="1:22" x14ac:dyDescent="0.2">
      <c r="A76" s="69" t="s">
        <v>108</v>
      </c>
      <c r="B76" s="73">
        <v>303</v>
      </c>
      <c r="C76" s="73" t="s">
        <v>38</v>
      </c>
      <c r="D76" s="74" t="s">
        <v>38</v>
      </c>
      <c r="E76" s="18" t="s">
        <v>95</v>
      </c>
      <c r="F76" s="18" t="str">
        <f t="shared" si="12"/>
        <v>INTPCAEE</v>
      </c>
      <c r="G76" s="18" t="str">
        <f t="shared" si="13"/>
        <v>303CAEE</v>
      </c>
      <c r="H76" s="9">
        <v>-214.06000000000009</v>
      </c>
      <c r="I76" s="9">
        <v>-4873.9800000000005</v>
      </c>
      <c r="J76" s="9">
        <f t="shared" si="14"/>
        <v>-4659.92</v>
      </c>
      <c r="K76" s="9"/>
      <c r="L76" s="18"/>
      <c r="N76" s="18"/>
      <c r="O76" s="18"/>
      <c r="P76" s="9"/>
      <c r="Q76" s="18"/>
      <c r="U76" s="75"/>
      <c r="V76" s="75"/>
    </row>
    <row r="77" spans="1:22" x14ac:dyDescent="0.2">
      <c r="A77" s="18" t="s">
        <v>88</v>
      </c>
      <c r="B77" s="73">
        <v>303</v>
      </c>
      <c r="C77" s="73" t="s">
        <v>16</v>
      </c>
      <c r="D77" s="74" t="s">
        <v>16</v>
      </c>
      <c r="E77" s="18" t="s">
        <v>95</v>
      </c>
      <c r="F77" s="18" t="str">
        <f t="shared" si="12"/>
        <v>INTPJBG</v>
      </c>
      <c r="G77" s="18" t="str">
        <f t="shared" si="13"/>
        <v>303JBG</v>
      </c>
      <c r="H77" s="9">
        <v>2634359.23</v>
      </c>
      <c r="I77" s="9">
        <v>2634359.23</v>
      </c>
      <c r="J77" s="9">
        <f t="shared" si="14"/>
        <v>0</v>
      </c>
      <c r="K77" s="9"/>
      <c r="L77" s="18"/>
      <c r="N77" s="18"/>
      <c r="O77" s="18"/>
      <c r="P77" s="9"/>
      <c r="Q77" s="18"/>
      <c r="U77" s="75"/>
      <c r="V77" s="75"/>
    </row>
    <row r="78" spans="1:22" x14ac:dyDescent="0.2">
      <c r="A78" s="69" t="s">
        <v>105</v>
      </c>
      <c r="B78" s="73">
        <v>303</v>
      </c>
      <c r="C78" s="73" t="s">
        <v>15</v>
      </c>
      <c r="D78" s="74" t="s">
        <v>15</v>
      </c>
      <c r="E78" s="18" t="s">
        <v>95</v>
      </c>
      <c r="F78" s="18" t="str">
        <f t="shared" si="12"/>
        <v>INTPSG</v>
      </c>
      <c r="G78" s="18" t="str">
        <f t="shared" si="13"/>
        <v>303SG</v>
      </c>
      <c r="H78" s="9">
        <v>109583625.00999987</v>
      </c>
      <c r="I78" s="9">
        <v>109162586.3299998</v>
      </c>
      <c r="J78" s="9">
        <f t="shared" si="14"/>
        <v>-421038.68000006676</v>
      </c>
      <c r="K78" s="9"/>
      <c r="L78" s="18"/>
      <c r="N78" s="18"/>
      <c r="O78" s="18"/>
      <c r="P78" s="9"/>
      <c r="Q78" s="18"/>
      <c r="U78" s="75"/>
      <c r="V78" s="75"/>
    </row>
    <row r="79" spans="1:22" x14ac:dyDescent="0.2">
      <c r="A79" s="69" t="s">
        <v>105</v>
      </c>
      <c r="B79" s="73">
        <v>302</v>
      </c>
      <c r="C79" s="73" t="s">
        <v>18</v>
      </c>
      <c r="D79" s="74" t="s">
        <v>18</v>
      </c>
      <c r="E79" s="18" t="s">
        <v>95</v>
      </c>
      <c r="F79" s="18" t="str">
        <f t="shared" si="12"/>
        <v>INTPSG-P</v>
      </c>
      <c r="G79" s="18" t="str">
        <f t="shared" si="13"/>
        <v>302SG-P</v>
      </c>
      <c r="H79" s="9">
        <v>103343100.75799997</v>
      </c>
      <c r="I79" s="9">
        <v>103287113.72199996</v>
      </c>
      <c r="J79" s="9">
        <f t="shared" si="14"/>
        <v>-55987.036000013351</v>
      </c>
      <c r="K79" s="9"/>
      <c r="L79" s="18"/>
      <c r="N79" s="18"/>
      <c r="O79" s="18"/>
      <c r="P79" s="9"/>
      <c r="Q79" s="18"/>
      <c r="U79" s="75"/>
      <c r="V79" s="75"/>
    </row>
    <row r="80" spans="1:22" x14ac:dyDescent="0.2">
      <c r="A80" s="69" t="s">
        <v>105</v>
      </c>
      <c r="B80" s="73">
        <v>302</v>
      </c>
      <c r="C80" s="73" t="s">
        <v>19</v>
      </c>
      <c r="D80" s="74" t="s">
        <v>19</v>
      </c>
      <c r="E80" s="18" t="s">
        <v>95</v>
      </c>
      <c r="F80" s="18" t="str">
        <f t="shared" si="12"/>
        <v>INTPSG-U</v>
      </c>
      <c r="G80" s="18" t="str">
        <f t="shared" si="13"/>
        <v>302SG-U</v>
      </c>
      <c r="H80" s="9">
        <v>10092243.302000003</v>
      </c>
      <c r="I80" s="9">
        <v>9888518.8280000016</v>
      </c>
      <c r="J80" s="9">
        <f t="shared" si="14"/>
        <v>-203724.47400000133</v>
      </c>
      <c r="K80" s="9"/>
      <c r="L80" s="18"/>
      <c r="N80" s="18"/>
      <c r="O80" s="18"/>
      <c r="P80" s="9"/>
      <c r="Q80" s="18"/>
      <c r="U80" s="75"/>
      <c r="V80" s="75"/>
    </row>
    <row r="81" spans="1:22" x14ac:dyDescent="0.2">
      <c r="A81" s="18" t="s">
        <v>86</v>
      </c>
      <c r="B81" s="73">
        <v>303</v>
      </c>
      <c r="C81" s="73" t="s">
        <v>36</v>
      </c>
      <c r="D81" s="74" t="s">
        <v>36</v>
      </c>
      <c r="E81" s="18" t="s">
        <v>95</v>
      </c>
      <c r="F81" s="18" t="str">
        <f t="shared" si="12"/>
        <v>INTPSO</v>
      </c>
      <c r="G81" s="18" t="str">
        <f t="shared" si="13"/>
        <v>303SO</v>
      </c>
      <c r="H81" s="9">
        <v>567590045.39763153</v>
      </c>
      <c r="I81" s="9">
        <v>814980547.96960795</v>
      </c>
      <c r="J81" s="9">
        <f t="shared" si="14"/>
        <v>247390502.57197642</v>
      </c>
      <c r="K81" s="9"/>
      <c r="L81" s="18"/>
      <c r="N81" s="18"/>
      <c r="O81" s="18"/>
      <c r="P81" s="9"/>
      <c r="Q81" s="18"/>
      <c r="U81" s="75"/>
      <c r="V81" s="75"/>
    </row>
    <row r="82" spans="1:22" x14ac:dyDescent="0.2">
      <c r="A82" s="18" t="s">
        <v>80</v>
      </c>
      <c r="B82" s="73">
        <v>302</v>
      </c>
      <c r="C82" s="73" t="s">
        <v>28</v>
      </c>
      <c r="D82" s="74" t="s">
        <v>28</v>
      </c>
      <c r="E82" s="18" t="s">
        <v>95</v>
      </c>
      <c r="F82" s="18" t="str">
        <f t="shared" si="12"/>
        <v>INTPUT</v>
      </c>
      <c r="G82" s="18" t="str">
        <f t="shared" si="13"/>
        <v>302UT</v>
      </c>
      <c r="H82" s="9">
        <v>-26186007.006000008</v>
      </c>
      <c r="I82" s="9">
        <v>-26195260.184000012</v>
      </c>
      <c r="J82" s="9">
        <f t="shared" si="14"/>
        <v>-9253.1780000030994</v>
      </c>
      <c r="K82" s="9"/>
      <c r="L82" s="18"/>
      <c r="N82" s="18"/>
      <c r="O82" s="18"/>
      <c r="P82" s="9"/>
      <c r="Q82" s="18"/>
      <c r="U82" s="75"/>
      <c r="V82" s="75"/>
    </row>
    <row r="83" spans="1:22" x14ac:dyDescent="0.2">
      <c r="A83" s="18" t="s">
        <v>78</v>
      </c>
      <c r="B83" s="73">
        <v>303</v>
      </c>
      <c r="C83" s="73" t="s">
        <v>29</v>
      </c>
      <c r="D83" s="74" t="s">
        <v>29</v>
      </c>
      <c r="E83" s="18" t="s">
        <v>95</v>
      </c>
      <c r="F83" s="18" t="str">
        <f t="shared" si="12"/>
        <v>INTPWA</v>
      </c>
      <c r="G83" s="18" t="str">
        <f t="shared" si="13"/>
        <v>303WA</v>
      </c>
      <c r="H83" s="9">
        <v>2036986.4200000006</v>
      </c>
      <c r="I83" s="9">
        <v>2036986.4200000006</v>
      </c>
      <c r="J83" s="9">
        <f t="shared" si="14"/>
        <v>0</v>
      </c>
      <c r="K83" s="9"/>
      <c r="L83" s="18"/>
      <c r="N83" s="18"/>
      <c r="O83" s="18"/>
      <c r="P83" s="9"/>
      <c r="Q83" s="18"/>
      <c r="U83" s="75"/>
      <c r="V83" s="75"/>
    </row>
    <row r="84" spans="1:22" x14ac:dyDescent="0.2">
      <c r="A84" s="18" t="s">
        <v>79</v>
      </c>
      <c r="B84" s="73">
        <v>303</v>
      </c>
      <c r="C84" s="73" t="s">
        <v>30</v>
      </c>
      <c r="D84" s="74" t="s">
        <v>30</v>
      </c>
      <c r="E84" s="18" t="s">
        <v>95</v>
      </c>
      <c r="F84" s="18" t="str">
        <f t="shared" si="12"/>
        <v>INTPWYP</v>
      </c>
      <c r="G84" s="18" t="str">
        <f t="shared" si="13"/>
        <v>303WYP</v>
      </c>
      <c r="H84" s="9">
        <v>5750431.299999998</v>
      </c>
      <c r="I84" s="9">
        <v>5750431.299999998</v>
      </c>
      <c r="J84" s="9">
        <f t="shared" si="14"/>
        <v>0</v>
      </c>
      <c r="K84" s="9"/>
      <c r="L84" s="18"/>
      <c r="N84" s="18"/>
      <c r="O84" s="18"/>
      <c r="P84" s="9"/>
      <c r="Q84" s="18"/>
      <c r="U84" s="75"/>
      <c r="V84" s="75"/>
    </row>
    <row r="85" spans="1:22" x14ac:dyDescent="0.2">
      <c r="A85" s="18" t="s">
        <v>82</v>
      </c>
      <c r="B85" s="73">
        <v>303</v>
      </c>
      <c r="C85" s="73" t="s">
        <v>31</v>
      </c>
      <c r="D85" s="74" t="s">
        <v>31</v>
      </c>
      <c r="E85" s="18" t="s">
        <v>95</v>
      </c>
      <c r="F85" s="18" t="str">
        <f t="shared" si="12"/>
        <v>INTPWYU</v>
      </c>
      <c r="G85" s="18" t="str">
        <f t="shared" si="13"/>
        <v>303WYU</v>
      </c>
      <c r="H85" s="9">
        <v>0</v>
      </c>
      <c r="I85" s="9">
        <v>0</v>
      </c>
      <c r="J85" s="9">
        <f t="shared" si="14"/>
        <v>0</v>
      </c>
      <c r="K85" s="9"/>
      <c r="L85" s="18"/>
      <c r="N85" s="18"/>
      <c r="O85" s="18"/>
      <c r="P85" s="9"/>
      <c r="Q85" s="18"/>
      <c r="U85" s="75"/>
      <c r="V85" s="75"/>
    </row>
    <row r="86" spans="1:22" x14ac:dyDescent="0.2">
      <c r="A86" s="18" t="s">
        <v>64</v>
      </c>
      <c r="B86" s="73">
        <v>303</v>
      </c>
      <c r="C86" s="73" t="s">
        <v>18</v>
      </c>
      <c r="D86" s="74" t="s">
        <v>18</v>
      </c>
      <c r="E86" s="18" t="s">
        <v>96</v>
      </c>
      <c r="F86" s="18" t="str">
        <f t="shared" si="12"/>
        <v>HYDPKASG-P</v>
      </c>
      <c r="G86" s="18" t="str">
        <f t="shared" si="13"/>
        <v>303SG-P</v>
      </c>
      <c r="H86" s="9">
        <v>74111749.809999973</v>
      </c>
      <c r="I86" s="9">
        <v>74111749.809999973</v>
      </c>
      <c r="J86" s="9">
        <f t="shared" si="14"/>
        <v>0</v>
      </c>
      <c r="K86" s="9"/>
      <c r="L86" s="18"/>
      <c r="N86" s="18"/>
      <c r="O86" s="18"/>
      <c r="P86" s="9"/>
      <c r="Q86" s="18"/>
      <c r="U86" s="75"/>
      <c r="V86" s="75"/>
    </row>
    <row r="87" spans="1:22" x14ac:dyDescent="0.2">
      <c r="A87" s="18" t="s">
        <v>97</v>
      </c>
      <c r="B87" s="74"/>
      <c r="C87" s="74"/>
      <c r="D87" s="74"/>
      <c r="E87" s="18"/>
      <c r="F87" s="18"/>
      <c r="G87" s="18"/>
      <c r="H87" s="29">
        <f>SUBTOTAL(9,H70:H86)</f>
        <v>1178480910.6396315</v>
      </c>
      <c r="I87" s="29">
        <f>SUBTOTAL(9,I70:I86)</f>
        <v>1422911667.227608</v>
      </c>
      <c r="J87" s="29">
        <f>SUBTOTAL(9,J70:J86)</f>
        <v>244430756.58797655</v>
      </c>
      <c r="K87" s="26"/>
      <c r="L87" s="18"/>
      <c r="N87" s="70"/>
      <c r="O87" s="18"/>
      <c r="P87" s="9"/>
      <c r="Q87" s="70"/>
      <c r="U87" s="75"/>
      <c r="V87" s="75"/>
    </row>
    <row r="88" spans="1:22" x14ac:dyDescent="0.2">
      <c r="A88" s="18"/>
      <c r="B88" s="18"/>
      <c r="C88" s="18"/>
      <c r="D88" s="18"/>
      <c r="E88" s="18"/>
      <c r="F88" s="18"/>
      <c r="G88" s="18"/>
      <c r="H88" s="9"/>
      <c r="I88" s="9"/>
      <c r="J88" s="9"/>
      <c r="K88" s="9"/>
      <c r="L88" s="18"/>
      <c r="M88" s="26"/>
      <c r="N88" s="76"/>
      <c r="O88" s="76"/>
      <c r="P88" s="26"/>
      <c r="Q88" s="76"/>
      <c r="U88" s="75"/>
      <c r="V88" s="75"/>
    </row>
    <row r="89" spans="1:22" x14ac:dyDescent="0.2">
      <c r="A89" s="18"/>
      <c r="B89" s="18"/>
      <c r="C89" s="18"/>
      <c r="D89" s="18"/>
      <c r="E89" s="18"/>
      <c r="F89" s="18"/>
      <c r="G89" s="18"/>
      <c r="H89" s="9"/>
      <c r="I89" s="9"/>
      <c r="J89" s="18"/>
      <c r="K89" s="18"/>
      <c r="L89" s="18"/>
      <c r="M89" s="26"/>
      <c r="N89" s="76"/>
      <c r="O89" s="76"/>
      <c r="P89" s="26"/>
      <c r="Q89" s="76"/>
      <c r="U89" s="75"/>
      <c r="V89" s="75"/>
    </row>
    <row r="90" spans="1:22" ht="13.5" thickBot="1" x14ac:dyDescent="0.25">
      <c r="A90" s="20" t="s">
        <v>98</v>
      </c>
      <c r="B90" s="18"/>
      <c r="C90" s="18"/>
      <c r="D90" s="18"/>
      <c r="E90" s="18"/>
      <c r="F90" s="18"/>
      <c r="G90" s="18"/>
      <c r="H90" s="77">
        <f>SUBTOTAL(9,H10:H88)</f>
        <v>32638382866.000298</v>
      </c>
      <c r="I90" s="77">
        <f>SUBTOTAL(9,I10:I88)</f>
        <v>34573383876.141037</v>
      </c>
      <c r="J90" s="77">
        <f>SUBTOTAL(9,J10:J88)</f>
        <v>1935001010.1407275</v>
      </c>
      <c r="K90" s="26"/>
      <c r="L90" s="72" t="s">
        <v>1</v>
      </c>
      <c r="M90" s="26"/>
      <c r="N90" s="26"/>
      <c r="O90" s="76"/>
      <c r="P90" s="26"/>
      <c r="Q90" s="26"/>
      <c r="U90" s="75"/>
      <c r="V90" s="75"/>
    </row>
    <row r="91" spans="1:22" ht="13.5" thickTop="1" x14ac:dyDescent="0.2">
      <c r="A91" s="18"/>
      <c r="B91" s="18"/>
      <c r="C91" s="18"/>
      <c r="D91" s="18"/>
      <c r="E91" s="18"/>
      <c r="F91" s="18"/>
      <c r="G91" s="18"/>
      <c r="H91" s="57" t="s">
        <v>99</v>
      </c>
      <c r="I91" s="57" t="s">
        <v>100</v>
      </c>
      <c r="J91" s="78" t="s">
        <v>101</v>
      </c>
      <c r="K91" s="78"/>
      <c r="L91" s="18"/>
      <c r="M91" s="26"/>
      <c r="N91" s="76"/>
      <c r="O91" s="76"/>
      <c r="P91" s="26"/>
      <c r="Q91" s="76"/>
      <c r="U91" s="75"/>
      <c r="V91" s="75"/>
    </row>
    <row r="92" spans="1:22" x14ac:dyDescent="0.2">
      <c r="A92" s="18"/>
      <c r="B92" s="18"/>
      <c r="C92" s="18"/>
      <c r="D92" s="18"/>
      <c r="E92" s="18"/>
      <c r="F92" s="18"/>
      <c r="G92" s="18"/>
      <c r="H92" s="54" t="s">
        <v>122</v>
      </c>
      <c r="I92" s="54" t="s">
        <v>122</v>
      </c>
      <c r="J92" s="18"/>
      <c r="K92" s="18"/>
      <c r="L92" s="18"/>
      <c r="N92" s="18"/>
      <c r="O92" s="18"/>
      <c r="U92" s="75"/>
      <c r="V92" s="75"/>
    </row>
    <row r="93" spans="1:22" s="79" customForma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26"/>
      <c r="N93" s="76"/>
      <c r="O93" s="76"/>
      <c r="U93" s="62"/>
      <c r="V93" s="62"/>
    </row>
    <row r="94" spans="1:22" s="79" customFormat="1" x14ac:dyDescent="0.2">
      <c r="A94" s="76"/>
      <c r="B94" s="76"/>
      <c r="C94" s="76"/>
      <c r="D94" s="76"/>
      <c r="E94" s="76"/>
      <c r="F94" s="76"/>
      <c r="G94" s="80"/>
      <c r="H94" s="81"/>
      <c r="I94" s="76"/>
      <c r="J94" s="76"/>
      <c r="K94" s="76"/>
      <c r="L94" s="76"/>
      <c r="M94" s="26"/>
      <c r="N94" s="76"/>
      <c r="O94" s="76"/>
      <c r="U94" s="62"/>
      <c r="V94" s="62"/>
    </row>
    <row r="95" spans="1:22" s="79" customFormat="1" x14ac:dyDescent="0.2">
      <c r="A95" s="76"/>
      <c r="B95" s="76"/>
      <c r="C95" s="63"/>
      <c r="D95" s="76"/>
      <c r="E95" s="76"/>
      <c r="F95" s="76"/>
      <c r="G95" s="76"/>
      <c r="H95" s="26"/>
      <c r="I95" s="26"/>
      <c r="J95" s="81"/>
      <c r="K95" s="81"/>
      <c r="L95" s="81"/>
      <c r="M95" s="26"/>
      <c r="N95" s="76"/>
      <c r="O95" s="76"/>
      <c r="U95" s="62"/>
      <c r="V95" s="62"/>
    </row>
    <row r="96" spans="1:22" s="79" customFormat="1" x14ac:dyDescent="0.2">
      <c r="A96" s="76"/>
      <c r="B96" s="76"/>
      <c r="C96" s="63"/>
      <c r="D96" s="76"/>
      <c r="E96" s="76"/>
      <c r="F96" s="76"/>
      <c r="G96" s="82"/>
      <c r="H96" s="26"/>
      <c r="I96" s="26"/>
      <c r="J96" s="81"/>
      <c r="K96" s="81"/>
      <c r="L96" s="81"/>
      <c r="M96" s="26"/>
      <c r="N96" s="76"/>
      <c r="O96" s="76"/>
      <c r="U96" s="62"/>
      <c r="V96" s="62"/>
    </row>
    <row r="97" spans="1:22" s="79" customFormat="1" x14ac:dyDescent="0.2">
      <c r="A97" s="76"/>
      <c r="B97" s="76"/>
      <c r="C97" s="63"/>
      <c r="D97" s="76"/>
      <c r="E97" s="76"/>
      <c r="F97" s="76"/>
      <c r="G97" s="82"/>
      <c r="H97" s="26"/>
      <c r="I97" s="26"/>
      <c r="J97" s="81"/>
      <c r="K97" s="81"/>
      <c r="L97" s="81"/>
      <c r="M97" s="26"/>
      <c r="N97" s="76"/>
      <c r="O97" s="76"/>
      <c r="U97" s="62"/>
      <c r="V97" s="62"/>
    </row>
    <row r="98" spans="1:22" s="79" customFormat="1" x14ac:dyDescent="0.2">
      <c r="A98" s="76"/>
      <c r="B98" s="76"/>
      <c r="C98" s="63"/>
      <c r="D98" s="76"/>
      <c r="E98" s="76"/>
      <c r="F98" s="76"/>
      <c r="G98" s="82"/>
      <c r="H98" s="26"/>
      <c r="I98" s="26"/>
      <c r="J98" s="81"/>
      <c r="K98" s="81"/>
      <c r="L98" s="81"/>
      <c r="M98" s="26"/>
      <c r="N98" s="76"/>
      <c r="O98" s="76"/>
      <c r="U98" s="62"/>
      <c r="V98" s="62"/>
    </row>
    <row r="99" spans="1:22" s="79" customFormat="1" x14ac:dyDescent="0.2">
      <c r="A99" s="76"/>
      <c r="B99" s="76"/>
      <c r="C99" s="80"/>
      <c r="D99" s="76"/>
      <c r="E99" s="76"/>
      <c r="F99" s="76"/>
      <c r="G99" s="80"/>
      <c r="H99" s="83"/>
      <c r="I99" s="83"/>
      <c r="J99" s="81"/>
      <c r="K99" s="26"/>
      <c r="L99" s="26"/>
      <c r="M99" s="26"/>
      <c r="N99" s="76"/>
      <c r="O99" s="76"/>
      <c r="U99" s="62"/>
      <c r="V99" s="62"/>
    </row>
    <row r="100" spans="1:22" s="79" customFormat="1" x14ac:dyDescent="0.2">
      <c r="A100" s="76"/>
      <c r="B100" s="76"/>
      <c r="C100" s="80"/>
      <c r="D100" s="76"/>
      <c r="E100" s="76"/>
      <c r="F100" s="76"/>
      <c r="G100" s="80"/>
      <c r="H100" s="83"/>
      <c r="I100" s="83"/>
      <c r="J100" s="81"/>
      <c r="K100" s="26"/>
      <c r="L100" s="26"/>
      <c r="M100" s="26"/>
      <c r="N100" s="26"/>
      <c r="O100" s="76"/>
      <c r="U100" s="62"/>
      <c r="V100" s="62"/>
    </row>
    <row r="101" spans="1:22" s="79" customFormat="1" x14ac:dyDescent="0.2">
      <c r="A101" s="76"/>
      <c r="B101" s="76"/>
      <c r="C101" s="80"/>
      <c r="D101" s="76"/>
      <c r="E101" s="76"/>
      <c r="F101" s="76"/>
      <c r="G101" s="80"/>
      <c r="H101" s="83"/>
      <c r="I101" s="83"/>
      <c r="J101" s="81"/>
      <c r="K101" s="26"/>
      <c r="L101" s="26"/>
      <c r="M101" s="26"/>
      <c r="N101" s="26"/>
      <c r="O101" s="76"/>
      <c r="U101" s="62"/>
      <c r="V101" s="62"/>
    </row>
    <row r="102" spans="1:22" s="79" customFormat="1" x14ac:dyDescent="0.2">
      <c r="A102" s="76"/>
      <c r="B102" s="76"/>
      <c r="C102" s="80"/>
      <c r="D102" s="76"/>
      <c r="E102" s="76"/>
      <c r="F102" s="76"/>
      <c r="G102" s="80"/>
      <c r="H102" s="83"/>
      <c r="I102" s="83"/>
      <c r="J102" s="81"/>
      <c r="K102" s="26"/>
      <c r="L102" s="26"/>
      <c r="M102" s="26"/>
      <c r="N102" s="76"/>
      <c r="O102" s="76"/>
      <c r="U102" s="62"/>
      <c r="V102" s="62"/>
    </row>
    <row r="103" spans="1:22" s="79" customFormat="1" x14ac:dyDescent="0.2">
      <c r="A103" s="76"/>
      <c r="B103" s="76"/>
      <c r="C103" s="80"/>
      <c r="D103" s="76"/>
      <c r="E103" s="76"/>
      <c r="F103" s="76"/>
      <c r="G103" s="80"/>
      <c r="H103" s="83"/>
      <c r="I103" s="83"/>
      <c r="J103" s="81"/>
      <c r="K103" s="26"/>
      <c r="L103" s="26"/>
      <c r="M103" s="26"/>
      <c r="N103" s="76"/>
      <c r="O103" s="76"/>
      <c r="U103" s="62"/>
      <c r="V103" s="62"/>
    </row>
    <row r="104" spans="1:22" s="79" customFormat="1" x14ac:dyDescent="0.2">
      <c r="A104" s="76"/>
      <c r="B104" s="76"/>
      <c r="C104" s="80"/>
      <c r="D104" s="76"/>
      <c r="E104" s="76"/>
      <c r="F104" s="76"/>
      <c r="M104" s="26"/>
      <c r="N104" s="76"/>
      <c r="O104" s="26"/>
      <c r="P104" s="26"/>
      <c r="U104" s="62"/>
      <c r="V104" s="62"/>
    </row>
    <row r="105" spans="1:22" s="79" customFormat="1" x14ac:dyDescent="0.2">
      <c r="A105" s="76"/>
      <c r="B105" s="64"/>
      <c r="C105" s="80"/>
      <c r="D105" s="76"/>
      <c r="E105" s="76"/>
      <c r="F105" s="76"/>
      <c r="H105" s="83"/>
      <c r="I105" s="83"/>
      <c r="J105" s="81"/>
      <c r="K105" s="26"/>
      <c r="L105" s="26"/>
      <c r="M105" s="26"/>
      <c r="N105" s="76"/>
      <c r="O105" s="65"/>
      <c r="U105" s="62"/>
      <c r="V105" s="62"/>
    </row>
    <row r="106" spans="1:22" s="79" customFormat="1" x14ac:dyDescent="0.2">
      <c r="A106" s="76"/>
      <c r="B106" s="64"/>
      <c r="C106" s="80"/>
      <c r="D106" s="76"/>
      <c r="E106" s="76"/>
      <c r="F106" s="76"/>
      <c r="G106" s="76"/>
      <c r="H106" s="83"/>
      <c r="I106" s="83"/>
      <c r="J106" s="81"/>
      <c r="K106" s="26"/>
      <c r="L106" s="26"/>
      <c r="M106" s="26"/>
      <c r="N106" s="76"/>
      <c r="O106" s="76"/>
      <c r="U106" s="62"/>
      <c r="V106" s="62"/>
    </row>
    <row r="107" spans="1:22" s="79" customFormat="1" x14ac:dyDescent="0.2">
      <c r="A107" s="76"/>
      <c r="B107" s="76"/>
      <c r="C107" s="80"/>
      <c r="D107" s="76"/>
      <c r="E107" s="76"/>
      <c r="F107" s="76"/>
      <c r="G107" s="76"/>
      <c r="H107" s="83"/>
      <c r="I107" s="83"/>
      <c r="J107" s="81"/>
      <c r="K107" s="26"/>
      <c r="L107" s="26"/>
      <c r="M107" s="26"/>
      <c r="N107" s="76"/>
      <c r="O107" s="76"/>
      <c r="U107" s="62"/>
      <c r="V107" s="62"/>
    </row>
    <row r="108" spans="1:22" s="79" customFormat="1" x14ac:dyDescent="0.2">
      <c r="A108" s="76"/>
      <c r="B108" s="76"/>
      <c r="C108" s="80"/>
      <c r="D108" s="76"/>
      <c r="E108" s="76"/>
      <c r="F108" s="76"/>
      <c r="G108" s="76"/>
      <c r="H108" s="83"/>
      <c r="I108" s="83"/>
      <c r="J108" s="81"/>
      <c r="K108" s="26"/>
      <c r="L108" s="26"/>
      <c r="M108" s="26"/>
      <c r="N108" s="76"/>
      <c r="O108" s="76"/>
      <c r="U108" s="62"/>
      <c r="V108" s="62"/>
    </row>
    <row r="109" spans="1:22" s="79" customFormat="1" x14ac:dyDescent="0.2">
      <c r="A109" s="76"/>
      <c r="B109" s="67"/>
      <c r="C109" s="66"/>
      <c r="D109" s="76"/>
      <c r="E109" s="76"/>
      <c r="F109" s="76"/>
      <c r="G109" s="76"/>
      <c r="H109" s="81"/>
      <c r="I109" s="81"/>
      <c r="J109" s="81"/>
      <c r="K109" s="81"/>
      <c r="L109" s="26"/>
      <c r="M109" s="26"/>
      <c r="N109" s="76"/>
      <c r="O109" s="76"/>
      <c r="U109" s="62"/>
      <c r="V109" s="62"/>
    </row>
    <row r="110" spans="1:22" s="79" customFormat="1" x14ac:dyDescent="0.2">
      <c r="A110" s="76"/>
      <c r="B110" s="76"/>
      <c r="C110" s="76"/>
      <c r="D110" s="76"/>
      <c r="E110" s="76"/>
      <c r="F110" s="76"/>
      <c r="G110" s="76"/>
      <c r="H110" s="26"/>
      <c r="I110" s="26"/>
      <c r="J110" s="26"/>
      <c r="K110" s="26"/>
      <c r="L110" s="76"/>
      <c r="M110" s="26"/>
      <c r="N110" s="76"/>
      <c r="O110" s="76"/>
      <c r="U110" s="62"/>
      <c r="V110" s="62"/>
    </row>
    <row r="111" spans="1:22" s="79" customFormat="1" x14ac:dyDescent="0.2">
      <c r="A111" s="76"/>
      <c r="B111" s="76"/>
      <c r="C111" s="76"/>
      <c r="D111" s="76"/>
      <c r="E111" s="76"/>
      <c r="F111" s="76"/>
      <c r="G111" s="76"/>
      <c r="H111" s="84"/>
      <c r="I111" s="84"/>
      <c r="J111" s="26"/>
      <c r="K111" s="76"/>
      <c r="L111" s="76"/>
      <c r="M111" s="26"/>
      <c r="N111" s="76"/>
      <c r="O111" s="76"/>
      <c r="U111" s="62"/>
      <c r="V111" s="62"/>
    </row>
    <row r="112" spans="1:22" s="79" customForma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26"/>
      <c r="K112" s="76"/>
      <c r="L112" s="76"/>
      <c r="M112" s="26"/>
      <c r="N112" s="76"/>
      <c r="O112" s="76"/>
      <c r="U112" s="62"/>
      <c r="V112" s="62"/>
    </row>
    <row r="113" spans="1:22" s="79" customFormat="1" x14ac:dyDescent="0.2">
      <c r="A113" s="76"/>
      <c r="B113" s="76"/>
      <c r="C113" s="66"/>
      <c r="D113" s="76"/>
      <c r="E113" s="76"/>
      <c r="F113" s="76"/>
      <c r="G113" s="76"/>
      <c r="H113" s="26"/>
      <c r="I113" s="26"/>
      <c r="J113" s="26"/>
      <c r="K113" s="26"/>
      <c r="L113" s="67"/>
      <c r="M113" s="26"/>
      <c r="N113" s="76"/>
      <c r="O113" s="76"/>
      <c r="U113" s="62"/>
      <c r="V113" s="62"/>
    </row>
    <row r="114" spans="1:22" s="79" customFormat="1" x14ac:dyDescent="0.2">
      <c r="A114" s="76"/>
      <c r="B114" s="76"/>
      <c r="D114" s="76"/>
      <c r="E114" s="76"/>
      <c r="F114" s="76"/>
      <c r="G114" s="76"/>
      <c r="H114" s="26"/>
      <c r="I114" s="26"/>
      <c r="J114" s="26"/>
      <c r="K114" s="26"/>
      <c r="L114" s="76"/>
      <c r="M114" s="26"/>
      <c r="N114" s="76"/>
      <c r="O114" s="81"/>
      <c r="U114" s="62"/>
      <c r="V114" s="62"/>
    </row>
    <row r="115" spans="1:22" s="79" customFormat="1" x14ac:dyDescent="0.2">
      <c r="A115" s="76"/>
      <c r="B115" s="76"/>
      <c r="C115" s="76"/>
      <c r="D115" s="76"/>
      <c r="E115" s="76"/>
      <c r="F115" s="76"/>
      <c r="G115" s="76"/>
      <c r="H115" s="84"/>
      <c r="I115" s="84"/>
      <c r="J115" s="84"/>
      <c r="K115" s="76"/>
      <c r="L115" s="76"/>
      <c r="M115" s="26"/>
      <c r="N115" s="76"/>
      <c r="O115" s="76"/>
      <c r="U115" s="62"/>
      <c r="V115" s="62"/>
    </row>
    <row r="116" spans="1:22" s="79" customFormat="1" ht="12.75" customHeight="1" x14ac:dyDescent="0.2">
      <c r="G116" s="76"/>
      <c r="M116" s="26"/>
      <c r="N116" s="76"/>
      <c r="O116" s="76"/>
      <c r="U116" s="62"/>
      <c r="V116" s="62"/>
    </row>
    <row r="117" spans="1:22" s="79" customFormat="1" ht="12.75" customHeight="1" x14ac:dyDescent="0.2">
      <c r="G117" s="76"/>
      <c r="K117" s="26"/>
      <c r="M117" s="26"/>
      <c r="N117" s="76"/>
      <c r="O117" s="76"/>
      <c r="U117" s="62"/>
      <c r="V117" s="62"/>
    </row>
    <row r="118" spans="1:22" s="79" customFormat="1" ht="12.75" customHeight="1" x14ac:dyDescent="0.2">
      <c r="G118" s="76"/>
      <c r="K118" s="65"/>
      <c r="M118" s="26"/>
      <c r="N118" s="76"/>
      <c r="O118" s="76"/>
      <c r="U118" s="62"/>
      <c r="V118" s="62"/>
    </row>
    <row r="119" spans="1:22" s="79" customFormat="1" ht="12.75" customHeight="1" x14ac:dyDescent="0.2">
      <c r="G119" s="76"/>
      <c r="M119" s="26"/>
      <c r="N119" s="76"/>
      <c r="O119" s="76"/>
      <c r="U119" s="62"/>
      <c r="V119" s="62"/>
    </row>
    <row r="120" spans="1:22" ht="12.75" customHeight="1" x14ac:dyDescent="0.2">
      <c r="G120" s="18"/>
      <c r="N120" s="18"/>
      <c r="O120" s="18"/>
      <c r="U120" s="75"/>
      <c r="V120" s="75"/>
    </row>
    <row r="121" spans="1:22" ht="12.75" customHeight="1" x14ac:dyDescent="0.2">
      <c r="N121" s="18"/>
      <c r="O121" s="18"/>
      <c r="U121" s="75"/>
      <c r="V121" s="75"/>
    </row>
    <row r="122" spans="1:22" ht="12.75" customHeight="1" x14ac:dyDescent="0.2">
      <c r="N122" s="18"/>
      <c r="O122" s="18"/>
      <c r="U122" s="75"/>
      <c r="V122" s="75"/>
    </row>
    <row r="123" spans="1:22" ht="12.75" customHeight="1" x14ac:dyDescent="0.2">
      <c r="N123" s="18"/>
      <c r="O123" s="18"/>
      <c r="U123" s="75"/>
      <c r="V123" s="75"/>
    </row>
    <row r="124" spans="1:22" ht="12.75" customHeight="1" x14ac:dyDescent="0.2">
      <c r="N124" s="18"/>
      <c r="O124" s="18"/>
      <c r="U124" s="75"/>
      <c r="V124" s="75"/>
    </row>
    <row r="125" spans="1:22" ht="12.75" customHeight="1" x14ac:dyDescent="0.2">
      <c r="U125" s="75"/>
      <c r="V125" s="75"/>
    </row>
    <row r="126" spans="1:22" ht="12.75" customHeight="1" x14ac:dyDescent="0.2">
      <c r="U126" s="75"/>
      <c r="V126" s="75"/>
    </row>
  </sheetData>
  <pageMargins left="1" right="0.75" top="0.75" bottom="0.75" header="0.5" footer="0.5"/>
  <pageSetup scale="80" firstPageNumber="2" fitToHeight="2" orientation="portrait" useFirstPageNumber="1" r:id="rId1"/>
  <headerFooter alignWithMargins="0">
    <oddHeader xml:space="preserve">&amp;RPage 14.1.&amp;P
</oddHeader>
  </headerFooter>
  <rowBreaks count="1" manualBreakCount="1">
    <brk id="62" max="16383" man="1"/>
  </rowBreaks>
  <colBreaks count="1" manualBreakCount="1">
    <brk id="11" max="90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16" ma:contentTypeDescription="" ma:contentTypeScope="" ma:versionID="ae5715f8294db817070352dee543cb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2FFF0C-7EB7-4676-A616-26A808BE4BEB}"/>
</file>

<file path=customXml/itemProps2.xml><?xml version="1.0" encoding="utf-8"?>
<ds:datastoreItem xmlns:ds="http://schemas.openxmlformats.org/officeDocument/2006/customXml" ds:itemID="{B99D874F-7DFB-4C32-8CC0-834D39E1F420}"/>
</file>

<file path=customXml/itemProps3.xml><?xml version="1.0" encoding="utf-8"?>
<ds:datastoreItem xmlns:ds="http://schemas.openxmlformats.org/officeDocument/2006/customXml" ds:itemID="{FBF38E54-11B9-42CE-9E13-B429FCFA394E}"/>
</file>

<file path=customXml/itemProps4.xml><?xml version="1.0" encoding="utf-8"?>
<ds:datastoreItem xmlns:ds="http://schemas.openxmlformats.org/officeDocument/2006/customXml" ds:itemID="{C7394C12-6022-4AA4-844E-97ADBAA95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14.1</vt:lpstr>
      <vt:lpstr>14.1.1</vt:lpstr>
      <vt:lpstr>14.1.2 - 14.1.3</vt:lpstr>
      <vt:lpstr>'14.1'!Print_Area</vt:lpstr>
      <vt:lpstr>'14.1.1'!Print_Area</vt:lpstr>
      <vt:lpstr>'14.1.2 - 14.1.3'!Print_Area</vt:lpstr>
      <vt:lpstr>'14.1.2 - 14.1.3'!Print_Titles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2023-03-08T18:59:50Z</dcterms:created>
  <dcterms:modified xsi:type="dcterms:W3CDTF">2023-03-10T16:39:30Z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