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2019WA/Compliance filing/Work Papers_Filed/"/>
    </mc:Choice>
  </mc:AlternateContent>
  <bookViews>
    <workbookView xWindow="0" yWindow="0" windowWidth="20160" windowHeight="8460" activeTab="1"/>
  </bookViews>
  <sheets>
    <sheet name="Forecast and Combined Effects" sheetId="1" r:id="rId1"/>
    <sheet name="Historical Amortizatio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M24" i="1" s="1"/>
  <c r="N24" i="1"/>
  <c r="N22" i="1"/>
  <c r="M22" i="1"/>
  <c r="D9" i="1"/>
</calcChain>
</file>

<file path=xl/sharedStrings.xml><?xml version="1.0" encoding="utf-8"?>
<sst xmlns="http://schemas.openxmlformats.org/spreadsheetml/2006/main" count="60" uniqueCount="56">
  <si>
    <t>NW Natural</t>
  </si>
  <si>
    <t>Nov.19 - Oct. 20</t>
  </si>
  <si>
    <t>Estimated Energy Trust of Oregon Funding*</t>
  </si>
  <si>
    <t>Estimated NW Power Council*</t>
  </si>
  <si>
    <t>Estimated NEEA Share*</t>
  </si>
  <si>
    <t>Estimated Administrative Costs*</t>
  </si>
  <si>
    <t>*Forecast does not include interest</t>
  </si>
  <si>
    <t xml:space="preserve">   TOTAL^</t>
  </si>
  <si>
    <t>^Does not include revenue sensitive amounts</t>
  </si>
  <si>
    <t>Tariff Advice 19-03: Schedule 215 Effects on Revenue</t>
  </si>
  <si>
    <t>PGA Filing</t>
  </si>
  <si>
    <t>Compliance Filing</t>
  </si>
  <si>
    <t>Amount</t>
  </si>
  <si>
    <t>Temporary Increments</t>
  </si>
  <si>
    <t>Removal of Current Temporary Increments</t>
  </si>
  <si>
    <t>Amortization of Energy Efficiency Programs</t>
  </si>
  <si>
    <t>Addition of Proposed Temporary Increments</t>
  </si>
  <si>
    <t>TOTAL OF ALL COMPONENTS OF RATE CHANGES</t>
  </si>
  <si>
    <t>2018 Washington CBR Normalized Total Revenues</t>
  </si>
  <si>
    <t xml:space="preserve">Effect of this filing, as a percentage change </t>
  </si>
  <si>
    <t xml:space="preserve">Forecast </t>
  </si>
  <si>
    <t>Historical</t>
  </si>
  <si>
    <t>w/o Rev. Sens</t>
  </si>
  <si>
    <t>w/ Rev. Sens.</t>
  </si>
  <si>
    <t xml:space="preserve">  TOTAL</t>
  </si>
  <si>
    <t>WA Compliance Filing - 2019-20 EE Forecast and Historical Amortization</t>
  </si>
  <si>
    <t>NW Natural Gas Company</t>
  </si>
  <si>
    <t>UG - 181053</t>
  </si>
  <si>
    <t>Draft EE Compliance Filing Amortization</t>
  </si>
  <si>
    <t>Debit    (Credit)</t>
  </si>
  <si>
    <t xml:space="preserve">Month/Year </t>
  </si>
  <si>
    <t>Note</t>
  </si>
  <si>
    <t>Amortization</t>
  </si>
  <si>
    <t>Transfers</t>
  </si>
  <si>
    <t>Interest Rate</t>
  </si>
  <si>
    <t>Amort Interest</t>
  </si>
  <si>
    <t>Deferral Interest</t>
  </si>
  <si>
    <t>Activity</t>
  </si>
  <si>
    <t>Deferral Balance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</si>
  <si>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</si>
  <si>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</si>
  <si>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</si>
  <si>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</si>
  <si>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</si>
  <si>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</si>
  <si>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</si>
  <si>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</si>
  <si>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</si>
  <si>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Beginning Balance</t>
  </si>
  <si>
    <t>Source:  2019-20 OR PGA forecast 072319</t>
  </si>
  <si>
    <t>WA RES</t>
  </si>
  <si>
    <t>WA COM</t>
  </si>
  <si>
    <t>TOTAL</t>
  </si>
  <si>
    <t>Shaping Ratio</t>
  </si>
  <si>
    <t>Est. amount to be collected in rates - 4 Years</t>
  </si>
  <si>
    <t>Est. amount to be collected in rates - Annually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</si>
</sst>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_-* #,##0.00\ _D_M_-;\-* #,##0.00\ _D_M_-;_-* &quot;-&quot;??\ _D_M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8"/>
      <name val="Tahoma"/>
      <family val="2"/>
    </font>
    <font>
      <b/>
      <u/>
      <sz val="10"/>
      <name val="Tahoma"/>
      <family val="2"/>
    </font>
    <font>
      <sz val="10"/>
      <color rgb="FF0000FF"/>
      <name val="Tahoma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rgb="FF3333FF"/>
      <name val="Tahoma"/>
      <family val="2"/>
    </font>
    <font>
      <i/>
      <sz val="10"/>
      <name val="Tahoma"/>
      <family val="2"/>
    </font>
    <font>
      <u/>
      <sz val="10"/>
      <name val="Tahoma"/>
      <family val="2"/>
    </font>
    <font>
      <b/>
      <sz val="10"/>
      <color rgb="FFFF0000"/>
      <name val="Tahom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4" fontId="1" fillId="0" borderId="0" applyFont="0" applyFill="0" applyBorder="0" applyAlignment="0" applyProtection="0"/>
    <xf numFmtId="164" fontId="10" fillId="0" borderId="0"/>
    <xf numFmtId="0" fontId="11" fillId="0" borderId="0"/>
    <xf numFmtId="0" fontId="11" fillId="0" borderId="0"/>
    <xf numFmtId="0" fontId="10" fillId="0" borderId="0"/>
    <xf numFmtId="9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6" fillId="0" borderId="0"/>
    <xf numFmtId="43" fontId="6" fillId="0" borderId="0" applyFont="0" applyFill="0" applyBorder="0" applyAlignment="0" applyProtection="0"/>
    <xf numFmtId="0" fontId="6" fillId="0" borderId="0"/>
    <xf numFmtId="164" fontId="6" fillId="0" borderId="0"/>
    <xf numFmtId="166" fontId="11" fillId="0" borderId="0" applyFont="0" applyFill="0" applyBorder="0" applyAlignment="0" applyProtection="0"/>
    <xf numFmtId="0" fontId="11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2" fillId="0" borderId="1" xfId="0" applyFont="1" applyBorder="1"/>
    <xf numFmtId="44" fontId="0" fillId="0" borderId="0" xfId="1" applyNumberFormat="1" applyFont="1"/>
    <xf numFmtId="44" fontId="0" fillId="0" borderId="0" xfId="0" applyNumberFormat="1"/>
    <xf numFmtId="0" fontId="2" fillId="0" borderId="2" xfId="0" applyFont="1" applyBorder="1"/>
    <xf numFmtId="44" fontId="2" fillId="0" borderId="2" xfId="0" applyNumberFormat="1" applyFont="1" applyBorder="1"/>
    <xf numFmtId="37" fontId="4" fillId="0" borderId="8" xfId="0" applyNumberFormat="1" applyFont="1" applyFill="1" applyBorder="1"/>
    <xf numFmtId="44" fontId="0" fillId="0" borderId="3" xfId="0" applyNumberFormat="1" applyBorder="1"/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7" fontId="4" fillId="0" borderId="0" xfId="0" applyNumberFormat="1" applyFont="1"/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center"/>
    </xf>
    <xf numFmtId="0" fontId="14" fillId="0" borderId="0" xfId="0" applyFont="1"/>
    <xf numFmtId="37" fontId="4" fillId="0" borderId="1" xfId="0" applyNumberFormat="1" applyFont="1" applyFill="1" applyBorder="1"/>
    <xf numFmtId="5" fontId="5" fillId="0" borderId="7" xfId="0" applyNumberFormat="1" applyFont="1" applyBorder="1"/>
    <xf numFmtId="0" fontId="5" fillId="0" borderId="0" xfId="0" quotePrefix="1" applyFont="1"/>
    <xf numFmtId="0" fontId="4" fillId="0" borderId="0" xfId="0" quotePrefix="1" applyFont="1"/>
    <xf numFmtId="5" fontId="5" fillId="0" borderId="0" xfId="1" applyNumberFormat="1" applyFont="1" applyFill="1"/>
    <xf numFmtId="37" fontId="5" fillId="0" borderId="0" xfId="0" applyNumberFormat="1" applyFont="1"/>
    <xf numFmtId="10" fontId="5" fillId="0" borderId="0" xfId="6" applyNumberFormat="1" applyFont="1"/>
    <xf numFmtId="0" fontId="3" fillId="0" borderId="0" xfId="0" applyFont="1" applyFill="1" applyBorder="1"/>
    <xf numFmtId="37" fontId="4" fillId="0" borderId="0" xfId="0" applyNumberFormat="1" applyFont="1" applyFill="1"/>
    <xf numFmtId="0" fontId="15" fillId="0" borderId="0" xfId="0" applyFont="1" applyAlignment="1">
      <alignment horizontal="center"/>
    </xf>
    <xf numFmtId="44" fontId="2" fillId="0" borderId="3" xfId="0" applyNumberFormat="1" applyFont="1" applyBorder="1"/>
    <xf numFmtId="0" fontId="2" fillId="0" borderId="7" xfId="0" applyFont="1" applyBorder="1"/>
    <xf numFmtId="164" fontId="6" fillId="0" borderId="0" xfId="8"/>
    <xf numFmtId="164" fontId="4" fillId="0" borderId="0" xfId="2" applyFont="1"/>
    <xf numFmtId="39" fontId="4" fillId="0" borderId="0" xfId="2" applyNumberFormat="1" applyFont="1"/>
    <xf numFmtId="39" fontId="4" fillId="0" borderId="0" xfId="2" applyNumberFormat="1" applyFont="1" applyAlignment="1">
      <alignment horizontal="left"/>
    </xf>
    <xf numFmtId="164" fontId="4" fillId="0" borderId="0" xfId="2" applyFont="1" applyFill="1"/>
    <xf numFmtId="37" fontId="7" fillId="0" borderId="0" xfId="2" applyNumberFormat="1" applyFont="1" applyAlignment="1">
      <alignment horizontal="center"/>
    </xf>
    <xf numFmtId="39" fontId="4" fillId="0" borderId="0" xfId="2" applyNumberFormat="1" applyFont="1" applyAlignment="1">
      <alignment horizontal="center"/>
    </xf>
    <xf numFmtId="164" fontId="4" fillId="0" borderId="0" xfId="2" applyFont="1" applyAlignment="1">
      <alignment horizontal="center"/>
    </xf>
    <xf numFmtId="164" fontId="4" fillId="0" borderId="1" xfId="2" applyFont="1" applyBorder="1" applyAlignment="1">
      <alignment horizontal="center"/>
    </xf>
    <xf numFmtId="39" fontId="4" fillId="0" borderId="1" xfId="2" applyNumberFormat="1" applyFont="1" applyBorder="1" applyAlignment="1">
      <alignment horizontal="center"/>
    </xf>
    <xf numFmtId="39" fontId="4" fillId="0" borderId="0" xfId="2" applyNumberFormat="1" applyFont="1" applyBorder="1"/>
    <xf numFmtId="39" fontId="4" fillId="0" borderId="0" xfId="9" applyNumberFormat="1" applyFont="1" applyBorder="1"/>
    <xf numFmtId="39" fontId="4" fillId="0" borderId="0" xfId="9" applyNumberFormat="1" applyFont="1" applyFill="1"/>
    <xf numFmtId="39" fontId="4" fillId="0" borderId="0" xfId="9" applyNumberFormat="1" applyFont="1" applyFill="1" applyBorder="1"/>
    <xf numFmtId="43" fontId="4" fillId="0" borderId="0" xfId="9" applyFont="1"/>
    <xf numFmtId="39" fontId="4" fillId="0" borderId="0" xfId="2" applyNumberFormat="1" applyFont="1" applyFill="1" applyBorder="1"/>
    <xf numFmtId="43" fontId="4" fillId="0" borderId="0" xfId="9" applyFont="1" applyFill="1"/>
    <xf numFmtId="39" fontId="4" fillId="0" borderId="0" xfId="2" applyNumberFormat="1" applyFont="1" applyFill="1"/>
    <xf numFmtId="164" fontId="4" fillId="0" borderId="0" xfId="5" applyNumberFormat="1" applyFont="1" applyFill="1"/>
    <xf numFmtId="0" fontId="4" fillId="0" borderId="0" xfId="5" applyFont="1" applyFill="1"/>
    <xf numFmtId="0" fontId="13" fillId="0" borderId="0" xfId="5" applyFont="1"/>
    <xf numFmtId="39" fontId="9" fillId="0" borderId="0" xfId="2" applyNumberFormat="1" applyFont="1"/>
    <xf numFmtId="39" fontId="12" fillId="0" borderId="0" xfId="2" applyNumberFormat="1" applyFont="1"/>
    <xf numFmtId="10" fontId="4" fillId="0" borderId="0" xfId="2" applyNumberFormat="1" applyFont="1"/>
    <xf numFmtId="4" fontId="4" fillId="0" borderId="0" xfId="2" applyNumberFormat="1" applyFont="1"/>
    <xf numFmtId="164" fontId="9" fillId="0" borderId="0" xfId="2" applyFont="1"/>
    <xf numFmtId="164" fontId="9" fillId="0" borderId="0" xfId="2" applyFont="1" applyFill="1"/>
    <xf numFmtId="2" fontId="4" fillId="0" borderId="0" xfId="2" applyNumberFormat="1" applyFont="1"/>
    <xf numFmtId="164" fontId="4" fillId="2" borderId="0" xfId="2" applyFont="1" applyFill="1"/>
    <xf numFmtId="44" fontId="5" fillId="0" borderId="0" xfId="1" applyFont="1" applyFill="1"/>
    <xf numFmtId="164" fontId="5" fillId="0" borderId="0" xfId="2" applyFont="1"/>
    <xf numFmtId="39" fontId="5" fillId="0" borderId="0" xfId="2" applyNumberFormat="1" applyFont="1" applyFill="1"/>
    <xf numFmtId="39" fontId="4" fillId="0" borderId="0" xfId="2" applyNumberFormat="1" applyFont="1" applyFill="1" applyAlignment="1">
      <alignment horizontal="left"/>
    </xf>
    <xf numFmtId="0" fontId="4" fillId="0" borderId="0" xfId="2" applyNumberFormat="1" applyFont="1" applyFill="1" applyAlignment="1">
      <alignment horizontal="left"/>
    </xf>
    <xf numFmtId="43" fontId="11" fillId="0" borderId="3" xfId="9" applyFont="1" applyBorder="1"/>
    <xf numFmtId="43" fontId="11" fillId="0" borderId="9" xfId="9" applyFont="1" applyBorder="1"/>
    <xf numFmtId="43" fontId="11" fillId="0" borderId="0" xfId="9" applyFont="1" applyBorder="1"/>
    <xf numFmtId="43" fontId="11" fillId="0" borderId="5" xfId="9" applyFont="1" applyBorder="1"/>
    <xf numFmtId="43" fontId="11" fillId="0" borderId="1" xfId="9" applyFont="1" applyBorder="1"/>
    <xf numFmtId="43" fontId="11" fillId="0" borderId="6" xfId="9" applyFont="1" applyBorder="1"/>
    <xf numFmtId="44" fontId="4" fillId="0" borderId="0" xfId="1" applyFont="1"/>
    <xf numFmtId="164" fontId="16" fillId="0" borderId="10" xfId="8" applyFont="1" applyBorder="1"/>
    <xf numFmtId="164" fontId="11" fillId="0" borderId="11" xfId="8" applyFont="1" applyBorder="1"/>
    <xf numFmtId="164" fontId="11" fillId="0" borderId="12" xfId="8" applyFont="1" applyBorder="1"/>
    <xf numFmtId="164" fontId="11" fillId="0" borderId="13" xfId="8" applyFont="1" applyBorder="1"/>
    <xf numFmtId="164" fontId="11" fillId="0" borderId="0" xfId="8" applyFont="1" applyBorder="1"/>
    <xf numFmtId="164" fontId="11" fillId="0" borderId="14" xfId="8" applyFont="1" applyBorder="1"/>
    <xf numFmtId="164" fontId="16" fillId="0" borderId="0" xfId="8" applyFont="1" applyBorder="1" applyAlignment="1">
      <alignment horizontal="center"/>
    </xf>
    <xf numFmtId="17" fontId="11" fillId="0" borderId="15" xfId="8" applyNumberFormat="1" applyFont="1" applyBorder="1"/>
    <xf numFmtId="165" fontId="11" fillId="0" borderId="14" xfId="6" applyNumberFormat="1" applyFont="1" applyBorder="1"/>
    <xf numFmtId="17" fontId="11" fillId="0" borderId="13" xfId="8" applyNumberFormat="1" applyFont="1" applyBorder="1"/>
    <xf numFmtId="17" fontId="11" fillId="0" borderId="16" xfId="8" applyNumberFormat="1" applyFont="1" applyBorder="1"/>
    <xf numFmtId="164" fontId="16" fillId="0" borderId="17" xfId="8" applyFont="1" applyBorder="1"/>
    <xf numFmtId="43" fontId="16" fillId="0" borderId="4" xfId="9" applyFont="1" applyBorder="1"/>
    <xf numFmtId="164" fontId="11" fillId="0" borderId="18" xfId="8" applyFont="1" applyBorder="1"/>
    <xf numFmtId="164" fontId="4" fillId="3" borderId="0" xfId="5" applyNumberFormat="1" applyFont="1" applyFill="1"/>
    <xf numFmtId="164" fontId="4" fillId="3" borderId="0" xfId="2" applyFont="1" applyFill="1"/>
    <xf numFmtId="164" fontId="4" fillId="4" borderId="0" xfId="2" applyFont="1" applyFill="1"/>
    <xf numFmtId="164" fontId="4" fillId="4" borderId="0" xfId="5" applyNumberFormat="1" applyFont="1" applyFill="1"/>
    <xf numFmtId="44" fontId="4" fillId="0" borderId="0" xfId="14" applyFont="1"/>
    <xf numFmtId="164" fontId="4" fillId="5" borderId="0" xfId="2" applyFont="1" applyFill="1"/>
    <xf numFmtId="164" fontId="4" fillId="5" borderId="0" xfId="2" applyNumberFormat="1" applyFont="1" applyFill="1"/>
    <xf numFmtId="164" fontId="4" fillId="5" borderId="0" xfId="2" applyFont="1" applyFill="1" applyBorder="1"/>
    <xf numFmtId="164" fontId="5" fillId="0" borderId="2" xfId="5" applyNumberFormat="1" applyFont="1" applyFill="1" applyBorder="1"/>
    <xf numFmtId="0" fontId="5" fillId="0" borderId="2" xfId="5" applyFont="1" applyFill="1" applyBorder="1"/>
    <xf numFmtId="39" fontId="5" fillId="0" borderId="2" xfId="2" applyNumberFormat="1" applyFont="1" applyBorder="1"/>
    <xf numFmtId="10" fontId="5" fillId="0" borderId="2" xfId="2" applyNumberFormat="1" applyFont="1" applyBorder="1"/>
    <xf numFmtId="39" fontId="5" fillId="0" borderId="2" xfId="9" applyNumberFormat="1" applyFont="1" applyFill="1" applyBorder="1"/>
    <xf numFmtId="44" fontId="5" fillId="0" borderId="0" xfId="1" applyFont="1"/>
    <xf numFmtId="164" fontId="16" fillId="0" borderId="19" xfId="8" applyFont="1" applyBorder="1"/>
    <xf numFmtId="164" fontId="5" fillId="0" borderId="0" xfId="2" applyFont="1" applyAlignment="1">
      <alignment horizontal="left"/>
    </xf>
    <xf numFmtId="14" fontId="5" fillId="0" borderId="0" xfId="2" applyNumberFormat="1" applyFont="1" applyAlignment="1">
      <alignment horizontal="center"/>
    </xf>
    <xf numFmtId="39" fontId="5" fillId="0" borderId="0" xfId="2" applyNumberFormat="1" applyFont="1" applyBorder="1"/>
    <xf numFmtId="39" fontId="4" fillId="0" borderId="0" xfId="1" applyNumberFormat="1" applyFont="1"/>
    <xf numFmtId="39" fontId="4" fillId="0" borderId="0" xfId="1" applyNumberFormat="1" applyFont="1" applyFill="1"/>
  </cellXfs>
  <cellStyles count="15">
    <cellStyle name="Comma 10 2" xfId="7"/>
    <cellStyle name="Comma 2" xfId="12"/>
    <cellStyle name="Comma 3" xfId="9"/>
    <cellStyle name="Currency" xfId="1" builtinId="4"/>
    <cellStyle name="Currency 2" xfId="14"/>
    <cellStyle name="Normal" xfId="0" builtinId="0"/>
    <cellStyle name="Normal 147" xfId="4"/>
    <cellStyle name="Normal 2" xfId="13"/>
    <cellStyle name="Normal 2 2" xfId="11"/>
    <cellStyle name="Normal 3" xfId="8"/>
    <cellStyle name="Normal 43" xfId="3"/>
    <cellStyle name="Normal 6" xfId="10"/>
    <cellStyle name="Normal_4th quarter corrections with staff expanded" xfId="2"/>
    <cellStyle name="Normal_4th quarter corrections with staff expanded 2 3" xfId="5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190501</xdr:colOff>
      <xdr:row>24</xdr:row>
      <xdr:rowOff>0</xdr:rowOff>
    </xdr:from>
    <xdr:to>
      <xdr:col>13</xdr:col>
      <xdr:colOff>523876</xdr:colOff>
      <xdr:row>25</xdr:row>
      <xdr:rowOff>114300</xdr:rowOff>
    </xdr:to>
    <xdr:cxnSp macro="">
      <xdr:nvCxnSpPr>
        <xdr:cNvPr id="5" name="Elbow Connector 4"/>
        <xdr:cNvCxnSpPr/>
      </xdr:nvCxnSpPr>
      <xdr:spPr>
        <a:xfrm rot="10800000" flipV="1">
          <a:off x="9024939" y="4362450"/>
          <a:ext cx="3228975" cy="300038"/>
        </a:xfrm>
        <a:prstGeom prst="bentConnector3">
          <a:avLst>
            <a:gd name="adj1" fmla="val 148"/>
          </a:avLst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topLeftCell="D1" zoomScale="115" zoomScaleNormal="115" workbookViewId="0">
      <selection activeCell="M11" sqref="M11"/>
    </sheetView>
  </sheetViews>
  <sheetFormatPr defaultRowHeight="14.4" x14ac:dyDescent="0.3"/>
  <cols>
    <col min="3" max="3" width="34.88671875" customWidth="1"/>
    <col min="4" max="4" width="15" customWidth="1"/>
    <col min="7" max="7" width="18.21875" customWidth="1"/>
    <col min="8" max="8" width="13.21875" bestFit="1" customWidth="1"/>
    <col min="9" max="9" width="16.88671875" bestFit="1" customWidth="1"/>
    <col min="12" max="12" width="9.109375" style="1"/>
    <col min="13" max="14" width="13.33203125" customWidth="1"/>
  </cols>
  <sheetData>
    <row r="1" spans="1:9" x14ac:dyDescent="0.3">
      <c r="A1" s="1" t="s">
        <v>0</v>
      </c>
    </row>
    <row r="2" spans="1:9" x14ac:dyDescent="0.3">
      <c r="A2" s="1" t="s">
        <v>25</v>
      </c>
    </row>
    <row r="3" spans="1:9" x14ac:dyDescent="0.3">
      <c r="A3" s="1"/>
    </row>
    <row r="4" spans="1:9" x14ac:dyDescent="0.3">
      <c r="D4" s="2" t="s">
        <v>1</v>
      </c>
    </row>
    <row r="5" spans="1:9" x14ac:dyDescent="0.3">
      <c r="C5" t="s">
        <v>2</v>
      </c>
      <c r="D5" s="3">
        <v>2253882</v>
      </c>
    </row>
    <row r="6" spans="1:9" x14ac:dyDescent="0.3">
      <c r="C6" t="s">
        <v>3</v>
      </c>
      <c r="D6" s="3">
        <v>10100</v>
      </c>
    </row>
    <row r="7" spans="1:9" x14ac:dyDescent="0.3">
      <c r="C7" t="s">
        <v>4</v>
      </c>
      <c r="D7" s="3">
        <v>117647.8</v>
      </c>
    </row>
    <row r="8" spans="1:9" x14ac:dyDescent="0.3">
      <c r="C8" t="s">
        <v>5</v>
      </c>
      <c r="D8" s="3">
        <v>150000</v>
      </c>
    </row>
    <row r="9" spans="1:9" ht="15" thickBot="1" x14ac:dyDescent="0.35">
      <c r="C9" s="5" t="s">
        <v>7</v>
      </c>
      <c r="D9" s="6">
        <f>SUM(D5:D8)</f>
        <v>2531629.7999999998</v>
      </c>
    </row>
    <row r="10" spans="1:9" ht="15" thickTop="1" x14ac:dyDescent="0.3">
      <c r="D10" s="3"/>
    </row>
    <row r="11" spans="1:9" x14ac:dyDescent="0.3">
      <c r="C11" t="s">
        <v>6</v>
      </c>
    </row>
    <row r="12" spans="1:9" x14ac:dyDescent="0.3">
      <c r="C12" t="s">
        <v>8</v>
      </c>
    </row>
    <row r="15" spans="1:9" x14ac:dyDescent="0.3">
      <c r="C15" s="26" t="s">
        <v>9</v>
      </c>
      <c r="D15" s="11"/>
      <c r="E15" s="11"/>
      <c r="F15" s="11"/>
      <c r="G15" s="11"/>
      <c r="H15" s="11"/>
      <c r="I15" s="9"/>
    </row>
    <row r="16" spans="1:9" x14ac:dyDescent="0.3">
      <c r="C16" s="16"/>
      <c r="D16" s="9"/>
      <c r="E16" s="9"/>
      <c r="F16" s="9"/>
      <c r="G16" s="9"/>
      <c r="H16" s="9"/>
      <c r="I16" s="28"/>
    </row>
    <row r="17" spans="3:14" x14ac:dyDescent="0.3">
      <c r="C17" s="9"/>
      <c r="D17" s="9"/>
      <c r="E17" s="9"/>
      <c r="F17" s="9"/>
      <c r="G17" s="9"/>
      <c r="H17" s="13" t="s">
        <v>10</v>
      </c>
      <c r="I17" s="13" t="s">
        <v>11</v>
      </c>
    </row>
    <row r="18" spans="3:14" x14ac:dyDescent="0.3">
      <c r="C18" s="12">
        <v>1</v>
      </c>
      <c r="D18" s="9"/>
      <c r="E18" s="9"/>
      <c r="F18" s="9"/>
      <c r="G18" s="9"/>
      <c r="H18" s="17" t="s">
        <v>12</v>
      </c>
      <c r="I18" s="17" t="s">
        <v>12</v>
      </c>
    </row>
    <row r="19" spans="3:14" x14ac:dyDescent="0.3">
      <c r="C19" s="12">
        <v>2</v>
      </c>
      <c r="D19" s="9"/>
      <c r="E19" s="9"/>
      <c r="F19" s="9"/>
      <c r="G19" s="9"/>
      <c r="H19" s="14"/>
      <c r="I19" s="14"/>
    </row>
    <row r="20" spans="3:14" x14ac:dyDescent="0.3">
      <c r="C20" s="12">
        <v>3</v>
      </c>
      <c r="D20" s="15" t="s">
        <v>13</v>
      </c>
      <c r="E20" s="9"/>
      <c r="F20" s="9"/>
      <c r="G20" s="9"/>
      <c r="H20" s="14"/>
      <c r="I20" s="14"/>
    </row>
    <row r="21" spans="3:14" ht="15" thickBot="1" x14ac:dyDescent="0.35">
      <c r="C21" s="12">
        <v>4</v>
      </c>
      <c r="D21" s="15"/>
      <c r="E21" s="9"/>
      <c r="F21" s="9"/>
      <c r="G21" s="9"/>
      <c r="H21" s="14"/>
      <c r="I21" s="14"/>
      <c r="M21" s="30" t="s">
        <v>22</v>
      </c>
      <c r="N21" s="30" t="s">
        <v>23</v>
      </c>
    </row>
    <row r="22" spans="3:14" ht="15" thickTop="1" x14ac:dyDescent="0.3">
      <c r="C22" s="12">
        <v>5</v>
      </c>
      <c r="D22" s="18" t="s">
        <v>14</v>
      </c>
      <c r="E22" s="9"/>
      <c r="F22" s="9"/>
      <c r="G22" s="9"/>
      <c r="H22" s="9"/>
      <c r="I22" s="9"/>
      <c r="L22" s="1" t="s">
        <v>20</v>
      </c>
      <c r="M22" s="4">
        <f>D9</f>
        <v>2531629.7999999998</v>
      </c>
      <c r="N22" s="4">
        <f>2641462</f>
        <v>2641462</v>
      </c>
    </row>
    <row r="23" spans="3:14" x14ac:dyDescent="0.3">
      <c r="C23" s="12">
        <v>6</v>
      </c>
      <c r="D23" s="10" t="s">
        <v>15</v>
      </c>
      <c r="E23" s="9"/>
      <c r="F23" s="9"/>
      <c r="G23" s="9"/>
      <c r="H23" s="27">
        <v>-2402328</v>
      </c>
      <c r="I23" s="27">
        <v>-2402328</v>
      </c>
      <c r="L23" s="1" t="s">
        <v>21</v>
      </c>
      <c r="M23" s="4">
        <f>'Historical Amortization'!I67</f>
        <v>1485613.8769078203</v>
      </c>
      <c r="N23" s="4">
        <v>1550066</v>
      </c>
    </row>
    <row r="24" spans="3:14" x14ac:dyDescent="0.3">
      <c r="C24" s="12">
        <v>7</v>
      </c>
      <c r="D24" s="9"/>
      <c r="E24" s="9"/>
      <c r="F24" s="9"/>
      <c r="G24" s="9"/>
      <c r="H24" s="14"/>
      <c r="I24" s="14"/>
      <c r="L24" s="1" t="s">
        <v>24</v>
      </c>
      <c r="M24" s="8">
        <f>SUM(M22:M23)</f>
        <v>4017243.6769078202</v>
      </c>
      <c r="N24" s="29">
        <f>SUM(N22:N23)</f>
        <v>4191528</v>
      </c>
    </row>
    <row r="25" spans="3:14" ht="15" thickBot="1" x14ac:dyDescent="0.35">
      <c r="C25" s="12">
        <v>8</v>
      </c>
      <c r="D25" s="18" t="s">
        <v>16</v>
      </c>
      <c r="E25" s="9"/>
      <c r="F25" s="9"/>
      <c r="G25" s="9"/>
      <c r="H25" s="9"/>
      <c r="I25" s="9"/>
    </row>
    <row r="26" spans="3:14" ht="15.6" thickTop="1" thickBot="1" x14ac:dyDescent="0.35">
      <c r="C26" s="12">
        <v>9</v>
      </c>
      <c r="D26" s="10" t="s">
        <v>15</v>
      </c>
      <c r="E26" s="9"/>
      <c r="F26" s="9"/>
      <c r="G26" s="9"/>
      <c r="H26" s="19">
        <v>3102783.7482523317</v>
      </c>
      <c r="I26" s="7">
        <v>4191528</v>
      </c>
    </row>
    <row r="27" spans="3:14" ht="15" thickTop="1" x14ac:dyDescent="0.3">
      <c r="C27" s="12">
        <v>10</v>
      </c>
      <c r="D27" s="9"/>
      <c r="E27" s="9"/>
      <c r="F27" s="9"/>
      <c r="G27" s="9"/>
      <c r="H27" s="14"/>
      <c r="I27" s="14"/>
    </row>
    <row r="28" spans="3:14" x14ac:dyDescent="0.3">
      <c r="C28" s="12">
        <v>11</v>
      </c>
      <c r="D28" s="16"/>
      <c r="E28" s="9"/>
      <c r="F28" s="9"/>
      <c r="G28" s="9"/>
      <c r="H28" s="14"/>
      <c r="I28" s="14"/>
    </row>
    <row r="29" spans="3:14" ht="15" thickBot="1" x14ac:dyDescent="0.35">
      <c r="C29" s="12">
        <v>12</v>
      </c>
      <c r="D29" s="16" t="s">
        <v>17</v>
      </c>
      <c r="E29" s="9"/>
      <c r="F29" s="9"/>
      <c r="G29" s="9"/>
      <c r="H29" s="20">
        <v>700455.74825233174</v>
      </c>
      <c r="I29" s="20">
        <v>1789200</v>
      </c>
    </row>
    <row r="30" spans="3:14" ht="15" thickTop="1" x14ac:dyDescent="0.3">
      <c r="C30" s="12">
        <v>13</v>
      </c>
      <c r="D30" s="9"/>
      <c r="E30" s="9"/>
      <c r="F30" s="9"/>
      <c r="G30" s="9"/>
      <c r="H30" s="14"/>
      <c r="I30" s="14"/>
    </row>
    <row r="31" spans="3:14" x14ac:dyDescent="0.3">
      <c r="C31" s="12">
        <v>14</v>
      </c>
      <c r="D31" s="9"/>
      <c r="E31" s="9"/>
      <c r="F31" s="9"/>
      <c r="G31" s="9"/>
      <c r="H31" s="14"/>
      <c r="I31" s="14"/>
    </row>
    <row r="32" spans="3:14" x14ac:dyDescent="0.3">
      <c r="C32" s="12">
        <v>15</v>
      </c>
      <c r="D32" s="9"/>
      <c r="E32" s="9"/>
      <c r="F32" s="9"/>
      <c r="G32" s="9"/>
      <c r="H32" s="14"/>
      <c r="I32" s="14"/>
    </row>
    <row r="33" spans="3:9" x14ac:dyDescent="0.3">
      <c r="C33" s="12">
        <v>16</v>
      </c>
      <c r="D33" s="21" t="s">
        <v>18</v>
      </c>
      <c r="E33" s="22"/>
      <c r="F33" s="22"/>
      <c r="G33" s="9"/>
      <c r="H33" s="23">
        <v>66182522</v>
      </c>
      <c r="I33" s="23">
        <v>66182522</v>
      </c>
    </row>
    <row r="34" spans="3:9" x14ac:dyDescent="0.3">
      <c r="C34" s="12">
        <v>17</v>
      </c>
      <c r="D34" s="16"/>
      <c r="E34" s="9"/>
      <c r="F34" s="9"/>
      <c r="G34" s="9"/>
      <c r="H34" s="24"/>
      <c r="I34" s="24"/>
    </row>
    <row r="35" spans="3:9" x14ac:dyDescent="0.3">
      <c r="C35" s="12">
        <v>18</v>
      </c>
      <c r="D35" s="16" t="s">
        <v>19</v>
      </c>
      <c r="E35" s="9"/>
      <c r="F35" s="9"/>
      <c r="G35" s="9"/>
      <c r="H35" s="25">
        <v>1.06E-2</v>
      </c>
      <c r="I35" s="25">
        <v>2.7E-2</v>
      </c>
    </row>
  </sheetData>
  <pageMargins left="0.7" right="0.7" top="0.75" bottom="0.75" header="0.3" footer="0.3"/>
  <pageSetup orientation="portrait" horizontalDpi="4294967295" verticalDpi="4294967295" r:id="rId1"/>
  <headerFooter>
    <oddHeader>&amp;RUG-181053 NWN Compliance Filing
Advice 19-07 / Work Paper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zoomScaleNormal="100" workbookViewId="0">
      <selection activeCell="I5" sqref="I5"/>
    </sheetView>
  </sheetViews>
  <sheetFormatPr defaultRowHeight="14.4" x14ac:dyDescent="0.3"/>
  <cols>
    <col min="3" max="3" width="12.109375" bestFit="1" customWidth="1"/>
    <col min="4" max="4" width="14.33203125" bestFit="1" customWidth="1"/>
    <col min="5" max="5" width="13.5546875" bestFit="1" customWidth="1"/>
    <col min="6" max="6" width="11.109375" bestFit="1" customWidth="1"/>
    <col min="7" max="7" width="12.33203125" bestFit="1" customWidth="1"/>
    <col min="8" max="8" width="13.88671875" bestFit="1" customWidth="1"/>
    <col min="9" max="10" width="15.44140625" bestFit="1" customWidth="1"/>
    <col min="12" max="12" width="37.5546875" bestFit="1" customWidth="1"/>
    <col min="13" max="15" width="13.5546875" bestFit="1" customWidth="1"/>
  </cols>
  <sheetData>
    <row r="1" spans="1:16" x14ac:dyDescent="0.3">
      <c r="A1" s="31"/>
      <c r="B1" s="61" t="s">
        <v>26</v>
      </c>
      <c r="C1" s="33"/>
      <c r="D1" s="48"/>
      <c r="E1" s="48"/>
      <c r="F1" s="48"/>
      <c r="G1" s="48"/>
      <c r="H1" s="48"/>
      <c r="I1" s="48"/>
      <c r="J1" s="48"/>
      <c r="K1" s="35"/>
      <c r="L1" s="31"/>
      <c r="M1" s="31"/>
      <c r="N1" s="31"/>
      <c r="O1" s="31"/>
      <c r="P1" s="31"/>
    </row>
    <row r="2" spans="1:16" x14ac:dyDescent="0.3">
      <c r="A2" s="31"/>
      <c r="B2" s="61" t="s">
        <v>27</v>
      </c>
      <c r="C2" s="33"/>
      <c r="D2" s="48"/>
      <c r="E2" s="48"/>
      <c r="F2" s="62"/>
      <c r="G2" s="48"/>
      <c r="H2" s="48"/>
      <c r="I2" s="48"/>
      <c r="J2" s="48"/>
      <c r="K2" s="35"/>
      <c r="L2" s="31"/>
      <c r="M2" s="31"/>
      <c r="N2" s="31"/>
      <c r="O2" s="31"/>
      <c r="P2" s="31"/>
    </row>
    <row r="3" spans="1:16" x14ac:dyDescent="0.3">
      <c r="A3" s="31"/>
      <c r="B3" s="61" t="s">
        <v>28</v>
      </c>
      <c r="C3" s="34"/>
      <c r="D3" s="63"/>
      <c r="E3" s="48"/>
      <c r="F3" s="48"/>
      <c r="G3" s="63"/>
      <c r="H3" s="48"/>
      <c r="I3" s="48"/>
      <c r="J3" s="48"/>
      <c r="K3" s="47"/>
      <c r="L3" s="31"/>
      <c r="M3" s="31"/>
      <c r="N3" s="31"/>
      <c r="O3" s="31"/>
      <c r="P3" s="31"/>
    </row>
    <row r="4" spans="1:16" x14ac:dyDescent="0.3">
      <c r="A4" s="31"/>
      <c r="B4" s="31"/>
      <c r="C4" s="31"/>
      <c r="D4" s="64"/>
      <c r="E4" s="48"/>
      <c r="F4" s="48"/>
      <c r="G4" s="64"/>
      <c r="H4" s="48"/>
      <c r="I4" s="48"/>
      <c r="J4" s="48"/>
      <c r="K4" s="35"/>
      <c r="L4" s="31"/>
      <c r="M4" s="31"/>
      <c r="N4" s="31"/>
      <c r="O4" s="31"/>
      <c r="P4" s="31"/>
    </row>
    <row r="5" spans="1:16" x14ac:dyDescent="0.3">
      <c r="A5" s="31"/>
      <c r="B5" s="31"/>
      <c r="C5" s="31"/>
      <c r="D5" s="35"/>
      <c r="E5" s="48"/>
      <c r="F5" s="35"/>
      <c r="G5" s="35"/>
      <c r="H5" s="35"/>
      <c r="I5" s="35"/>
      <c r="J5" s="35"/>
      <c r="K5" s="35"/>
      <c r="L5" s="31"/>
      <c r="M5" s="31"/>
      <c r="N5" s="31"/>
      <c r="O5" s="31"/>
      <c r="P5" s="31"/>
    </row>
    <row r="6" spans="1:16" x14ac:dyDescent="0.3">
      <c r="A6" s="31"/>
      <c r="B6" s="31"/>
      <c r="C6" s="31"/>
      <c r="D6" s="35"/>
      <c r="E6" s="48"/>
      <c r="F6" s="35"/>
      <c r="G6" s="35"/>
      <c r="H6" s="35"/>
      <c r="I6" s="35"/>
      <c r="J6" s="35"/>
      <c r="K6" s="35"/>
      <c r="L6" s="31"/>
      <c r="M6" s="31"/>
      <c r="N6" s="31"/>
      <c r="O6" s="31"/>
      <c r="P6" s="31"/>
    </row>
    <row r="7" spans="1:16" x14ac:dyDescent="0.3">
      <c r="A7" s="31"/>
      <c r="B7" s="31"/>
      <c r="C7" s="31"/>
      <c r="D7" s="48"/>
      <c r="E7" s="48"/>
      <c r="F7" s="35"/>
      <c r="G7" s="48"/>
      <c r="H7" s="35"/>
      <c r="I7" s="35"/>
      <c r="J7" s="35"/>
      <c r="K7" s="35"/>
      <c r="L7" s="31"/>
      <c r="M7" s="31"/>
      <c r="N7" s="31"/>
      <c r="O7" s="31"/>
      <c r="P7" s="31"/>
    </row>
    <row r="8" spans="1:16" x14ac:dyDescent="0.3">
      <c r="A8" s="36">
        <v>1</v>
      </c>
      <c r="B8" s="32" t="s">
        <v>29</v>
      </c>
      <c r="C8" s="31"/>
      <c r="D8" s="48"/>
      <c r="E8" s="48"/>
      <c r="F8" s="35"/>
      <c r="G8" s="48"/>
      <c r="H8" s="35"/>
      <c r="I8" s="35"/>
      <c r="J8" s="35"/>
      <c r="K8" s="35"/>
      <c r="L8" s="31"/>
      <c r="M8" s="31"/>
      <c r="N8" s="31"/>
      <c r="O8" s="31"/>
      <c r="P8" s="31"/>
    </row>
    <row r="9" spans="1:16" x14ac:dyDescent="0.3">
      <c r="A9" s="36">
        <v>2</v>
      </c>
      <c r="B9" s="31"/>
      <c r="C9" s="31"/>
      <c r="D9" s="31"/>
      <c r="E9" s="31"/>
      <c r="F9" s="31"/>
      <c r="G9" s="31"/>
      <c r="H9" s="37"/>
      <c r="I9" s="31"/>
      <c r="J9" s="31"/>
      <c r="K9" s="31"/>
      <c r="L9" s="31"/>
      <c r="M9" s="31"/>
      <c r="N9" s="31"/>
      <c r="O9" s="31"/>
      <c r="P9" s="31"/>
    </row>
    <row r="10" spans="1:16" x14ac:dyDescent="0.3">
      <c r="A10" s="36">
        <v>3</v>
      </c>
      <c r="B10" s="38"/>
      <c r="C10" s="38"/>
      <c r="D10" s="37"/>
      <c r="E10" s="37"/>
      <c r="F10" s="37"/>
      <c r="G10" s="37"/>
      <c r="H10" s="37"/>
      <c r="I10" s="37"/>
      <c r="J10" s="37"/>
      <c r="K10" s="31"/>
      <c r="L10" s="31"/>
      <c r="M10" s="31"/>
      <c r="N10" s="31"/>
      <c r="O10" s="31"/>
      <c r="P10" s="31"/>
    </row>
    <row r="11" spans="1:16" x14ac:dyDescent="0.3">
      <c r="A11" s="36">
        <v>4</v>
      </c>
      <c r="B11" s="39" t="s">
        <v>30</v>
      </c>
      <c r="C11" s="39" t="s">
        <v>31</v>
      </c>
      <c r="D11" s="40" t="s">
        <v>32</v>
      </c>
      <c r="E11" s="40" t="s">
        <v>33</v>
      </c>
      <c r="F11" s="40" t="s">
        <v>34</v>
      </c>
      <c r="G11" s="40" t="s">
        <v>35</v>
      </c>
      <c r="H11" s="40" t="s">
        <v>36</v>
      </c>
      <c r="I11" s="40" t="s">
        <v>37</v>
      </c>
      <c r="J11" s="40" t="s">
        <v>38</v>
      </c>
      <c r="K11" s="31"/>
      <c r="L11" s="31"/>
      <c r="M11" s="31"/>
      <c r="N11" s="31"/>
      <c r="O11" s="31"/>
      <c r="P11" s="31"/>
    </row>
    <row r="12" spans="1:16" x14ac:dyDescent="0.3">
      <c r="A12" s="36">
        <v>5</v>
      </c>
      <c r="B12" s="38" t="s">
        <v>39</v>
      </c>
      <c r="C12" s="38" t="s">
        <v>40</v>
      </c>
      <c r="D12" s="37" t="s">
        <v>41</v>
      </c>
      <c r="E12" s="37" t="s">
        <v>42</v>
      </c>
      <c r="F12" s="37" t="s">
        <v>43</v>
      </c>
      <c r="G12" s="37" t="s">
        <v>44</v>
      </c>
      <c r="H12" s="37" t="s">
        <v>45</v>
      </c>
      <c r="I12" s="37" t="s">
        <v>46</v>
      </c>
      <c r="J12" s="37" t="s">
        <v>47</v>
      </c>
      <c r="K12" s="38"/>
      <c r="L12" s="31"/>
      <c r="M12" s="31"/>
      <c r="N12" s="31"/>
      <c r="O12" s="31"/>
      <c r="P12" s="31"/>
    </row>
    <row r="13" spans="1:16" ht="15" thickBot="1" x14ac:dyDescent="0.35">
      <c r="A13" s="36">
        <v>6</v>
      </c>
      <c r="B13" s="31"/>
      <c r="C13" s="31"/>
      <c r="D13" s="31"/>
      <c r="E13" s="31"/>
      <c r="F13" s="31"/>
      <c r="G13" s="31"/>
      <c r="H13" s="37"/>
      <c r="I13" s="31"/>
      <c r="J13" s="31"/>
      <c r="K13" s="31"/>
      <c r="L13" s="31"/>
      <c r="M13" s="31"/>
      <c r="N13" s="31"/>
      <c r="O13" s="31"/>
      <c r="P13" s="31"/>
    </row>
    <row r="14" spans="1:16" x14ac:dyDescent="0.3">
      <c r="A14" s="36">
        <v>7</v>
      </c>
      <c r="B14" s="101" t="s">
        <v>48</v>
      </c>
      <c r="C14" s="102">
        <v>43769</v>
      </c>
      <c r="D14" s="53"/>
      <c r="E14" s="32"/>
      <c r="F14" s="54"/>
      <c r="G14" s="53"/>
      <c r="H14" s="42"/>
      <c r="I14" s="41"/>
      <c r="J14" s="99">
        <v>5365993.92</v>
      </c>
      <c r="K14" s="90"/>
      <c r="L14" s="72" t="s">
        <v>49</v>
      </c>
      <c r="M14" s="73"/>
      <c r="N14" s="73"/>
      <c r="O14" s="73"/>
      <c r="P14" s="74"/>
    </row>
    <row r="15" spans="1:16" x14ac:dyDescent="0.3">
      <c r="A15" s="36">
        <v>8</v>
      </c>
      <c r="B15" s="91">
        <v>43799</v>
      </c>
      <c r="C15" s="31"/>
      <c r="D15" s="53">
        <v>-154864.41008034424</v>
      </c>
      <c r="E15" s="33">
        <v>1341498.48</v>
      </c>
      <c r="F15" s="54">
        <v>5.4199999999999998E-2</v>
      </c>
      <c r="G15" s="33">
        <v>5709.3660085685551</v>
      </c>
      <c r="H15" s="42">
        <v>18177.304403999999</v>
      </c>
      <c r="I15" s="41">
        <v>-1323321.1755959999</v>
      </c>
      <c r="J15" s="104">
        <v>4042672.7444040002</v>
      </c>
      <c r="K15" s="53"/>
      <c r="L15" s="75"/>
      <c r="M15" s="76"/>
      <c r="N15" s="76"/>
      <c r="O15" s="76"/>
      <c r="P15" s="77"/>
    </row>
    <row r="16" spans="1:16" x14ac:dyDescent="0.3">
      <c r="A16" s="36">
        <v>9</v>
      </c>
      <c r="B16" s="91">
        <v>43830</v>
      </c>
      <c r="C16" s="56"/>
      <c r="D16" s="53">
        <v>-215103.94930654764</v>
      </c>
      <c r="E16" s="31"/>
      <c r="F16" s="54">
        <v>5.4199999999999998E-2</v>
      </c>
      <c r="G16" s="33">
        <v>4873.8541302864915</v>
      </c>
      <c r="H16" s="42">
        <v>18259.405228891399</v>
      </c>
      <c r="I16" s="41">
        <v>18259.405228891399</v>
      </c>
      <c r="J16" s="104">
        <v>4060932.1496328916</v>
      </c>
      <c r="K16" s="71"/>
      <c r="L16" s="75"/>
      <c r="M16" s="78" t="s">
        <v>50</v>
      </c>
      <c r="N16" s="78" t="s">
        <v>51</v>
      </c>
      <c r="O16" s="78" t="s">
        <v>52</v>
      </c>
      <c r="P16" s="100" t="s">
        <v>53</v>
      </c>
    </row>
    <row r="17" spans="1:16" x14ac:dyDescent="0.3">
      <c r="A17" s="36">
        <v>10</v>
      </c>
      <c r="B17" s="93">
        <v>43861</v>
      </c>
      <c r="C17" s="56"/>
      <c r="D17" s="53">
        <v>-214201.29336946853</v>
      </c>
      <c r="E17" s="31"/>
      <c r="F17" s="54">
        <v>5.4199999999999998E-2</v>
      </c>
      <c r="G17" s="33">
        <v>3904.3397905764887</v>
      </c>
      <c r="H17" s="42">
        <v>18341.876875841892</v>
      </c>
      <c r="I17" s="41">
        <v>18341.876875841892</v>
      </c>
      <c r="J17" s="104">
        <v>4079274.0265087336</v>
      </c>
      <c r="K17" s="31"/>
      <c r="L17" s="79">
        <v>43770</v>
      </c>
      <c r="M17" s="65">
        <v>6340868.836698099</v>
      </c>
      <c r="N17" s="65">
        <v>2656408.1410784717</v>
      </c>
      <c r="O17" s="66">
        <v>8997276.9777765702</v>
      </c>
      <c r="P17" s="80">
        <v>0.11544136082833598</v>
      </c>
    </row>
    <row r="18" spans="1:16" x14ac:dyDescent="0.3">
      <c r="A18" s="36">
        <v>11</v>
      </c>
      <c r="B18" s="92">
        <v>43889</v>
      </c>
      <c r="C18" s="56"/>
      <c r="D18" s="53">
        <v>-182130.69428744048</v>
      </c>
      <c r="E18" s="31"/>
      <c r="F18" s="54">
        <v>5.4199999999999998E-2</v>
      </c>
      <c r="G18" s="33">
        <v>3009.2900517846356</v>
      </c>
      <c r="H18" s="42">
        <v>18424.721019731111</v>
      </c>
      <c r="I18" s="41">
        <v>18424.721019731111</v>
      </c>
      <c r="J18" s="104">
        <v>4097698.7475284645</v>
      </c>
      <c r="K18" s="31"/>
      <c r="L18" s="81">
        <v>43800</v>
      </c>
      <c r="M18" s="67">
        <v>8858949.8077822905</v>
      </c>
      <c r="N18" s="67">
        <v>3638110.1036625183</v>
      </c>
      <c r="O18" s="68">
        <v>12497059.911444809</v>
      </c>
      <c r="P18" s="80">
        <v>0.16034602536899456</v>
      </c>
    </row>
    <row r="19" spans="1:16" x14ac:dyDescent="0.3">
      <c r="A19" s="36">
        <v>12</v>
      </c>
      <c r="B19" s="92">
        <v>43920</v>
      </c>
      <c r="C19" s="56"/>
      <c r="D19" s="53">
        <v>-153038.44968576942</v>
      </c>
      <c r="E19" s="31"/>
      <c r="F19" s="54">
        <v>5.4199999999999998E-2</v>
      </c>
      <c r="G19" s="33">
        <v>2252.3664016451366</v>
      </c>
      <c r="H19" s="42">
        <v>18507.939343003563</v>
      </c>
      <c r="I19" s="41">
        <v>18507.939343003563</v>
      </c>
      <c r="J19" s="104">
        <v>4116206.6868714681</v>
      </c>
      <c r="K19" s="31"/>
      <c r="L19" s="81">
        <v>43831</v>
      </c>
      <c r="M19" s="67">
        <v>8817203.5496987905</v>
      </c>
      <c r="N19" s="67">
        <v>3627414.0641430919</v>
      </c>
      <c r="O19" s="68">
        <v>12444617.613841882</v>
      </c>
      <c r="P19" s="80">
        <v>0.15967315398633067</v>
      </c>
    </row>
    <row r="20" spans="1:16" x14ac:dyDescent="0.3">
      <c r="A20" s="36">
        <v>13</v>
      </c>
      <c r="B20" s="91">
        <v>43950</v>
      </c>
      <c r="C20" s="56"/>
      <c r="D20" s="53">
        <v>-108211.76484245398</v>
      </c>
      <c r="E20" s="31"/>
      <c r="F20" s="54">
        <v>5.4199999999999998E-2</v>
      </c>
      <c r="G20" s="33">
        <v>1662.3763338355657</v>
      </c>
      <c r="H20" s="42">
        <v>18591.533535702798</v>
      </c>
      <c r="I20" s="41">
        <v>18591.533535702798</v>
      </c>
      <c r="J20" s="104">
        <v>4134798.2204071707</v>
      </c>
      <c r="K20" s="31"/>
      <c r="L20" s="81">
        <v>43862</v>
      </c>
      <c r="M20" s="67">
        <v>7482441.877934007</v>
      </c>
      <c r="N20" s="67">
        <v>3098945.4260223866</v>
      </c>
      <c r="O20" s="68">
        <v>10581387.303956393</v>
      </c>
      <c r="P20" s="80">
        <v>0.13576660503367882</v>
      </c>
    </row>
    <row r="21" spans="1:16" x14ac:dyDescent="0.3">
      <c r="A21" s="36">
        <v>14</v>
      </c>
      <c r="B21" s="91">
        <v>43981</v>
      </c>
      <c r="C21" s="56"/>
      <c r="D21" s="53">
        <v>-65850.402301984344</v>
      </c>
      <c r="E21" s="31"/>
      <c r="F21" s="54">
        <v>5.4199999999999998E-2</v>
      </c>
      <c r="G21" s="33">
        <v>1269.2859397010423</v>
      </c>
      <c r="H21" s="42">
        <v>18675.505295505722</v>
      </c>
      <c r="I21" s="41">
        <v>18675.505295505722</v>
      </c>
      <c r="J21" s="104">
        <v>4153473.7257026765</v>
      </c>
      <c r="K21" s="31"/>
      <c r="L21" s="81">
        <v>43891</v>
      </c>
      <c r="M21" s="67">
        <v>6256824.6682192646</v>
      </c>
      <c r="N21" s="67">
        <v>2634368.0813481482</v>
      </c>
      <c r="O21" s="68">
        <v>8891192.7495674118</v>
      </c>
      <c r="P21" s="80">
        <v>0.11408022593195143</v>
      </c>
    </row>
    <row r="22" spans="1:16" x14ac:dyDescent="0.3">
      <c r="A22" s="36">
        <v>15</v>
      </c>
      <c r="B22" s="91">
        <v>44011</v>
      </c>
      <c r="C22" s="56"/>
      <c r="D22" s="53">
        <v>-45200.658127686256</v>
      </c>
      <c r="E22" s="31"/>
      <c r="F22" s="54">
        <v>5.4199999999999998E-2</v>
      </c>
      <c r="G22" s="33">
        <v>1018.4956282307033</v>
      </c>
      <c r="H22" s="42">
        <v>18759.85632775709</v>
      </c>
      <c r="I22" s="41">
        <v>18759.85632775709</v>
      </c>
      <c r="J22" s="104">
        <v>4172233.5820304337</v>
      </c>
      <c r="K22" s="31"/>
      <c r="L22" s="81">
        <v>43922</v>
      </c>
      <c r="M22" s="67">
        <v>4377274.2136175353</v>
      </c>
      <c r="N22" s="67">
        <v>1909588.0811890643</v>
      </c>
      <c r="O22" s="68">
        <v>6286862.2948065996</v>
      </c>
      <c r="P22" s="80">
        <v>8.0664843423791266E-2</v>
      </c>
    </row>
    <row r="23" spans="1:16" x14ac:dyDescent="0.3">
      <c r="A23" s="36">
        <v>16</v>
      </c>
      <c r="B23" s="91">
        <v>44042</v>
      </c>
      <c r="C23" s="56"/>
      <c r="D23" s="53">
        <v>-38083.626482178115</v>
      </c>
      <c r="E23" s="31"/>
      <c r="F23" s="54">
        <v>5.4199999999999998E-2</v>
      </c>
      <c r="G23" s="33">
        <v>830.41195215342634</v>
      </c>
      <c r="H23" s="42">
        <v>18844.588345504126</v>
      </c>
      <c r="I23" s="41">
        <v>18844.588345504126</v>
      </c>
      <c r="J23" s="104">
        <v>4191078.1703759376</v>
      </c>
      <c r="K23" s="31"/>
      <c r="L23" s="81">
        <v>43952</v>
      </c>
      <c r="M23" s="67">
        <v>2558386.8581189271</v>
      </c>
      <c r="N23" s="67">
        <v>1267374.7116412977</v>
      </c>
      <c r="O23" s="68">
        <v>3825761.5697602248</v>
      </c>
      <c r="P23" s="80">
        <v>4.908719859450332E-2</v>
      </c>
    </row>
    <row r="24" spans="1:16" x14ac:dyDescent="0.3">
      <c r="A24" s="36">
        <v>17</v>
      </c>
      <c r="B24" s="91">
        <v>44073</v>
      </c>
      <c r="C24" s="56"/>
      <c r="D24" s="53">
        <v>-37949.118961323991</v>
      </c>
      <c r="E24" s="31"/>
      <c r="F24" s="54">
        <v>5.4199999999999998E-2</v>
      </c>
      <c r="G24" s="33">
        <v>658.70466869351696</v>
      </c>
      <c r="H24" s="42">
        <v>18929.703069531319</v>
      </c>
      <c r="I24" s="41">
        <v>18929.703069531319</v>
      </c>
      <c r="J24" s="104">
        <v>4210007.873445469</v>
      </c>
      <c r="K24" s="31"/>
      <c r="L24" s="81">
        <v>43983</v>
      </c>
      <c r="M24" s="67">
        <v>1663481.073282606</v>
      </c>
      <c r="N24" s="67">
        <v>962576.39558059082</v>
      </c>
      <c r="O24" s="68">
        <v>2626057.4688631967</v>
      </c>
      <c r="P24" s="80">
        <v>3.3694155305853388E-2</v>
      </c>
    </row>
    <row r="25" spans="1:16" x14ac:dyDescent="0.3">
      <c r="A25" s="36">
        <v>18</v>
      </c>
      <c r="B25" s="91">
        <v>44103</v>
      </c>
      <c r="C25" s="56"/>
      <c r="D25" s="53">
        <v>-40598.869296783923</v>
      </c>
      <c r="E25" s="31"/>
      <c r="F25" s="54">
        <v>5.4199999999999998E-2</v>
      </c>
      <c r="G25" s="33">
        <v>481.31712854395658</v>
      </c>
      <c r="H25" s="42">
        <v>19015.202228395367</v>
      </c>
      <c r="I25" s="41">
        <v>19015.202228395367</v>
      </c>
      <c r="J25" s="104">
        <v>4229023.0756738642</v>
      </c>
      <c r="K25" s="31"/>
      <c r="L25" s="81">
        <v>44013</v>
      </c>
      <c r="M25" s="67">
        <v>1382425.2752797708</v>
      </c>
      <c r="N25" s="67">
        <v>830148.52137612761</v>
      </c>
      <c r="O25" s="68">
        <v>2212573.7966558984</v>
      </c>
      <c r="P25" s="80">
        <v>2.8388870393783908E-2</v>
      </c>
    </row>
    <row r="26" spans="1:16" x14ac:dyDescent="0.3">
      <c r="A26" s="36">
        <v>19</v>
      </c>
      <c r="B26" s="91">
        <v>44134</v>
      </c>
      <c r="C26" s="56"/>
      <c r="D26" s="53">
        <v>-86265.243258018891</v>
      </c>
      <c r="E26" s="31"/>
      <c r="F26" s="54">
        <v>5.4199999999999998E-2</v>
      </c>
      <c r="G26" s="33">
        <v>194.81567435769409</v>
      </c>
      <c r="H26" s="42">
        <v>19101.087558460287</v>
      </c>
      <c r="I26" s="41">
        <v>19101.087558460287</v>
      </c>
      <c r="J26" s="104">
        <v>4248124.1632323246</v>
      </c>
      <c r="K26" s="90"/>
      <c r="L26" s="81">
        <v>44044</v>
      </c>
      <c r="M26" s="67">
        <v>1377436.4659624277</v>
      </c>
      <c r="N26" s="67">
        <v>827322.74359698582</v>
      </c>
      <c r="O26" s="68">
        <v>2204759.2095594136</v>
      </c>
      <c r="P26" s="80">
        <v>2.8288603771898416E-2</v>
      </c>
    </row>
    <row r="27" spans="1:16" x14ac:dyDescent="0.3">
      <c r="A27" s="36">
        <v>20</v>
      </c>
      <c r="B27" s="59">
        <v>44164</v>
      </c>
      <c r="C27" s="31"/>
      <c r="D27" s="53">
        <v>-163469.7447904252</v>
      </c>
      <c r="E27" s="33">
        <v>1416041.3877441082</v>
      </c>
      <c r="F27" s="54">
        <v>5.4199999999999998E-2</v>
      </c>
      <c r="G27" s="33">
        <v>6026.6177609925116</v>
      </c>
      <c r="H27" s="42">
        <v>12791.573869288442</v>
      </c>
      <c r="I27" s="41">
        <v>-1403249.8138748198</v>
      </c>
      <c r="J27" s="104">
        <v>2844874.3493575049</v>
      </c>
      <c r="K27" s="31"/>
      <c r="L27" s="81">
        <v>44075</v>
      </c>
      <c r="M27" s="67">
        <v>1515224.7378037728</v>
      </c>
      <c r="N27" s="67">
        <v>843479.05900923139</v>
      </c>
      <c r="O27" s="68">
        <v>2358703.7968130042</v>
      </c>
      <c r="P27" s="80">
        <v>3.0263820572337827E-2</v>
      </c>
    </row>
    <row r="28" spans="1:16" x14ac:dyDescent="0.3">
      <c r="A28" s="36">
        <v>21</v>
      </c>
      <c r="B28" s="59">
        <v>44194</v>
      </c>
      <c r="C28" s="31"/>
      <c r="D28" s="53">
        <v>-227056.60828276305</v>
      </c>
      <c r="E28" s="31"/>
      <c r="F28" s="54">
        <v>5.4199999999999998E-2</v>
      </c>
      <c r="G28" s="33">
        <v>5144.6790803022277</v>
      </c>
      <c r="H28" s="42">
        <v>12849.349144598064</v>
      </c>
      <c r="I28" s="41">
        <v>12849.349144598064</v>
      </c>
      <c r="J28" s="105">
        <v>2857723.6985021029</v>
      </c>
      <c r="K28" s="55"/>
      <c r="L28" s="82">
        <v>44105</v>
      </c>
      <c r="M28" s="69">
        <v>3448875.0073580947</v>
      </c>
      <c r="N28" s="69">
        <v>1562943.3100009304</v>
      </c>
      <c r="O28" s="70">
        <v>5011818.3173590247</v>
      </c>
      <c r="P28" s="80">
        <v>6.4305136788540301E-2</v>
      </c>
    </row>
    <row r="29" spans="1:16" ht="15" thickBot="1" x14ac:dyDescent="0.35">
      <c r="A29" s="36">
        <v>22</v>
      </c>
      <c r="B29" s="59">
        <v>44225</v>
      </c>
      <c r="C29" s="56"/>
      <c r="D29" s="53">
        <v>-226103.79455628237</v>
      </c>
      <c r="E29" s="31"/>
      <c r="F29" s="54">
        <v>5.4199999999999998E-2</v>
      </c>
      <c r="G29" s="33">
        <v>4121.2918372240501</v>
      </c>
      <c r="H29" s="42">
        <v>12907.385371567832</v>
      </c>
      <c r="I29" s="41">
        <v>12907.385371567832</v>
      </c>
      <c r="J29" s="104">
        <v>2870631.0838736705</v>
      </c>
      <c r="K29" s="31"/>
      <c r="L29" s="83" t="s">
        <v>52</v>
      </c>
      <c r="M29" s="84">
        <v>54079392.371755585</v>
      </c>
      <c r="N29" s="84">
        <v>23858678.638648845</v>
      </c>
      <c r="O29" s="84">
        <v>77938071.010404438</v>
      </c>
      <c r="P29" s="85"/>
    </row>
    <row r="30" spans="1:16" x14ac:dyDescent="0.3">
      <c r="A30" s="36">
        <v>23</v>
      </c>
      <c r="B30" s="59">
        <v>44255</v>
      </c>
      <c r="C30" s="56"/>
      <c r="D30" s="53">
        <v>-192251.13180119678</v>
      </c>
      <c r="E30" s="31"/>
      <c r="F30" s="54">
        <v>5.4199999999999998E-2</v>
      </c>
      <c r="G30" s="33">
        <v>3176.5069618667439</v>
      </c>
      <c r="H30" s="42">
        <v>12965.683728829412</v>
      </c>
      <c r="I30" s="41">
        <v>12965.683728829412</v>
      </c>
      <c r="J30" s="104">
        <v>2883596.7676025</v>
      </c>
      <c r="K30" s="31"/>
      <c r="L30" s="31"/>
      <c r="M30" s="31"/>
      <c r="N30" s="31"/>
      <c r="O30" s="31"/>
      <c r="P30" s="31"/>
    </row>
    <row r="31" spans="1:16" x14ac:dyDescent="0.3">
      <c r="A31" s="36">
        <v>24</v>
      </c>
      <c r="B31" s="59">
        <v>44283</v>
      </c>
      <c r="C31" s="56"/>
      <c r="D31" s="53">
        <v>-161542.3214428419</v>
      </c>
      <c r="E31" s="31"/>
      <c r="F31" s="54">
        <v>5.4199999999999998E-2</v>
      </c>
      <c r="G31" s="33">
        <v>2377.5234132906226</v>
      </c>
      <c r="H31" s="42">
        <v>13024.245400337959</v>
      </c>
      <c r="I31" s="41">
        <v>13024.245400337959</v>
      </c>
      <c r="J31" s="104">
        <v>2896621.013002838</v>
      </c>
      <c r="K31" s="31"/>
      <c r="L31" s="31"/>
      <c r="M31" s="31"/>
      <c r="N31" s="31"/>
      <c r="O31" s="31"/>
      <c r="P31" s="31"/>
    </row>
    <row r="32" spans="1:16" x14ac:dyDescent="0.3">
      <c r="A32" s="36">
        <v>25</v>
      </c>
      <c r="B32" s="59">
        <v>44314</v>
      </c>
      <c r="C32" s="56"/>
      <c r="D32" s="53">
        <v>-114224.75682398658</v>
      </c>
      <c r="E32" s="31"/>
      <c r="F32" s="54">
        <v>5.4199999999999998E-2</v>
      </c>
      <c r="G32" s="33">
        <v>1754.7494282047021</v>
      </c>
      <c r="H32" s="42">
        <v>13083.07157539615</v>
      </c>
      <c r="I32" s="41">
        <v>13083.07157539615</v>
      </c>
      <c r="J32" s="104">
        <v>2909704.0845782342</v>
      </c>
      <c r="K32" s="31"/>
      <c r="L32" s="31"/>
      <c r="M32" s="31"/>
      <c r="N32" s="31"/>
      <c r="O32" s="31"/>
      <c r="P32" s="31"/>
    </row>
    <row r="33" spans="1:13" x14ac:dyDescent="0.3">
      <c r="A33" s="36">
        <v>26</v>
      </c>
      <c r="B33" s="59">
        <v>44344</v>
      </c>
      <c r="C33" s="56"/>
      <c r="D33" s="53">
        <v>-69509.504818231115</v>
      </c>
      <c r="E33" s="31"/>
      <c r="F33" s="54">
        <v>5.4199999999999998E-2</v>
      </c>
      <c r="G33" s="33">
        <v>1339.8162206626935</v>
      </c>
      <c r="H33" s="42">
        <v>13142.163448678359</v>
      </c>
      <c r="I33" s="41">
        <v>13142.163448678359</v>
      </c>
      <c r="J33" s="104">
        <v>2922846.2480269126</v>
      </c>
      <c r="K33" s="31"/>
      <c r="L33" s="31"/>
      <c r="M33" s="31"/>
    </row>
    <row r="34" spans="1:13" x14ac:dyDescent="0.3">
      <c r="A34" s="36">
        <v>27</v>
      </c>
      <c r="B34" s="59">
        <v>44375</v>
      </c>
      <c r="C34" s="56"/>
      <c r="D34" s="53">
        <v>-47712.318438166141</v>
      </c>
      <c r="E34" s="31"/>
      <c r="F34" s="54">
        <v>5.4199999999999998E-2</v>
      </c>
      <c r="G34" s="33">
        <v>1075.0902698086629</v>
      </c>
      <c r="H34" s="42">
        <v>13201.522220254888</v>
      </c>
      <c r="I34" s="41">
        <v>13201.522220254888</v>
      </c>
      <c r="J34" s="104">
        <v>2936047.7702471674</v>
      </c>
      <c r="K34" s="31"/>
      <c r="L34" s="31"/>
      <c r="M34" s="31"/>
    </row>
    <row r="35" spans="1:13" x14ac:dyDescent="0.3">
      <c r="A35" s="36">
        <v>28</v>
      </c>
      <c r="B35" s="59">
        <v>44405</v>
      </c>
      <c r="C35" s="56"/>
      <c r="D35" s="53">
        <v>-40199.815428901391</v>
      </c>
      <c r="E35" s="31"/>
      <c r="F35" s="54">
        <v>5.4199999999999998E-2</v>
      </c>
      <c r="G35" s="33">
        <v>876.55536749220255</v>
      </c>
      <c r="H35" s="42">
        <v>13261.149095616371</v>
      </c>
      <c r="I35" s="41">
        <v>13261.149095616371</v>
      </c>
      <c r="J35" s="104">
        <v>2949308.9193427837</v>
      </c>
      <c r="K35" s="31"/>
      <c r="L35" s="31"/>
      <c r="M35" s="31"/>
    </row>
    <row r="36" spans="1:13" x14ac:dyDescent="0.3">
      <c r="A36" s="36">
        <v>29</v>
      </c>
      <c r="B36" s="59">
        <v>44436</v>
      </c>
      <c r="C36" s="56"/>
      <c r="D36" s="53">
        <v>-40057.833742502247</v>
      </c>
      <c r="E36" s="31"/>
      <c r="F36" s="54">
        <v>5.4199999999999998E-2</v>
      </c>
      <c r="G36" s="33">
        <v>695.30684311344896</v>
      </c>
      <c r="H36" s="42">
        <v>13321.045285698239</v>
      </c>
      <c r="I36" s="41">
        <v>13321.045285698239</v>
      </c>
      <c r="J36" s="104">
        <v>2962629.9646284818</v>
      </c>
      <c r="K36" s="45"/>
      <c r="L36" s="45"/>
      <c r="M36" s="31"/>
    </row>
    <row r="37" spans="1:13" x14ac:dyDescent="0.3">
      <c r="A37" s="36">
        <v>30</v>
      </c>
      <c r="B37" s="59">
        <v>44467</v>
      </c>
      <c r="C37" s="57"/>
      <c r="D37" s="53">
        <v>-42854.822481691946</v>
      </c>
      <c r="E37" s="31"/>
      <c r="F37" s="54">
        <v>5.4199999999999998E-2</v>
      </c>
      <c r="G37" s="33">
        <v>508.06242780714427</v>
      </c>
      <c r="H37" s="42">
        <v>13381.212006905307</v>
      </c>
      <c r="I37" s="41">
        <v>13381.212006905307</v>
      </c>
      <c r="J37" s="105">
        <v>2976011.1766353869</v>
      </c>
      <c r="K37" s="31"/>
      <c r="L37" s="31"/>
      <c r="M37" s="31"/>
    </row>
    <row r="38" spans="1:13" x14ac:dyDescent="0.3">
      <c r="A38" s="36">
        <v>31</v>
      </c>
      <c r="B38" s="59">
        <v>44497</v>
      </c>
      <c r="C38" s="51"/>
      <c r="D38" s="53">
        <v>-91058.735137119322</v>
      </c>
      <c r="E38" s="31"/>
      <c r="F38" s="54">
        <v>5.4199999999999998E-2</v>
      </c>
      <c r="G38" s="33">
        <v>205.64097685132933</v>
      </c>
      <c r="H38" s="42">
        <v>13441.650481136496</v>
      </c>
      <c r="I38" s="41">
        <v>13441.650481136496</v>
      </c>
      <c r="J38" s="105">
        <v>2989452.8271165234</v>
      </c>
      <c r="K38" s="31"/>
      <c r="L38" s="31"/>
      <c r="M38" s="31"/>
    </row>
    <row r="39" spans="1:13" x14ac:dyDescent="0.3">
      <c r="A39" s="36">
        <v>32</v>
      </c>
      <c r="B39" s="88">
        <v>44528</v>
      </c>
      <c r="C39" s="51"/>
      <c r="D39" s="53">
        <v>-172553.25124722384</v>
      </c>
      <c r="E39" s="33">
        <v>1494726.4135582617</v>
      </c>
      <c r="F39" s="54">
        <v>5.4199999999999998E-2</v>
      </c>
      <c r="G39" s="33">
        <v>6361.4982088381685</v>
      </c>
      <c r="H39" s="42">
        <v>6751.1809679048156</v>
      </c>
      <c r="I39" s="41">
        <v>-1487975.2325903568</v>
      </c>
      <c r="J39" s="105">
        <v>1501477.5945261666</v>
      </c>
      <c r="K39" s="31"/>
      <c r="L39" s="31"/>
      <c r="M39" s="31"/>
    </row>
    <row r="40" spans="1:13" x14ac:dyDescent="0.3">
      <c r="A40" s="36">
        <v>33</v>
      </c>
      <c r="B40" s="89">
        <v>44558</v>
      </c>
      <c r="C40" s="31"/>
      <c r="D40" s="53">
        <v>-239673.43942811928</v>
      </c>
      <c r="E40" s="31"/>
      <c r="F40" s="54">
        <v>5.4199999999999998E-2</v>
      </c>
      <c r="G40" s="33">
        <v>5430.5529323963501</v>
      </c>
      <c r="H40" s="42">
        <v>6781.6738019431859</v>
      </c>
      <c r="I40" s="41">
        <v>6781.6738019431859</v>
      </c>
      <c r="J40" s="105">
        <v>1508256.6083281098</v>
      </c>
      <c r="K40" s="58"/>
      <c r="L40" s="58"/>
      <c r="M40" s="58"/>
    </row>
    <row r="41" spans="1:13" x14ac:dyDescent="0.3">
      <c r="A41" s="36">
        <v>34</v>
      </c>
      <c r="B41" s="89">
        <v>44588</v>
      </c>
      <c r="C41" s="31"/>
      <c r="D41" s="53">
        <v>-238667.6807995241</v>
      </c>
      <c r="E41" s="31"/>
      <c r="F41" s="54">
        <v>5.4199999999999998E-2</v>
      </c>
      <c r="G41" s="33">
        <v>4350.2992358822567</v>
      </c>
      <c r="H41" s="42">
        <v>6812.2923476152964</v>
      </c>
      <c r="I41" s="41">
        <v>6812.2923476152964</v>
      </c>
      <c r="J41" s="105">
        <v>1515068.9006757252</v>
      </c>
      <c r="K41" s="55"/>
      <c r="L41" s="31"/>
      <c r="M41" s="31"/>
    </row>
    <row r="42" spans="1:13" x14ac:dyDescent="0.3">
      <c r="A42" s="36">
        <v>35</v>
      </c>
      <c r="B42" s="89">
        <v>44618</v>
      </c>
      <c r="C42" s="51"/>
      <c r="D42" s="53">
        <v>-202933.93062297179</v>
      </c>
      <c r="E42" s="31"/>
      <c r="F42" s="54">
        <v>5.4199999999999998E-2</v>
      </c>
      <c r="G42" s="33">
        <v>3353.0155967531205</v>
      </c>
      <c r="H42" s="42">
        <v>6843.0612013853579</v>
      </c>
      <c r="I42" s="41">
        <v>6843.0612013853579</v>
      </c>
      <c r="J42" s="105">
        <v>1521911.9618771106</v>
      </c>
      <c r="K42" s="31"/>
      <c r="L42" s="31"/>
      <c r="M42" s="31"/>
    </row>
    <row r="43" spans="1:13" x14ac:dyDescent="0.3">
      <c r="A43" s="36">
        <v>36</v>
      </c>
      <c r="B43" s="89">
        <v>44648</v>
      </c>
      <c r="C43" s="51"/>
      <c r="D43" s="53">
        <v>-170518.72696518197</v>
      </c>
      <c r="E43" s="31"/>
      <c r="F43" s="54">
        <v>5.4199999999999998E-2</v>
      </c>
      <c r="G43" s="33">
        <v>2509.6350116998728</v>
      </c>
      <c r="H43" s="42">
        <v>6873.9690278116168</v>
      </c>
      <c r="I43" s="41">
        <v>6873.9690278116168</v>
      </c>
      <c r="J43" s="105">
        <v>1528785.9309049223</v>
      </c>
      <c r="K43" s="31"/>
      <c r="L43" s="31"/>
      <c r="M43" s="31"/>
    </row>
    <row r="44" spans="1:13" x14ac:dyDescent="0.3">
      <c r="A44" s="36">
        <v>37</v>
      </c>
      <c r="B44" s="89">
        <v>44678</v>
      </c>
      <c r="C44" s="51"/>
      <c r="D44" s="53">
        <v>-120571.87211108225</v>
      </c>
      <c r="E44" s="31"/>
      <c r="F44" s="54">
        <v>5.4199999999999998E-2</v>
      </c>
      <c r="G44" s="33">
        <v>1852.255408785976</v>
      </c>
      <c r="H44" s="42">
        <v>6905.0164545872321</v>
      </c>
      <c r="I44" s="41">
        <v>6905.0164545872321</v>
      </c>
      <c r="J44" s="105">
        <v>1535690.9473595095</v>
      </c>
      <c r="K44" s="31"/>
      <c r="L44" s="31"/>
      <c r="M44" s="31"/>
    </row>
    <row r="45" spans="1:13" x14ac:dyDescent="0.3">
      <c r="A45" s="36">
        <v>38</v>
      </c>
      <c r="B45" s="89">
        <v>44708</v>
      </c>
      <c r="C45" s="51"/>
      <c r="D45" s="53">
        <v>-73371.932306784089</v>
      </c>
      <c r="E45" s="31"/>
      <c r="F45" s="54">
        <v>5.4199999999999998E-2</v>
      </c>
      <c r="G45" s="33">
        <v>1414.2656504756278</v>
      </c>
      <c r="H45" s="42">
        <v>6936.2041122404516</v>
      </c>
      <c r="I45" s="41">
        <v>6936.2041122404516</v>
      </c>
      <c r="J45" s="105">
        <v>1542627.1514717499</v>
      </c>
      <c r="K45" s="31"/>
      <c r="L45" s="31"/>
      <c r="M45" s="31"/>
    </row>
    <row r="46" spans="1:13" x14ac:dyDescent="0.3">
      <c r="A46" s="36">
        <v>39</v>
      </c>
      <c r="B46" s="89">
        <v>44738</v>
      </c>
      <c r="C46" s="51"/>
      <c r="D46" s="53">
        <v>-50363.543918193311</v>
      </c>
      <c r="E46" s="31"/>
      <c r="F46" s="54">
        <v>5.4199999999999998E-2</v>
      </c>
      <c r="G46" s="33">
        <v>1134.8297000008865</v>
      </c>
      <c r="H46" s="42">
        <v>6967.5326341474029</v>
      </c>
      <c r="I46" s="41">
        <v>6967.5326341474029</v>
      </c>
      <c r="J46" s="105">
        <v>1549594.6841058973</v>
      </c>
      <c r="K46" s="31"/>
      <c r="L46" s="31"/>
      <c r="M46" s="31"/>
    </row>
    <row r="47" spans="1:13" x14ac:dyDescent="0.3">
      <c r="A47" s="36">
        <v>40</v>
      </c>
      <c r="B47" s="89">
        <v>44768</v>
      </c>
      <c r="C47" s="51"/>
      <c r="D47" s="53">
        <v>-42433.594428670935</v>
      </c>
      <c r="E47" s="31"/>
      <c r="F47" s="54">
        <v>5.4199999999999998E-2</v>
      </c>
      <c r="G47" s="33">
        <v>925.26282923421797</v>
      </c>
      <c r="H47" s="42">
        <v>6999.0026565449698</v>
      </c>
      <c r="I47" s="41">
        <v>6999.0026565449698</v>
      </c>
      <c r="J47" s="105">
        <v>1556593.6867624423</v>
      </c>
      <c r="K47" s="31"/>
      <c r="L47" s="31"/>
      <c r="M47" s="31"/>
    </row>
    <row r="48" spans="1:13" x14ac:dyDescent="0.3">
      <c r="A48" s="36">
        <v>41</v>
      </c>
      <c r="B48" s="89">
        <v>44798</v>
      </c>
      <c r="C48" s="51"/>
      <c r="D48" s="53">
        <v>-42283.723260540435</v>
      </c>
      <c r="E48" s="31"/>
      <c r="F48" s="54">
        <v>5.4199999999999998E-2</v>
      </c>
      <c r="G48" s="33">
        <v>733.94288678608291</v>
      </c>
      <c r="H48" s="42">
        <v>7030.6148185436978</v>
      </c>
      <c r="I48" s="41">
        <v>7030.6148185436978</v>
      </c>
      <c r="J48" s="105">
        <v>1563624.301580986</v>
      </c>
      <c r="K48" s="31"/>
      <c r="L48" s="31"/>
      <c r="M48" s="31"/>
    </row>
    <row r="49" spans="1:11" x14ac:dyDescent="0.3">
      <c r="A49" s="36">
        <v>42</v>
      </c>
      <c r="B49" s="89">
        <v>44828</v>
      </c>
      <c r="C49" s="51"/>
      <c r="D49" s="53">
        <v>-45236.131984661261</v>
      </c>
      <c r="E49" s="31"/>
      <c r="F49" s="54">
        <v>5.4199999999999998E-2</v>
      </c>
      <c r="G49" s="33">
        <v>536.2938803573353</v>
      </c>
      <c r="H49" s="42">
        <v>7062.3697621407873</v>
      </c>
      <c r="I49" s="41">
        <v>7062.3697621407873</v>
      </c>
      <c r="J49" s="105">
        <v>1570686.6713431268</v>
      </c>
      <c r="K49" s="31"/>
    </row>
    <row r="50" spans="1:11" x14ac:dyDescent="0.3">
      <c r="A50" s="36">
        <v>43</v>
      </c>
      <c r="B50" s="89">
        <v>44858</v>
      </c>
      <c r="C50" s="51"/>
      <c r="D50" s="53">
        <v>-96118.586485308275</v>
      </c>
      <c r="E50" s="31"/>
      <c r="F50" s="54">
        <v>5.4199999999999998E-2</v>
      </c>
      <c r="G50" s="33">
        <v>217.06780781265385</v>
      </c>
      <c r="H50" s="42">
        <v>7094.2681322331227</v>
      </c>
      <c r="I50" s="41">
        <v>7094.2681322331227</v>
      </c>
      <c r="J50" s="105">
        <v>1577780.9394753599</v>
      </c>
      <c r="K50" s="31"/>
    </row>
    <row r="51" spans="1:11" x14ac:dyDescent="0.3">
      <c r="A51" s="36">
        <v>44</v>
      </c>
      <c r="B51" s="87">
        <v>44888</v>
      </c>
      <c r="C51" s="51"/>
      <c r="D51" s="53">
        <v>-182141.17874204594</v>
      </c>
      <c r="E51" s="33">
        <v>1577780.9394753599</v>
      </c>
      <c r="F51" s="54">
        <v>5.4199999999999998E-2</v>
      </c>
      <c r="G51" s="33">
        <v>6714.9750813045875</v>
      </c>
      <c r="H51" s="42">
        <v>0</v>
      </c>
      <c r="I51" s="41">
        <v>-1577780.9394753599</v>
      </c>
      <c r="J51" s="105">
        <v>0</v>
      </c>
      <c r="K51" s="31"/>
    </row>
    <row r="52" spans="1:11" x14ac:dyDescent="0.3">
      <c r="A52" s="36">
        <v>45</v>
      </c>
      <c r="B52" s="87">
        <v>44919</v>
      </c>
      <c r="C52" s="51"/>
      <c r="D52" s="53">
        <v>-252990.90254783211</v>
      </c>
      <c r="E52" s="31"/>
      <c r="F52" s="54">
        <v>5.4199999999999998E-2</v>
      </c>
      <c r="G52" s="33">
        <v>5732.3017977249465</v>
      </c>
      <c r="H52" s="42">
        <v>0</v>
      </c>
      <c r="I52" s="41">
        <v>0</v>
      </c>
      <c r="J52" s="105">
        <v>0</v>
      </c>
      <c r="K52" s="31"/>
    </row>
    <row r="53" spans="1:11" x14ac:dyDescent="0.3">
      <c r="A53" s="36">
        <v>46</v>
      </c>
      <c r="B53" s="86">
        <v>44949</v>
      </c>
      <c r="C53" s="50"/>
      <c r="D53" s="53">
        <v>-251929.25890554659</v>
      </c>
      <c r="E53" s="31"/>
      <c r="F53" s="54">
        <v>5.4199999999999998E-2</v>
      </c>
      <c r="G53" s="33">
        <v>4592.0237664427332</v>
      </c>
      <c r="H53" s="42">
        <v>0</v>
      </c>
      <c r="I53" s="41">
        <v>0</v>
      </c>
      <c r="J53" s="105">
        <v>0</v>
      </c>
      <c r="K53" s="31"/>
    </row>
    <row r="54" spans="1:11" x14ac:dyDescent="0.3">
      <c r="A54" s="36">
        <v>47</v>
      </c>
      <c r="B54" s="86">
        <v>44979</v>
      </c>
      <c r="C54" s="31"/>
      <c r="D54" s="53">
        <v>-214209.96163941789</v>
      </c>
      <c r="E54" s="31"/>
      <c r="F54" s="54">
        <v>5.4199999999999998E-2</v>
      </c>
      <c r="G54" s="33">
        <v>3539.3260267120222</v>
      </c>
      <c r="H54" s="42">
        <v>0</v>
      </c>
      <c r="I54" s="41">
        <v>0</v>
      </c>
      <c r="J54" s="105">
        <v>0</v>
      </c>
      <c r="K54" s="55"/>
    </row>
    <row r="55" spans="1:11" x14ac:dyDescent="0.3">
      <c r="A55" s="36">
        <v>48</v>
      </c>
      <c r="B55" s="86">
        <v>45010</v>
      </c>
      <c r="C55" s="50"/>
      <c r="D55" s="53">
        <v>-179993.60604647564</v>
      </c>
      <c r="E55" s="31"/>
      <c r="F55" s="54">
        <v>5.4199999999999998E-2</v>
      </c>
      <c r="G55" s="33">
        <v>2649.0829696880455</v>
      </c>
      <c r="H55" s="42">
        <v>0</v>
      </c>
      <c r="I55" s="41">
        <v>0</v>
      </c>
      <c r="J55" s="105">
        <v>0</v>
      </c>
      <c r="K55" s="31"/>
    </row>
    <row r="56" spans="1:11" x14ac:dyDescent="0.3">
      <c r="A56" s="36">
        <v>49</v>
      </c>
      <c r="B56" s="86">
        <v>45041</v>
      </c>
      <c r="C56" s="50"/>
      <c r="D56" s="53">
        <v>-127271.45243982218</v>
      </c>
      <c r="E56" s="31"/>
      <c r="F56" s="54">
        <v>5.4199999999999998E-2</v>
      </c>
      <c r="G56" s="33">
        <v>1955.1760459398236</v>
      </c>
      <c r="H56" s="42">
        <v>0</v>
      </c>
      <c r="I56" s="41">
        <v>0</v>
      </c>
      <c r="J56" s="105">
        <v>0</v>
      </c>
      <c r="K56" s="31"/>
    </row>
    <row r="57" spans="1:11" x14ac:dyDescent="0.3">
      <c r="A57" s="36">
        <v>50</v>
      </c>
      <c r="B57" s="86">
        <v>45072</v>
      </c>
      <c r="C57" s="50"/>
      <c r="D57" s="53">
        <v>-77448.84631464901</v>
      </c>
      <c r="E57" s="31"/>
      <c r="F57" s="54">
        <v>5.4199999999999998E-2</v>
      </c>
      <c r="G57" s="33">
        <v>1492.8493712526424</v>
      </c>
      <c r="H57" s="42">
        <v>0</v>
      </c>
      <c r="I57" s="41">
        <v>0</v>
      </c>
      <c r="J57" s="105">
        <v>0</v>
      </c>
      <c r="K57" s="31"/>
    </row>
    <row r="58" spans="1:11" x14ac:dyDescent="0.3">
      <c r="A58" s="36">
        <v>51</v>
      </c>
      <c r="B58" s="86">
        <v>45103</v>
      </c>
      <c r="C58" s="50"/>
      <c r="D58" s="53">
        <v>-53161.996013298041</v>
      </c>
      <c r="E58" s="31"/>
      <c r="F58" s="54">
        <v>5.4199999999999998E-2</v>
      </c>
      <c r="G58" s="33">
        <v>1197.8865523286947</v>
      </c>
      <c r="H58" s="42">
        <v>0</v>
      </c>
      <c r="I58" s="41">
        <v>0</v>
      </c>
      <c r="J58" s="105">
        <v>0</v>
      </c>
      <c r="K58" s="31"/>
    </row>
    <row r="59" spans="1:11" x14ac:dyDescent="0.3">
      <c r="A59" s="36">
        <v>52</v>
      </c>
      <c r="B59" s="86">
        <v>45134</v>
      </c>
      <c r="C59" s="50"/>
      <c r="D59" s="53">
        <v>-44791.418600548604</v>
      </c>
      <c r="E59" s="31"/>
      <c r="F59" s="54">
        <v>5.4199999999999998E-2</v>
      </c>
      <c r="G59" s="33">
        <v>976.675090992425</v>
      </c>
      <c r="H59" s="42">
        <v>0</v>
      </c>
      <c r="I59" s="41">
        <v>0</v>
      </c>
      <c r="J59" s="105">
        <v>0</v>
      </c>
      <c r="K59" s="31"/>
    </row>
    <row r="60" spans="1:11" x14ac:dyDescent="0.3">
      <c r="A60" s="36">
        <v>53</v>
      </c>
      <c r="B60" s="86">
        <v>45165</v>
      </c>
      <c r="C60" s="50"/>
      <c r="D60" s="53">
        <v>-44633.219835672091</v>
      </c>
      <c r="E60" s="31"/>
      <c r="F60" s="54">
        <v>5.4199999999999998E-2</v>
      </c>
      <c r="G60" s="33">
        <v>774.72444919062707</v>
      </c>
      <c r="H60" s="42">
        <v>0</v>
      </c>
      <c r="I60" s="41">
        <v>0</v>
      </c>
      <c r="J60" s="105">
        <v>0</v>
      </c>
      <c r="K60" s="31"/>
    </row>
    <row r="61" spans="1:11" x14ac:dyDescent="0.3">
      <c r="A61" s="36">
        <v>54</v>
      </c>
      <c r="B61" s="86">
        <v>45194</v>
      </c>
      <c r="C61" s="50"/>
      <c r="D61" s="53">
        <v>-47749.679254736897</v>
      </c>
      <c r="E61" s="31"/>
      <c r="F61" s="54">
        <v>5.4199999999999998E-2</v>
      </c>
      <c r="G61" s="33">
        <v>566.09306874478671</v>
      </c>
      <c r="H61" s="42">
        <v>0</v>
      </c>
      <c r="I61" s="41">
        <v>0</v>
      </c>
      <c r="J61" s="105">
        <v>0</v>
      </c>
      <c r="K61" s="31"/>
    </row>
    <row r="62" spans="1:11" x14ac:dyDescent="0.3">
      <c r="A62" s="36">
        <v>55</v>
      </c>
      <c r="B62" s="86">
        <v>45225</v>
      </c>
      <c r="C62" s="50"/>
      <c r="D62" s="53">
        <v>-101459.41913531465</v>
      </c>
      <c r="E62" s="31"/>
      <c r="F62" s="54">
        <v>5.4199999999999998E-2</v>
      </c>
      <c r="G62" s="33">
        <v>229.12918821391995</v>
      </c>
      <c r="H62" s="42">
        <v>0</v>
      </c>
      <c r="I62" s="41">
        <v>0</v>
      </c>
      <c r="J62" s="105">
        <v>0</v>
      </c>
      <c r="K62" s="31"/>
    </row>
    <row r="63" spans="1:11" x14ac:dyDescent="0.3">
      <c r="A63" s="36">
        <v>56</v>
      </c>
      <c r="B63" s="49"/>
      <c r="C63" s="50"/>
      <c r="D63" s="52"/>
      <c r="E63" s="31"/>
      <c r="F63" s="54"/>
      <c r="G63" s="52"/>
      <c r="H63" s="44"/>
      <c r="I63" s="46"/>
      <c r="J63" s="43"/>
      <c r="K63" s="31"/>
    </row>
    <row r="64" spans="1:11" ht="15" thickBot="1" x14ac:dyDescent="0.35">
      <c r="A64" s="36">
        <v>57</v>
      </c>
      <c r="B64" s="94" t="s">
        <v>52</v>
      </c>
      <c r="C64" s="95"/>
      <c r="D64" s="96">
        <v>-5830047.2207777305</v>
      </c>
      <c r="E64" s="96">
        <v>5830047.2207777295</v>
      </c>
      <c r="F64" s="97"/>
      <c r="G64" s="96">
        <v>112405.62685355134</v>
      </c>
      <c r="H64" s="96">
        <v>464055.96077773016</v>
      </c>
      <c r="I64" s="96">
        <v>-5365991.26</v>
      </c>
      <c r="J64" s="98"/>
      <c r="K64" s="31"/>
    </row>
    <row r="65" spans="1:11" ht="15" thickTop="1" x14ac:dyDescent="0.3">
      <c r="A65" s="36">
        <v>58</v>
      </c>
      <c r="B65" s="49"/>
      <c r="C65" s="50"/>
      <c r="D65" s="52"/>
      <c r="E65" s="31"/>
      <c r="F65" s="54"/>
      <c r="G65" s="52"/>
      <c r="H65" s="44"/>
      <c r="I65" s="46"/>
      <c r="J65" s="43"/>
      <c r="K65" s="31"/>
    </row>
    <row r="66" spans="1:11" x14ac:dyDescent="0.3">
      <c r="A66" s="31"/>
      <c r="B66" s="103" t="s">
        <v>54</v>
      </c>
      <c r="C66" s="103"/>
      <c r="D66" s="103"/>
      <c r="E66" s="31"/>
      <c r="F66" s="31"/>
      <c r="G66" s="60"/>
      <c r="H66" s="31"/>
      <c r="I66" s="60">
        <v>5942455.5076312814</v>
      </c>
      <c r="J66" s="31"/>
      <c r="K66" s="71"/>
    </row>
    <row r="67" spans="1:11" x14ac:dyDescent="0.3">
      <c r="A67" s="31"/>
      <c r="B67" s="103" t="s">
        <v>55</v>
      </c>
      <c r="C67" s="35"/>
      <c r="D67" s="48"/>
      <c r="E67" s="31"/>
      <c r="F67" s="31"/>
      <c r="G67" s="60"/>
      <c r="H67" s="31"/>
      <c r="I67" s="60">
        <v>1485613.8769078203</v>
      </c>
      <c r="J67" s="31"/>
      <c r="K67" s="71"/>
    </row>
  </sheetData>
  <pageMargins left="0.7" right="0.7" top="0.75" bottom="0.75" header="0.3" footer="0.3"/>
  <pageSetup orientation="portrait" r:id="rId1"/>
  <headerFooter>
    <oddHeader>&amp;RUG-181053 NWN Compliance Filing
Advice 19-07 / Work Paper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2019-10-28T07:00:00+00:00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0C6640A-6564-4AFA-B7B3-9F0EEDF89C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9056C9-3420-43A5-9B4D-EC943FC44204}"/>
</file>

<file path=customXml/itemProps3.xml><?xml version="1.0" encoding="utf-8"?>
<ds:datastoreItem xmlns:ds="http://schemas.openxmlformats.org/officeDocument/2006/customXml" ds:itemID="{84752B17-4F84-4DEA-A700-600D5BDCEACD}">
  <ds:schemaRefs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A7418D76-D7A8-4271-9641-1976BCC574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Forecast and Combined Effects</vt:lpstr>
      <vt:lpstr>Historical Amortization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Kyle T.</dc:creator>
  <cp:lastModifiedBy>Lee, Erica N</cp:lastModifiedBy>
  <cp:lastPrinted>2019-10-28T21:26:27Z</cp:lastPrinted>
  <dcterms:created xsi:type="dcterms:W3CDTF">2019-10-15T21:46:25Z</dcterms:created>
  <dcterms:modified xsi:type="dcterms:W3CDTF">2019-10-28T21:26:59Z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