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filterPrivacy="1" codeName="ThisWorkbook"/>
  <xr:revisionPtr revIDLastSave="0" documentId="13_ncr:1_{6DAC3FEB-C1E9-4A12-93EE-B40C69D019BB}" xr6:coauthVersionLast="47" xr6:coauthVersionMax="47" xr10:uidLastSave="{00000000-0000-0000-0000-000000000000}"/>
  <bookViews>
    <workbookView xWindow="19080" yWindow="480" windowWidth="19440" windowHeight="15000" xr2:uid="{00000000-000D-0000-FFFF-FFFF00000000}"/>
  </bookViews>
  <sheets>
    <sheet name="8.11" sheetId="5" r:id="rId1"/>
    <sheet name="8.11.1" sheetId="3" r:id="rId2"/>
    <sheet name="8.11.2_REDACTED" sheetId="6" r:id="rId3"/>
  </sheets>
  <definedNames>
    <definedName name="_xlnm.Print_Area" localSheetId="0">'8.11'!$A$1:$J$61</definedName>
  </definedNames>
  <calcPr calcId="19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0" i="5" l="1"/>
  <c r="H20" i="6"/>
  <c r="L16" i="3" l="1"/>
  <c r="J16" i="3"/>
  <c r="M16" i="3"/>
  <c r="Q12" i="3" l="1"/>
  <c r="F26" i="3" s="1"/>
  <c r="K16" i="3"/>
  <c r="G16" i="3"/>
  <c r="E16" i="3"/>
  <c r="E21" i="3" s="1"/>
  <c r="N16" i="3"/>
  <c r="I16" i="3"/>
  <c r="H16" i="3"/>
  <c r="F16" i="3"/>
  <c r="P16" i="3"/>
  <c r="O16" i="3"/>
  <c r="F21" i="3" l="1"/>
  <c r="G21" i="3" s="1"/>
  <c r="H21" i="3" s="1"/>
  <c r="I21" i="3" s="1"/>
  <c r="J21" i="3" s="1"/>
  <c r="K21" i="3" s="1"/>
  <c r="L21" i="3" s="1"/>
  <c r="M21" i="3" s="1"/>
  <c r="N21" i="3" s="1"/>
  <c r="O21" i="3" s="1"/>
  <c r="P21" i="3" s="1"/>
  <c r="Q21" i="3" s="1"/>
  <c r="I20" i="5" l="1"/>
  <c r="J16" i="5" l="1"/>
  <c r="J13" i="5"/>
  <c r="J10" i="5"/>
  <c r="A3" i="3"/>
  <c r="A2" i="3"/>
  <c r="A1" i="3"/>
  <c r="J20" i="5"/>
  <c r="Q16" i="3" l="1"/>
  <c r="F28" i="3" s="1"/>
  <c r="G28" i="3" l="1"/>
  <c r="G26" i="3"/>
  <c r="F10" i="5" s="1"/>
  <c r="I10" i="5" s="1"/>
  <c r="F30" i="3" l="1"/>
  <c r="G30" i="3" s="1"/>
  <c r="F16" i="5" s="1"/>
  <c r="I16" i="5" s="1"/>
  <c r="F13" i="5"/>
  <c r="I13" i="5" s="1"/>
</calcChain>
</file>

<file path=xl/sharedStrings.xml><?xml version="1.0" encoding="utf-8"?>
<sst xmlns="http://schemas.openxmlformats.org/spreadsheetml/2006/main" count="101" uniqueCount="65">
  <si>
    <t>Project</t>
  </si>
  <si>
    <t>Factor</t>
  </si>
  <si>
    <t>Electric Plant in Service</t>
  </si>
  <si>
    <t>Account</t>
  </si>
  <si>
    <t>Other Plant Wind</t>
  </si>
  <si>
    <t>Depreciation Expense*</t>
  </si>
  <si>
    <t>403OP</t>
  </si>
  <si>
    <t>Depreciation Reserve</t>
  </si>
  <si>
    <t>108OP</t>
  </si>
  <si>
    <t>Adjustment</t>
  </si>
  <si>
    <t>PacifiCorp</t>
  </si>
  <si>
    <t>PAGE</t>
  </si>
  <si>
    <t>TOTAL</t>
  </si>
  <si>
    <t>ACCOUNT</t>
  </si>
  <si>
    <t>Type</t>
  </si>
  <si>
    <t>COMPANY</t>
  </si>
  <si>
    <t>FACTOR</t>
  </si>
  <si>
    <t>FACTOR %</t>
  </si>
  <si>
    <t>ALLOCATED</t>
  </si>
  <si>
    <t>REF#</t>
  </si>
  <si>
    <t>Adjustment to Rate Base:</t>
  </si>
  <si>
    <t>Adjustment to Depreciation Expense:</t>
  </si>
  <si>
    <t>Adjustment to Depreciation Reserve:</t>
  </si>
  <si>
    <t>Adjustment to Operations &amp; Maintenance Expense:</t>
  </si>
  <si>
    <t>SG</t>
  </si>
  <si>
    <t>Description of Adjustment:</t>
  </si>
  <si>
    <t>Date</t>
  </si>
  <si>
    <t>Capital Amount</t>
  </si>
  <si>
    <t>*Composite Depreciation Rate - Wind</t>
  </si>
  <si>
    <t>New Wind</t>
  </si>
  <si>
    <t>SG-W</t>
  </si>
  <si>
    <t>12 ME</t>
  </si>
  <si>
    <t>NEW WIND CAPITAL ADDITIONS</t>
  </si>
  <si>
    <t>WBUILD - RMP Rock Creek I 190 MW 2024</t>
  </si>
  <si>
    <t>Rock Creek I and II BTA Development</t>
  </si>
  <si>
    <t>Rock River I</t>
  </si>
  <si>
    <t>12 ME Dec 24</t>
  </si>
  <si>
    <t>Jun 2022</t>
  </si>
  <si>
    <t>2024 O&amp;M</t>
  </si>
  <si>
    <t>Dec 2024</t>
  </si>
  <si>
    <t>Washington 2023 General Rate Case</t>
  </si>
  <si>
    <t>WASHINGTON</t>
  </si>
  <si>
    <t>AMA</t>
  </si>
  <si>
    <t>Foote Creek II-IV Repower</t>
  </si>
  <si>
    <t xml:space="preserve">Investment </t>
  </si>
  <si>
    <t>Specific</t>
  </si>
  <si>
    <t xml:space="preserve">Ref </t>
  </si>
  <si>
    <t>Confidential Wind Generation Capital Additions - Year 1</t>
  </si>
  <si>
    <t>New Wind Capital - Depr. Expense</t>
  </si>
  <si>
    <t>New Wind Capital - Depr. Reserve</t>
  </si>
  <si>
    <t>Incremental Wind O&amp;M Expense</t>
  </si>
  <si>
    <t>8.11.3</t>
  </si>
  <si>
    <t>Ref 8.11</t>
  </si>
  <si>
    <t>Ref. 8.11</t>
  </si>
  <si>
    <t>REDACTED</t>
  </si>
  <si>
    <t>New Wind Capital</t>
  </si>
  <si>
    <t>PRO</t>
  </si>
  <si>
    <t>FERC</t>
  </si>
  <si>
    <t>In-Service</t>
  </si>
  <si>
    <t>Jul-22 - Dec-22</t>
  </si>
  <si>
    <t>CY 2023</t>
  </si>
  <si>
    <t>CY 2024</t>
  </si>
  <si>
    <t>Plant Adds</t>
  </si>
  <si>
    <t>Ref 8.17.1</t>
  </si>
  <si>
    <t xml:space="preserve">This adjustment adds into results the capital additions, and incremental operations and maintenance amounts for the new wind projects set to be placed in-service before the end of 2024. Please refer to the testimonies of  Company witness Ryan McGraw and Timothy J. Hemstreet for details on new wind generation projects. Company witness Thomas R. Burns and Rick T. Link provide testimonies discussing the economic analysis supporting the pursuit of these projects.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</si>
</sst>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_(* \(#,##0\);_(* &quot;-&quot;_);_(@_)"/>
    <numFmt numFmtId="43" formatCode="_(* #,##0.00_);_(* \(#,##0.00\);_(* &quot;-&quot;??_);_(@_)"/>
    <numFmt numFmtId="164" formatCode="mmm\-yyyy"/>
    <numFmt numFmtId="165" formatCode="_(* #,##0_);_(* \(#,##0\);_(* &quot;-&quot;??_);_(@_)"/>
    <numFmt numFmtId="166" formatCode="0.000%"/>
  </numFmts>
  <fonts count="14" x14ac:knownFonts="1">
    <font>
      <sz val="11"/>
      <color theme="1"/>
      <name val="Calibri"/>
      <family val="2"/>
      <scheme val="minor"/>
    </font>
    <font>
      <sz val="11"/>
      <color theme="1"/>
      <name val="Calibri"/>
      <family val="2"/>
      <scheme val="minor"/>
    </font>
    <font>
      <b/>
      <sz val="10"/>
      <name val="Arial"/>
      <family val="2"/>
    </font>
    <font>
      <sz val="10"/>
      <color theme="1"/>
      <name val="Arial"/>
      <family val="2"/>
    </font>
    <font>
      <sz val="10"/>
      <name val="Arial"/>
      <family val="2"/>
    </font>
    <font>
      <b/>
      <sz val="10"/>
      <color theme="1"/>
      <name val="Arial"/>
      <family val="2"/>
    </font>
    <font>
      <b/>
      <u/>
      <sz val="10"/>
      <name val="Arial"/>
      <family val="2"/>
    </font>
    <font>
      <sz val="12"/>
      <name val="Times New Roman"/>
      <family val="1"/>
    </font>
    <font>
      <i/>
      <sz val="10"/>
      <color theme="1"/>
      <name val="Arial"/>
      <family val="2"/>
    </font>
    <font>
      <i/>
      <sz val="10"/>
      <name val="Arial"/>
      <family val="2"/>
    </font>
    <font>
      <u/>
      <sz val="10"/>
      <name val="Arial"/>
      <family val="2"/>
    </font>
    <font>
      <sz val="10"/>
      <color rgb="FFFF0000"/>
      <name val="Arial"/>
      <family val="2"/>
    </font>
    <font>
      <sz val="10"/>
      <name val="MS Sans Serif"/>
      <family val="2"/>
    </font>
    <font>
      <i/>
      <sz val="10"/>
      <color rgb="FFFF0000"/>
      <name val="Arial"/>
      <family val="2"/>
    </font>
  </fonts>
  <fills count="3">
    <fill>
      <patternFill patternType="none"/>
    </fill>
    <fill>
      <patternFill patternType="gray125"/>
    </fill>
    <fill>
      <patternFill patternType="solid">
        <fgColor theme="1"/>
        <bgColor indexed="64"/>
      </patternFill>
    </fill>
  </fills>
  <borders count="13">
    <border>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diagonal/>
    </border>
  </borders>
  <cellStyleXfs count="18">
    <xf numFmtId="0" fontId="0" fillId="0" borderId="0"/>
    <xf numFmtId="43"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7" fillId="0" borderId="0"/>
    <xf numFmtId="0" fontId="4" fillId="0" borderId="0"/>
    <xf numFmtId="0" fontId="7" fillId="0" borderId="0"/>
    <xf numFmtId="0" fontId="3"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9" fontId="1" fillId="0" borderId="0" applyFont="0" applyFill="0" applyBorder="0" applyAlignment="0" applyProtection="0"/>
    <xf numFmtId="41" fontId="4" fillId="0" borderId="0" applyFont="0" applyFill="0" applyBorder="0" applyAlignment="0" applyProtection="0"/>
    <xf numFmtId="0" fontId="1" fillId="0" borderId="0"/>
    <xf numFmtId="9" fontId="4" fillId="0" borderId="0" applyFont="0" applyFill="0" applyBorder="0" applyAlignment="0" applyProtection="0"/>
    <xf numFmtId="9" fontId="4" fillId="0" borderId="0" applyFont="0" applyFill="0" applyBorder="0" applyAlignment="0" applyProtection="0"/>
    <xf numFmtId="0" fontId="12" fillId="0" borderId="0"/>
  </cellStyleXfs>
  <cellXfs count="97">
    <xf numFmtId="0" fontId="0" fillId="0" borderId="0" xfId="0"/>
    <xf numFmtId="165" fontId="3" fillId="0" borderId="0" xfId="1" applyNumberFormat="1" applyFont="1" applyFill="1" applyBorder="1"/>
    <xf numFmtId="0" fontId="5" fillId="0" borderId="0" xfId="0" applyFont="1"/>
    <xf numFmtId="0" fontId="3" fillId="0" borderId="0" xfId="0" applyFont="1"/>
    <xf numFmtId="0" fontId="6" fillId="0" borderId="0" xfId="0" applyFont="1"/>
    <xf numFmtId="0" fontId="5" fillId="0" borderId="0" xfId="0" applyFont="1" applyBorder="1" applyAlignment="1">
      <alignment horizontal="center"/>
    </xf>
    <xf numFmtId="17" fontId="2" fillId="0" borderId="1" xfId="0" applyNumberFormat="1" applyFont="1" applyBorder="1" applyAlignment="1">
      <alignment horizontal="center"/>
    </xf>
    <xf numFmtId="0" fontId="3" fillId="0" borderId="0" xfId="0" applyFont="1" applyAlignment="1">
      <alignment horizontal="center"/>
    </xf>
    <xf numFmtId="165" fontId="3" fillId="0" borderId="0" xfId="0" applyNumberFormat="1" applyFont="1"/>
    <xf numFmtId="0" fontId="4" fillId="0" borderId="0" xfId="5" applyFont="1" applyBorder="1" applyAlignment="1">
      <alignment horizontal="center"/>
    </xf>
    <xf numFmtId="165" fontId="3" fillId="0" borderId="0" xfId="1" applyNumberFormat="1" applyFont="1"/>
    <xf numFmtId="0" fontId="2" fillId="0" borderId="0" xfId="0" applyFont="1"/>
    <xf numFmtId="0" fontId="3" fillId="0" borderId="0" xfId="0" applyFont="1" applyBorder="1"/>
    <xf numFmtId="0" fontId="8" fillId="0" borderId="0" xfId="0" applyFont="1"/>
    <xf numFmtId="0" fontId="3" fillId="0" borderId="2" xfId="0" applyFont="1" applyBorder="1"/>
    <xf numFmtId="0" fontId="3" fillId="0" borderId="4" xfId="0" applyFont="1" applyBorder="1"/>
    <xf numFmtId="0" fontId="9" fillId="0" borderId="0" xfId="5" applyFont="1" applyBorder="1" applyAlignment="1">
      <alignment horizontal="center"/>
    </xf>
    <xf numFmtId="0" fontId="3" fillId="0" borderId="5" xfId="0" applyFont="1" applyBorder="1"/>
    <xf numFmtId="49" fontId="5" fillId="0" borderId="1" xfId="0" applyNumberFormat="1" applyFont="1" applyBorder="1" applyAlignment="1">
      <alignment horizontal="center"/>
    </xf>
    <xf numFmtId="0" fontId="5" fillId="0" borderId="6" xfId="0" applyFont="1" applyBorder="1" applyAlignment="1">
      <alignment horizontal="center"/>
    </xf>
    <xf numFmtId="0" fontId="3" fillId="0" borderId="7" xfId="0" applyFont="1" applyBorder="1" applyAlignment="1">
      <alignment horizontal="left"/>
    </xf>
    <xf numFmtId="165" fontId="3" fillId="0" borderId="0" xfId="0" applyNumberFormat="1" applyFont="1" applyBorder="1"/>
    <xf numFmtId="165" fontId="5" fillId="0" borderId="8" xfId="0" applyNumberFormat="1" applyFont="1" applyBorder="1"/>
    <xf numFmtId="17" fontId="2" fillId="0" borderId="0" xfId="0" applyNumberFormat="1" applyFont="1" applyBorder="1" applyAlignment="1">
      <alignment horizontal="center"/>
    </xf>
    <xf numFmtId="0" fontId="3" fillId="0" borderId="7" xfId="0" applyFont="1" applyBorder="1"/>
    <xf numFmtId="165" fontId="3" fillId="0" borderId="10" xfId="0" applyNumberFormat="1" applyFont="1" applyBorder="1"/>
    <xf numFmtId="165" fontId="5" fillId="0" borderId="11" xfId="0" applyNumberFormat="1" applyFont="1" applyBorder="1"/>
    <xf numFmtId="0" fontId="4" fillId="0" borderId="0" xfId="7" applyFont="1"/>
    <xf numFmtId="0" fontId="4" fillId="0" borderId="0" xfId="7" applyFont="1" applyBorder="1"/>
    <xf numFmtId="0" fontId="5" fillId="0" borderId="0" xfId="8" applyFont="1"/>
    <xf numFmtId="0" fontId="4" fillId="0" borderId="0" xfId="7" applyFont="1" applyAlignment="1">
      <alignment horizontal="center"/>
    </xf>
    <xf numFmtId="0" fontId="4" fillId="0" borderId="0" xfId="7" applyNumberFormat="1" applyFont="1" applyAlignment="1">
      <alignment horizontal="center"/>
    </xf>
    <xf numFmtId="0" fontId="10" fillId="0" borderId="0" xfId="7" applyFont="1" applyAlignment="1">
      <alignment horizontal="center"/>
    </xf>
    <xf numFmtId="0" fontId="10" fillId="0" borderId="0" xfId="7" applyNumberFormat="1" applyFont="1" applyAlignment="1">
      <alignment horizontal="center"/>
    </xf>
    <xf numFmtId="0" fontId="11" fillId="0" borderId="0" xfId="8" applyFont="1"/>
    <xf numFmtId="0" fontId="2" fillId="0" borderId="0" xfId="7" applyFont="1" applyBorder="1" applyAlignment="1">
      <alignment horizontal="left"/>
    </xf>
    <xf numFmtId="0" fontId="4" fillId="0" borderId="0" xfId="7" applyFont="1" applyBorder="1" applyAlignment="1">
      <alignment horizontal="center"/>
    </xf>
    <xf numFmtId="165" fontId="4" fillId="0" borderId="0" xfId="9" applyNumberFormat="1" applyFont="1" applyBorder="1" applyAlignment="1">
      <alignment horizontal="center"/>
    </xf>
    <xf numFmtId="0" fontId="4" fillId="0" borderId="0" xfId="7" applyNumberFormat="1" applyFont="1" applyBorder="1" applyAlignment="1">
      <alignment horizontal="center"/>
    </xf>
    <xf numFmtId="0" fontId="4" fillId="0" borderId="0" xfId="10" applyFont="1" applyFill="1" applyBorder="1" applyAlignment="1">
      <alignment horizontal="center"/>
    </xf>
    <xf numFmtId="41" fontId="4" fillId="0" borderId="0" xfId="11" applyNumberFormat="1" applyFont="1" applyFill="1" applyBorder="1" applyAlignment="1">
      <alignment horizontal="center"/>
    </xf>
    <xf numFmtId="166" fontId="4" fillId="0" borderId="0" xfId="12" applyNumberFormat="1" applyFont="1" applyFill="1" applyBorder="1" applyAlignment="1">
      <alignment horizontal="left"/>
    </xf>
    <xf numFmtId="0" fontId="4" fillId="0" borderId="0" xfId="7" applyNumberFormat="1" applyFont="1" applyFill="1" applyBorder="1" applyAlignment="1">
      <alignment horizontal="center"/>
    </xf>
    <xf numFmtId="41" fontId="11" fillId="0" borderId="0" xfId="8" applyNumberFormat="1" applyFont="1"/>
    <xf numFmtId="0" fontId="2" fillId="0" borderId="0" xfId="7" applyFont="1" applyFill="1" applyBorder="1" applyAlignment="1">
      <alignment horizontal="left"/>
    </xf>
    <xf numFmtId="0" fontId="4" fillId="0" borderId="0" xfId="7" applyFont="1" applyFill="1" applyBorder="1"/>
    <xf numFmtId="0" fontId="4" fillId="0" borderId="0" xfId="7" applyFont="1" applyFill="1" applyBorder="1" applyAlignment="1">
      <alignment horizontal="center"/>
    </xf>
    <xf numFmtId="0" fontId="4" fillId="0" borderId="0" xfId="5" applyFont="1" applyFill="1" applyBorder="1" applyAlignment="1">
      <alignment horizontal="center"/>
    </xf>
    <xf numFmtId="0" fontId="4" fillId="0" borderId="0" xfId="7" applyFont="1" applyFill="1" applyBorder="1" applyAlignment="1">
      <alignment horizontal="left"/>
    </xf>
    <xf numFmtId="0" fontId="2" fillId="0" borderId="0" xfId="7" applyFont="1" applyBorder="1"/>
    <xf numFmtId="0" fontId="5" fillId="0" borderId="0" xfId="0" applyFont="1" applyFill="1"/>
    <xf numFmtId="0" fontId="3" fillId="0" borderId="0" xfId="0" applyFont="1" applyFill="1"/>
    <xf numFmtId="0" fontId="6" fillId="0" borderId="0" xfId="0" applyFont="1" applyBorder="1"/>
    <xf numFmtId="0" fontId="5" fillId="0" borderId="0" xfId="0" applyFont="1" applyBorder="1"/>
    <xf numFmtId="0" fontId="3" fillId="0" borderId="9" xfId="0" applyFont="1" applyBorder="1"/>
    <xf numFmtId="0" fontId="5" fillId="0" borderId="1" xfId="0" applyFont="1" applyBorder="1"/>
    <xf numFmtId="0" fontId="5" fillId="0" borderId="1" xfId="0" applyFont="1" applyBorder="1" applyAlignment="1">
      <alignment horizontal="center"/>
    </xf>
    <xf numFmtId="166" fontId="8" fillId="0" borderId="0" xfId="4" applyNumberFormat="1" applyFont="1" applyFill="1"/>
    <xf numFmtId="0" fontId="5" fillId="0" borderId="0" xfId="0" applyFont="1" applyAlignment="1">
      <alignment horizontal="right"/>
    </xf>
    <xf numFmtId="0" fontId="5" fillId="0" borderId="0" xfId="0" applyFont="1" applyFill="1" applyBorder="1" applyAlignment="1">
      <alignment horizontal="center"/>
    </xf>
    <xf numFmtId="0" fontId="3" fillId="0" borderId="0" xfId="0" applyFont="1" applyFill="1" applyBorder="1"/>
    <xf numFmtId="165" fontId="3" fillId="0" borderId="0" xfId="1" applyNumberFormat="1" applyFont="1" applyFill="1"/>
    <xf numFmtId="165" fontId="3" fillId="0" borderId="1" xfId="1" applyNumberFormat="1" applyFont="1" applyBorder="1"/>
    <xf numFmtId="165" fontId="3" fillId="0" borderId="12" xfId="0" applyNumberFormat="1" applyFont="1" applyBorder="1"/>
    <xf numFmtId="165" fontId="3" fillId="0" borderId="0" xfId="0" applyNumberFormat="1" applyFont="1" applyFill="1" applyBorder="1"/>
    <xf numFmtId="0" fontId="5" fillId="0" borderId="3" xfId="0" applyFont="1" applyBorder="1" applyAlignment="1">
      <alignment horizontal="center"/>
    </xf>
    <xf numFmtId="165" fontId="2" fillId="0" borderId="0" xfId="1" applyNumberFormat="1" applyFont="1" applyFill="1" applyBorder="1" applyAlignment="1">
      <alignment horizontal="center"/>
    </xf>
    <xf numFmtId="0" fontId="5" fillId="0" borderId="0" xfId="0" applyFont="1" applyFill="1" applyBorder="1"/>
    <xf numFmtId="166" fontId="3" fillId="0" borderId="0" xfId="4" applyNumberFormat="1" applyFont="1" applyFill="1"/>
    <xf numFmtId="0" fontId="3" fillId="0" borderId="0" xfId="0" applyFont="1" applyAlignment="1">
      <alignment horizontal="left" indent="2"/>
    </xf>
    <xf numFmtId="165" fontId="11" fillId="0" borderId="0" xfId="1" applyNumberFormat="1" applyFont="1"/>
    <xf numFmtId="0" fontId="3" fillId="0" borderId="0" xfId="10" applyFont="1" applyFill="1" applyBorder="1" applyAlignment="1">
      <alignment horizontal="center"/>
    </xf>
    <xf numFmtId="166" fontId="4" fillId="0" borderId="0" xfId="12" applyNumberFormat="1" applyFont="1" applyFill="1" applyBorder="1" applyAlignment="1">
      <alignment horizontal="center"/>
    </xf>
    <xf numFmtId="0" fontId="5" fillId="0" borderId="0" xfId="0" applyFont="1" applyAlignment="1">
      <alignment horizontal="center"/>
    </xf>
    <xf numFmtId="164" fontId="3" fillId="0" borderId="0" xfId="0" applyNumberFormat="1" applyFont="1" applyAlignment="1" applyProtection="1">
      <alignment horizontal="center"/>
      <protection locked="0"/>
    </xf>
    <xf numFmtId="37" fontId="4" fillId="0" borderId="0" xfId="7" applyNumberFormat="1" applyFont="1" applyFill="1" applyBorder="1" applyAlignment="1">
      <alignment horizontal="right"/>
    </xf>
    <xf numFmtId="0" fontId="13" fillId="0" borderId="0" xfId="0" applyFont="1"/>
    <xf numFmtId="165" fontId="3" fillId="2" borderId="0" xfId="1" applyNumberFormat="1" applyFont="1" applyFill="1"/>
    <xf numFmtId="0" fontId="3" fillId="0" borderId="0" xfId="8" applyFont="1"/>
    <xf numFmtId="0" fontId="3" fillId="0" borderId="0" xfId="8" applyFont="1" applyAlignment="1">
      <alignment horizontal="right"/>
    </xf>
    <xf numFmtId="0" fontId="3" fillId="0" borderId="0" xfId="8" applyFont="1" applyFill="1"/>
    <xf numFmtId="0" fontId="3" fillId="0" borderId="0" xfId="8" applyFont="1" applyFill="1" applyAlignment="1">
      <alignment horizontal="center"/>
    </xf>
    <xf numFmtId="41" fontId="3" fillId="0" borderId="0" xfId="8" applyNumberFormat="1" applyFont="1" applyFill="1"/>
    <xf numFmtId="0" fontId="3" fillId="0" borderId="2" xfId="8" applyFont="1" applyBorder="1"/>
    <xf numFmtId="0" fontId="3" fillId="0" borderId="7" xfId="8" applyFont="1" applyBorder="1"/>
    <xf numFmtId="0" fontId="3" fillId="0" borderId="0" xfId="8" applyFont="1" applyBorder="1"/>
    <xf numFmtId="0" fontId="3" fillId="0" borderId="9" xfId="8" applyFont="1" applyBorder="1"/>
    <xf numFmtId="0" fontId="3" fillId="0" borderId="0" xfId="8" applyFont="1" applyAlignment="1">
      <alignment horizontal="center"/>
    </xf>
    <xf numFmtId="0" fontId="3" fillId="0" borderId="0" xfId="0" applyFont="1" applyAlignment="1">
      <alignment horizontal="right"/>
    </xf>
    <xf numFmtId="165" fontId="3" fillId="2" borderId="0" xfId="1" applyNumberFormat="1" applyFont="1" applyFill="1" applyAlignment="1" applyProtection="1">
      <alignment horizontal="center"/>
      <protection locked="0"/>
    </xf>
    <xf numFmtId="164" fontId="3" fillId="2" borderId="0" xfId="0" applyNumberFormat="1" applyFont="1" applyFill="1" applyAlignment="1" applyProtection="1">
      <alignment horizontal="center"/>
      <protection locked="0"/>
    </xf>
    <xf numFmtId="0" fontId="3" fillId="0" borderId="3" xfId="8" applyFont="1" applyBorder="1" applyAlignment="1">
      <alignment horizontal="left" vertical="top" wrapText="1"/>
    </xf>
    <xf numFmtId="0" fontId="3" fillId="0" borderId="4" xfId="8" applyFont="1" applyBorder="1" applyAlignment="1">
      <alignment horizontal="left" vertical="top" wrapText="1"/>
    </xf>
    <xf numFmtId="0" fontId="3" fillId="0" borderId="0" xfId="8" applyFont="1" applyBorder="1" applyAlignment="1">
      <alignment horizontal="left" vertical="top" wrapText="1"/>
    </xf>
    <xf numFmtId="0" fontId="3" fillId="0" borderId="8" xfId="8" applyFont="1" applyBorder="1" applyAlignment="1">
      <alignment horizontal="left" vertical="top" wrapText="1"/>
    </xf>
    <xf numFmtId="0" fontId="3" fillId="0" borderId="10" xfId="8" applyFont="1" applyBorder="1" applyAlignment="1">
      <alignment horizontal="left" vertical="top" wrapText="1"/>
    </xf>
    <xf numFmtId="0" fontId="3" fillId="0" borderId="11" xfId="8" applyFont="1" applyBorder="1" applyAlignment="1">
      <alignment horizontal="left" vertical="top" wrapText="1"/>
    </xf>
  </cellXfs>
  <cellStyles count="18">
    <cellStyle name="Comma" xfId="1" builtinId="3"/>
    <cellStyle name="Comma [0] 3" xfId="13" xr:uid="{00000000-0005-0000-0000-000002000000}"/>
    <cellStyle name="Comma 10 6" xfId="9" xr:uid="{00000000-0005-0000-0000-000003000000}"/>
    <cellStyle name="Comma 2 2" xfId="11" xr:uid="{00000000-0005-0000-0000-000004000000}"/>
    <cellStyle name="Normal" xfId="0" builtinId="0"/>
    <cellStyle name="Normal 15" xfId="8" xr:uid="{00000000-0005-0000-0000-000007000000}"/>
    <cellStyle name="Normal 2" xfId="2" xr:uid="{00000000-0005-0000-0000-000008000000}"/>
    <cellStyle name="Normal 2 2 3 2" xfId="17" xr:uid="{00000000-0005-0000-0000-000009000000}"/>
    <cellStyle name="Normal 2 3" xfId="10" xr:uid="{00000000-0005-0000-0000-00000A000000}"/>
    <cellStyle name="Normal 3" xfId="6" xr:uid="{00000000-0005-0000-0000-00000B000000}"/>
    <cellStyle name="Normal 3 2" xfId="14" xr:uid="{00000000-0005-0000-0000-00000C000000}"/>
    <cellStyle name="Normal 5" xfId="3" xr:uid="{00000000-0005-0000-0000-00000D000000}"/>
    <cellStyle name="Normal_Adjustment Template" xfId="5" xr:uid="{00000000-0005-0000-0000-00000E000000}"/>
    <cellStyle name="Normal_Copy of File50007" xfId="7" xr:uid="{00000000-0005-0000-0000-00000F000000}"/>
    <cellStyle name="Percent" xfId="4" builtinId="5"/>
    <cellStyle name="Percent 10 3" xfId="12" xr:uid="{00000000-0005-0000-0000-000011000000}"/>
    <cellStyle name="Percent 2" xfId="15" xr:uid="{00000000-0005-0000-0000-000012000000}"/>
    <cellStyle name="Percent 2 2 2 4" xfId="16" xr:uid="{00000000-0005-0000-0000-000013000000}"/>
  </cellStyles>
  <dxfs count="12">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s>
  <tableStyles count="0" defaultTableStyle="TableStyleMedium2" defaultPivotStyle="PivotStyleLight16"/>
  <colors>
    <mruColors>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2:M65"/>
  <sheetViews>
    <sheetView tabSelected="1" view="pageBreakPreview" zoomScale="85" zoomScaleNormal="100" zoomScaleSheetLayoutView="85" workbookViewId="0">
      <selection activeCell="P16" sqref="P16"/>
    </sheetView>
  </sheetViews>
  <sheetFormatPr defaultColWidth="9.140625" defaultRowHeight="12" customHeight="1" x14ac:dyDescent="0.2"/>
  <cols>
    <col min="1" max="1" width="2.5703125" style="78" customWidth="1"/>
    <col min="2" max="2" width="3.5703125" style="78" customWidth="1"/>
    <col min="3" max="3" width="26.140625" style="78" customWidth="1"/>
    <col min="4" max="4" width="9.85546875" style="78" bestFit="1" customWidth="1"/>
    <col min="5" max="5" width="5.140625" style="78" customWidth="1"/>
    <col min="6" max="6" width="11.5703125" style="78" bestFit="1" customWidth="1"/>
    <col min="7" max="7" width="8.42578125" style="78" bestFit="1" customWidth="1"/>
    <col min="8" max="8" width="10.7109375" style="78" bestFit="1" customWidth="1"/>
    <col min="9" max="9" width="13.7109375" style="78" bestFit="1" customWidth="1"/>
    <col min="10" max="10" width="6.140625" style="78" bestFit="1" customWidth="1"/>
    <col min="11" max="11" width="9.140625" style="78"/>
    <col min="12" max="12" width="17.28515625" style="78" bestFit="1" customWidth="1"/>
    <col min="13" max="13" width="10.5703125" style="78" bestFit="1" customWidth="1"/>
    <col min="14" max="16384" width="9.140625" style="78"/>
  </cols>
  <sheetData>
    <row r="2" spans="2:13" ht="12" customHeight="1" x14ac:dyDescent="0.2">
      <c r="B2" s="29" t="s">
        <v>10</v>
      </c>
      <c r="I2" s="79" t="s">
        <v>11</v>
      </c>
      <c r="J2" s="87">
        <v>8.11</v>
      </c>
    </row>
    <row r="3" spans="2:13" ht="12" customHeight="1" x14ac:dyDescent="0.2">
      <c r="B3" s="29" t="s">
        <v>40</v>
      </c>
    </row>
    <row r="4" spans="2:13" ht="12" customHeight="1" x14ac:dyDescent="0.2">
      <c r="B4" s="29" t="s">
        <v>47</v>
      </c>
    </row>
    <row r="7" spans="2:13" ht="12" customHeight="1" x14ac:dyDescent="0.2">
      <c r="B7" s="27"/>
      <c r="C7" s="27"/>
      <c r="D7" s="30"/>
      <c r="E7" s="30"/>
      <c r="F7" s="30" t="s">
        <v>12</v>
      </c>
      <c r="G7" s="30"/>
      <c r="H7" s="30"/>
      <c r="I7" s="30" t="s">
        <v>41</v>
      </c>
      <c r="J7" s="31"/>
    </row>
    <row r="8" spans="2:13" ht="12" customHeight="1" x14ac:dyDescent="0.2">
      <c r="B8" s="27"/>
      <c r="C8" s="27"/>
      <c r="D8" s="32" t="s">
        <v>13</v>
      </c>
      <c r="E8" s="32" t="s">
        <v>14</v>
      </c>
      <c r="F8" s="32" t="s">
        <v>15</v>
      </c>
      <c r="G8" s="32" t="s">
        <v>16</v>
      </c>
      <c r="H8" s="32" t="s">
        <v>17</v>
      </c>
      <c r="I8" s="32" t="s">
        <v>18</v>
      </c>
      <c r="J8" s="33" t="s">
        <v>19</v>
      </c>
      <c r="L8" s="34"/>
      <c r="M8" s="34"/>
    </row>
    <row r="9" spans="2:13" ht="12" customHeight="1" x14ac:dyDescent="0.2">
      <c r="B9" s="35" t="s">
        <v>20</v>
      </c>
      <c r="C9" s="28"/>
      <c r="D9" s="36"/>
      <c r="E9" s="36"/>
      <c r="F9" s="36"/>
      <c r="G9" s="36"/>
      <c r="H9" s="36"/>
      <c r="I9" s="37"/>
      <c r="J9" s="38"/>
      <c r="L9" s="34"/>
      <c r="M9" s="34"/>
    </row>
    <row r="10" spans="2:13" ht="12" customHeight="1" x14ac:dyDescent="0.2">
      <c r="B10" s="78" t="s">
        <v>55</v>
      </c>
      <c r="D10" s="9">
        <v>343</v>
      </c>
      <c r="E10" s="71" t="s">
        <v>56</v>
      </c>
      <c r="F10" s="40">
        <f>'8.11.1'!G26</f>
        <v>29098049.027916599</v>
      </c>
      <c r="G10" s="39" t="s">
        <v>24</v>
      </c>
      <c r="H10" s="72">
        <v>7.9787774498314715E-2</v>
      </c>
      <c r="I10" s="40">
        <f>H10*F10</f>
        <v>2321668.5741803152</v>
      </c>
      <c r="J10" s="42" t="str">
        <f>$J$2&amp;".1"</f>
        <v>8.11.1</v>
      </c>
      <c r="L10" s="70"/>
      <c r="M10" s="43"/>
    </row>
    <row r="11" spans="2:13" ht="12" customHeight="1" x14ac:dyDescent="0.2">
      <c r="L11" s="34"/>
      <c r="M11" s="34"/>
    </row>
    <row r="12" spans="2:13" ht="12" customHeight="1" x14ac:dyDescent="0.2">
      <c r="B12" s="35" t="s">
        <v>21</v>
      </c>
      <c r="L12" s="34"/>
      <c r="M12" s="34"/>
    </row>
    <row r="13" spans="2:13" ht="12" customHeight="1" x14ac:dyDescent="0.2">
      <c r="B13" s="78" t="s">
        <v>48</v>
      </c>
      <c r="D13" s="9" t="s">
        <v>6</v>
      </c>
      <c r="E13" s="71" t="s">
        <v>56</v>
      </c>
      <c r="F13" s="40">
        <f>'8.11.1'!G28</f>
        <v>1224632.5447295106</v>
      </c>
      <c r="G13" s="39" t="s">
        <v>24</v>
      </c>
      <c r="H13" s="72">
        <v>7.9787774498314715E-2</v>
      </c>
      <c r="I13" s="40">
        <f t="shared" ref="I13" si="0">H13*F13</f>
        <v>97710.70532217549</v>
      </c>
      <c r="J13" s="42" t="str">
        <f>$J$2&amp;".1"</f>
        <v>8.11.1</v>
      </c>
      <c r="L13" s="70"/>
      <c r="M13" s="43"/>
    </row>
    <row r="14" spans="2:13" ht="12" customHeight="1" x14ac:dyDescent="0.2">
      <c r="D14" s="9"/>
      <c r="E14" s="39"/>
      <c r="F14" s="40"/>
      <c r="G14" s="39"/>
      <c r="H14" s="41"/>
      <c r="I14" s="40"/>
      <c r="J14" s="42"/>
      <c r="L14" s="34"/>
      <c r="M14" s="43"/>
    </row>
    <row r="15" spans="2:13" ht="12" customHeight="1" x14ac:dyDescent="0.2">
      <c r="B15" s="35" t="s">
        <v>22</v>
      </c>
      <c r="L15" s="34"/>
      <c r="M15" s="34"/>
    </row>
    <row r="16" spans="2:13" ht="12" customHeight="1" x14ac:dyDescent="0.2">
      <c r="B16" s="78" t="s">
        <v>49</v>
      </c>
      <c r="D16" s="9" t="s">
        <v>8</v>
      </c>
      <c r="E16" s="71" t="s">
        <v>56</v>
      </c>
      <c r="F16" s="10">
        <f>'8.11.1'!G30</f>
        <v>-65755.448635859997</v>
      </c>
      <c r="G16" s="39" t="s">
        <v>24</v>
      </c>
      <c r="H16" s="72">
        <v>7.9787774498314715E-2</v>
      </c>
      <c r="I16" s="40">
        <f t="shared" ref="I16" si="1">H16*F16</f>
        <v>-5246.4809077935133</v>
      </c>
      <c r="J16" s="42" t="str">
        <f>$J$2&amp;".1"</f>
        <v>8.11.1</v>
      </c>
      <c r="L16" s="70"/>
      <c r="M16" s="43"/>
    </row>
    <row r="17" spans="2:13" ht="12" customHeight="1" x14ac:dyDescent="0.2">
      <c r="D17" s="9"/>
      <c r="E17" s="39"/>
      <c r="F17" s="10"/>
      <c r="G17" s="39"/>
      <c r="H17" s="41"/>
      <c r="I17" s="40"/>
      <c r="J17" s="42"/>
      <c r="L17" s="34"/>
      <c r="M17" s="43"/>
    </row>
    <row r="18" spans="2:13" ht="12" customHeight="1" x14ac:dyDescent="0.2">
      <c r="L18" s="34"/>
      <c r="M18" s="34"/>
    </row>
    <row r="19" spans="2:13" ht="12" customHeight="1" x14ac:dyDescent="0.2">
      <c r="B19" s="44" t="s">
        <v>23</v>
      </c>
      <c r="C19" s="80"/>
      <c r="D19" s="80"/>
      <c r="E19" s="80"/>
      <c r="F19" s="80"/>
      <c r="G19" s="80"/>
      <c r="H19" s="80"/>
      <c r="I19" s="80"/>
      <c r="J19" s="80"/>
      <c r="M19" s="34"/>
    </row>
    <row r="20" spans="2:13" ht="12" customHeight="1" x14ac:dyDescent="0.2">
      <c r="B20" s="80" t="s">
        <v>50</v>
      </c>
      <c r="C20" s="80"/>
      <c r="D20" s="81">
        <v>549</v>
      </c>
      <c r="E20" s="71" t="s">
        <v>56</v>
      </c>
      <c r="F20" s="61">
        <f>'8.11.2_REDACTED'!H20</f>
        <v>1643675</v>
      </c>
      <c r="G20" s="39" t="s">
        <v>24</v>
      </c>
      <c r="H20" s="72">
        <v>7.9787774498314715E-2</v>
      </c>
      <c r="I20" s="40">
        <f>H20*F20</f>
        <v>131145.17024851745</v>
      </c>
      <c r="J20" s="42" t="str">
        <f>$J$2&amp;".2"</f>
        <v>8.11.2</v>
      </c>
      <c r="L20" s="34"/>
      <c r="M20" s="34"/>
    </row>
    <row r="21" spans="2:13" ht="12" customHeight="1" x14ac:dyDescent="0.2">
      <c r="L21" s="34"/>
      <c r="M21" s="34"/>
    </row>
    <row r="22" spans="2:13" ht="12" customHeight="1" x14ac:dyDescent="0.2">
      <c r="B22" s="44"/>
      <c r="C22" s="45"/>
      <c r="D22" s="46"/>
      <c r="E22" s="46"/>
      <c r="F22" s="46"/>
      <c r="G22" s="46"/>
      <c r="H22" s="36"/>
      <c r="I22" s="37"/>
      <c r="J22" s="38"/>
      <c r="L22" s="34"/>
      <c r="M22" s="34"/>
    </row>
    <row r="23" spans="2:13" ht="12" customHeight="1" x14ac:dyDescent="0.2">
      <c r="B23" s="44"/>
      <c r="C23" s="45"/>
      <c r="D23" s="46"/>
      <c r="E23" s="46"/>
      <c r="F23" s="46"/>
      <c r="G23" s="46"/>
      <c r="H23" s="36"/>
      <c r="I23" s="37"/>
      <c r="J23" s="38"/>
      <c r="L23" s="34"/>
      <c r="M23" s="34"/>
    </row>
    <row r="24" spans="2:13" ht="12" customHeight="1" x14ac:dyDescent="0.2">
      <c r="B24" s="44"/>
      <c r="C24" s="45"/>
      <c r="D24" s="46"/>
      <c r="E24" s="46"/>
      <c r="F24" s="46"/>
      <c r="G24" s="46"/>
      <c r="H24" s="36"/>
      <c r="I24" s="37"/>
      <c r="J24" s="38"/>
      <c r="L24" s="34"/>
      <c r="M24" s="34"/>
    </row>
    <row r="25" spans="2:13" ht="12" customHeight="1" x14ac:dyDescent="0.2">
      <c r="B25" s="44"/>
      <c r="C25" s="45"/>
      <c r="D25" s="46"/>
      <c r="E25" s="46"/>
      <c r="F25" s="46"/>
      <c r="G25" s="46"/>
      <c r="H25" s="36"/>
      <c r="I25" s="37"/>
      <c r="J25" s="38"/>
      <c r="L25" s="34"/>
      <c r="M25" s="34"/>
    </row>
    <row r="26" spans="2:13" ht="12" customHeight="1" x14ac:dyDescent="0.2">
      <c r="B26" s="44"/>
      <c r="C26" s="45"/>
      <c r="D26" s="46"/>
      <c r="E26" s="46"/>
      <c r="F26" s="46"/>
      <c r="G26" s="46"/>
      <c r="H26" s="36"/>
      <c r="I26" s="37"/>
      <c r="J26" s="38"/>
      <c r="L26" s="34"/>
      <c r="M26" s="34"/>
    </row>
    <row r="27" spans="2:13" ht="12" customHeight="1" x14ac:dyDescent="0.2">
      <c r="B27" s="44"/>
      <c r="C27" s="45"/>
      <c r="D27" s="46"/>
      <c r="E27" s="46"/>
      <c r="F27" s="46"/>
      <c r="G27" s="46"/>
      <c r="H27" s="36"/>
      <c r="I27" s="37"/>
      <c r="J27" s="38"/>
      <c r="L27" s="34"/>
      <c r="M27" s="34"/>
    </row>
    <row r="28" spans="2:13" ht="12" customHeight="1" x14ac:dyDescent="0.2">
      <c r="B28" s="80"/>
      <c r="C28" s="45"/>
      <c r="D28" s="46"/>
      <c r="E28" s="46"/>
      <c r="F28" s="75"/>
      <c r="G28" s="39"/>
      <c r="H28" s="72"/>
      <c r="I28" s="40"/>
      <c r="J28" s="38"/>
      <c r="L28" s="34"/>
      <c r="M28" s="34"/>
    </row>
    <row r="29" spans="2:13" ht="12" customHeight="1" x14ac:dyDescent="0.2">
      <c r="B29" s="80"/>
      <c r="C29" s="80"/>
      <c r="D29" s="47"/>
      <c r="E29" s="39"/>
      <c r="F29" s="40"/>
      <c r="G29" s="39"/>
      <c r="H29" s="72"/>
      <c r="I29" s="40"/>
      <c r="J29" s="42"/>
      <c r="L29" s="34"/>
      <c r="M29" s="43"/>
    </row>
    <row r="30" spans="2:13" ht="12" customHeight="1" x14ac:dyDescent="0.2">
      <c r="B30" s="80"/>
      <c r="C30" s="80"/>
      <c r="D30" s="47"/>
      <c r="E30" s="39"/>
      <c r="F30" s="82"/>
      <c r="G30" s="39"/>
      <c r="H30" s="72"/>
      <c r="I30" s="40"/>
      <c r="J30" s="42"/>
      <c r="L30" s="34"/>
      <c r="M30" s="43"/>
    </row>
    <row r="31" spans="2:13" ht="12" customHeight="1" x14ac:dyDescent="0.2">
      <c r="B31" s="80"/>
      <c r="C31" s="80"/>
      <c r="D31" s="47"/>
      <c r="E31" s="39"/>
      <c r="F31" s="82"/>
      <c r="G31" s="39"/>
      <c r="H31" s="72"/>
      <c r="I31" s="40"/>
      <c r="L31" s="34"/>
      <c r="M31" s="43"/>
    </row>
    <row r="32" spans="2:13" ht="12" customHeight="1" x14ac:dyDescent="0.2">
      <c r="B32" s="80"/>
      <c r="C32" s="80"/>
      <c r="D32" s="47"/>
      <c r="E32" s="39"/>
      <c r="F32" s="82"/>
      <c r="G32" s="39"/>
      <c r="H32" s="72"/>
      <c r="I32" s="40"/>
      <c r="L32" s="34"/>
      <c r="M32" s="43"/>
    </row>
    <row r="33" spans="2:13" ht="12" customHeight="1" x14ac:dyDescent="0.2">
      <c r="B33" s="48"/>
      <c r="C33" s="80"/>
      <c r="D33" s="47"/>
      <c r="E33" s="39"/>
      <c r="F33" s="82"/>
      <c r="G33" s="39"/>
      <c r="H33" s="72"/>
      <c r="I33" s="40"/>
      <c r="L33" s="34"/>
      <c r="M33" s="43"/>
    </row>
    <row r="34" spans="2:13" ht="12" customHeight="1" x14ac:dyDescent="0.2">
      <c r="B34" s="80"/>
      <c r="C34" s="80"/>
      <c r="D34" s="47"/>
      <c r="E34" s="39"/>
      <c r="F34" s="40"/>
      <c r="G34" s="39"/>
      <c r="H34" s="41"/>
      <c r="I34" s="40"/>
      <c r="J34" s="42"/>
      <c r="L34" s="34"/>
      <c r="M34" s="43"/>
    </row>
    <row r="35" spans="2:13" ht="12" customHeight="1" x14ac:dyDescent="0.2">
      <c r="B35" s="80"/>
      <c r="C35" s="80"/>
      <c r="D35" s="47"/>
      <c r="E35" s="39"/>
      <c r="F35" s="40"/>
      <c r="G35" s="39"/>
      <c r="H35" s="72"/>
      <c r="I35" s="40"/>
      <c r="J35" s="42"/>
      <c r="L35" s="34"/>
      <c r="M35" s="43"/>
    </row>
    <row r="36" spans="2:13" ht="12" customHeight="1" x14ac:dyDescent="0.2">
      <c r="B36" s="80"/>
      <c r="C36" s="80"/>
      <c r="D36" s="47"/>
      <c r="E36" s="39"/>
      <c r="F36" s="40"/>
      <c r="G36" s="39"/>
      <c r="H36" s="72"/>
      <c r="I36" s="40"/>
      <c r="J36" s="42"/>
      <c r="M36" s="43"/>
    </row>
    <row r="37" spans="2:13" ht="12" customHeight="1" x14ac:dyDescent="0.2">
      <c r="B37" s="80"/>
      <c r="C37" s="80"/>
      <c r="D37" s="47"/>
      <c r="E37" s="39"/>
      <c r="F37" s="40"/>
      <c r="G37" s="39"/>
      <c r="H37" s="72"/>
      <c r="I37" s="40"/>
      <c r="J37" s="42"/>
    </row>
    <row r="38" spans="2:13" ht="12" customHeight="1" x14ac:dyDescent="0.2">
      <c r="B38" s="80"/>
      <c r="C38" s="80"/>
      <c r="D38" s="47"/>
      <c r="E38" s="39"/>
      <c r="F38" s="40"/>
      <c r="G38" s="39"/>
      <c r="H38" s="72"/>
      <c r="I38" s="40"/>
      <c r="J38" s="42"/>
    </row>
    <row r="39" spans="2:13" ht="12" customHeight="1" x14ac:dyDescent="0.2">
      <c r="B39" s="80"/>
      <c r="C39" s="80"/>
      <c r="D39" s="47"/>
      <c r="E39" s="39"/>
      <c r="F39" s="40"/>
      <c r="G39" s="39"/>
      <c r="H39" s="72"/>
      <c r="I39" s="40"/>
      <c r="J39" s="42"/>
    </row>
    <row r="40" spans="2:13" ht="12" customHeight="1" x14ac:dyDescent="0.2">
      <c r="B40" s="48"/>
      <c r="C40" s="80"/>
      <c r="D40" s="47"/>
      <c r="E40" s="39"/>
      <c r="F40" s="82"/>
      <c r="G40" s="39"/>
      <c r="H40" s="72"/>
      <c r="I40" s="40"/>
      <c r="J40" s="42"/>
    </row>
    <row r="41" spans="2:13" ht="12" customHeight="1" x14ac:dyDescent="0.2">
      <c r="B41" s="48"/>
      <c r="C41" s="80"/>
      <c r="D41" s="47"/>
      <c r="E41" s="39"/>
      <c r="F41" s="82"/>
      <c r="G41" s="39"/>
      <c r="H41" s="41"/>
      <c r="I41" s="40"/>
      <c r="J41" s="42"/>
    </row>
    <row r="42" spans="2:13" ht="12" customHeight="1" x14ac:dyDescent="0.2">
      <c r="B42" s="80"/>
      <c r="C42" s="80"/>
      <c r="D42" s="47"/>
      <c r="E42" s="39"/>
      <c r="F42" s="40"/>
      <c r="G42" s="39"/>
      <c r="H42" s="41"/>
      <c r="I42" s="40"/>
      <c r="J42" s="42"/>
    </row>
    <row r="43" spans="2:13" ht="12" customHeight="1" x14ac:dyDescent="0.2">
      <c r="B43" s="80"/>
      <c r="C43" s="80"/>
      <c r="D43" s="9"/>
      <c r="E43" s="39"/>
      <c r="F43" s="40"/>
      <c r="G43" s="39"/>
      <c r="H43" s="41"/>
      <c r="I43" s="40"/>
      <c r="J43" s="42"/>
    </row>
    <row r="44" spans="2:13" ht="12" customHeight="1" x14ac:dyDescent="0.2">
      <c r="B44" s="48"/>
      <c r="C44" s="80"/>
      <c r="F44" s="40"/>
      <c r="G44" s="39"/>
    </row>
    <row r="45" spans="2:13" ht="12" customHeight="1" x14ac:dyDescent="0.2">
      <c r="B45" s="11"/>
    </row>
    <row r="46" spans="2:13" ht="12" customHeight="1" x14ac:dyDescent="0.2">
      <c r="D46" s="9"/>
      <c r="E46" s="39"/>
      <c r="F46" s="40"/>
      <c r="G46" s="39"/>
      <c r="H46" s="41"/>
      <c r="I46" s="40"/>
      <c r="J46" s="42"/>
    </row>
    <row r="55" spans="1:10" ht="12" customHeight="1" thickBot="1" x14ac:dyDescent="0.25">
      <c r="B55" s="49" t="s">
        <v>25</v>
      </c>
    </row>
    <row r="56" spans="1:10" ht="12" customHeight="1" x14ac:dyDescent="0.2">
      <c r="A56" s="83"/>
      <c r="B56" s="91" t="s">
        <v>64</v>
      </c>
      <c r="C56" s="91"/>
      <c r="D56" s="91"/>
      <c r="E56" s="91"/>
      <c r="F56" s="91"/>
      <c r="G56" s="91"/>
      <c r="H56" s="91"/>
      <c r="I56" s="91"/>
      <c r="J56" s="92"/>
    </row>
    <row r="57" spans="1:10" ht="12" customHeight="1" x14ac:dyDescent="0.2">
      <c r="A57" s="84"/>
      <c r="B57" s="93"/>
      <c r="C57" s="93"/>
      <c r="D57" s="93"/>
      <c r="E57" s="93"/>
      <c r="F57" s="93"/>
      <c r="G57" s="93"/>
      <c r="H57" s="93"/>
      <c r="I57" s="93"/>
      <c r="J57" s="94"/>
    </row>
    <row r="58" spans="1:10" ht="12" customHeight="1" x14ac:dyDescent="0.2">
      <c r="A58" s="84"/>
      <c r="B58" s="93"/>
      <c r="C58" s="93"/>
      <c r="D58" s="93"/>
      <c r="E58" s="93"/>
      <c r="F58" s="93"/>
      <c r="G58" s="93"/>
      <c r="H58" s="93"/>
      <c r="I58" s="93"/>
      <c r="J58" s="94"/>
    </row>
    <row r="59" spans="1:10" ht="12" customHeight="1" x14ac:dyDescent="0.2">
      <c r="A59" s="84"/>
      <c r="B59" s="93"/>
      <c r="C59" s="93"/>
      <c r="D59" s="93"/>
      <c r="E59" s="93"/>
      <c r="F59" s="93"/>
      <c r="G59" s="93"/>
      <c r="H59" s="93"/>
      <c r="I59" s="93"/>
      <c r="J59" s="94"/>
    </row>
    <row r="60" spans="1:10" ht="12" customHeight="1" x14ac:dyDescent="0.2">
      <c r="A60" s="84"/>
      <c r="B60" s="93"/>
      <c r="C60" s="93"/>
      <c r="D60" s="93"/>
      <c r="E60" s="93"/>
      <c r="F60" s="93"/>
      <c r="G60" s="93"/>
      <c r="H60" s="93"/>
      <c r="I60" s="93"/>
      <c r="J60" s="94"/>
    </row>
    <row r="61" spans="1:10" ht="12" customHeight="1" thickBot="1" x14ac:dyDescent="0.25">
      <c r="A61" s="86"/>
      <c r="B61" s="95"/>
      <c r="C61" s="95"/>
      <c r="D61" s="95"/>
      <c r="E61" s="95"/>
      <c r="F61" s="95"/>
      <c r="G61" s="95"/>
      <c r="H61" s="95"/>
      <c r="I61" s="95"/>
      <c r="J61" s="96"/>
    </row>
    <row r="62" spans="1:10" ht="12" customHeight="1" x14ac:dyDescent="0.2">
      <c r="A62" s="85"/>
      <c r="B62" s="85"/>
      <c r="C62" s="85"/>
      <c r="D62" s="85"/>
      <c r="E62" s="85"/>
      <c r="F62" s="85"/>
      <c r="G62" s="85"/>
      <c r="H62" s="85"/>
      <c r="I62" s="85"/>
      <c r="J62" s="85"/>
    </row>
    <row r="63" spans="1:10" ht="12" customHeight="1" x14ac:dyDescent="0.2">
      <c r="A63" s="85"/>
      <c r="B63" s="76"/>
      <c r="C63" s="85"/>
      <c r="D63" s="85"/>
      <c r="E63" s="85"/>
      <c r="F63" s="85"/>
      <c r="G63" s="85"/>
      <c r="H63" s="85"/>
      <c r="I63" s="85"/>
      <c r="J63" s="85"/>
    </row>
    <row r="64" spans="1:10" ht="12" customHeight="1" x14ac:dyDescent="0.2">
      <c r="A64" s="85"/>
      <c r="B64" s="85"/>
      <c r="C64" s="85"/>
      <c r="D64" s="85"/>
      <c r="E64" s="85"/>
      <c r="F64" s="85"/>
      <c r="G64" s="85"/>
      <c r="H64" s="85"/>
      <c r="I64" s="85"/>
      <c r="J64" s="85"/>
    </row>
    <row r="65" spans="1:10" ht="12" customHeight="1" x14ac:dyDescent="0.2">
      <c r="A65" s="85"/>
      <c r="B65" s="85"/>
      <c r="C65" s="85"/>
      <c r="D65" s="85"/>
      <c r="E65" s="85"/>
      <c r="F65" s="85"/>
      <c r="G65" s="85"/>
      <c r="H65" s="85"/>
      <c r="I65" s="85"/>
      <c r="J65" s="85"/>
    </row>
  </sheetData>
  <mergeCells count="1">
    <mergeCell ref="B56:J61"/>
  </mergeCells>
  <conditionalFormatting sqref="B9">
    <cfRule type="cellIs" dxfId="11" priority="12" stopIfTrue="1" operator="equal">
      <formula>"Adjustment to Income/Expense/Rate Base:"</formula>
    </cfRule>
  </conditionalFormatting>
  <conditionalFormatting sqref="B12">
    <cfRule type="cellIs" dxfId="10" priority="11" stopIfTrue="1" operator="equal">
      <formula>"Adjustment to Income/Expense/Rate Base:"</formula>
    </cfRule>
  </conditionalFormatting>
  <conditionalFormatting sqref="B16">
    <cfRule type="cellIs" dxfId="9" priority="10" stopIfTrue="1" operator="equal">
      <formula>"Adjustment to Income/Expense/Rate Base:"</formula>
    </cfRule>
  </conditionalFormatting>
  <conditionalFormatting sqref="B45">
    <cfRule type="cellIs" dxfId="8" priority="9" stopIfTrue="1" operator="equal">
      <formula>"Adjustment to Income/Expense/Rate Base:"</formula>
    </cfRule>
  </conditionalFormatting>
  <conditionalFormatting sqref="B22:B27">
    <cfRule type="cellIs" dxfId="7" priority="8" stopIfTrue="1" operator="equal">
      <formula>"Adjustment to Income/Expense/Rate Base:"</formula>
    </cfRule>
  </conditionalFormatting>
  <conditionalFormatting sqref="B19">
    <cfRule type="cellIs" dxfId="6" priority="7" stopIfTrue="1" operator="equal">
      <formula>"Adjustment to Income/Expense/Rate Base:"</formula>
    </cfRule>
  </conditionalFormatting>
  <conditionalFormatting sqref="B33">
    <cfRule type="cellIs" dxfId="5" priority="6" stopIfTrue="1" operator="equal">
      <formula>"Adjustment to Income/Expense/Rate Base:"</formula>
    </cfRule>
  </conditionalFormatting>
  <conditionalFormatting sqref="B41">
    <cfRule type="cellIs" dxfId="4" priority="5" stopIfTrue="1" operator="equal">
      <formula>"Adjustment to Income/Expense/Rate Base:"</formula>
    </cfRule>
  </conditionalFormatting>
  <conditionalFormatting sqref="B15">
    <cfRule type="cellIs" dxfId="3" priority="4" stopIfTrue="1" operator="equal">
      <formula>"Adjustment to Income/Expense/Rate Base:"</formula>
    </cfRule>
  </conditionalFormatting>
  <conditionalFormatting sqref="B40">
    <cfRule type="cellIs" dxfId="2" priority="3" stopIfTrue="1" operator="equal">
      <formula>"Adjustment to Income/Expense/Rate Base:"</formula>
    </cfRule>
  </conditionalFormatting>
  <conditionalFormatting sqref="B44">
    <cfRule type="cellIs" dxfId="1" priority="2" stopIfTrue="1" operator="equal">
      <formula>"Adjustment to Income/Expense/Rate Base:"</formula>
    </cfRule>
  </conditionalFormatting>
  <conditionalFormatting sqref="B17">
    <cfRule type="cellIs" dxfId="0" priority="1" stopIfTrue="1" operator="equal">
      <formula>"Adjustment to Income/Expense/Rate Base:"</formula>
    </cfRule>
  </conditionalFormatting>
  <dataValidations count="1">
    <dataValidation type="list" errorStyle="warning" allowBlank="1" showInputMessage="1" showErrorMessage="1" errorTitle="FERC ACCOUNT" error="This FERC Account is not included in the drop-down list. Is this the account you want to use?" sqref="D29:D42" xr:uid="{00000000-0002-0000-0100-000000000000}">
      <formula1>$D$98:$D$432</formula1>
    </dataValidation>
  </dataValidations>
  <pageMargins left="0.7" right="0.7" top="0.75" bottom="0.75" header="0.3" footer="0.3"/>
  <pageSetup scale="92" fitToHeight="0" orientation="portrait" r:id="rId1"/>
  <customProperties>
    <customPr name="_pios_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A1:AB42"/>
  <sheetViews>
    <sheetView view="pageBreakPreview" zoomScale="90" zoomScaleNormal="100" zoomScaleSheetLayoutView="90" workbookViewId="0">
      <selection activeCell="C40" sqref="C40"/>
    </sheetView>
  </sheetViews>
  <sheetFormatPr defaultRowHeight="12.75" x14ac:dyDescent="0.2"/>
  <cols>
    <col min="1" max="1" width="22.28515625" style="3" customWidth="1"/>
    <col min="2" max="2" width="8.5703125" style="3" bestFit="1" customWidth="1"/>
    <col min="3" max="3" width="26.140625" style="3" customWidth="1"/>
    <col min="4" max="4" width="13.28515625" style="3" customWidth="1"/>
    <col min="5" max="5" width="11.7109375" style="3" customWidth="1"/>
    <col min="6" max="6" width="12.140625" style="3" customWidth="1"/>
    <col min="7" max="7" width="12.140625" style="3" bestFit="1" customWidth="1"/>
    <col min="8" max="14" width="11.7109375" style="3" customWidth="1"/>
    <col min="15" max="15" width="13" style="3" customWidth="1"/>
    <col min="16" max="16" width="13.140625" style="3" customWidth="1"/>
    <col min="17" max="17" width="12.5703125" style="3" customWidth="1"/>
    <col min="18" max="16384" width="9.140625" style="3"/>
  </cols>
  <sheetData>
    <row r="1" spans="1:28" x14ac:dyDescent="0.2">
      <c r="A1" s="2" t="str">
        <f>'8.11'!B2</f>
        <v>PacifiCorp</v>
      </c>
    </row>
    <row r="2" spans="1:28" x14ac:dyDescent="0.2">
      <c r="A2" s="2" t="str">
        <f>'8.11'!B3</f>
        <v>Washington 2023 General Rate Case</v>
      </c>
    </row>
    <row r="3" spans="1:28" x14ac:dyDescent="0.2">
      <c r="A3" s="2" t="str">
        <f>'8.11'!B4</f>
        <v>Confidential Wind Generation Capital Additions - Year 1</v>
      </c>
    </row>
    <row r="4" spans="1:28" x14ac:dyDescent="0.2">
      <c r="A4" s="2"/>
    </row>
    <row r="5" spans="1:28" x14ac:dyDescent="0.2">
      <c r="A5" s="2"/>
    </row>
    <row r="6" spans="1:28" x14ac:dyDescent="0.2">
      <c r="A6" s="2"/>
    </row>
    <row r="7" spans="1:28" x14ac:dyDescent="0.2">
      <c r="A7" s="50" t="s">
        <v>32</v>
      </c>
      <c r="B7" s="51"/>
      <c r="C7" s="51"/>
    </row>
    <row r="9" spans="1:28" x14ac:dyDescent="0.2">
      <c r="A9" s="4" t="s">
        <v>2</v>
      </c>
      <c r="D9" s="2"/>
      <c r="E9" s="2"/>
      <c r="F9" s="2"/>
      <c r="G9" s="2"/>
      <c r="H9" s="2"/>
      <c r="I9" s="2"/>
      <c r="J9" s="2"/>
      <c r="K9" s="2"/>
      <c r="L9" s="2"/>
      <c r="M9" s="2"/>
      <c r="N9" s="2"/>
      <c r="O9" s="2"/>
      <c r="P9" s="2"/>
    </row>
    <row r="10" spans="1:28" x14ac:dyDescent="0.2">
      <c r="D10" s="2"/>
      <c r="E10" s="2"/>
      <c r="F10" s="2"/>
      <c r="G10" s="2"/>
      <c r="H10" s="2"/>
      <c r="I10" s="2"/>
      <c r="J10" s="2"/>
      <c r="K10" s="2"/>
      <c r="L10" s="2"/>
      <c r="M10" s="2"/>
      <c r="N10" s="2"/>
      <c r="O10" s="2"/>
      <c r="P10" s="2"/>
      <c r="Q10" s="73" t="s">
        <v>42</v>
      </c>
    </row>
    <row r="11" spans="1:28" x14ac:dyDescent="0.2">
      <c r="B11" s="2" t="s">
        <v>3</v>
      </c>
      <c r="C11" s="5" t="s">
        <v>1</v>
      </c>
      <c r="D11" s="6">
        <v>45261</v>
      </c>
      <c r="E11" s="6">
        <v>45292</v>
      </c>
      <c r="F11" s="6">
        <v>45323</v>
      </c>
      <c r="G11" s="6">
        <v>45352</v>
      </c>
      <c r="H11" s="6">
        <v>45383</v>
      </c>
      <c r="I11" s="6">
        <v>45413</v>
      </c>
      <c r="J11" s="6">
        <v>45444</v>
      </c>
      <c r="K11" s="6">
        <v>45474</v>
      </c>
      <c r="L11" s="6">
        <v>45505</v>
      </c>
      <c r="M11" s="6">
        <v>45536</v>
      </c>
      <c r="N11" s="6">
        <v>45566</v>
      </c>
      <c r="O11" s="6">
        <v>45597</v>
      </c>
      <c r="P11" s="6">
        <v>45627</v>
      </c>
      <c r="Q11" s="6">
        <v>45627</v>
      </c>
      <c r="R11" s="23"/>
      <c r="S11" s="23"/>
      <c r="T11" s="23"/>
      <c r="U11" s="23"/>
      <c r="V11" s="23"/>
      <c r="W11" s="23"/>
      <c r="X11" s="23"/>
      <c r="Y11" s="23"/>
      <c r="Z11" s="23"/>
      <c r="AA11" s="23"/>
      <c r="AB11" s="23"/>
    </row>
    <row r="12" spans="1:28" x14ac:dyDescent="0.2">
      <c r="A12" s="3" t="s">
        <v>4</v>
      </c>
      <c r="B12" s="7">
        <v>343</v>
      </c>
      <c r="C12" s="7" t="s">
        <v>30</v>
      </c>
      <c r="D12" s="8">
        <v>0</v>
      </c>
      <c r="E12" s="8">
        <v>0</v>
      </c>
      <c r="F12" s="8">
        <v>0</v>
      </c>
      <c r="G12" s="8">
        <v>0</v>
      </c>
      <c r="H12" s="8">
        <v>0</v>
      </c>
      <c r="I12" s="8">
        <v>0</v>
      </c>
      <c r="J12" s="8">
        <v>0</v>
      </c>
      <c r="K12" s="8">
        <v>0</v>
      </c>
      <c r="L12" s="8">
        <v>0</v>
      </c>
      <c r="M12" s="8">
        <v>0</v>
      </c>
      <c r="N12" s="8">
        <v>0</v>
      </c>
      <c r="O12" s="8">
        <v>100792114.22</v>
      </c>
      <c r="P12" s="8">
        <v>496768948.22999847</v>
      </c>
      <c r="Q12" s="21">
        <f>(((D12+P12)+(SUM(E12:O12)*2))/24)</f>
        <v>29098049.027916599</v>
      </c>
      <c r="R12" s="12"/>
      <c r="S12" s="12"/>
      <c r="T12" s="12"/>
      <c r="U12" s="12"/>
      <c r="V12" s="12"/>
      <c r="W12" s="12"/>
      <c r="X12" s="12"/>
      <c r="Y12" s="12"/>
      <c r="Z12" s="12"/>
      <c r="AA12" s="12"/>
      <c r="AB12" s="12"/>
    </row>
    <row r="13" spans="1:28" x14ac:dyDescent="0.2">
      <c r="Q13" s="12"/>
      <c r="R13" s="12"/>
      <c r="S13" s="12"/>
      <c r="T13" s="12"/>
      <c r="U13" s="12"/>
      <c r="V13" s="12"/>
      <c r="W13" s="12"/>
      <c r="X13" s="12"/>
      <c r="Y13" s="12"/>
      <c r="Z13" s="12"/>
      <c r="AA13" s="12"/>
      <c r="AB13" s="12"/>
    </row>
    <row r="14" spans="1:28" x14ac:dyDescent="0.2">
      <c r="A14" s="4" t="s">
        <v>5</v>
      </c>
      <c r="Q14" s="12"/>
      <c r="R14" s="12"/>
      <c r="S14" s="12"/>
      <c r="T14" s="12"/>
      <c r="U14" s="12"/>
      <c r="V14" s="12"/>
      <c r="W14" s="12"/>
      <c r="X14" s="12"/>
      <c r="Y14" s="12"/>
      <c r="Z14" s="12"/>
      <c r="AA14" s="12"/>
      <c r="AB14" s="12"/>
    </row>
    <row r="15" spans="1:28" x14ac:dyDescent="0.2">
      <c r="B15" s="2" t="s">
        <v>3</v>
      </c>
      <c r="C15" s="5" t="s">
        <v>1</v>
      </c>
      <c r="D15" s="23"/>
      <c r="E15" s="6">
        <v>45292</v>
      </c>
      <c r="F15" s="6">
        <v>45323</v>
      </c>
      <c r="G15" s="6">
        <v>45352</v>
      </c>
      <c r="H15" s="6">
        <v>45383</v>
      </c>
      <c r="I15" s="6">
        <v>45413</v>
      </c>
      <c r="J15" s="6">
        <v>45444</v>
      </c>
      <c r="K15" s="6">
        <v>45474</v>
      </c>
      <c r="L15" s="6">
        <v>45505</v>
      </c>
      <c r="M15" s="6">
        <v>45536</v>
      </c>
      <c r="N15" s="6">
        <v>45566</v>
      </c>
      <c r="O15" s="6">
        <v>45597</v>
      </c>
      <c r="P15" s="6">
        <v>45627</v>
      </c>
      <c r="Q15" s="6" t="s">
        <v>36</v>
      </c>
      <c r="R15" s="23"/>
      <c r="S15" s="23"/>
      <c r="T15" s="23"/>
      <c r="U15" s="23"/>
      <c r="V15" s="23"/>
      <c r="W15" s="23"/>
      <c r="X15" s="23"/>
      <c r="Y15" s="23"/>
      <c r="Z15" s="23"/>
      <c r="AA15" s="23"/>
      <c r="AB15" s="23"/>
    </row>
    <row r="16" spans="1:28" x14ac:dyDescent="0.2">
      <c r="A16" s="3" t="s">
        <v>4</v>
      </c>
      <c r="B16" s="9" t="s">
        <v>6</v>
      </c>
      <c r="C16" s="7" t="s">
        <v>30</v>
      </c>
      <c r="D16" s="8"/>
      <c r="E16" s="8">
        <f t="shared" ref="E16:P16" si="0">(((D12+E12)/2)*$D$33)/12</f>
        <v>0</v>
      </c>
      <c r="F16" s="8">
        <f t="shared" si="0"/>
        <v>0</v>
      </c>
      <c r="G16" s="8">
        <f t="shared" si="0"/>
        <v>0</v>
      </c>
      <c r="H16" s="8">
        <f t="shared" si="0"/>
        <v>0</v>
      </c>
      <c r="I16" s="8">
        <f t="shared" si="0"/>
        <v>0</v>
      </c>
      <c r="J16" s="8">
        <f t="shared" si="0"/>
        <v>0</v>
      </c>
      <c r="K16" s="8">
        <f t="shared" si="0"/>
        <v>0</v>
      </c>
      <c r="L16" s="8">
        <f t="shared" si="0"/>
        <v>0</v>
      </c>
      <c r="M16" s="8">
        <f t="shared" si="0"/>
        <v>0</v>
      </c>
      <c r="N16" s="8">
        <f t="shared" si="0"/>
        <v>0</v>
      </c>
      <c r="O16" s="8">
        <f t="shared" si="0"/>
        <v>176749.11126556466</v>
      </c>
      <c r="P16" s="8">
        <f t="shared" si="0"/>
        <v>1047883.4334639459</v>
      </c>
      <c r="Q16" s="21">
        <f>SUM(E16:P16)</f>
        <v>1224632.5447295106</v>
      </c>
      <c r="R16" s="12"/>
      <c r="S16" s="12"/>
      <c r="T16" s="12"/>
      <c r="U16" s="12"/>
      <c r="V16" s="12"/>
      <c r="W16" s="12"/>
      <c r="X16" s="12"/>
      <c r="Y16" s="12"/>
      <c r="Z16" s="12"/>
      <c r="AA16" s="12"/>
      <c r="AB16" s="12"/>
    </row>
    <row r="17" spans="1:28" x14ac:dyDescent="0.2">
      <c r="A17" s="2"/>
      <c r="Q17" s="12"/>
      <c r="R17" s="12"/>
      <c r="S17" s="12"/>
      <c r="T17" s="12"/>
      <c r="U17" s="12"/>
      <c r="V17" s="12"/>
      <c r="W17" s="12"/>
      <c r="X17" s="12"/>
      <c r="Y17" s="12"/>
      <c r="Z17" s="12"/>
      <c r="AA17" s="12"/>
      <c r="AB17" s="12"/>
    </row>
    <row r="18" spans="1:28" x14ac:dyDescent="0.2">
      <c r="A18" s="52"/>
      <c r="B18" s="12"/>
      <c r="C18" s="12"/>
      <c r="D18" s="12"/>
      <c r="E18" s="12"/>
      <c r="F18" s="12"/>
      <c r="G18" s="12"/>
      <c r="H18" s="12"/>
      <c r="I18" s="12"/>
      <c r="J18" s="12"/>
      <c r="K18" s="12"/>
      <c r="L18" s="12"/>
      <c r="M18" s="12"/>
      <c r="N18" s="12"/>
      <c r="O18" s="12"/>
      <c r="P18" s="12"/>
      <c r="Q18" s="12"/>
      <c r="R18" s="12"/>
      <c r="S18" s="12"/>
      <c r="T18" s="12"/>
      <c r="U18" s="12"/>
      <c r="V18" s="12"/>
      <c r="W18" s="12"/>
      <c r="X18" s="12"/>
      <c r="Y18" s="12"/>
      <c r="Z18" s="12"/>
      <c r="AA18" s="12"/>
      <c r="AB18" s="12"/>
    </row>
    <row r="19" spans="1:28" x14ac:dyDescent="0.2">
      <c r="A19" s="4" t="s">
        <v>7</v>
      </c>
      <c r="B19" s="53"/>
      <c r="C19" s="5"/>
      <c r="D19" s="23"/>
      <c r="E19" s="23"/>
      <c r="F19" s="23"/>
      <c r="G19" s="23"/>
      <c r="H19" s="23"/>
      <c r="I19" s="23"/>
      <c r="J19" s="23"/>
      <c r="K19" s="23"/>
      <c r="L19" s="23"/>
      <c r="M19" s="23"/>
      <c r="N19" s="23"/>
      <c r="O19" s="23"/>
      <c r="P19" s="23"/>
      <c r="Q19" s="73" t="s">
        <v>42</v>
      </c>
      <c r="R19" s="12"/>
      <c r="S19" s="12"/>
      <c r="T19" s="12"/>
      <c r="U19" s="12"/>
      <c r="V19" s="12"/>
      <c r="W19" s="12"/>
      <c r="X19" s="12"/>
      <c r="Y19" s="12"/>
      <c r="Z19" s="12"/>
      <c r="AA19" s="12"/>
      <c r="AB19" s="12"/>
    </row>
    <row r="20" spans="1:28" x14ac:dyDescent="0.2">
      <c r="A20" s="12"/>
      <c r="B20" s="2" t="s">
        <v>3</v>
      </c>
      <c r="C20" s="5" t="s">
        <v>1</v>
      </c>
      <c r="D20" s="6">
        <v>45261</v>
      </c>
      <c r="E20" s="6">
        <v>45292</v>
      </c>
      <c r="F20" s="6">
        <v>45323</v>
      </c>
      <c r="G20" s="6">
        <v>45352</v>
      </c>
      <c r="H20" s="6">
        <v>45383</v>
      </c>
      <c r="I20" s="6">
        <v>45413</v>
      </c>
      <c r="J20" s="6">
        <v>45444</v>
      </c>
      <c r="K20" s="6">
        <v>45474</v>
      </c>
      <c r="L20" s="6">
        <v>45505</v>
      </c>
      <c r="M20" s="6">
        <v>45536</v>
      </c>
      <c r="N20" s="6">
        <v>45566</v>
      </c>
      <c r="O20" s="6">
        <v>45597</v>
      </c>
      <c r="P20" s="6">
        <v>45627</v>
      </c>
      <c r="Q20" s="6">
        <v>45627</v>
      </c>
      <c r="R20" s="23"/>
      <c r="S20" s="23"/>
      <c r="T20" s="23"/>
      <c r="U20" s="23"/>
      <c r="V20" s="23"/>
      <c r="W20" s="23"/>
      <c r="X20" s="23"/>
      <c r="Y20" s="23"/>
      <c r="Z20" s="23"/>
      <c r="AA20" s="23"/>
      <c r="AB20" s="23"/>
    </row>
    <row r="21" spans="1:28" x14ac:dyDescent="0.2">
      <c r="A21" s="3" t="s">
        <v>4</v>
      </c>
      <c r="B21" s="9" t="s">
        <v>8</v>
      </c>
      <c r="C21" s="7" t="s">
        <v>30</v>
      </c>
      <c r="D21" s="8">
        <v>0</v>
      </c>
      <c r="E21" s="8">
        <f>D21-E16</f>
        <v>0</v>
      </c>
      <c r="F21" s="8">
        <f t="shared" ref="F21:P21" si="1">E21-F16</f>
        <v>0</v>
      </c>
      <c r="G21" s="8">
        <f t="shared" si="1"/>
        <v>0</v>
      </c>
      <c r="H21" s="8">
        <f t="shared" si="1"/>
        <v>0</v>
      </c>
      <c r="I21" s="8">
        <f t="shared" si="1"/>
        <v>0</v>
      </c>
      <c r="J21" s="8">
        <f t="shared" si="1"/>
        <v>0</v>
      </c>
      <c r="K21" s="8">
        <f t="shared" si="1"/>
        <v>0</v>
      </c>
      <c r="L21" s="8">
        <f t="shared" si="1"/>
        <v>0</v>
      </c>
      <c r="M21" s="8">
        <f t="shared" si="1"/>
        <v>0</v>
      </c>
      <c r="N21" s="8">
        <f t="shared" si="1"/>
        <v>0</v>
      </c>
      <c r="O21" s="8">
        <f t="shared" si="1"/>
        <v>-176749.11126556466</v>
      </c>
      <c r="P21" s="8">
        <f t="shared" si="1"/>
        <v>-1224632.5447295106</v>
      </c>
      <c r="Q21" s="21">
        <f>(((D21+P21)+(SUM(E21:O21)*2))/24)</f>
        <v>-65755.448635859997</v>
      </c>
      <c r="R21" s="12"/>
      <c r="S21" s="12"/>
      <c r="T21" s="12"/>
      <c r="U21" s="12"/>
      <c r="V21" s="12"/>
      <c r="W21" s="12"/>
      <c r="X21" s="12"/>
      <c r="Y21" s="12"/>
      <c r="Z21" s="12"/>
      <c r="AA21" s="12"/>
      <c r="AB21" s="12"/>
    </row>
    <row r="22" spans="1:28" x14ac:dyDescent="0.2">
      <c r="A22" s="11"/>
      <c r="Q22" s="12"/>
      <c r="R22" s="12"/>
      <c r="S22" s="12"/>
      <c r="T22" s="12"/>
      <c r="U22" s="12"/>
      <c r="V22" s="12"/>
      <c r="W22" s="12"/>
      <c r="X22" s="12"/>
      <c r="Y22" s="12"/>
      <c r="Z22" s="12"/>
      <c r="AA22" s="12"/>
      <c r="AB22" s="12"/>
    </row>
    <row r="23" spans="1:28" ht="13.5" thickBot="1" x14ac:dyDescent="0.25">
      <c r="P23" s="12"/>
    </row>
    <row r="24" spans="1:28" x14ac:dyDescent="0.2">
      <c r="D24" s="14"/>
      <c r="E24" s="65" t="s">
        <v>31</v>
      </c>
      <c r="F24" s="65" t="s">
        <v>42</v>
      </c>
      <c r="G24" s="15"/>
    </row>
    <row r="25" spans="1:28" x14ac:dyDescent="0.2">
      <c r="D25" s="17"/>
      <c r="E25" s="18" t="s">
        <v>37</v>
      </c>
      <c r="F25" s="18" t="s">
        <v>39</v>
      </c>
      <c r="G25" s="19" t="s">
        <v>9</v>
      </c>
    </row>
    <row r="26" spans="1:28" x14ac:dyDescent="0.2">
      <c r="A26" s="13"/>
      <c r="C26" s="16"/>
      <c r="D26" s="20">
        <v>343</v>
      </c>
      <c r="E26" s="21">
        <v>0</v>
      </c>
      <c r="F26" s="21">
        <f>Q12</f>
        <v>29098049.027916599</v>
      </c>
      <c r="G26" s="22">
        <f>F26-E26</f>
        <v>29098049.027916599</v>
      </c>
      <c r="H26" s="2" t="s">
        <v>53</v>
      </c>
    </row>
    <row r="27" spans="1:28" x14ac:dyDescent="0.2">
      <c r="A27" s="13"/>
      <c r="C27" s="16"/>
      <c r="D27" s="20"/>
      <c r="E27" s="21"/>
      <c r="F27" s="21"/>
      <c r="G27" s="22"/>
      <c r="H27" s="2"/>
    </row>
    <row r="28" spans="1:28" x14ac:dyDescent="0.2">
      <c r="A28" s="13"/>
      <c r="C28" s="16"/>
      <c r="D28" s="24" t="s">
        <v>6</v>
      </c>
      <c r="E28" s="21">
        <v>0</v>
      </c>
      <c r="F28" s="21">
        <f>Q16</f>
        <v>1224632.5447295106</v>
      </c>
      <c r="G28" s="22">
        <f>F28-E28</f>
        <v>1224632.5447295106</v>
      </c>
      <c r="H28" s="2" t="s">
        <v>53</v>
      </c>
      <c r="I28" s="10"/>
      <c r="J28" s="10"/>
      <c r="K28" s="10"/>
      <c r="L28" s="10"/>
      <c r="M28" s="10"/>
      <c r="N28" s="10"/>
    </row>
    <row r="29" spans="1:28" x14ac:dyDescent="0.2">
      <c r="A29" s="13"/>
      <c r="C29" s="16"/>
      <c r="D29" s="20"/>
      <c r="E29" s="21"/>
      <c r="F29" s="21"/>
      <c r="G29" s="22"/>
      <c r="H29" s="2"/>
    </row>
    <row r="30" spans="1:28" ht="13.5" thickBot="1" x14ac:dyDescent="0.25">
      <c r="A30" s="13"/>
      <c r="C30" s="16"/>
      <c r="D30" s="54" t="s">
        <v>8</v>
      </c>
      <c r="E30" s="25">
        <v>0</v>
      </c>
      <c r="F30" s="25">
        <f>Q21</f>
        <v>-65755.448635859997</v>
      </c>
      <c r="G30" s="26">
        <f>F30-E30</f>
        <v>-65755.448635859997</v>
      </c>
      <c r="H30" s="2" t="s">
        <v>53</v>
      </c>
    </row>
    <row r="32" spans="1:28" x14ac:dyDescent="0.2">
      <c r="D32" s="60"/>
      <c r="E32" s="60"/>
      <c r="F32" s="60"/>
      <c r="G32" s="66"/>
      <c r="H32" s="66"/>
      <c r="I32" s="60"/>
      <c r="J32" s="60"/>
      <c r="K32" s="60"/>
      <c r="L32" s="60"/>
      <c r="M32" s="60"/>
      <c r="N32" s="60"/>
    </row>
    <row r="33" spans="1:14" x14ac:dyDescent="0.2">
      <c r="A33" s="51" t="s">
        <v>28</v>
      </c>
      <c r="B33" s="51"/>
      <c r="C33" s="51"/>
      <c r="D33" s="68">
        <v>4.2086414231916398E-2</v>
      </c>
      <c r="E33" s="59"/>
      <c r="F33" s="59"/>
      <c r="G33" s="59"/>
      <c r="H33" s="59"/>
      <c r="I33" s="60"/>
      <c r="J33" s="60"/>
      <c r="K33" s="60"/>
      <c r="L33" s="60"/>
      <c r="M33" s="60"/>
      <c r="N33" s="60"/>
    </row>
    <row r="34" spans="1:14" x14ac:dyDescent="0.2">
      <c r="A34" s="51"/>
      <c r="B34" s="51"/>
      <c r="C34" s="51"/>
      <c r="D34" s="68"/>
      <c r="E34" s="59"/>
      <c r="F34" s="59"/>
      <c r="G34" s="59"/>
      <c r="H34" s="59"/>
      <c r="I34" s="60"/>
      <c r="J34" s="60"/>
      <c r="K34" s="60"/>
      <c r="L34" s="60"/>
      <c r="M34" s="60"/>
      <c r="N34" s="60"/>
    </row>
    <row r="35" spans="1:14" x14ac:dyDescent="0.2">
      <c r="D35" s="60"/>
      <c r="E35" s="59"/>
      <c r="F35" s="59"/>
      <c r="G35" s="59"/>
      <c r="H35" s="59"/>
      <c r="I35" s="60"/>
      <c r="J35" s="60"/>
      <c r="K35" s="60"/>
      <c r="L35" s="60"/>
      <c r="M35" s="60"/>
      <c r="N35" s="60"/>
    </row>
    <row r="36" spans="1:14" x14ac:dyDescent="0.2">
      <c r="D36" s="60"/>
      <c r="E36" s="64"/>
      <c r="F36" s="1"/>
      <c r="G36" s="64"/>
      <c r="H36" s="64"/>
      <c r="I36" s="67"/>
      <c r="J36" s="67"/>
      <c r="K36" s="67"/>
      <c r="L36" s="67"/>
      <c r="M36" s="67"/>
      <c r="N36" s="67"/>
    </row>
    <row r="37" spans="1:14" x14ac:dyDescent="0.2">
      <c r="D37" s="60"/>
      <c r="E37" s="64"/>
      <c r="F37" s="1"/>
      <c r="G37" s="64"/>
      <c r="H37" s="64"/>
      <c r="I37" s="67"/>
      <c r="J37" s="67"/>
      <c r="K37" s="67"/>
      <c r="L37" s="67"/>
      <c r="M37" s="67"/>
      <c r="N37" s="67"/>
    </row>
    <row r="38" spans="1:14" x14ac:dyDescent="0.2">
      <c r="E38" s="2"/>
      <c r="F38" s="73"/>
    </row>
    <row r="40" spans="1:14" x14ac:dyDescent="0.2">
      <c r="A40" s="13"/>
      <c r="D40" s="57"/>
    </row>
    <row r="41" spans="1:14" x14ac:dyDescent="0.2">
      <c r="A41" s="13"/>
      <c r="D41" s="57"/>
    </row>
    <row r="42" spans="1:14" x14ac:dyDescent="0.2">
      <c r="D42" s="51"/>
    </row>
  </sheetData>
  <pageMargins left="0.7" right="0.7" top="0.75" bottom="0.75" header="0.3" footer="0.3"/>
  <pageSetup scale="54" fitToHeight="0" orientation="landscape" r:id="rId1"/>
  <headerFooter>
    <oddFooter>&amp;C&amp;"Arial,Regular"&amp;10Page 8.11.1</oddFooter>
  </headerFooter>
  <customProperties>
    <customPr name="_pios_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2065A5-F355-4F9E-BB5C-66E98031471C}">
  <sheetPr>
    <pageSetUpPr fitToPage="1"/>
  </sheetPr>
  <dimension ref="A1:I21"/>
  <sheetViews>
    <sheetView view="pageBreakPreview" zoomScale="90" zoomScaleNormal="100" zoomScaleSheetLayoutView="90" workbookViewId="0">
      <selection activeCell="F45" sqref="F45"/>
    </sheetView>
  </sheetViews>
  <sheetFormatPr defaultRowHeight="12.75" x14ac:dyDescent="0.2"/>
  <cols>
    <col min="1" max="1" width="40.7109375" style="3" customWidth="1"/>
    <col min="2" max="2" width="8.5703125" style="3" bestFit="1" customWidth="1"/>
    <col min="3" max="3" width="26.140625" style="3" customWidth="1"/>
    <col min="4" max="4" width="11.5703125" style="3" bestFit="1" customWidth="1"/>
    <col min="5" max="5" width="14.85546875" style="3" bestFit="1" customWidth="1"/>
    <col min="6" max="6" width="15.85546875" style="3" customWidth="1"/>
    <col min="7" max="7" width="16.140625" style="3" bestFit="1" customWidth="1"/>
    <col min="8" max="8" width="17.5703125" style="3" customWidth="1"/>
    <col min="9" max="9" width="7" style="3" customWidth="1"/>
    <col min="10" max="16384" width="9.140625" style="3"/>
  </cols>
  <sheetData>
    <row r="1" spans="1:9" x14ac:dyDescent="0.2">
      <c r="A1" s="2" t="s">
        <v>10</v>
      </c>
      <c r="B1" s="2"/>
      <c r="H1" s="58"/>
      <c r="I1" s="88"/>
    </row>
    <row r="2" spans="1:9" x14ac:dyDescent="0.2">
      <c r="A2" s="2" t="s">
        <v>40</v>
      </c>
      <c r="B2" s="2"/>
    </row>
    <row r="3" spans="1:9" x14ac:dyDescent="0.2">
      <c r="A3" s="2" t="s">
        <v>47</v>
      </c>
      <c r="B3" s="2"/>
    </row>
    <row r="4" spans="1:9" x14ac:dyDescent="0.2">
      <c r="A4" s="2" t="s">
        <v>54</v>
      </c>
      <c r="B4" s="2"/>
    </row>
    <row r="6" spans="1:9" x14ac:dyDescent="0.2">
      <c r="B6" s="73" t="s">
        <v>57</v>
      </c>
      <c r="C6" s="73" t="s">
        <v>58</v>
      </c>
      <c r="D6" s="73" t="s">
        <v>44</v>
      </c>
      <c r="E6" s="73" t="s">
        <v>59</v>
      </c>
      <c r="F6" s="73" t="s">
        <v>60</v>
      </c>
      <c r="G6" s="73" t="s">
        <v>61</v>
      </c>
      <c r="H6" s="73" t="s">
        <v>0</v>
      </c>
    </row>
    <row r="7" spans="1:9" x14ac:dyDescent="0.2">
      <c r="A7" s="55" t="s">
        <v>0</v>
      </c>
      <c r="B7" s="56" t="s">
        <v>3</v>
      </c>
      <c r="C7" s="56" t="s">
        <v>26</v>
      </c>
      <c r="D7" s="56" t="s">
        <v>14</v>
      </c>
      <c r="E7" s="56" t="s">
        <v>62</v>
      </c>
      <c r="F7" s="56" t="s">
        <v>62</v>
      </c>
      <c r="G7" s="56" t="s">
        <v>62</v>
      </c>
      <c r="H7" s="56" t="s">
        <v>27</v>
      </c>
      <c r="I7" s="56" t="s">
        <v>46</v>
      </c>
    </row>
    <row r="8" spans="1:9" x14ac:dyDescent="0.2">
      <c r="A8" s="2" t="s">
        <v>29</v>
      </c>
      <c r="B8" s="2"/>
      <c r="C8" s="74"/>
      <c r="D8" s="74"/>
      <c r="E8" s="74"/>
      <c r="F8" s="74"/>
      <c r="G8" s="74"/>
      <c r="H8" s="10"/>
    </row>
    <row r="9" spans="1:9" x14ac:dyDescent="0.2">
      <c r="A9" s="3" t="s">
        <v>33</v>
      </c>
      <c r="B9" s="7">
        <v>343</v>
      </c>
      <c r="C9" s="90"/>
      <c r="D9" s="74" t="s">
        <v>45</v>
      </c>
      <c r="E9" s="89"/>
      <c r="F9" s="89"/>
      <c r="G9" s="89"/>
      <c r="H9" s="77"/>
      <c r="I9" s="73" t="s">
        <v>51</v>
      </c>
    </row>
    <row r="10" spans="1:9" x14ac:dyDescent="0.2">
      <c r="A10" s="3" t="s">
        <v>34</v>
      </c>
      <c r="B10" s="7">
        <v>343</v>
      </c>
      <c r="C10" s="90"/>
      <c r="D10" s="74" t="s">
        <v>45</v>
      </c>
      <c r="E10" s="89"/>
      <c r="F10" s="89"/>
      <c r="G10" s="89"/>
      <c r="H10" s="77"/>
      <c r="I10" s="8"/>
    </row>
    <row r="11" spans="1:9" x14ac:dyDescent="0.2">
      <c r="A11" s="3" t="s">
        <v>35</v>
      </c>
      <c r="B11" s="7">
        <v>343</v>
      </c>
      <c r="C11" s="90"/>
      <c r="D11" s="74" t="s">
        <v>45</v>
      </c>
      <c r="E11" s="89"/>
      <c r="F11" s="89"/>
      <c r="G11" s="89"/>
      <c r="H11" s="77"/>
      <c r="I11" s="73" t="s">
        <v>51</v>
      </c>
    </row>
    <row r="12" spans="1:9" x14ac:dyDescent="0.2">
      <c r="E12" s="10"/>
      <c r="F12" s="10"/>
      <c r="G12" s="10"/>
      <c r="H12" s="63">
        <v>496768948.22999847</v>
      </c>
    </row>
    <row r="13" spans="1:9" x14ac:dyDescent="0.2">
      <c r="E13" s="10"/>
      <c r="F13" s="10"/>
      <c r="G13" s="10"/>
      <c r="H13" s="58" t="s">
        <v>63</v>
      </c>
    </row>
    <row r="14" spans="1:9" x14ac:dyDescent="0.2">
      <c r="H14" s="58"/>
    </row>
    <row r="16" spans="1:9" x14ac:dyDescent="0.2">
      <c r="A16" s="2" t="s">
        <v>0</v>
      </c>
      <c r="B16" s="2"/>
      <c r="H16" s="73" t="s">
        <v>38</v>
      </c>
    </row>
    <row r="17" spans="1:8" x14ac:dyDescent="0.2">
      <c r="A17" s="69" t="s">
        <v>33</v>
      </c>
      <c r="B17" s="69"/>
      <c r="H17" s="10">
        <v>706360</v>
      </c>
    </row>
    <row r="18" spans="1:8" x14ac:dyDescent="0.2">
      <c r="A18" s="69" t="s">
        <v>35</v>
      </c>
      <c r="B18" s="69"/>
      <c r="H18" s="10">
        <v>182167</v>
      </c>
    </row>
    <row r="19" spans="1:8" x14ac:dyDescent="0.2">
      <c r="A19" s="69" t="s">
        <v>43</v>
      </c>
      <c r="B19" s="69"/>
      <c r="H19" s="62">
        <v>755148</v>
      </c>
    </row>
    <row r="20" spans="1:8" x14ac:dyDescent="0.2">
      <c r="H20" s="8">
        <f>SUM(H17:H19)</f>
        <v>1643675</v>
      </c>
    </row>
    <row r="21" spans="1:8" x14ac:dyDescent="0.2">
      <c r="H21" s="58" t="s">
        <v>52</v>
      </c>
    </row>
  </sheetData>
  <pageMargins left="0.7" right="0.7" top="0.75" bottom="0.75" header="0.3" footer="0.3"/>
  <pageSetup scale="77" orientation="landscape" r:id="rId1"/>
  <headerFooter>
    <oddFooter>&amp;C&amp;"Arial,Regular"&amp;10Page 8.11.2_REDACTED</oddFooter>
  </headerFooter>
  <customProperties>
    <customPr name="_pios_id" r:id="rId2"/>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8D109B381DF0A9479BB07F4F14374B16" ma:contentTypeVersion="24" ma:contentTypeDescription="" ma:contentTypeScope="" ma:versionID="4ced5c8c8a052643cd2d5f793224e06c">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5371b12cbd0ca12feeca5b6edfa8e73e"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haredContentType xmlns="Microsoft.SharePoint.Taxonomy.ContentTypeSync" SourceId="015f1b76-b32e-440f-80a7-f0ca4d8a872c" ContentTypeId="0x0101006E56B4D1795A2E4DB2F0B01679ED314A" PreviousValue="true"/>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Workpapers</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Formal</CaseStatus>
    <OpenedDate xmlns="dc463f71-b30c-4ab2-9473-d307f9d35888">2023-04-10T07:00:00+00:00</OpenedDate>
    <SignificantOrder xmlns="dc463f71-b30c-4ab2-9473-d307f9d35888">false</SignificantOrder>
    <Date1 xmlns="dc463f71-b30c-4ab2-9473-d307f9d35888">2023-04-10T07:00:00+00:00</Date1>
    <IsDocumentOrder xmlns="dc463f71-b30c-4ab2-9473-d307f9d35888">false</IsDocumentOrder>
    <IsHighlyConfidential xmlns="dc463f71-b30c-4ab2-9473-d307f9d35888">false</IsHighlyConfidential>
    <CaseCompanyNames xmlns="dc463f71-b30c-4ab2-9473-d307f9d35888">PacifiCorp</CaseCompanyNames>
    <Nickname xmlns="http://schemas.microsoft.com/sharepoint/v3" xsi:nil="true"/>
    <DocketNumber xmlns="dc463f71-b30c-4ab2-9473-d307f9d35888">230172</DocketNumber>
    <DelegatedOrder xmlns="dc463f71-b30c-4ab2-9473-d307f9d35888">false</DelegatedOrder>
  </documentManagement>
</p:properties>
</file>

<file path=customXml/itemProps1.xml><?xml version="1.0" encoding="utf-8"?>
<ds:datastoreItem xmlns:ds="http://schemas.openxmlformats.org/officeDocument/2006/customXml" ds:itemID="{973743FB-E664-4B00-8EE7-26C4F49DF08F}"/>
</file>

<file path=customXml/itemProps2.xml><?xml version="1.0" encoding="utf-8"?>
<ds:datastoreItem xmlns:ds="http://schemas.openxmlformats.org/officeDocument/2006/customXml" ds:itemID="{C3798887-BB21-41E7-88D4-BEAD3A08F5F1}"/>
</file>

<file path=customXml/itemProps3.xml><?xml version="1.0" encoding="utf-8"?>
<ds:datastoreItem xmlns:ds="http://schemas.openxmlformats.org/officeDocument/2006/customXml" ds:itemID="{26DB8DA6-8A12-4E6B-8412-DCBD3214CC7F}"/>
</file>

<file path=customXml/itemProps4.xml><?xml version="1.0" encoding="utf-8"?>
<ds:datastoreItem xmlns:ds="http://schemas.openxmlformats.org/officeDocument/2006/customXml" ds:itemID="{5C2DD12F-FA64-4D78-86C2-3D1CBED031A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8.11</vt:lpstr>
      <vt:lpstr>8.11.1</vt:lpstr>
      <vt:lpstr>8.11.2_REDACTED</vt:lpstr>
      <vt:lpstr>'8.11'!Print_Area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2023-03-03T21:32:29Z</dcterms:created>
  <dcterms:modified xsi:type="dcterms:W3CDTF">2023-03-10T22:10:20Z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0x0101006E56B4D1795A2E4DB2F0B01679ED314A008D109B381DF0A9479BB07F4F14374B16</vt:lpwstr>
  </property>
  <property fmtid="{D5CDD505-2E9C-101B-9397-08002B2CF9AE}" pid="3" name="_docset_NoMedatataSyncRequired">
    <vt:lpwstr>False</vt:lpwstr>
  </property>
</Properties>
</file>