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5. May 2021\"/>
    </mc:Choice>
  </mc:AlternateContent>
  <bookViews>
    <workbookView xWindow="90" yWindow="210" windowWidth="15170" windowHeight="8390"/>
  </bookViews>
  <sheets>
    <sheet name="191" sheetId="2" r:id="rId1"/>
  </sheets>
  <calcPr calcId="162913" iterate="1" calcOnSave="0"/>
</workbook>
</file>

<file path=xl/calcChain.xml><?xml version="1.0" encoding="utf-8"?>
<calcChain xmlns="http://schemas.openxmlformats.org/spreadsheetml/2006/main">
  <c r="D88" i="2" l="1"/>
  <c r="D84" i="2"/>
  <c r="G84" i="2" s="1"/>
  <c r="D66" i="2"/>
  <c r="D46" i="2"/>
  <c r="D27" i="2"/>
  <c r="D18" i="2"/>
  <c r="D19" i="2" s="1"/>
  <c r="D37" i="2" l="1"/>
  <c r="D28" i="2" l="1"/>
  <c r="D85" i="2" s="1"/>
  <c r="D80" i="2" l="1"/>
  <c r="D73" i="2"/>
  <c r="D55" i="2"/>
  <c r="D56" i="2" s="1"/>
  <c r="D47" i="2" l="1"/>
  <c r="D29" i="2" l="1"/>
  <c r="D38" i="2"/>
  <c r="D67" i="2"/>
  <c r="D74" i="2"/>
  <c r="D81" i="2"/>
  <c r="D86" i="2" l="1"/>
  <c r="D87" i="2"/>
  <c r="F85" i="2"/>
  <c r="F84" i="2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<sst xmlns="http://schemas.openxmlformats.org/spreadsheetml/2006/main" count="78" uniqueCount="34">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</sst>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tabSelected="1" zoomScale="80" zoomScaleNormal="80" workbookViewId="0">
      <pane ySplit="9" topLeftCell="A10" activePane="bottomLeft" state="frozen"/>
      <selection pane="bottomLeft" activeCell="A3" sqref="A3:D3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1" width="9.1796875" style="1"/>
    <col min="12" max="12" width="13.26953125" style="1" bestFit="1" customWidth="1"/>
    <col min="13" max="13" width="9.1796875" style="1"/>
    <col min="14" max="14" width="12.26953125" style="1" bestFit="1" customWidth="1"/>
    <col min="15" max="16384" width="9.1796875" style="1"/>
  </cols>
  <sheetData>
    <row r="1" spans="1:14" x14ac:dyDescent="0.25">
      <c r="A1" s="54" t="s">
        <v>25</v>
      </c>
      <c r="B1" s="55"/>
      <c r="C1" s="55"/>
      <c r="D1" s="55"/>
    </row>
    <row r="2" spans="1:14" x14ac:dyDescent="0.25">
      <c r="A2" s="54" t="s">
        <v>27</v>
      </c>
      <c r="B2" s="55"/>
      <c r="C2" s="55"/>
      <c r="D2" s="55"/>
    </row>
    <row r="3" spans="1:14" x14ac:dyDescent="0.25">
      <c r="A3" s="56" t="s">
        <v>33</v>
      </c>
      <c r="B3" s="57" t="s">
        <v>26</v>
      </c>
      <c r="C3" s="57"/>
      <c r="D3" s="57"/>
    </row>
    <row r="4" spans="1:14" x14ac:dyDescent="0.25">
      <c r="A4" s="56">
        <v>2021</v>
      </c>
      <c r="B4" s="57"/>
      <c r="C4" s="57"/>
      <c r="D4" s="57"/>
    </row>
    <row r="5" spans="1:14" x14ac:dyDescent="0.25">
      <c r="C5" s="3"/>
    </row>
    <row r="6" spans="1:14" x14ac:dyDescent="0.25">
      <c r="B6" s="5"/>
    </row>
    <row r="8" spans="1:14" x14ac:dyDescent="0.25">
      <c r="A8" s="6"/>
      <c r="B8" s="6"/>
      <c r="C8" s="7" t="s">
        <v>20</v>
      </c>
      <c r="D8" s="8">
        <v>44316</v>
      </c>
      <c r="F8" s="9"/>
    </row>
    <row r="9" spans="1:14" x14ac:dyDescent="0.25">
      <c r="A9" s="6"/>
      <c r="B9" s="6"/>
      <c r="C9" s="7"/>
      <c r="D9" s="10"/>
      <c r="F9" s="11"/>
    </row>
    <row r="10" spans="1:14" x14ac:dyDescent="0.25">
      <c r="A10" s="12" t="s">
        <v>0</v>
      </c>
      <c r="B10" s="6"/>
      <c r="C10" s="6"/>
      <c r="D10" s="13"/>
    </row>
    <row r="11" spans="1:14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4" x14ac:dyDescent="0.25">
      <c r="A12" s="6"/>
      <c r="B12" s="6" t="s">
        <v>2</v>
      </c>
      <c r="C12" s="6"/>
      <c r="D12" s="17">
        <v>822020.74</v>
      </c>
      <c r="E12" s="15"/>
      <c r="F12" s="18"/>
      <c r="L12" s="53"/>
      <c r="N12" s="53"/>
    </row>
    <row r="13" spans="1:14" x14ac:dyDescent="0.25">
      <c r="A13" s="6"/>
      <c r="B13" s="6" t="s">
        <v>3</v>
      </c>
      <c r="C13" s="6"/>
      <c r="D13" s="19">
        <v>0</v>
      </c>
      <c r="E13" s="15"/>
      <c r="F13" s="18"/>
      <c r="L13" s="53"/>
      <c r="N13" s="53"/>
    </row>
    <row r="14" spans="1:14" x14ac:dyDescent="0.25">
      <c r="A14" s="6"/>
      <c r="B14" s="6" t="s">
        <v>21</v>
      </c>
      <c r="C14" s="6"/>
      <c r="D14" s="19">
        <v>0</v>
      </c>
      <c r="E14" s="15"/>
      <c r="F14" s="18"/>
      <c r="M14" s="45"/>
      <c r="N14" s="15"/>
    </row>
    <row r="15" spans="1:14" x14ac:dyDescent="0.25">
      <c r="A15" s="6"/>
      <c r="B15" s="6" t="s">
        <v>4</v>
      </c>
      <c r="C15" s="6"/>
      <c r="D15" s="19">
        <v>-171665</v>
      </c>
      <c r="E15" s="15"/>
      <c r="F15" s="18"/>
      <c r="G15" s="18"/>
      <c r="H15" s="18"/>
      <c r="I15" s="18"/>
      <c r="J15" s="18"/>
    </row>
    <row r="16" spans="1:14" x14ac:dyDescent="0.25">
      <c r="A16" s="6"/>
      <c r="B16" s="6" t="s">
        <v>5</v>
      </c>
      <c r="C16" s="6"/>
      <c r="D16" s="19">
        <v>754.48</v>
      </c>
      <c r="E16" s="15"/>
      <c r="F16" s="16"/>
    </row>
    <row r="17" spans="1:15" x14ac:dyDescent="0.25">
      <c r="A17" s="6"/>
      <c r="B17" s="6" t="s">
        <v>6</v>
      </c>
      <c r="C17" s="6"/>
      <c r="D17" s="19">
        <v>-1718.71</v>
      </c>
      <c r="E17" s="15"/>
      <c r="F17" s="16"/>
      <c r="G17" s="16"/>
      <c r="H17" s="16"/>
      <c r="I17" s="16"/>
      <c r="J17" s="16"/>
    </row>
    <row r="18" spans="1:15" x14ac:dyDescent="0.25">
      <c r="A18" s="6"/>
      <c r="B18" s="6" t="s">
        <v>7</v>
      </c>
      <c r="C18" s="6"/>
      <c r="D18" s="20">
        <f>SUM(D13:D17)</f>
        <v>-172629.22999999998</v>
      </c>
      <c r="E18" s="15"/>
      <c r="F18" s="16"/>
      <c r="G18" s="21"/>
      <c r="H18" s="21"/>
      <c r="I18" s="21"/>
      <c r="J18" s="21"/>
    </row>
    <row r="19" spans="1:15" x14ac:dyDescent="0.25">
      <c r="A19" s="6"/>
      <c r="B19" s="6" t="s">
        <v>8</v>
      </c>
      <c r="C19" s="6"/>
      <c r="D19" s="22">
        <f>+D18+D12</f>
        <v>649391.51</v>
      </c>
      <c r="E19" s="15"/>
      <c r="F19" s="16"/>
      <c r="L19" s="15"/>
    </row>
    <row r="20" spans="1:15" x14ac:dyDescent="0.25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5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5" x14ac:dyDescent="0.25">
      <c r="A22" s="6"/>
      <c r="B22" s="6" t="s">
        <v>2</v>
      </c>
      <c r="C22" s="6"/>
      <c r="D22" s="17">
        <v>7037975.3399999999</v>
      </c>
      <c r="E22" s="15"/>
      <c r="F22" s="18"/>
      <c r="G22" s="18"/>
      <c r="H22" s="18"/>
      <c r="I22" s="18"/>
      <c r="J22" s="18"/>
      <c r="L22" s="53"/>
      <c r="M22" s="53"/>
      <c r="O22" s="53"/>
    </row>
    <row r="23" spans="1:15" x14ac:dyDescent="0.25">
      <c r="A23" s="6"/>
      <c r="B23" s="6" t="s">
        <v>3</v>
      </c>
      <c r="C23" s="6"/>
      <c r="D23" s="19">
        <v>0</v>
      </c>
      <c r="E23" s="15"/>
      <c r="F23" s="16"/>
      <c r="L23" s="53"/>
      <c r="M23" s="53"/>
      <c r="O23" s="53"/>
    </row>
    <row r="24" spans="1:15" x14ac:dyDescent="0.25">
      <c r="A24" s="6"/>
      <c r="B24" s="6" t="s">
        <v>21</v>
      </c>
      <c r="C24" s="6"/>
      <c r="D24" s="19">
        <v>0</v>
      </c>
      <c r="E24" s="15"/>
      <c r="F24" s="16"/>
      <c r="O24" s="15"/>
    </row>
    <row r="25" spans="1:15" x14ac:dyDescent="0.25">
      <c r="A25" s="6"/>
      <c r="B25" s="6" t="s">
        <v>4</v>
      </c>
      <c r="C25" s="6"/>
      <c r="D25" s="19">
        <v>-1395082</v>
      </c>
      <c r="E25" s="15"/>
      <c r="F25" s="16"/>
      <c r="G25" s="21"/>
      <c r="H25" s="21"/>
      <c r="I25" s="21"/>
      <c r="J25" s="21"/>
    </row>
    <row r="26" spans="1:15" ht="10" x14ac:dyDescent="0.2">
      <c r="A26" s="6"/>
      <c r="B26" s="23" t="s">
        <v>5</v>
      </c>
      <c r="C26" s="6"/>
      <c r="D26" s="19">
        <v>4217.74</v>
      </c>
      <c r="E26" s="15"/>
      <c r="F26" s="21"/>
      <c r="G26" s="21"/>
      <c r="H26" s="21"/>
      <c r="I26" s="21"/>
      <c r="J26" s="21"/>
    </row>
    <row r="27" spans="1:15" x14ac:dyDescent="0.25">
      <c r="A27" s="6"/>
      <c r="B27" s="6" t="s">
        <v>6</v>
      </c>
      <c r="C27" s="6"/>
      <c r="D27" s="19">
        <f>28529.45+3051.1</f>
        <v>31580.55</v>
      </c>
      <c r="E27" s="15"/>
      <c r="F27" s="18"/>
    </row>
    <row r="28" spans="1:15" x14ac:dyDescent="0.25">
      <c r="A28" s="6"/>
      <c r="B28" s="6" t="s">
        <v>7</v>
      </c>
      <c r="C28" s="6"/>
      <c r="D28" s="20">
        <f>SUM(D23:D27)</f>
        <v>-1359283.71</v>
      </c>
      <c r="E28" s="15"/>
      <c r="F28" s="18"/>
    </row>
    <row r="29" spans="1:15" x14ac:dyDescent="0.25">
      <c r="A29" s="6"/>
      <c r="B29" s="6" t="s">
        <v>8</v>
      </c>
      <c r="C29" s="6"/>
      <c r="D29" s="22">
        <f>+D28+D22</f>
        <v>5678691.6299999999</v>
      </c>
      <c r="E29" s="15"/>
      <c r="F29" s="18"/>
    </row>
    <row r="30" spans="1:15" x14ac:dyDescent="0.25">
      <c r="A30" s="6"/>
      <c r="B30" s="6"/>
      <c r="C30" s="6"/>
      <c r="D30" s="24"/>
      <c r="E30" s="15"/>
      <c r="F30" s="16"/>
      <c r="G30" s="21"/>
    </row>
    <row r="31" spans="1:15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5" x14ac:dyDescent="0.25">
      <c r="A32" s="6"/>
      <c r="B32" s="6" t="s">
        <v>2</v>
      </c>
      <c r="C32" s="6"/>
      <c r="D32" s="17">
        <v>0</v>
      </c>
      <c r="E32" s="15"/>
      <c r="F32" s="18"/>
    </row>
    <row r="33" spans="1:14" x14ac:dyDescent="0.25">
      <c r="A33" s="6"/>
      <c r="B33" s="6" t="s">
        <v>21</v>
      </c>
      <c r="C33" s="6"/>
      <c r="D33" s="19">
        <v>0</v>
      </c>
      <c r="E33" s="15"/>
      <c r="F33" s="25"/>
    </row>
    <row r="34" spans="1:14" x14ac:dyDescent="0.25">
      <c r="A34" s="6"/>
      <c r="B34" s="6" t="s">
        <v>4</v>
      </c>
      <c r="C34" s="6"/>
      <c r="D34" s="19">
        <v>0</v>
      </c>
      <c r="E34" s="15"/>
      <c r="F34" s="25"/>
    </row>
    <row r="35" spans="1:14" x14ac:dyDescent="0.25">
      <c r="A35" s="6"/>
      <c r="B35" s="23" t="s">
        <v>5</v>
      </c>
      <c r="C35" s="6"/>
      <c r="D35" s="19">
        <v>0</v>
      </c>
      <c r="E35" s="15"/>
      <c r="F35" s="16"/>
    </row>
    <row r="36" spans="1:14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4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4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4" s="28" customFormat="1" x14ac:dyDescent="0.25">
      <c r="A39" s="6"/>
      <c r="B39" s="6"/>
      <c r="C39" s="6"/>
      <c r="D39" s="13"/>
      <c r="E39" s="15"/>
      <c r="F39" s="2"/>
    </row>
    <row r="40" spans="1:14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4" x14ac:dyDescent="0.25">
      <c r="A41" s="6"/>
      <c r="B41" s="6" t="s">
        <v>2</v>
      </c>
      <c r="C41" s="6"/>
      <c r="D41" s="17">
        <v>52459536.270000003</v>
      </c>
      <c r="E41" s="15"/>
      <c r="F41" s="18"/>
      <c r="K41" s="53"/>
      <c r="L41" s="53"/>
      <c r="N41" s="53"/>
    </row>
    <row r="42" spans="1:14" x14ac:dyDescent="0.25">
      <c r="A42" s="6"/>
      <c r="B42" s="6" t="s">
        <v>21</v>
      </c>
      <c r="C42" s="6"/>
      <c r="D42" s="19">
        <v>0</v>
      </c>
      <c r="E42" s="15"/>
      <c r="F42" s="25"/>
      <c r="K42" s="53"/>
      <c r="L42" s="53"/>
      <c r="N42" s="53"/>
    </row>
    <row r="43" spans="1:14" x14ac:dyDescent="0.25">
      <c r="A43" s="6"/>
      <c r="B43" s="6" t="s">
        <v>4</v>
      </c>
      <c r="C43" s="6"/>
      <c r="D43" s="19">
        <v>-1688554</v>
      </c>
      <c r="E43" s="15"/>
      <c r="F43" s="25"/>
      <c r="N43" s="15"/>
    </row>
    <row r="44" spans="1:14" x14ac:dyDescent="0.25">
      <c r="A44" s="6"/>
      <c r="B44" s="23" t="s">
        <v>5</v>
      </c>
      <c r="C44" s="6"/>
      <c r="D44" s="19">
        <v>0</v>
      </c>
      <c r="E44" s="15"/>
      <c r="F44" s="16"/>
    </row>
    <row r="45" spans="1:14" s="26" customFormat="1" x14ac:dyDescent="0.25">
      <c r="A45" s="6"/>
      <c r="B45" s="6" t="s">
        <v>6</v>
      </c>
      <c r="C45" s="6"/>
      <c r="D45" s="19">
        <v>125870.7</v>
      </c>
      <c r="E45" s="15"/>
      <c r="F45" s="2"/>
    </row>
    <row r="46" spans="1:14" s="26" customFormat="1" x14ac:dyDescent="0.25">
      <c r="A46" s="6"/>
      <c r="B46" s="6" t="s">
        <v>7</v>
      </c>
      <c r="C46" s="6"/>
      <c r="D46" s="20">
        <f>SUM(D42:D45)</f>
        <v>-1562683.3</v>
      </c>
      <c r="E46" s="15"/>
      <c r="F46" s="2"/>
    </row>
    <row r="47" spans="1:14" s="27" customFormat="1" x14ac:dyDescent="0.25">
      <c r="A47" s="6"/>
      <c r="B47" s="6" t="s">
        <v>8</v>
      </c>
      <c r="C47" s="6"/>
      <c r="D47" s="24">
        <f>+D46+D41</f>
        <v>50896852.970000006</v>
      </c>
      <c r="E47" s="15"/>
      <c r="F47" s="2"/>
    </row>
    <row r="48" spans="1:14" s="27" customFormat="1" x14ac:dyDescent="0.25">
      <c r="A48" s="6"/>
      <c r="B48" s="6"/>
      <c r="C48" s="6"/>
      <c r="D48" s="24"/>
      <c r="E48" s="15"/>
      <c r="F48" s="2"/>
    </row>
    <row r="49" spans="1:15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5" s="28" customFormat="1" x14ac:dyDescent="0.25">
      <c r="A50" s="6"/>
      <c r="B50" s="6" t="s">
        <v>2</v>
      </c>
      <c r="C50" s="6"/>
      <c r="D50" s="29">
        <v>-14113523.449999999</v>
      </c>
      <c r="E50" s="15"/>
      <c r="F50" s="2"/>
      <c r="J50" s="1"/>
      <c r="K50" s="1"/>
      <c r="L50" s="53"/>
      <c r="M50" s="1"/>
      <c r="N50" s="1"/>
    </row>
    <row r="51" spans="1:15" s="28" customFormat="1" x14ac:dyDescent="0.25">
      <c r="A51" s="30"/>
      <c r="B51" s="6" t="s">
        <v>21</v>
      </c>
      <c r="C51" s="30"/>
      <c r="D51" s="19">
        <v>0</v>
      </c>
      <c r="E51" s="15"/>
      <c r="F51" s="2"/>
      <c r="J51" s="1"/>
      <c r="K51" s="53"/>
      <c r="L51" s="1"/>
      <c r="M51" s="53"/>
      <c r="N51" s="53"/>
    </row>
    <row r="52" spans="1:15" s="28" customFormat="1" x14ac:dyDescent="0.25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"/>
      <c r="N52" s="15"/>
    </row>
    <row r="53" spans="1:15" s="28" customFormat="1" x14ac:dyDescent="0.25">
      <c r="A53" s="31"/>
      <c r="B53" s="6" t="s">
        <v>10</v>
      </c>
      <c r="C53" s="31"/>
      <c r="D53" s="32">
        <v>260015.29</v>
      </c>
      <c r="E53" s="15"/>
      <c r="F53" s="2"/>
      <c r="J53" s="1"/>
      <c r="K53" s="1"/>
      <c r="L53" s="1"/>
      <c r="M53" s="1"/>
      <c r="N53" s="1"/>
    </row>
    <row r="54" spans="1:15" x14ac:dyDescent="0.25">
      <c r="A54" s="33"/>
      <c r="B54" s="6" t="s">
        <v>11</v>
      </c>
      <c r="C54" s="33"/>
      <c r="D54" s="32">
        <v>0</v>
      </c>
      <c r="E54" s="15"/>
    </row>
    <row r="55" spans="1:15" x14ac:dyDescent="0.25">
      <c r="A55" s="6"/>
      <c r="B55" s="6" t="s">
        <v>7</v>
      </c>
      <c r="C55" s="6"/>
      <c r="D55" s="34">
        <f>SUM(D51:D54)</f>
        <v>260015.29</v>
      </c>
      <c r="E55" s="15"/>
    </row>
    <row r="56" spans="1:15" x14ac:dyDescent="0.25">
      <c r="A56" s="6"/>
      <c r="B56" s="6" t="s">
        <v>8</v>
      </c>
      <c r="C56" s="6"/>
      <c r="D56" s="35">
        <f>+D55+D50</f>
        <v>-13853508.16</v>
      </c>
      <c r="E56" s="15"/>
    </row>
    <row r="57" spans="1:15" x14ac:dyDescent="0.25">
      <c r="A57" s="6"/>
      <c r="B57" s="6"/>
      <c r="C57" s="6"/>
      <c r="D57" s="13"/>
      <c r="E57" s="15"/>
    </row>
    <row r="58" spans="1:15" x14ac:dyDescent="0.25">
      <c r="A58" s="12" t="s">
        <v>13</v>
      </c>
      <c r="B58" s="6"/>
      <c r="C58" s="6">
        <v>19100022</v>
      </c>
      <c r="D58" s="13"/>
      <c r="E58" s="15"/>
      <c r="L58" s="53"/>
      <c r="N58" s="53"/>
      <c r="O58" s="53"/>
    </row>
    <row r="59" spans="1:15" x14ac:dyDescent="0.25">
      <c r="A59" s="6"/>
      <c r="B59" s="6" t="s">
        <v>2</v>
      </c>
      <c r="C59" s="6"/>
      <c r="D59" s="29">
        <v>359228.2</v>
      </c>
      <c r="E59" s="15"/>
      <c r="M59" s="53"/>
      <c r="O59" s="53"/>
    </row>
    <row r="60" spans="1:15" s="26" customFormat="1" x14ac:dyDescent="0.25">
      <c r="A60" s="30"/>
      <c r="B60" s="6" t="s">
        <v>3</v>
      </c>
      <c r="C60" s="30"/>
      <c r="D60" s="19">
        <v>0</v>
      </c>
      <c r="E60" s="15"/>
      <c r="F60" s="2"/>
      <c r="K60" s="1"/>
      <c r="L60" s="1"/>
      <c r="M60" s="1"/>
      <c r="N60" s="1"/>
      <c r="O60" s="15"/>
    </row>
    <row r="61" spans="1:15" s="26" customFormat="1" x14ac:dyDescent="0.25">
      <c r="A61" s="30"/>
      <c r="B61" s="6" t="s">
        <v>19</v>
      </c>
      <c r="C61" s="30"/>
      <c r="D61" s="36">
        <v>0</v>
      </c>
      <c r="E61" s="15"/>
      <c r="F61" s="2"/>
      <c r="K61" s="1"/>
      <c r="L61" s="1"/>
      <c r="M61" s="1"/>
      <c r="N61" s="1"/>
      <c r="O61" s="1"/>
    </row>
    <row r="62" spans="1:15" s="26" customFormat="1" x14ac:dyDescent="0.25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5" s="27" customFormat="1" x14ac:dyDescent="0.25">
      <c r="A63" s="30"/>
      <c r="B63" s="1" t="s">
        <v>24</v>
      </c>
      <c r="C63" s="30"/>
      <c r="D63" s="36">
        <v>0</v>
      </c>
      <c r="E63" s="15"/>
      <c r="F63" s="2"/>
    </row>
    <row r="64" spans="1:15" s="38" customFormat="1" x14ac:dyDescent="0.25">
      <c r="A64" s="31"/>
      <c r="B64" s="6" t="s">
        <v>10</v>
      </c>
      <c r="C64" s="31"/>
      <c r="D64" s="19">
        <v>-50887.5</v>
      </c>
      <c r="E64" s="15"/>
      <c r="F64" s="2"/>
    </row>
    <row r="65" spans="1:15" s="41" customFormat="1" x14ac:dyDescent="0.25">
      <c r="A65" s="39"/>
      <c r="B65" s="6" t="s">
        <v>12</v>
      </c>
      <c r="C65" s="39"/>
      <c r="D65" s="40">
        <v>0</v>
      </c>
      <c r="E65" s="15"/>
      <c r="F65" s="2"/>
    </row>
    <row r="66" spans="1:15" s="41" customFormat="1" x14ac:dyDescent="0.25">
      <c r="A66" s="6"/>
      <c r="B66" s="6" t="s">
        <v>7</v>
      </c>
      <c r="C66" s="6"/>
      <c r="D66" s="34">
        <f>SUM(D60:H65)</f>
        <v>-50887.5</v>
      </c>
      <c r="E66" s="15"/>
      <c r="F66" s="2"/>
    </row>
    <row r="67" spans="1:15" x14ac:dyDescent="0.25">
      <c r="A67" s="6"/>
      <c r="B67" s="6" t="s">
        <v>8</v>
      </c>
      <c r="C67" s="6"/>
      <c r="D67" s="35">
        <f>+D66+D59</f>
        <v>308340.7</v>
      </c>
      <c r="E67" s="15"/>
    </row>
    <row r="68" spans="1:15" x14ac:dyDescent="0.25">
      <c r="A68" s="6"/>
      <c r="B68" s="6"/>
      <c r="C68" s="6"/>
      <c r="D68" s="13"/>
      <c r="E68" s="15"/>
    </row>
    <row r="69" spans="1:15" x14ac:dyDescent="0.25">
      <c r="A69" s="12" t="s">
        <v>14</v>
      </c>
      <c r="B69" s="6"/>
      <c r="C69" s="6">
        <v>19100142</v>
      </c>
      <c r="D69" s="13"/>
      <c r="E69" s="15"/>
    </row>
    <row r="70" spans="1:15" x14ac:dyDescent="0.25">
      <c r="A70" s="6"/>
      <c r="B70" s="6" t="s">
        <v>2</v>
      </c>
      <c r="C70" s="6"/>
      <c r="D70" s="29">
        <v>195569.54</v>
      </c>
      <c r="E70" s="15"/>
    </row>
    <row r="71" spans="1:15" x14ac:dyDescent="0.25">
      <c r="A71" s="30"/>
      <c r="B71" s="6" t="s">
        <v>21</v>
      </c>
      <c r="C71" s="30"/>
      <c r="D71" s="19">
        <v>0</v>
      </c>
      <c r="E71" s="15"/>
      <c r="M71" s="53"/>
      <c r="O71" s="53"/>
    </row>
    <row r="72" spans="1:15" s="26" customFormat="1" x14ac:dyDescent="0.25">
      <c r="A72" s="31"/>
      <c r="B72" s="6" t="s">
        <v>31</v>
      </c>
      <c r="C72" s="31"/>
      <c r="D72" s="42">
        <v>-37677.360000000001</v>
      </c>
      <c r="E72" s="15"/>
      <c r="F72" s="2"/>
      <c r="K72" s="1"/>
      <c r="L72" s="1"/>
      <c r="M72" s="53"/>
      <c r="N72" s="1"/>
      <c r="O72" s="53"/>
    </row>
    <row r="73" spans="1:15" s="26" customFormat="1" x14ac:dyDescent="0.25">
      <c r="A73" s="6"/>
      <c r="B73" s="6" t="s">
        <v>7</v>
      </c>
      <c r="C73" s="6"/>
      <c r="D73" s="34">
        <f>SUM(D71:D72)</f>
        <v>-37677.360000000001</v>
      </c>
      <c r="E73" s="15"/>
      <c r="F73" s="2"/>
      <c r="K73" s="1"/>
      <c r="L73" s="1"/>
      <c r="M73" s="1"/>
      <c r="N73" s="1"/>
      <c r="O73" s="15"/>
    </row>
    <row r="74" spans="1:15" s="26" customFormat="1" x14ac:dyDescent="0.25">
      <c r="A74" s="6"/>
      <c r="B74" s="6" t="s">
        <v>8</v>
      </c>
      <c r="C74" s="6"/>
      <c r="D74" s="35">
        <f>+D73+D70</f>
        <v>157892.18</v>
      </c>
      <c r="E74" s="15"/>
      <c r="F74" s="2"/>
    </row>
    <row r="75" spans="1:15" s="26" customFormat="1" x14ac:dyDescent="0.25">
      <c r="A75" s="6"/>
      <c r="B75" s="6"/>
      <c r="C75" s="6"/>
      <c r="D75" s="13"/>
      <c r="E75" s="15"/>
      <c r="F75" s="2"/>
    </row>
    <row r="76" spans="1:15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5" s="41" customFormat="1" x14ac:dyDescent="0.25">
      <c r="A77" s="6"/>
      <c r="B77" s="6" t="s">
        <v>2</v>
      </c>
      <c r="C77" s="6"/>
      <c r="D77" s="29">
        <v>25873.31</v>
      </c>
      <c r="E77" s="15"/>
      <c r="F77" s="2"/>
    </row>
    <row r="78" spans="1:15" x14ac:dyDescent="0.25">
      <c r="A78" s="30"/>
      <c r="B78" s="6" t="s">
        <v>21</v>
      </c>
      <c r="C78" s="30"/>
      <c r="D78" s="19">
        <v>0</v>
      </c>
      <c r="E78" s="15"/>
      <c r="L78" s="53"/>
      <c r="N78" s="53"/>
    </row>
    <row r="79" spans="1:15" x14ac:dyDescent="0.25">
      <c r="A79" s="31"/>
      <c r="B79" s="6" t="s">
        <v>32</v>
      </c>
      <c r="C79" s="31"/>
      <c r="D79" s="42">
        <v>955.05</v>
      </c>
      <c r="E79" s="15"/>
      <c r="N79" s="53"/>
    </row>
    <row r="80" spans="1:15" x14ac:dyDescent="0.25">
      <c r="A80" s="6"/>
      <c r="B80" s="6" t="s">
        <v>7</v>
      </c>
      <c r="C80" s="6"/>
      <c r="D80" s="34">
        <f>SUM(D78:D79)</f>
        <v>955.05</v>
      </c>
      <c r="E80" s="15"/>
      <c r="N80" s="15"/>
    </row>
    <row r="81" spans="1:7" x14ac:dyDescent="0.25">
      <c r="A81" s="6"/>
      <c r="B81" s="6" t="s">
        <v>8</v>
      </c>
      <c r="C81" s="6"/>
      <c r="D81" s="35">
        <f>+D80+D77</f>
        <v>26828.36</v>
      </c>
      <c r="E81" s="15"/>
    </row>
    <row r="82" spans="1:7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5">
      <c r="A84" s="6"/>
      <c r="B84" s="6" t="s">
        <v>2</v>
      </c>
      <c r="C84" s="6"/>
      <c r="D84" s="43">
        <f>SUMIF($B$1:$B$81,B84,$D$1:$D$81)</f>
        <v>46786679.95000001</v>
      </c>
      <c r="E84" s="15"/>
      <c r="F84" s="44">
        <f>SUM(D12,D22,D32,D50,D59,D70,D77)</f>
        <v>-5672856.3199999994</v>
      </c>
      <c r="G84" s="45">
        <f>+F84-D84</f>
        <v>-52459536.270000011</v>
      </c>
    </row>
    <row r="85" spans="1:7" s="27" customFormat="1" x14ac:dyDescent="0.25">
      <c r="A85" s="6"/>
      <c r="B85" s="6" t="s">
        <v>7</v>
      </c>
      <c r="C85" s="6"/>
      <c r="D85" s="46">
        <f>SUMIF($B$1:$B$81,B85,$D$1:$D$81)</f>
        <v>-2922190.7600000002</v>
      </c>
      <c r="E85" s="15"/>
      <c r="F85" s="47">
        <f>SUM(D18+D28+D37+D55+D66+D73+D80)</f>
        <v>-1359507.46</v>
      </c>
      <c r="G85" s="45">
        <f t="shared" ref="G85:G88" si="0">+F85-D85</f>
        <v>1562683.3000000003</v>
      </c>
    </row>
    <row r="86" spans="1:7" ht="11" thickBot="1" x14ac:dyDescent="0.3">
      <c r="A86" s="6"/>
      <c r="B86" s="6" t="s">
        <v>8</v>
      </c>
      <c r="C86" s="6"/>
      <c r="D86" s="48">
        <f>SUMIF($B$1:$B$81,B86,$D$1:$D$81)</f>
        <v>43864489.190000005</v>
      </c>
      <c r="E86" s="15"/>
      <c r="F86" s="44">
        <f>SUM(F84:F85)</f>
        <v>-7032363.7799999993</v>
      </c>
      <c r="G86" s="45">
        <f t="shared" si="0"/>
        <v>-50896852.970000006</v>
      </c>
    </row>
    <row r="87" spans="1:7" thickTop="1" x14ac:dyDescent="0.2">
      <c r="A87" s="6" t="s">
        <v>17</v>
      </c>
      <c r="B87" s="6"/>
      <c r="C87" s="6"/>
      <c r="D87" s="49">
        <f>+D19+D29+D38+D47</f>
        <v>57224936.110000007</v>
      </c>
      <c r="E87" s="15"/>
      <c r="F87" s="49">
        <f>+D19+D29+D38</f>
        <v>6328083.1399999997</v>
      </c>
      <c r="G87" s="45">
        <f t="shared" si="0"/>
        <v>-50896852.970000006</v>
      </c>
    </row>
    <row r="88" spans="1:7" ht="11" thickBot="1" x14ac:dyDescent="0.3">
      <c r="A88" s="6" t="s">
        <v>18</v>
      </c>
      <c r="B88" s="6"/>
      <c r="C88" s="6"/>
      <c r="D88" s="50">
        <f>+D81+D74+D67+D56</f>
        <v>-13360446.92</v>
      </c>
      <c r="E88" s="15"/>
      <c r="F88" s="44">
        <f>+F86-F87</f>
        <v>-13360446.919999998</v>
      </c>
      <c r="G88" s="45">
        <f t="shared" si="0"/>
        <v>0</v>
      </c>
    </row>
    <row r="89" spans="1:7" ht="11" thickTop="1" x14ac:dyDescent="0.25">
      <c r="A89" s="6"/>
      <c r="B89" s="6"/>
      <c r="C89" s="6"/>
      <c r="E89" s="15"/>
    </row>
    <row r="90" spans="1:7" x14ac:dyDescent="0.25">
      <c r="A90" s="6"/>
      <c r="B90" s="6"/>
      <c r="C90" s="6"/>
      <c r="E90" s="15"/>
    </row>
    <row r="91" spans="1:7" s="26" customFormat="1" x14ac:dyDescent="0.25">
      <c r="A91" s="6"/>
      <c r="B91" s="6"/>
      <c r="C91" s="6"/>
      <c r="D91" s="4"/>
      <c r="E91" s="15"/>
      <c r="F91" s="2"/>
      <c r="G91" s="1"/>
    </row>
    <row r="92" spans="1:7" s="27" customFormat="1" x14ac:dyDescent="0.25">
      <c r="A92" s="6"/>
      <c r="B92" s="6"/>
      <c r="C92" s="6"/>
      <c r="D92" s="4"/>
      <c r="E92" s="15"/>
      <c r="F92" s="2"/>
      <c r="G92" s="1"/>
    </row>
    <row r="93" spans="1:7" x14ac:dyDescent="0.25">
      <c r="A93" s="6"/>
      <c r="B93" s="6"/>
      <c r="C93" s="6"/>
      <c r="E93" s="15"/>
    </row>
    <row r="94" spans="1:7" x14ac:dyDescent="0.25">
      <c r="A94" s="6"/>
      <c r="B94" s="6"/>
      <c r="C94" s="6"/>
      <c r="E94" s="15"/>
    </row>
    <row r="95" spans="1:7" x14ac:dyDescent="0.25">
      <c r="A95" s="6"/>
      <c r="B95" s="6"/>
      <c r="C95" s="6"/>
      <c r="E95" s="15"/>
    </row>
    <row r="96" spans="1:7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1"/>
    </row>
    <row r="132" spans="2:2" x14ac:dyDescent="0.25">
      <c r="B132" s="52"/>
    </row>
    <row r="133" spans="2:2" x14ac:dyDescent="0.25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4EEDD5-A76F-4B6B-9EEF-7672C5B977E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8E4ABB2-1C1A-487C-94B1-E0159BBD7731}"/>
</file>

<file path=customXml/itemProps3.xml><?xml version="1.0" encoding="utf-8"?>
<ds:datastoreItem xmlns:ds="http://schemas.openxmlformats.org/officeDocument/2006/customXml" ds:itemID="{D7158286-3001-409D-BD06-EAF995CC8CF0}"/>
</file>

<file path=customXml/itemProps4.xml><?xml version="1.0" encoding="utf-8"?>
<ds:datastoreItem xmlns:ds="http://schemas.openxmlformats.org/officeDocument/2006/customXml" ds:itemID="{7B292949-F198-4DFE-A3E6-1721566AB6A2}"/>
</file>

<file path=customXml/itemProps5.xml><?xml version="1.0" encoding="utf-8"?>
<ds:datastoreItem xmlns:ds="http://schemas.openxmlformats.org/officeDocument/2006/customXml" ds:itemID="{9BCCA4F5-5DEC-41C9-A92C-DA73C4676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2021-05-07T18:04:31Z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