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ecember 2017\Dec 4\170485\Paul Kimball-Joint List\"/>
    </mc:Choice>
  </mc:AlternateContent>
  <bookViews>
    <workbookView xWindow="0" yWindow="0" windowWidth="28800" windowHeight="12135"/>
  </bookViews>
  <sheets>
    <sheet name="Electric" sheetId="1" r:id="rId1"/>
    <sheet name="Natural Gas" sheetId="2" r:id="rId2"/>
  </sheets>
  <definedNames>
    <definedName name="_xlnm.Print_Area" localSheetId="0">Electric!$A$1:$U$73</definedName>
    <definedName name="_xlnm.Print_Area" localSheetId="1">'Natural Gas'!$A$1:$Q$64</definedName>
    <definedName name="_xlnm.Print_Titles" localSheetId="0">Electric!$1:$6</definedName>
    <definedName name="_xlnm.Print_Titles" localSheetId="1">'Natural Gas'!$1:$7</definedName>
  </definedNames>
  <calcPr calcId="152511"/>
</workbook>
</file>

<file path=xl/calcChain.xml><?xml version="1.0" encoding="utf-8"?>
<calcChain xmlns="http://schemas.openxmlformats.org/spreadsheetml/2006/main">
  <c r="B17" i="1" l="1"/>
  <c r="B18" i="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H44" i="2" l="1"/>
  <c r="G44" i="2"/>
  <c r="A10" i="2"/>
  <c r="A11" i="2" s="1"/>
  <c r="A12" i="2" s="1"/>
  <c r="A13" i="2" s="1"/>
  <c r="A14" i="2" s="1"/>
  <c r="A15" i="2" s="1"/>
  <c r="A16" i="2" s="1"/>
  <c r="A17" i="2" s="1"/>
  <c r="A18" i="2" s="1"/>
  <c r="A19" i="2" s="1"/>
  <c r="A20" i="2" s="1"/>
  <c r="A21" i="2" s="1"/>
  <c r="A22" i="2" s="1"/>
  <c r="A23" i="2" s="1"/>
  <c r="A24" i="2" s="1"/>
  <c r="A25" i="2" s="1"/>
  <c r="A26" i="2" s="1"/>
  <c r="A27" i="2" s="1"/>
  <c r="A29" i="2" s="1"/>
  <c r="A30" i="2" s="1"/>
  <c r="A31" i="2" s="1"/>
  <c r="A32" i="2" s="1"/>
  <c r="A33" i="2" s="1"/>
  <c r="A34" i="2" s="1"/>
  <c r="A35" i="2" s="1"/>
  <c r="A36" i="2" s="1"/>
  <c r="A37" i="2" s="1"/>
  <c r="A38" i="2" s="1"/>
  <c r="A40" i="2" s="1"/>
  <c r="A41" i="2" s="1"/>
  <c r="A42" i="2" s="1"/>
  <c r="A43" i="2" s="1"/>
  <c r="A44" i="2" s="1"/>
  <c r="A45" i="2" s="1"/>
  <c r="A46" i="2" s="1"/>
  <c r="E44" i="2"/>
  <c r="F44" i="2"/>
  <c r="I44" i="2"/>
  <c r="J44" i="2"/>
  <c r="K44" i="2"/>
  <c r="L44" i="2"/>
  <c r="M44" i="2"/>
  <c r="N44" i="2"/>
  <c r="O44" i="2"/>
  <c r="I49" i="1"/>
  <c r="I52" i="1" s="1"/>
  <c r="H49" i="1"/>
  <c r="H52" i="1" s="1"/>
  <c r="A47" i="2" l="1"/>
  <c r="A48" i="2" s="1"/>
  <c r="A49" i="2" s="1"/>
  <c r="A50" i="2" s="1"/>
  <c r="A51" i="2" s="1"/>
  <c r="A52" i="2" s="1"/>
  <c r="A53" i="2" s="1"/>
  <c r="A54" i="2" s="1"/>
  <c r="A55" i="2" s="1"/>
  <c r="A56" i="2" s="1"/>
  <c r="A57" i="2" s="1"/>
  <c r="A58" i="2" s="1"/>
  <c r="A59" i="2" s="1"/>
  <c r="A60" i="2" s="1"/>
  <c r="A61" i="2" s="1"/>
  <c r="K49" i="1"/>
  <c r="K52" i="1" s="1"/>
  <c r="J49" i="1"/>
  <c r="J52" i="1" s="1"/>
  <c r="A62" i="2" l="1"/>
  <c r="A63" i="2" s="1"/>
  <c r="A64" i="2" s="1"/>
  <c r="A65" i="2" s="1"/>
  <c r="P49" i="1"/>
  <c r="P52" i="1" s="1"/>
  <c r="O49" i="1"/>
  <c r="N49" i="1"/>
  <c r="N52" i="1" s="1"/>
  <c r="M49" i="1"/>
  <c r="M52" i="1" s="1"/>
  <c r="L49" i="1"/>
  <c r="L52" i="1" s="1"/>
  <c r="B10" i="1" l="1"/>
  <c r="G49" i="1" l="1"/>
  <c r="G52" i="1" s="1"/>
  <c r="F49" i="1"/>
  <c r="F52" i="1" s="1"/>
  <c r="B11" i="1" l="1"/>
  <c r="B12" i="1" s="1"/>
  <c r="B13" i="1" l="1"/>
  <c r="B14" i="1" s="1"/>
  <c r="B15" i="1" s="1"/>
  <c r="B16" i="1" s="1"/>
  <c r="A17" i="1" s="1"/>
  <c r="A18" i="1" s="1"/>
  <c r="A19" i="1" s="1"/>
  <c r="A20" i="1" s="1"/>
  <c r="A21" i="1" s="1"/>
  <c r="A22" i="1" s="1"/>
  <c r="A23" i="1" s="1"/>
  <c r="A24" i="1" s="1"/>
  <c r="A25" i="1" s="1"/>
  <c r="A26" i="1" s="1"/>
  <c r="A27" i="1" s="1"/>
  <c r="A28" i="1" s="1"/>
  <c r="A29" i="1" s="1"/>
  <c r="A30" i="1" s="1"/>
  <c r="A32" i="1" s="1"/>
  <c r="A33" i="1" s="1"/>
  <c r="A34" i="1" s="1"/>
  <c r="A35" i="1" s="1"/>
  <c r="A36" i="1" s="1"/>
  <c r="A37" i="1" l="1"/>
  <c r="A38" i="1" s="1"/>
  <c r="A39" i="1" l="1"/>
  <c r="A40" i="1" s="1"/>
  <c r="A41" i="1" l="1"/>
  <c r="A42" i="1" l="1"/>
  <c r="A43" i="1" s="1"/>
  <c r="A44" i="1" s="1"/>
  <c r="A45" i="1" s="1"/>
  <c r="A47" i="1" s="1"/>
  <c r="A48" i="1" s="1"/>
  <c r="A49" i="1" s="1"/>
  <c r="A50" i="1" s="1"/>
  <c r="A51" i="1" s="1"/>
  <c r="A52" i="1" s="1"/>
  <c r="A53" i="1" s="1"/>
  <c r="A54" i="1" s="1"/>
  <c r="A55" i="1" s="1"/>
  <c r="A56" i="1" s="1"/>
  <c r="A57" i="1" s="1"/>
  <c r="A58" i="1" s="1"/>
  <c r="A59" i="1" s="1"/>
  <c r="A60" i="1" s="1"/>
  <c r="A61" i="1" s="1"/>
  <c r="A62" i="1" s="1"/>
  <c r="A63" i="1" s="1"/>
  <c r="A64" i="1" l="1"/>
  <c r="A65" i="1" s="1"/>
  <c r="A66" i="1" s="1"/>
  <c r="A67" i="1" s="1"/>
  <c r="A68" i="1" s="1"/>
  <c r="A69" i="1" s="1"/>
  <c r="A70" i="1" s="1"/>
  <c r="A71" i="1" l="1"/>
  <c r="A72" i="1" s="1"/>
  <c r="A73" i="1" s="1"/>
  <c r="A74" i="1" s="1"/>
  <c r="A75" i="1" s="1"/>
  <c r="A76" i="1" s="1"/>
  <c r="A77" i="1" s="1"/>
</calcChain>
</file>

<file path=xl/sharedStrings.xml><?xml version="1.0" encoding="utf-8"?>
<sst xmlns="http://schemas.openxmlformats.org/spreadsheetml/2006/main" count="342" uniqueCount="210">
  <si>
    <t>ISSUE</t>
  </si>
  <si>
    <t>COMMISSION STAFF</t>
  </si>
  <si>
    <t>ICNU</t>
  </si>
  <si>
    <t>NWIGU</t>
  </si>
  <si>
    <t>THE ENERGY PROJECT</t>
  </si>
  <si>
    <t>OTHER ISSUES</t>
  </si>
  <si>
    <t>Deferred FIT Rate Base</t>
  </si>
  <si>
    <t>Working Capital</t>
  </si>
  <si>
    <t>Regulatory Expense</t>
  </si>
  <si>
    <t>Injuries and Damages</t>
  </si>
  <si>
    <t>Nez Perce Settlement Adjustment</t>
  </si>
  <si>
    <t>Office Space Charges to Subsidiaries</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</si>
  <si>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</si>
  <si>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</si>
  <si>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</si>
  <si>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</si>
  <si>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</si>
  <si>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</si>
  <si>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</si>
  <si>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</si>
  <si>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</si>
  <si>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</si>
  <si>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</si>
  <si>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</si>
  <si>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</si>
  <si>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</si>
  <si>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</si>
  <si>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</si>
  <si>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</si>
  <si>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</si>
  <si>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</si>
  <si>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</si>
  <si>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</si>
  <si>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</si>
  <si>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</si>
  <si>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</si>
  <si>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</si>
  <si>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</si>
  <si>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</si>
  <si>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Adjusts for changes in both the Company’s pension and medical insurance expense.</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</si>
  <si>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</si>
  <si>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</si>
  <si>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</si>
  <si>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</si>
  <si>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</si>
  <si>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</si>
  <si>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FIT/DFIT/ ITC/PTC Expense</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</si>
  <si>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</si>
  <si>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</si>
  <si>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</si>
  <si>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</si>
  <si>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</si>
  <si>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</si>
  <si>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</si>
  <si>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</si>
  <si>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</si>
  <si>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</si>
  <si>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Pro Forma O&amp;M Offsets</t>
  </si>
  <si>
    <t>Uncollectable Expense</t>
  </si>
  <si>
    <t>Miscellaneous Restating Expenses</t>
  </si>
  <si>
    <t>Eliminate WA Power Cost Deferral</t>
  </si>
  <si>
    <t>Restate Incentive Expenses</t>
  </si>
  <si>
    <t>PF Major Maint Normalize CS2/Colstrip</t>
  </si>
  <si>
    <t>Pro Forma Property Tax Expense</t>
  </si>
  <si>
    <t>Rounding (immaterial)</t>
  </si>
  <si>
    <t xml:space="preserve">Restates net plant included in the historical CBR test year from a September 30, 2015 AMA basis to a December 31, 2015 AMA basis, together with the associated A/D, ADFIT and depreciation expense at December 31, 2015, to reflect actual balances as of December 31, 2015.  </t>
  </si>
  <si>
    <t>NOI</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</si>
  <si>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</si>
  <si>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</si>
  <si>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</si>
  <si>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</si>
  <si>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</si>
  <si>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</si>
  <si>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</si>
  <si>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Adjusts the FIT calculated at 35% within Results of Operations to reflect the appropriate Schedule M adjustment necessary to match a DFIT expense amount recorded related to WA natural gas decoupling.</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</si>
  <si>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</si>
  <si>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</si>
  <si>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</si>
  <si>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</si>
  <si>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</si>
  <si>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</si>
  <si>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Project Compass Deferral</t>
  </si>
  <si>
    <t>Includes the revenue repricing of the 2016 authorized rates approved in Docket No.  UG-150205.</t>
  </si>
  <si>
    <t>Pro Forma Regulatory Amortization</t>
  </si>
  <si>
    <t>AVISTA</t>
  </si>
  <si>
    <t>Rate Design - Schedule 101</t>
  </si>
  <si>
    <t>Rate Design - Schedule 111</t>
  </si>
  <si>
    <t>Rate Design - Schedule 121</t>
  </si>
  <si>
    <t>Rate Design - Schedule 131</t>
  </si>
  <si>
    <t>Rate Design - Schedule 146</t>
  </si>
  <si>
    <t>DOCKETS UE-170485 &amp; UG-170486</t>
  </si>
  <si>
    <t>Normalize CS2/Colstrip Major Maintence</t>
  </si>
  <si>
    <t>Authorized Power Supply</t>
  </si>
  <si>
    <t>Pro Forma Incentive Expense</t>
  </si>
  <si>
    <t>Pro Forma IS/IT Expense</t>
  </si>
  <si>
    <t>Pro Forma Def. Debits, Credits &amp; Regulatory Amorts</t>
  </si>
  <si>
    <t>Pro Forma 2017 Threshold Capital Adds</t>
  </si>
  <si>
    <t>Pro Forma Director Fees Exp</t>
  </si>
  <si>
    <t>Pro Forma Underground Equip Inspections</t>
  </si>
  <si>
    <t>Pro Forma Power Supply &amp; Transm Revs</t>
  </si>
  <si>
    <t>EOP 2017 Capital Net Rate Base</t>
  </si>
  <si>
    <t>Pro Forma 2017 Threshhold Capital Additions</t>
  </si>
  <si>
    <t>PRO FORMA STUDY/EOP STUDY</t>
  </si>
  <si>
    <t>Results of Operations - actual operating results and total net rate base experienced by the Company for the twelve-month period ending December 31, 2016 on an average-of-monthly-average (AMA) basis.</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</si>
  <si>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</si>
  <si>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</si>
  <si>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Restates the accrued property tax during the test period to actual property tax paid during 2016. </t>
  </si>
  <si>
    <t xml:space="preserve">Restates recorded regulatory expense for the twelve-months-ended December 31, 2016 to reflect the UTC assessment rates applied to revenues for the test period and the actual levels of FERC fees paid during the test period.  </t>
  </si>
  <si>
    <t>Adjusts the FIT and DFIT calculated at 35% within Results of Operations. This adjustment also adjusts the appropriate level of production tax credits and investment tax credits on qualified generation.</t>
  </si>
  <si>
    <t>Ten-year amortization of net gains realized from the sale of real property disposed of between 2007 and December 31, 2016.</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</si>
  <si>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</si>
  <si>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</si>
  <si>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</si>
  <si>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 xml:space="preserve">This adjustment restates actual O&amp;M incentive compensation expense recorded in 2016 to reflect a six-year average (2011-2016) of target payout.  Target payout is based on salary levels in effect as of December 31, 2016.  </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</si>
  <si>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</si>
  <si>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This adjustment restates the actual power supply costs for the test year ending December 31, 2016 to the level currently authorized in Case No. UE-150204. This includes includes Washington’s share using the current authorized Production/Transmission Ratio (P/T Ratio) of 64.71%.</t>
  </si>
  <si>
    <t>Pro Forma Transmission/Power Supply/         Non-ERM Revenue and Expense</t>
  </si>
  <si>
    <t>This adjustment includes pro forma transmission expenses and power supply (non-ERM related) revenues and expenses.  Pro forma transmission and power supply revenues and expenses have been segregated into two separate adjustments: those representing 1) costs tracked through the Company’s ERM (Pro Forma adjustment 4.00); and 2) those costs not tracked through the ERM (Pro Forma Adjustment 3.01).</t>
  </si>
  <si>
    <t>Reflects  changes to test period union and non-union wages and salaries to reflect increases through 2018. Union salary increases for 2018 are also included in accordance with union contract terms.</t>
  </si>
  <si>
    <t>Reflects changes to reflect an annualized 2017 level of allocated executive officer salaries. Base pay is allocated approximately 90% to utility operations and 10% to non-utility operations based on actual timesheet allocations as of December 31, 2016 per order UE-150204/UG-150205.</t>
  </si>
  <si>
    <t xml:space="preserve">This adjustment pro forms increases in variable pay/incentive compensation expense, from the year ending 2016 to the rate year amounts in effect, by approximately 2.8% per year, consistent with base pay increases in adjustment 3.02 Pro-Forma Labor Non-Exec.  </t>
  </si>
  <si>
    <t xml:space="preserve">This adjustment adjusts the actual level of information services and technology expense included in the 2016 test year to that expected during the rate period beginning May 1, 2018. </t>
  </si>
  <si>
    <t>This adjustment adjusts January 2016 through December 2016 test period customers and usage for any known and measurable (pro forma) changes.  In addition, the adjustment re-prices billed, unbilled, and weather adjusted usage at the base tariff rates approved for 2016, as if the January 11, 2016 base tariff rates were effective for the full 12-months of the test year.</t>
  </si>
  <si>
    <t xml:space="preserve">This adjustment adjusts certain items included in restating adjustment (1.02), which is included on an AMA 2016 commission basis level, to the level in effect for the rate period beginning May 1, 2018.  </t>
  </si>
  <si>
    <t xml:space="preserve">This adjustment reflects increases related to certain 2017 identified electric capital additions that met the threshold of one-half of one percent of the Company’s rate base , together with associated A/D and ADFIT.  This adjustment also includes associated depreciation expense for these 2017 additions.  </t>
  </si>
  <si>
    <t xml:space="preserve">For this adjustment, the Company reviewed large capital additions in 2017 to determine any offsets (e.g., reduced O&amp;M costs, reduced load losses, etc.) resulting in rate period reductions effective May 1, 2018.  </t>
  </si>
  <si>
    <t xml:space="preserve">This adjustment reflects an increase in director fee expense to reflect a 97% utility / 3% non-utility split.  Avista proposes to reflect director fee expense based on annual surveys of the Board of Directors of their time split between utility/non-utility operations, which reflect a 97% utility / 3% non-utility.   </t>
  </si>
  <si>
    <t>This adjustment reflects an increase to the normalized major maintenance expense included above in restating adjustment (2.16), which reflected normalized CS2/Colstrip major maintenance for the 2016 historical test period. This adjustment reflects the normalized level of major maintenance related to the Company’s Colstrip Units 3 &amp; 4 facilities, expected during the rate period effective beginning May 1, 2018.</t>
  </si>
  <si>
    <t xml:space="preserve">This adjusmtent reflects underground equipment inspection expenses for Washington planned during the rate year.  </t>
  </si>
  <si>
    <t>• Increase Basic Charge to $10.00/month in 2018, no change 2019 or 2020
• Uniform % increase to Blocks in 2018
• Uniform ¢ increase to Blocks in 2019 &amp; 2020</t>
  </si>
  <si>
    <t>• Increase Customer Charge from $18.00 to $20.00 in 2018, no change 2019 or 2020
• Increase Demand from $6.00 to $6.50/kW in 2018, no change 2018 or 2020
• Uniform % Blocks in 2018
• Uniform ¢ Blocks in 2019 &amp; 2020</t>
  </si>
  <si>
    <t>• Minimum Demand remains at $500
• Increase Demand from $6.00 to $6.50/kW in 2018, no change 2019 or 2020
• Uniform % Blocks in 2018
• Uniform ¢ Blocks in 2019 &amp; 2020</t>
  </si>
  <si>
    <t>• Minimum Demand from $21000 to $24000 in 2018, no change in 2019 or 2020
• Increase Demand from $6.00 to $6.50/kVA in 2018, no change 2019 or 2020
• Uniform % Blocks in 2018
• Uniform ¢ Blocks in 2019 &amp; 2020</t>
  </si>
  <si>
    <t>• Increase Customer Charge from $18.00 to $20.00 in 2018, no change 2019 or 2020
• Uniform % Blocks in 2018
• Uniform ¢ Blocks in 2019 &amp; 2020</t>
  </si>
  <si>
    <t>• Uniform % Increase in 2018
• Uniform ¢ Increase in 2019 &amp; 2020
• HPS Lights No Longer Available for Schedules 42 &amp; 47
• Add custom area light calculation to Schedule 47</t>
  </si>
  <si>
    <t>• Basic Charge to $10.00/month in 2018, no change 2019 or 2020
• Uniform percentage to Blocks 1 and 2 in 2018
• Uniform cents to Blocks 1 and 2 in 2019 &amp; 2020</t>
  </si>
  <si>
    <t>• Increase Minimum Charge and Block 1 based on Schedule 101 Basic &amp; Volumetric Changes in 2018
• Uniform percentage to Blocks 2 and 3 in 2018
• Uniform cents to all blocks in 2019 &amp; 2020</t>
  </si>
  <si>
    <t>• Increase Minimum Charge and Block 1 based on Schedule 101 Basic &amp; Volumetric Changes in 2018
• Uniform percentage to all other blocks in 2018
• Uniform cents to all blocks in 2019 &amp; 2020</t>
  </si>
  <si>
    <t>• Uniform percentage to the first three blocks in 2018
• Uniform cents to all blocks in 2019 &amp; 2020</t>
  </si>
  <si>
    <t>• Increase Minimum Demand from $525 to $550 in 2018, no change 2019 or 2020
• Remaining to blocks on uniform percentage basis in 2018
• Remaining to blocks on uniform cents basis in 2019 &amp; 2020</t>
  </si>
  <si>
    <t xml:space="preserve">This adjustment includes pro forma power supply related revenue and expenses to reflect the twelve-month period May 1, 2018 through April 30, 2019, using 2016 historical loads.  </t>
  </si>
  <si>
    <t>Non-Energy EOP Pro Forma Sub-total</t>
  </si>
  <si>
    <t xml:space="preserve">This adjustment adjusts the Traditional Pro Forma Study (Ex. EMA-2) net plant after ADFIT balances to a 2017 EOP basis.  </t>
  </si>
  <si>
    <t>50% Equity / 50% Debt</t>
  </si>
  <si>
    <t xml:space="preserve">K Factor </t>
  </si>
  <si>
    <t>Rate Year 2</t>
  </si>
  <si>
    <t>Effective 5/1/2019</t>
  </si>
  <si>
    <t>Rate Year 3</t>
  </si>
  <si>
    <t>Effective 5/1/2020</t>
  </si>
  <si>
    <t>PRO FORMA STUDY</t>
  </si>
  <si>
    <t xml:space="preserve">Includes Working Capital using the Investor Supplied Working Capital (ISWC) methodology consistent with Docket No. UE-150204 and UE-150205.  In addition, ISWC was revised to properly reflect the effect of Investment Tax Credit (ITC) in 2016.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</si>
  <si>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t>
  </si>
  <si>
    <t xml:space="preserve">This adjustment includes the regulatory amortization expense included during the 2016 test period for regulatory purposes.  A two-year amortization schedule (2016-2017) was established within Docket No. UG-150205.  (This regulatory amortization expense is removed in Adjustment (3.09) “Pro Forma Regulatory Amortizations,” as discussed below, to reflect this amortization is $0 during the rate year effective May 1, 2018.) </t>
  </si>
  <si>
    <t>Pro Forma Atmospheric Testing and Leak Survey</t>
  </si>
  <si>
    <t xml:space="preserve">Adjusts the test period expense for atmospheric corrosion and leak survey expense to reflect the inspection costs and follow-up remedial actions expected during the rate year, based on an inspection cycle that will be completed one third of each jurisdiction per year. 
</t>
  </si>
  <si>
    <t xml:space="preserve">This adjustment restates the 2016 level of property tax expense included in adjustment (2.02) Restate 2016 Property tax, to the level of property tax expense the Company will experience during the rate year.  The property on which the tax is calculated is the property value as of December 31, 2017.  </t>
  </si>
  <si>
    <t xml:space="preserve">This adjustment removes the regulatory amortization expense (included in restating adjustment (2.13)) related to the “Project Compass Deferral."  </t>
  </si>
  <si>
    <t>Pro Forma LEAP Deferral Gas Line Ext. Deferral</t>
  </si>
  <si>
    <t xml:space="preserve">This adjustment reflects the proposed annual LEAP deferral amortization expense and rate base associated with the five-year recovery period of the existing LEAP gas line extension deferral balance. Per Docket UG-152394, Order 01, the Commission approved the changes to the Company’s natural gas line extension tariff Schedule 151, for a temporary three-year period.  The Company is proposing in this case to amortize this balance over five years beginning May 1, 2018 through April 30, 2023.  </t>
  </si>
  <si>
    <t xml:space="preserve">This adjustment adjusts the Traditional Pro Forma Study (Ex. EMA-6) net plant after ADFIT balances to a 2017 EOP basis.  </t>
  </si>
  <si>
    <t xml:space="preserve">Uniform % of Margin increase to all schedules for 2018.  Pro-rata allocation of 2018 increase for 2019 &amp; 2020 admininstered through a separate tariff (Schedule 196) on uniform cents to the blocks </t>
  </si>
  <si>
    <t>51.6% Debt/48.4% Equity</t>
  </si>
  <si>
    <t xml:space="preserve">• Support Avista’s proposed rate spread for 2018, in part, if Avista’s full revenue requirement is approved.  
• If Avista does not receive its requested revenue requirement, then the reduction should flow to the rate schedules other than Schedule 1/2
</t>
  </si>
  <si>
    <t>n/a</t>
  </si>
  <si>
    <t>48.5% Equity / 51.5% Debt</t>
  </si>
  <si>
    <t>'(A) For items that Public Counsel is neutral on in Direct or Cross-Answering testimony, Public Counsel may support the positions of other parties on brief.</t>
  </si>
  <si>
    <t>TEP does not support adoption of a three year rate plan</t>
  </si>
  <si>
    <t xml:space="preserve">TEP takes issue with the level of increase overall  </t>
  </si>
  <si>
    <t>TEP proposes an increase in Avista’s low-income weatherization budget by $350,000 per year for each year of an approved rate plan (if allowed).</t>
  </si>
  <si>
    <t>Support ICNU</t>
  </si>
  <si>
    <t>AVISTA - Rebuttal</t>
  </si>
  <si>
    <t>Restate Plant From AMA to EOP</t>
  </si>
  <si>
    <t>Restate Plant from AMA to EOP</t>
  </si>
  <si>
    <t>Staff Proposed Restating adjustment to adjust 2016 AMA Rate base to EOP</t>
  </si>
  <si>
    <t xml:space="preserve">• Allow certain Schedule 25 customers to opt-out of the benefits and costs of the Schedule 91, Demand Side Management Adjustment program
• Schedule 25 customers eligible to participate in a demand response rate pilot program in a form matching, or similar to, proposed Schedule 78 (Stephens, Exh. RRS-10)
</t>
  </si>
  <si>
    <t>December 4, 2017</t>
  </si>
  <si>
    <t>NEW-A1</t>
  </si>
  <si>
    <t>New MT Acuatic Invasive Fee</t>
  </si>
  <si>
    <t>New aquatic invasive species fee, to be paid to the State of Montana, related to the Company’s Noxon Rapids hydroelectric generating facility, beginning July 1, 2017.  The fee is based on FERC-approved Name Plate Capacity, which for Noxon is 488 MW.  The fee is to be paid quarterly to the State at $795.76 per MW, approximately $1.6 million annually.  Washington’s share of this expense is $1,021,000.</t>
  </si>
  <si>
    <t>Staff</t>
  </si>
  <si>
    <t>PC</t>
  </si>
  <si>
    <t xml:space="preserve">WA Share of 2018 Hedge loss ($33.6M) are prudent, were conducted in accordance with Company's interest rate hedging program </t>
  </si>
  <si>
    <t>For Rate Years 2 and 3, the electric revenue increases are based on revenue growth factors  (or an escalation rate) applied to prior year non-ERM revenues.</t>
  </si>
  <si>
    <t>For Rate Years 2 and 3, the natural gas revenue increases are based on revenue growth factors  (or an escalation rate) applied to prior year non-gas cost revenues.</t>
  </si>
  <si>
    <t>New Transportation Schedules</t>
  </si>
  <si>
    <t>Company believes that the fuel conversion program is in the best interest of its customers and that decisions about the program are more appropriately discussed with its Energy Efficiency Advisory Group.  *Natural gas line extension allowance program (LEAP) - should continue as originally approved in Docket UG-152934;  LIRAP - Low-Income Rate Assistance Program - agree with Staff to extend the 7% (or twice the % increase in Sch. 1 and 101) 1-Yr through 2020.; Company proposes a 7% increase in low-income weatherization over the 3-Yr rate period - through Schedule 91/191.</t>
  </si>
  <si>
    <t>Company believes that the fuel conversion program is in the best interest of its customers and that decisions about the program are more appropriately discussed with its Energy Efficiency Advisory Group;  LIRAP - Low-Income Rate Assistance Program - agree with Staff to extend the 7% (or twice the % increase in Sch. 1 and 101) 1-Yr through 2020.; Company proposes a 7% increase in low-income weatherization over the 3-Yr rate period - through Schedule 91/191.</t>
  </si>
  <si>
    <t>Pro Forma Revenue Requirement Effective 5/1/2018</t>
  </si>
  <si>
    <r>
      <rPr>
        <b/>
        <sz val="10.199999999999999"/>
        <color theme="1"/>
        <rFont val="Times New Roman"/>
        <family val="1"/>
      </rPr>
      <t>Multiparty Partial Settlement</t>
    </r>
    <r>
      <rPr>
        <sz val="12"/>
        <color theme="1"/>
        <rFont val="Times New Roman"/>
        <family val="1"/>
      </rPr>
      <t xml:space="preserve">
The Settling Parties agree that it is more appropriate to address, in the ongoing generic collaboration (arising out of Docket Nos. UE-160228/UG-160229), cost-of-service methodologies to be used in future cases.  Accordingly, the Settling Parties do agree on specific cost-of-service methodologies in this or in any other case and agree to reserve all cost-of-service issues for the generic cost-of-service collarboration.</t>
    </r>
  </si>
  <si>
    <r>
      <rPr>
        <b/>
        <sz val="10.8"/>
        <color theme="1"/>
        <rFont val="Times New Roman"/>
        <family val="1"/>
      </rPr>
      <t>Multiparty Partial Settlement</t>
    </r>
    <r>
      <rPr>
        <sz val="12"/>
        <color theme="1"/>
        <rFont val="Times New Roman"/>
        <family val="1"/>
      </rPr>
      <t xml:space="preserve">
Uniform % of Margin increase to all schedules for 2018.  Pro-rata allocation of 2018 increase for 2019 &amp; 2020 admininstered through a separate tariff (Schedule 196) on uniform percentage to the blocks </t>
    </r>
  </si>
  <si>
    <r>
      <rPr>
        <b/>
        <sz val="10.8"/>
        <color theme="1"/>
        <rFont val="Times New Roman"/>
        <family val="1"/>
      </rPr>
      <t>Multiparty Partial Settlement</t>
    </r>
    <r>
      <rPr>
        <sz val="12"/>
        <color theme="1"/>
        <rFont val="Times New Roman"/>
        <family val="1"/>
      </rPr>
      <t xml:space="preserve">
• Basic Charge to $9.50/month in 2018, no change 2019 or 2020
• Uniform percentage to Blocks 1 and 2 in 2018
• Uniform percentage to Blocks 1 and 2 in 2019 &amp; 2020</t>
    </r>
  </si>
  <si>
    <r>
      <rPr>
        <b/>
        <sz val="10.8"/>
        <color theme="1"/>
        <rFont val="Times New Roman"/>
        <family val="1"/>
      </rPr>
      <t>Multiparty Partial Settlement</t>
    </r>
    <r>
      <rPr>
        <sz val="12"/>
        <color theme="1"/>
        <rFont val="Times New Roman"/>
        <family val="1"/>
      </rPr>
      <t xml:space="preserve">
• Increase Minimum Charge and Block 1 based on Schedule 101 Basic &amp; Volumetric Changes in 2018
• Uniform percentage to Blocks 2 and 3 in 2018
• Uniform percentage to all blocks in 2019 &amp; 2020</t>
    </r>
  </si>
  <si>
    <r>
      <rPr>
        <b/>
        <sz val="10.8"/>
        <color theme="1"/>
        <rFont val="Times New Roman"/>
        <family val="1"/>
      </rPr>
      <t>Multiparty Partial Settlement</t>
    </r>
    <r>
      <rPr>
        <sz val="12"/>
        <color theme="1"/>
        <rFont val="Times New Roman"/>
        <family val="1"/>
      </rPr>
      <t xml:space="preserve">
• Increase Minimum Charge and Block 1 based on Schedule 101 Basic &amp; Volumetric Changes in 2018
• Uniform percentage to all other blocks in 2018
• Uniform percentage to all blocks in 2019 &amp; 2020</t>
    </r>
  </si>
  <si>
    <r>
      <rPr>
        <b/>
        <sz val="10.8"/>
        <color theme="1"/>
        <rFont val="Times New Roman"/>
        <family val="1"/>
      </rPr>
      <t>Multiparty Partial Settlement</t>
    </r>
    <r>
      <rPr>
        <sz val="12"/>
        <color theme="1"/>
        <rFont val="Times New Roman"/>
        <family val="1"/>
      </rPr>
      <t xml:space="preserve">
• Uniform percentage to the first three blocks in 2018
• Uniform percentage to all blocks in 2019 &amp; 2020</t>
    </r>
  </si>
  <si>
    <r>
      <rPr>
        <b/>
        <sz val="10.8"/>
        <color theme="1"/>
        <rFont val="Times New Roman"/>
        <family val="1"/>
      </rPr>
      <t>Multiparty Partial Settlement</t>
    </r>
    <r>
      <rPr>
        <sz val="12"/>
        <color theme="1"/>
        <rFont val="Times New Roman"/>
        <family val="1"/>
      </rPr>
      <t xml:space="preserve">
• Increase Minimum Demand from $525 to $550 in 2018, no change 2019 or 2020
• Remaining to blocks on uniform percentage basis in 2018
• Remaining to blocks on uniform percentage basis in 2019 &amp; 2020</t>
    </r>
  </si>
  <si>
    <r>
      <rPr>
        <b/>
        <sz val="10.8"/>
        <color theme="1"/>
        <rFont val="Times New Roman"/>
        <family val="1"/>
      </rPr>
      <t>Multiparty Partial Settlement</t>
    </r>
    <r>
      <rPr>
        <sz val="12"/>
        <color theme="1"/>
        <rFont val="Times New Roman"/>
        <family val="1"/>
      </rPr>
      <t xml:space="preserve">
The Settling Parties agree that customers presently served on sales schedules 111/112 and 121/122 may elect to take service, for a minimum of one year, under new transportation service Schedules 116 or 126.</t>
    </r>
  </si>
  <si>
    <t>Pro Forma Including Power Supply Revenue Requirement Effective 5/1/2018</t>
  </si>
  <si>
    <r>
      <t>Changes to Avista's embedded cost of service ("ECOS") study methodology, per Stephens, Exh. RRS-1CT, including:   
• Allocating production fixed costs in the more traditional peak demand approach and discontinuing “Peak Credit” classification
o If Peak Credit classification approach retained, modify the demand allocator to more accurately address capacity cost causation;
• Use of the “Summer and Winter Peak Method”</t>
    </r>
    <r>
      <rPr>
        <sz val="12"/>
        <color rgb="FFFF0000"/>
        <rFont val="Times New Roman"/>
        <family val="1"/>
      </rPr>
      <t xml:space="preserve"> </t>
    </r>
    <r>
      <rPr>
        <sz val="12"/>
        <color theme="1"/>
        <rFont val="Times New Roman"/>
        <family val="1"/>
      </rPr>
      <t xml:space="preserve">for allocating production; and
• Use of the 12 CP demand allocation method for allocating transmission.
</t>
    </r>
  </si>
  <si>
    <r>
      <rPr>
        <b/>
        <sz val="10.199999999999999"/>
        <color theme="1"/>
        <rFont val="Times New Roman"/>
        <family val="1"/>
      </rPr>
      <t>Multiparty Partial Settlement</t>
    </r>
    <r>
      <rPr>
        <sz val="12"/>
        <color theme="1"/>
        <rFont val="Times New Roman"/>
        <family val="1"/>
      </rPr>
      <t xml:space="preserve">
</t>
    </r>
  </si>
  <si>
    <r>
      <rPr>
        <b/>
        <u/>
        <sz val="10.8"/>
        <color theme="1"/>
        <rFont val="Times New Roman"/>
        <family val="1"/>
      </rPr>
      <t>2018:</t>
    </r>
    <r>
      <rPr>
        <sz val="12"/>
        <color theme="1"/>
        <rFont val="Times New Roman"/>
        <family val="1"/>
      </rPr>
      <t xml:space="preserve">
Schedule 1/2 106% of overall base revenue % increase  
Schedule 11/12 80% of overall base revenue % increase 
Equal % of revenue increase to all other schedules
</t>
    </r>
    <r>
      <rPr>
        <b/>
        <u/>
        <sz val="12"/>
        <color theme="1"/>
        <rFont val="Times New Roman"/>
        <family val="1"/>
      </rPr>
      <t>2019 &amp; 2020:</t>
    </r>
    <r>
      <rPr>
        <sz val="12"/>
        <color theme="1"/>
        <rFont val="Times New Roman"/>
        <family val="1"/>
      </rPr>
      <t xml:space="preserve">
Pro-rata allocation of 2018 increase, admininstered through a separate tariff (Schedule 96) on uniform ¢ to the blocks </t>
    </r>
  </si>
  <si>
    <r>
      <rPr>
        <b/>
        <sz val="10.199999999999999"/>
        <color theme="1"/>
        <rFont val="Times New Roman"/>
        <family val="1"/>
      </rPr>
      <t>Multiparty Partial Settlement</t>
    </r>
    <r>
      <rPr>
        <sz val="12"/>
        <color theme="1"/>
        <rFont val="Times New Roman"/>
        <family val="1"/>
      </rPr>
      <t xml:space="preserve">
If the Commission approves a revenue requirement increase for Avista, the Settling Parties agree that all electric schedules will receive an equal percentage increase in allocated revenue requirement in each year of any approved rate plan, except for (1) Residential Schedules 1/2, which will receive an increase of approximately 106 percent of all other classes except General Service Schedules 11/12, and (2) General Service Schedules 11/12, which will receive an increase of approximately 80 percent of all other classes except Residential Schedules 1/2.  If the Commission approves a revenue requirement decrease for Avista, the Settling Parties agree that all electric schedules will receive an equal percentage decrease in the allocated revenue requirement in each year of an approved rate plan, except for (1) Residential Schedules 1/2, which will receive a decrease of approximately 125 percent of all other classes except Residential Schedules 1/2.</t>
    </r>
  </si>
  <si>
    <r>
      <rPr>
        <b/>
        <sz val="10.199999999999999"/>
        <color theme="1"/>
        <rFont val="Times New Roman"/>
        <family val="1"/>
      </rPr>
      <t>Mutliparty Partial Settlement</t>
    </r>
    <r>
      <rPr>
        <sz val="12"/>
        <color theme="1"/>
        <rFont val="Times New Roman"/>
        <family val="1"/>
      </rPr>
      <t xml:space="preserve">
• Increase Basic Charge to $9.00/month in 2018, no change 2019 or 2020
• Uniform % increase to Blocks in 2018
• Uniform % increase to Blocks in 2019 &amp; 2020</t>
    </r>
  </si>
  <si>
    <r>
      <rPr>
        <b/>
        <sz val="10.199999999999999"/>
        <color theme="1"/>
        <rFont val="Times New Roman"/>
        <family val="1"/>
      </rPr>
      <t>Multiparty Partial Settlement</t>
    </r>
    <r>
      <rPr>
        <sz val="12"/>
        <color theme="1"/>
        <rFont val="Times New Roman"/>
        <family val="1"/>
      </rPr>
      <t xml:space="preserve">
• Increase Customer Charge from $18.00 to $20.00 in 2018, no change 2019 or 2020
• Increase Demand from $6.00 to $6.50/kW in 2018, no change 2018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</si>
  <si>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Minimum Demand remains at $500
• Increase Demand from $6.00 to $6.50/kW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</si>
  <si>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Minimum Demand from $21000 to $24000 in 2018, no change in 2019 or 2020
• Increase Demand from $6.00 to $6.50/kVA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</si>
  <si>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Increase Customer Charge from $18.00 to $20.00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</si>
  <si>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Uniform % Increase in 2018
• Uniform % Increase in 2019 &amp; 2020
• HPS Lights No Longer Available for Schedules 42 &amp; 47
• Add custom area light calculation to Schedule 47</t>
    </r>
  </si>
  <si>
    <r>
      <t>Alternative Rate Plan Recommendations (</t>
    </r>
    <r>
      <rPr>
        <u/>
        <sz val="12"/>
        <color theme="1"/>
        <rFont val="Times New Roman"/>
        <family val="1"/>
      </rPr>
      <t>see</t>
    </r>
    <r>
      <rPr>
        <sz val="12"/>
        <color theme="1"/>
        <rFont val="Times New Roman"/>
        <family val="1"/>
      </rPr>
      <t xml:space="preserve"> Mullins, BGM-1T at 20-21; BGM-5)</t>
    </r>
  </si>
  <si>
    <t xml:space="preserve">Adjusts DFIT rate base balance to reflect the deferred tax balances arising from accelerated tax depreciation (Accelerated Cost Recovery System, or ACRS, and Modified Accelerated Cost Recovery, or MACRS, repairs deduction  and bonus depreciation), bond refinancing premiums, and contributions in aid of construction.  </t>
  </si>
  <si>
    <t>Schedul;e 25 customers should not be able to opt out of DSM; Support self-driect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</si>
</sst>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theme="1"/>
      <name val="Times New Roman"/>
      <family val="1"/>
    </font>
    <font>
      <b/>
      <sz val="12"/>
      <color theme="1"/>
      <name val="Times New Roman"/>
      <family val="1"/>
    </font>
    <font>
      <b/>
      <sz val="14"/>
      <color theme="1"/>
      <name val="Times New Roman"/>
      <family val="1"/>
    </font>
    <font>
      <b/>
      <sz val="10.199999999999999"/>
      <color theme="1"/>
      <name val="Times New Roman"/>
      <family val="1"/>
    </font>
    <font>
      <b/>
      <sz val="10.8"/>
      <color theme="1"/>
      <name val="Times New Roman"/>
      <family val="1"/>
    </font>
    <font>
      <sz val="11"/>
      <color theme="1"/>
      <name val="Times New Roman"/>
      <family val="1"/>
    </font>
    <font>
      <b/>
      <sz val="11"/>
      <color theme="1"/>
      <name val="Times New Roman"/>
      <family val="1"/>
    </font>
    <font>
      <b/>
      <sz val="12"/>
      <name val="Times New Roman"/>
      <family val="1"/>
    </font>
    <font>
      <sz val="12"/>
      <color rgb="FFFF0000"/>
      <name val="Times New Roman"/>
      <family val="1"/>
    </font>
    <font>
      <b/>
      <u/>
      <sz val="10.8"/>
      <color theme="1"/>
      <name val="Times New Roman"/>
      <family val="1"/>
    </font>
    <font>
      <b/>
      <u/>
      <sz val="12"/>
      <color theme="1"/>
      <name val="Times New Roman"/>
      <family val="1"/>
    </font>
    <font>
      <u/>
      <sz val="12"/>
      <color theme="1"/>
      <name val="Times New Roman"/>
      <family val="1"/>
    </font>
  </fonts>
  <fills count="3">
    <fill>
      <patternFill patternType="none"/>
    </fill>
    <fill>
      <patternFill patternType="gray125"/>
    </fill>
    <fill>
      <patternFill patternType="solid">
        <fgColor indexed="4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0"/>
    <xf numFmtId="0" fontId="5" fillId="2" borderId="0"/>
    <xf numFmtId="43" fontId="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2" fillId="0" borderId="0" applyFont="0" applyFill="0" applyBorder="0" applyAlignment="0" applyProtection="0"/>
    <xf numFmtId="43" fontId="1" fillId="0" borderId="0" applyFont="0" applyFill="0" applyBorder="0" applyAlignment="0" applyProtection="0"/>
    <xf numFmtId="41" fontId="2" fillId="0" borderId="0" applyFont="0" applyFill="0" applyBorder="0" applyAlignment="0" applyProtection="0"/>
  </cellStyleXfs>
  <cellXfs count="198">
    <xf numFmtId="0" fontId="0" fillId="0" borderId="0" xfId="0"/>
    <xf numFmtId="0" fontId="7" fillId="0" borderId="0" xfId="0" applyFont="1" applyAlignment="1">
      <alignment horizontal="left" vertical="top" wrapText="1"/>
    </xf>
    <xf numFmtId="0" fontId="7" fillId="0" borderId="0" xfId="0" applyFont="1" applyFill="1" applyAlignment="1">
      <alignment vertical="center"/>
    </xf>
    <xf numFmtId="43" fontId="7" fillId="0" borderId="0" xfId="2"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8" fillId="0" borderId="1" xfId="0" applyFont="1" applyFill="1" applyBorder="1" applyAlignment="1">
      <alignment horizontal="center" vertical="center"/>
    </xf>
    <xf numFmtId="43" fontId="8" fillId="0" borderId="1" xfId="2"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43" fontId="7" fillId="0" borderId="1" xfId="2" applyNumberFormat="1" applyFont="1" applyFill="1" applyBorder="1" applyAlignment="1">
      <alignment horizontal="center" vertical="center"/>
    </xf>
    <xf numFmtId="3" fontId="7" fillId="0" borderId="1" xfId="0" applyNumberFormat="1" applyFont="1" applyFill="1" applyBorder="1" applyAlignment="1">
      <alignment vertical="center"/>
    </xf>
    <xf numFmtId="3" fontId="7" fillId="0" borderId="1" xfId="0" applyNumberFormat="1" applyFont="1" applyFill="1" applyBorder="1" applyAlignment="1">
      <alignment vertical="center" wrapText="1"/>
    </xf>
    <xf numFmtId="5"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43" fontId="7"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5" fontId="7" fillId="0" borderId="0" xfId="0" applyNumberFormat="1" applyFont="1" applyFill="1" applyBorder="1" applyAlignment="1">
      <alignment horizontal="center" vertical="center"/>
    </xf>
    <xf numFmtId="0" fontId="7" fillId="0" borderId="1" xfId="0" applyFont="1" applyFill="1" applyBorder="1" applyAlignment="1">
      <alignment horizontal="left" vertical="center"/>
    </xf>
    <xf numFmtId="3" fontId="7" fillId="0" borderId="1" xfId="0" applyNumberFormat="1" applyFont="1" applyFill="1" applyBorder="1" applyAlignment="1">
      <alignment horizontal="left" vertical="center" wrapText="1"/>
    </xf>
    <xf numFmtId="43" fontId="7" fillId="0" borderId="1" xfId="2" applyFont="1" applyFill="1" applyBorder="1" applyAlignment="1">
      <alignment horizontal="center" vertical="center"/>
    </xf>
    <xf numFmtId="41" fontId="7" fillId="0" borderId="1" xfId="0" applyNumberFormat="1" applyFont="1" applyFill="1" applyBorder="1" applyAlignment="1">
      <alignment horizontal="center" vertical="center" wrapText="1"/>
    </xf>
    <xf numFmtId="5" fontId="7" fillId="0" borderId="16" xfId="0" applyNumberFormat="1" applyFont="1" applyFill="1" applyBorder="1" applyAlignment="1">
      <alignment horizontal="center" vertical="center"/>
    </xf>
    <xf numFmtId="5" fontId="7" fillId="0" borderId="17" xfId="0" applyNumberFormat="1" applyFont="1" applyFill="1" applyBorder="1" applyAlignment="1">
      <alignment horizontal="center" vertical="center"/>
    </xf>
    <xf numFmtId="5" fontId="7" fillId="0" borderId="18" xfId="0" applyNumberFormat="1" applyFont="1" applyFill="1" applyBorder="1" applyAlignment="1">
      <alignment horizontal="center" vertical="center"/>
    </xf>
    <xf numFmtId="0" fontId="7" fillId="0" borderId="19" xfId="0" applyFont="1" applyFill="1" applyBorder="1" applyAlignment="1">
      <alignment vertical="center"/>
    </xf>
    <xf numFmtId="0" fontId="7" fillId="0" borderId="14" xfId="0" applyFont="1" applyFill="1" applyBorder="1" applyAlignment="1">
      <alignment vertical="center"/>
    </xf>
    <xf numFmtId="5" fontId="7" fillId="0" borderId="15" xfId="0" applyNumberFormat="1" applyFont="1" applyFill="1" applyBorder="1" applyAlignment="1">
      <alignment horizontal="center" vertical="center"/>
    </xf>
    <xf numFmtId="0" fontId="7" fillId="0" borderId="10" xfId="0" applyFont="1" applyFill="1" applyBorder="1" applyAlignment="1">
      <alignment vertical="top"/>
    </xf>
    <xf numFmtId="0" fontId="7" fillId="0" borderId="0" xfId="0" applyFont="1" applyFill="1" applyBorder="1" applyAlignment="1">
      <alignment vertical="top"/>
    </xf>
    <xf numFmtId="0" fontId="7" fillId="0" borderId="11" xfId="0" applyFont="1" applyFill="1" applyBorder="1" applyAlignment="1">
      <alignment vertical="top"/>
    </xf>
    <xf numFmtId="5" fontId="7" fillId="0" borderId="14" xfId="0" applyNumberFormat="1" applyFont="1" applyFill="1" applyBorder="1" applyAlignment="1">
      <alignment horizontal="center" vertical="center"/>
    </xf>
    <xf numFmtId="5" fontId="8" fillId="0" borderId="16" xfId="0" applyNumberFormat="1" applyFont="1" applyFill="1" applyBorder="1" applyAlignment="1">
      <alignment horizontal="center" vertical="center"/>
    </xf>
    <xf numFmtId="3" fontId="7" fillId="0" borderId="2" xfId="0" applyNumberFormat="1" applyFont="1" applyFill="1" applyBorder="1" applyAlignment="1">
      <alignment horizontal="left" vertical="center" wrapText="1"/>
    </xf>
    <xf numFmtId="10" fontId="8" fillId="0" borderId="1" xfId="3" applyNumberFormat="1" applyFont="1" applyFill="1" applyBorder="1" applyAlignment="1">
      <alignment vertical="center"/>
    </xf>
    <xf numFmtId="44" fontId="8" fillId="0" borderId="1" xfId="3" applyFont="1" applyFill="1" applyBorder="1" applyAlignment="1">
      <alignment vertical="center"/>
    </xf>
    <xf numFmtId="9" fontId="8" fillId="0" borderId="1" xfId="0" applyNumberFormat="1" applyFont="1" applyFill="1" applyBorder="1" applyAlignment="1">
      <alignment vertical="top" wrapText="1"/>
    </xf>
    <xf numFmtId="164" fontId="8" fillId="0" borderId="1" xfId="3" applyNumberFormat="1" applyFont="1" applyFill="1" applyBorder="1" applyAlignment="1">
      <alignment vertical="center"/>
    </xf>
    <xf numFmtId="44" fontId="8" fillId="0" borderId="1" xfId="3" applyFont="1" applyFill="1" applyBorder="1" applyAlignment="1">
      <alignment vertical="top" wrapText="1"/>
    </xf>
    <xf numFmtId="164" fontId="8" fillId="0" borderId="1" xfId="0" applyNumberFormat="1" applyFont="1" applyFill="1" applyBorder="1" applyAlignment="1">
      <alignment horizontal="center" vertical="center"/>
    </xf>
    <xf numFmtId="0" fontId="7" fillId="0" borderId="13" xfId="0" applyFont="1" applyFill="1" applyBorder="1" applyAlignment="1">
      <alignment vertical="top"/>
    </xf>
    <xf numFmtId="0" fontId="7" fillId="0" borderId="9" xfId="0" applyFont="1" applyFill="1" applyBorder="1" applyAlignment="1">
      <alignment vertical="top"/>
    </xf>
    <xf numFmtId="3" fontId="8" fillId="0" borderId="1" xfId="0" applyNumberFormat="1" applyFont="1" applyFill="1" applyBorder="1" applyAlignment="1">
      <alignment vertical="center"/>
    </xf>
    <xf numFmtId="3" fontId="8" fillId="0" borderId="1" xfId="0" applyNumberFormat="1" applyFont="1" applyFill="1" applyBorder="1" applyAlignment="1">
      <alignment vertical="center" wrapText="1"/>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43" fontId="7" fillId="0" borderId="2" xfId="2" applyFont="1" applyFill="1" applyBorder="1" applyAlignment="1">
      <alignment horizontal="center" vertical="center"/>
    </xf>
    <xf numFmtId="3" fontId="8" fillId="0" borderId="2" xfId="0" applyNumberFormat="1" applyFont="1" applyFill="1" applyBorder="1" applyAlignment="1">
      <alignment vertical="center"/>
    </xf>
    <xf numFmtId="10" fontId="7" fillId="0" borderId="2" xfId="0" applyNumberFormat="1" applyFont="1" applyFill="1" applyBorder="1" applyAlignment="1">
      <alignment horizontal="left" vertical="center"/>
    </xf>
    <xf numFmtId="43" fontId="7" fillId="0" borderId="6" xfId="2" applyFont="1" applyFill="1" applyBorder="1" applyAlignment="1">
      <alignment horizontal="center" vertical="center"/>
    </xf>
    <xf numFmtId="10" fontId="7" fillId="0" borderId="6" xfId="0" applyNumberFormat="1" applyFont="1" applyFill="1" applyBorder="1" applyAlignment="1">
      <alignment horizontal="left" vertical="center"/>
    </xf>
    <xf numFmtId="3" fontId="7" fillId="0" borderId="5" xfId="0" applyNumberFormat="1" applyFont="1" applyFill="1" applyBorder="1" applyAlignment="1">
      <alignment vertical="center" wrapText="1"/>
    </xf>
    <xf numFmtId="0" fontId="8" fillId="0" borderId="10" xfId="0" applyFont="1" applyFill="1" applyBorder="1" applyAlignment="1">
      <alignment vertical="center"/>
    </xf>
    <xf numFmtId="0" fontId="8" fillId="0" borderId="0" xfId="0" applyFont="1" applyFill="1" applyBorder="1" applyAlignment="1">
      <alignment vertical="center"/>
    </xf>
    <xf numFmtId="0" fontId="8" fillId="0" borderId="11" xfId="0" applyFont="1" applyFill="1" applyBorder="1" applyAlignment="1">
      <alignment vertical="center"/>
    </xf>
    <xf numFmtId="43" fontId="7" fillId="0" borderId="8" xfId="2" applyFont="1" applyFill="1" applyBorder="1" applyAlignment="1">
      <alignment horizontal="center" vertical="center"/>
    </xf>
    <xf numFmtId="10" fontId="7" fillId="0" borderId="8" xfId="0" applyNumberFormat="1" applyFont="1" applyFill="1" applyBorder="1" applyAlignment="1">
      <alignment horizontal="left" vertical="center"/>
    </xf>
    <xf numFmtId="3" fontId="7" fillId="0" borderId="16" xfId="0" applyNumberFormat="1" applyFont="1" applyFill="1" applyBorder="1" applyAlignment="1">
      <alignment vertical="center" wrapText="1"/>
    </xf>
    <xf numFmtId="10" fontId="7" fillId="0" borderId="1" xfId="0" applyNumberFormat="1" applyFont="1" applyFill="1" applyBorder="1" applyAlignment="1">
      <alignment horizontal="left" vertical="center" wrapText="1"/>
    </xf>
    <xf numFmtId="0" fontId="7" fillId="0" borderId="2" xfId="0" applyFont="1" applyFill="1" applyBorder="1" applyAlignment="1">
      <alignment vertical="center" wrapText="1"/>
    </xf>
    <xf numFmtId="43" fontId="7" fillId="0" borderId="5" xfId="2" applyFont="1" applyFill="1" applyBorder="1" applyAlignment="1">
      <alignment horizontal="center" vertical="center"/>
    </xf>
    <xf numFmtId="3" fontId="7" fillId="0" borderId="5" xfId="0" applyNumberFormat="1" applyFont="1" applyFill="1" applyBorder="1" applyAlignment="1">
      <alignment vertical="center"/>
    </xf>
    <xf numFmtId="0" fontId="7" fillId="0" borderId="6" xfId="0" applyFont="1" applyFill="1" applyBorder="1" applyAlignment="1">
      <alignment vertical="center" wrapText="1"/>
    </xf>
    <xf numFmtId="43" fontId="7" fillId="0" borderId="1" xfId="2"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xf>
    <xf numFmtId="3" fontId="8" fillId="0" borderId="2" xfId="0" applyNumberFormat="1" applyFont="1" applyFill="1" applyBorder="1" applyAlignment="1">
      <alignment vertical="top"/>
    </xf>
    <xf numFmtId="3" fontId="8" fillId="0" borderId="1" xfId="0" applyNumberFormat="1" applyFont="1" applyFill="1" applyBorder="1" applyAlignment="1">
      <alignment vertical="top"/>
    </xf>
    <xf numFmtId="0" fontId="7" fillId="0" borderId="0" xfId="0" applyFont="1" applyFill="1" applyAlignment="1">
      <alignment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vertical="center"/>
    </xf>
    <xf numFmtId="0" fontId="9" fillId="0" borderId="2" xfId="0" applyFont="1" applyFill="1" applyBorder="1" applyAlignment="1">
      <alignment vertical="center"/>
    </xf>
    <xf numFmtId="0" fontId="9" fillId="0" borderId="4" xfId="0" applyFont="1" applyFill="1" applyBorder="1" applyAlignment="1">
      <alignment horizontal="center" vertical="center"/>
    </xf>
    <xf numFmtId="5" fontId="8" fillId="0" borderId="4" xfId="0" applyNumberFormat="1" applyFont="1" applyFill="1" applyBorder="1" applyAlignment="1">
      <alignment horizontal="center" vertical="center"/>
    </xf>
    <xf numFmtId="5" fontId="7" fillId="0" borderId="1" xfId="0" applyNumberFormat="1" applyFont="1" applyFill="1" applyBorder="1" applyAlignment="1">
      <alignment horizontal="center" vertical="center" wrapText="1"/>
    </xf>
    <xf numFmtId="0" fontId="7" fillId="0" borderId="2" xfId="0" applyFont="1" applyFill="1" applyBorder="1" applyAlignment="1">
      <alignment vertical="center"/>
    </xf>
    <xf numFmtId="43" fontId="7" fillId="0" borderId="4" xfId="2" applyFont="1" applyFill="1" applyBorder="1" applyAlignment="1">
      <alignment horizontal="center" vertical="center"/>
    </xf>
    <xf numFmtId="0" fontId="7" fillId="0" borderId="4" xfId="0" applyFont="1" applyFill="1" applyBorder="1" applyAlignment="1">
      <alignment horizontal="left" vertical="center"/>
    </xf>
    <xf numFmtId="5" fontId="7" fillId="0" borderId="4" xfId="0" applyNumberFormat="1" applyFont="1" applyFill="1" applyBorder="1" applyAlignment="1">
      <alignment horizontal="center" vertical="center"/>
    </xf>
    <xf numFmtId="5" fontId="7" fillId="0" borderId="12"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164" fontId="7" fillId="0" borderId="5" xfId="3" applyNumberFormat="1" applyFont="1" applyFill="1" applyBorder="1" applyAlignment="1">
      <alignment vertical="center"/>
    </xf>
    <xf numFmtId="164" fontId="7" fillId="0" borderId="1" xfId="3" applyNumberFormat="1" applyFont="1" applyFill="1" applyBorder="1" applyAlignment="1">
      <alignment vertical="center"/>
    </xf>
    <xf numFmtId="0" fontId="7" fillId="0" borderId="2" xfId="0" applyFont="1" applyFill="1" applyBorder="1" applyAlignment="1">
      <alignment horizontal="left" vertical="center" wrapText="1"/>
    </xf>
    <xf numFmtId="3" fontId="7" fillId="0" borderId="3" xfId="0" applyNumberFormat="1" applyFont="1" applyFill="1" applyBorder="1" applyAlignment="1">
      <alignment horizontal="left" vertical="center" wrapText="1"/>
    </xf>
    <xf numFmtId="5" fontId="7" fillId="0" borderId="2" xfId="0" applyNumberFormat="1" applyFont="1" applyFill="1" applyBorder="1" applyAlignment="1">
      <alignment horizontal="center" vertical="center"/>
    </xf>
    <xf numFmtId="41" fontId="8" fillId="0" borderId="1" xfId="0" applyNumberFormat="1" applyFont="1" applyFill="1" applyBorder="1" applyAlignment="1">
      <alignment vertical="top" wrapText="1"/>
    </xf>
    <xf numFmtId="41" fontId="7" fillId="0" borderId="1" xfId="0" applyNumberFormat="1" applyFont="1" applyFill="1" applyBorder="1" applyAlignment="1">
      <alignment vertical="top" wrapText="1"/>
    </xf>
    <xf numFmtId="0" fontId="7" fillId="0" borderId="4" xfId="0" applyFont="1" applyFill="1" applyBorder="1" applyAlignment="1">
      <alignment vertical="center"/>
    </xf>
    <xf numFmtId="0" fontId="7" fillId="0" borderId="11" xfId="0" applyFont="1" applyFill="1" applyBorder="1" applyAlignment="1">
      <alignment vertical="center" wrapText="1"/>
    </xf>
    <xf numFmtId="10" fontId="7" fillId="0" borderId="1" xfId="0" applyNumberFormat="1" applyFont="1" applyFill="1" applyBorder="1" applyAlignment="1">
      <alignment horizontal="left" vertical="center"/>
    </xf>
    <xf numFmtId="0" fontId="7" fillId="0" borderId="9" xfId="0" applyFont="1" applyFill="1" applyBorder="1" applyAlignment="1">
      <alignment vertical="center" wrapText="1"/>
    </xf>
    <xf numFmtId="10" fontId="7" fillId="0" borderId="2" xfId="0" applyNumberFormat="1" applyFont="1" applyFill="1" applyBorder="1" applyAlignment="1">
      <alignment horizontal="left" vertical="center" wrapText="1"/>
    </xf>
    <xf numFmtId="3" fontId="8" fillId="0" borderId="1" xfId="0" applyNumberFormat="1" applyFont="1" applyFill="1" applyBorder="1" applyAlignment="1">
      <alignment vertical="top"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0" fontId="7" fillId="0" borderId="4"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3" fontId="9" fillId="0" borderId="1" xfId="0" applyNumberFormat="1" applyFont="1" applyFill="1" applyBorder="1" applyAlignment="1">
      <alignment vertical="top"/>
    </xf>
    <xf numFmtId="0" fontId="7" fillId="0" borderId="3" xfId="0" applyFont="1" applyFill="1" applyBorder="1" applyAlignment="1">
      <alignment vertical="center" wrapText="1"/>
    </xf>
    <xf numFmtId="0" fontId="7" fillId="0" borderId="2" xfId="0" applyFont="1" applyFill="1" applyBorder="1" applyAlignment="1">
      <alignment horizontal="center" vertical="top"/>
    </xf>
    <xf numFmtId="0" fontId="7" fillId="0" borderId="4" xfId="0" applyFont="1" applyFill="1" applyBorder="1" applyAlignment="1">
      <alignment horizontal="center" vertical="top"/>
    </xf>
    <xf numFmtId="0" fontId="7" fillId="0" borderId="1" xfId="0" quotePrefix="1" applyFont="1" applyFill="1" applyBorder="1" applyAlignment="1">
      <alignment horizontal="left" vertical="top" wrapText="1"/>
    </xf>
    <xf numFmtId="0" fontId="7" fillId="0" borderId="4" xfId="0" applyFont="1" applyFill="1" applyBorder="1" applyAlignment="1">
      <alignment horizontal="center" vertical="center"/>
    </xf>
    <xf numFmtId="0" fontId="8" fillId="0" borderId="1" xfId="0" quotePrefix="1" applyFont="1" applyFill="1" applyBorder="1" applyAlignment="1">
      <alignment horizontal="left" vertical="top" wrapText="1"/>
    </xf>
    <xf numFmtId="0" fontId="7" fillId="0" borderId="4" xfId="0" applyFont="1" applyFill="1" applyBorder="1" applyAlignment="1">
      <alignment horizontal="center" vertical="center" wrapText="1"/>
    </xf>
    <xf numFmtId="0" fontId="8" fillId="0" borderId="4" xfId="0" quotePrefix="1" applyFont="1" applyFill="1" applyBorder="1" applyAlignment="1">
      <alignment horizontal="center" vertical="top"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quotePrefix="1"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4" fillId="0" borderId="2" xfId="0" quotePrefix="1" applyFont="1" applyFill="1" applyBorder="1" applyAlignment="1">
      <alignment horizontal="center" vertical="top" wrapText="1"/>
    </xf>
    <xf numFmtId="0" fontId="14" fillId="0" borderId="3" xfId="0" quotePrefix="1" applyFont="1" applyFill="1" applyBorder="1" applyAlignment="1">
      <alignment horizontal="center" vertical="top"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10" fontId="7" fillId="0" borderId="2" xfId="0" applyNumberFormat="1" applyFont="1" applyFill="1" applyBorder="1" applyAlignment="1">
      <alignment horizontal="left" vertical="top" wrapText="1"/>
    </xf>
    <xf numFmtId="10" fontId="7" fillId="0" borderId="4" xfId="0" applyNumberFormat="1" applyFont="1" applyFill="1" applyBorder="1" applyAlignment="1">
      <alignment horizontal="left" vertical="top" wrapText="1"/>
    </xf>
    <xf numFmtId="10" fontId="7" fillId="0" borderId="3" xfId="0" applyNumberFormat="1"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6" xfId="0" applyFont="1" applyFill="1" applyBorder="1" applyAlignment="1">
      <alignment horizontal="center" vertical="center"/>
    </xf>
    <xf numFmtId="10"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10" fontId="7" fillId="0" borderId="2" xfId="0" applyNumberFormat="1" applyFont="1" applyFill="1" applyBorder="1" applyAlignment="1">
      <alignment horizontal="center" vertical="center"/>
    </xf>
    <xf numFmtId="10" fontId="7"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0" xfId="0" quotePrefix="1" applyFont="1" applyFill="1" applyAlignment="1">
      <alignment horizontal="center" vertical="center"/>
    </xf>
    <xf numFmtId="0" fontId="8" fillId="0" borderId="1" xfId="0" applyFont="1" applyFill="1" applyBorder="1" applyAlignment="1">
      <alignment horizontal="center" vertical="center" wrapText="1"/>
    </xf>
    <xf numFmtId="10" fontId="7" fillId="0" borderId="1" xfId="1" applyNumberFormat="1" applyFont="1" applyFill="1" applyBorder="1" applyAlignment="1">
      <alignment horizontal="center" vertical="center"/>
    </xf>
    <xf numFmtId="10" fontId="7" fillId="0" borderId="2" xfId="1" applyNumberFormat="1" applyFont="1" applyFill="1" applyBorder="1" applyAlignment="1">
      <alignment horizontal="center" vertical="center"/>
    </xf>
    <xf numFmtId="10" fontId="7" fillId="0" borderId="3" xfId="1" applyNumberFormat="1" applyFont="1" applyFill="1" applyBorder="1" applyAlignment="1">
      <alignment horizontal="center" vertical="center"/>
    </xf>
    <xf numFmtId="10" fontId="7" fillId="0" borderId="2" xfId="1" applyNumberFormat="1" applyFont="1" applyFill="1" applyBorder="1" applyAlignment="1">
      <alignment horizontal="center" vertical="center" wrapText="1"/>
    </xf>
    <xf numFmtId="10" fontId="7" fillId="0" borderId="3" xfId="1" applyNumberFormat="1" applyFont="1" applyFill="1" applyBorder="1" applyAlignment="1">
      <alignment horizontal="center" vertical="center" wrapText="1"/>
    </xf>
    <xf numFmtId="164" fontId="8" fillId="0" borderId="2" xfId="3" applyNumberFormat="1" applyFont="1" applyFill="1" applyBorder="1" applyAlignment="1">
      <alignment horizontal="center" vertical="center"/>
    </xf>
    <xf numFmtId="164" fontId="8" fillId="0" borderId="3" xfId="3" applyNumberFormat="1" applyFont="1" applyFill="1" applyBorder="1" applyAlignment="1">
      <alignment horizontal="center" vertical="center"/>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0" fontId="12" fillId="0" borderId="3" xfId="0" applyFont="1" applyBorder="1" applyAlignment="1">
      <alignment horizontal="center" vertical="center"/>
    </xf>
    <xf numFmtId="0" fontId="8" fillId="0" borderId="2" xfId="0" applyFont="1" applyFill="1" applyBorder="1" applyAlignment="1">
      <alignment horizontal="center" vertical="center" wrapText="1"/>
    </xf>
    <xf numFmtId="10" fontId="14" fillId="0" borderId="2" xfId="0" applyNumberFormat="1" applyFont="1" applyFill="1" applyBorder="1" applyAlignment="1">
      <alignment horizontal="center" vertical="center" wrapText="1"/>
    </xf>
    <xf numFmtId="10" fontId="14" fillId="0" borderId="4"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10" fontId="8" fillId="0" borderId="2" xfId="1" applyNumberFormat="1" applyFont="1" applyFill="1" applyBorder="1" applyAlignment="1">
      <alignment horizontal="center" vertical="center"/>
    </xf>
    <xf numFmtId="10" fontId="8" fillId="0" borderId="3" xfId="1"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2" xfId="0" quotePrefix="1" applyFont="1" applyFill="1" applyBorder="1" applyAlignment="1">
      <alignment horizontal="left" vertical="top" wrapText="1"/>
    </xf>
    <xf numFmtId="0" fontId="7" fillId="0" borderId="4" xfId="0" quotePrefix="1" applyFont="1" applyFill="1" applyBorder="1" applyAlignment="1">
      <alignment horizontal="left" vertical="top" wrapText="1"/>
    </xf>
    <xf numFmtId="0" fontId="7" fillId="0" borderId="3" xfId="0" quotePrefix="1" applyFont="1" applyFill="1" applyBorder="1" applyAlignment="1">
      <alignment horizontal="left"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10" fontId="7" fillId="0" borderId="2" xfId="0" applyNumberFormat="1" applyFont="1" applyFill="1" applyBorder="1" applyAlignment="1">
      <alignment horizontal="left" vertical="center" wrapText="1"/>
    </xf>
    <xf numFmtId="10" fontId="7" fillId="0" borderId="3" xfId="0" applyNumberFormat="1" applyFont="1" applyFill="1" applyBorder="1" applyAlignment="1">
      <alignment horizontal="left" vertical="center" wrapText="1"/>
    </xf>
    <xf numFmtId="0" fontId="7"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10" fontId="7" fillId="0" borderId="4" xfId="0" applyNumberFormat="1" applyFont="1" applyFill="1" applyBorder="1" applyAlignment="1">
      <alignment horizontal="left" vertical="center" wrapText="1"/>
    </xf>
  </cellXfs>
  <cellStyles count="23">
    <cellStyle name="Comma" xfId="2" builtinId="3"/>
    <cellStyle name="Comma [0] 2" xfId="22"/>
    <cellStyle name="Comma 2" xfId="17"/>
    <cellStyle name="Comma 3" xfId="5"/>
    <cellStyle name="Comma 4" xfId="21"/>
    <cellStyle name="Currency" xfId="3" builtinId="4"/>
    <cellStyle name="Currency [0] 2" xfId="20"/>
    <cellStyle name="Currency 2" xfId="7"/>
    <cellStyle name="Currency 3" xfId="6"/>
    <cellStyle name="Currency 4" xfId="19"/>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 name="Percent 4"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X77"/>
  <sheetViews>
    <sheetView tabSelected="1" view="pageBreakPreview" topLeftCell="B1" zoomScaleNormal="85" zoomScaleSheetLayoutView="100" workbookViewId="0">
      <pane xSplit="2" ySplit="6" topLeftCell="D7" activePane="bottomRight" state="frozen"/>
      <selection activeCell="B1" sqref="B1"/>
      <selection pane="topRight" activeCell="C1" sqref="C1"/>
      <selection pane="bottomLeft" activeCell="B7" sqref="B7"/>
      <selection pane="bottomRight" activeCell="C5" sqref="C5"/>
    </sheetView>
  </sheetViews>
  <sheetFormatPr defaultColWidth="9.140625" defaultRowHeight="15.75" x14ac:dyDescent="0.25"/>
  <cols>
    <col min="1" max="2" width="6" style="2" customWidth="1"/>
    <col min="3" max="3" width="10.140625" style="3" bestFit="1" customWidth="1"/>
    <col min="4" max="4" width="43.42578125" style="2" customWidth="1"/>
    <col min="5" max="5" width="59" style="76" customWidth="1"/>
    <col min="6" max="6" width="12.28515625" style="73" bestFit="1" customWidth="1"/>
    <col min="7" max="7" width="16.140625" style="73" customWidth="1"/>
    <col min="8" max="8" width="10.5703125" style="73" bestFit="1" customWidth="1"/>
    <col min="9" max="9" width="31.7109375" style="73" customWidth="1"/>
    <col min="10" max="10" width="13.85546875" style="73" customWidth="1"/>
    <col min="11" max="11" width="27.5703125" style="73" customWidth="1"/>
    <col min="12" max="12" width="13" style="2" customWidth="1"/>
    <col min="13" max="13" width="25.7109375" style="2" customWidth="1"/>
    <col min="14" max="14" width="13.140625" style="2" customWidth="1"/>
    <col min="15" max="15" width="10.7109375" style="2" hidden="1" customWidth="1"/>
    <col min="16" max="16" width="14.28515625" style="2" customWidth="1"/>
    <col min="17" max="18" width="11.140625" style="2" hidden="1" customWidth="1"/>
    <col min="19" max="19" width="9.140625" style="2" hidden="1" customWidth="1"/>
    <col min="20" max="20" width="9.5703125" style="2" customWidth="1"/>
    <col min="21" max="21" width="30.5703125" style="2" customWidth="1"/>
    <col min="22" max="22" width="8" style="2" customWidth="1"/>
    <col min="23" max="284" width="9.140625" style="4"/>
    <col min="285" max="16384" width="9.140625" style="2"/>
  </cols>
  <sheetData>
    <row r="1" spans="2:284" x14ac:dyDescent="0.25">
      <c r="D1" s="153" t="s">
        <v>90</v>
      </c>
      <c r="E1" s="153"/>
      <c r="F1" s="153"/>
      <c r="G1" s="153"/>
      <c r="H1" s="153"/>
      <c r="I1" s="153"/>
      <c r="J1" s="153"/>
      <c r="K1" s="153"/>
      <c r="L1" s="153"/>
      <c r="M1" s="153"/>
      <c r="N1" s="153"/>
      <c r="O1" s="153"/>
      <c r="P1" s="153"/>
      <c r="Q1" s="153"/>
      <c r="R1" s="153"/>
      <c r="S1" s="153"/>
      <c r="T1" s="153"/>
      <c r="U1" s="153"/>
      <c r="V1" s="4"/>
    </row>
    <row r="2" spans="2:284" x14ac:dyDescent="0.25">
      <c r="D2" s="153" t="s">
        <v>25</v>
      </c>
      <c r="E2" s="153"/>
      <c r="F2" s="153"/>
      <c r="G2" s="153"/>
      <c r="H2" s="153"/>
      <c r="I2" s="153"/>
      <c r="J2" s="153"/>
      <c r="K2" s="153"/>
      <c r="L2" s="153"/>
      <c r="M2" s="153"/>
      <c r="N2" s="153"/>
      <c r="O2" s="153"/>
      <c r="P2" s="153"/>
      <c r="Q2" s="153"/>
      <c r="R2" s="153"/>
      <c r="S2" s="153"/>
      <c r="T2" s="153"/>
      <c r="U2" s="153"/>
      <c r="V2" s="4"/>
    </row>
    <row r="3" spans="2:284" x14ac:dyDescent="0.25">
      <c r="D3" s="154" t="s">
        <v>175</v>
      </c>
      <c r="E3" s="154"/>
      <c r="F3" s="154"/>
      <c r="G3" s="154"/>
      <c r="H3" s="154"/>
      <c r="I3" s="154"/>
      <c r="J3" s="154"/>
      <c r="K3" s="154"/>
      <c r="L3" s="153"/>
      <c r="M3" s="153"/>
      <c r="N3" s="153"/>
      <c r="O3" s="153"/>
      <c r="P3" s="153"/>
      <c r="Q3" s="153"/>
      <c r="R3" s="153"/>
      <c r="S3" s="153"/>
      <c r="T3" s="153"/>
      <c r="U3" s="153"/>
      <c r="V3" s="4"/>
    </row>
    <row r="4" spans="2:284" x14ac:dyDescent="0.25">
      <c r="V4" s="4"/>
    </row>
    <row r="5" spans="2:284" s="6" customFormat="1" ht="50.25" customHeight="1" x14ac:dyDescent="0.25">
      <c r="C5" s="7" t="s">
        <v>33</v>
      </c>
      <c r="D5" s="6" t="s">
        <v>0</v>
      </c>
      <c r="E5" s="77" t="s">
        <v>34</v>
      </c>
      <c r="F5" s="130" t="s">
        <v>27</v>
      </c>
      <c r="G5" s="130"/>
      <c r="H5" s="128" t="s">
        <v>170</v>
      </c>
      <c r="I5" s="136"/>
      <c r="J5" s="128" t="s">
        <v>1</v>
      </c>
      <c r="K5" s="136"/>
      <c r="L5" s="130" t="s">
        <v>52</v>
      </c>
      <c r="M5" s="130"/>
      <c r="N5" s="130" t="s">
        <v>2</v>
      </c>
      <c r="O5" s="130"/>
      <c r="P5" s="130"/>
      <c r="Q5" s="128" t="s">
        <v>3</v>
      </c>
      <c r="R5" s="129"/>
      <c r="S5" s="129"/>
      <c r="T5" s="155" t="s">
        <v>4</v>
      </c>
      <c r="U5" s="155"/>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row>
    <row r="6" spans="2:284" s="6" customFormat="1" x14ac:dyDescent="0.25">
      <c r="C6" s="7" t="s">
        <v>30</v>
      </c>
      <c r="E6" s="77"/>
      <c r="F6" s="6" t="s">
        <v>31</v>
      </c>
      <c r="G6" s="6" t="s">
        <v>32</v>
      </c>
      <c r="H6" s="6" t="s">
        <v>31</v>
      </c>
      <c r="I6" s="6" t="s">
        <v>32</v>
      </c>
      <c r="J6" s="6" t="s">
        <v>31</v>
      </c>
      <c r="K6" s="6" t="s">
        <v>32</v>
      </c>
      <c r="L6" s="6" t="s">
        <v>31</v>
      </c>
      <c r="M6" s="6" t="s">
        <v>32</v>
      </c>
      <c r="N6" s="6" t="s">
        <v>31</v>
      </c>
      <c r="O6" s="6" t="s">
        <v>66</v>
      </c>
      <c r="P6" s="6" t="s">
        <v>32</v>
      </c>
      <c r="Q6" s="6" t="s">
        <v>31</v>
      </c>
      <c r="R6" s="6" t="s">
        <v>66</v>
      </c>
      <c r="S6" s="48" t="s">
        <v>32</v>
      </c>
      <c r="T6" s="6" t="s">
        <v>31</v>
      </c>
      <c r="U6" s="6" t="s">
        <v>32</v>
      </c>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row>
    <row r="7" spans="2:284" s="6" customFormat="1" x14ac:dyDescent="0.25">
      <c r="C7" s="7"/>
      <c r="E7" s="77"/>
      <c r="F7" s="128" t="s">
        <v>42</v>
      </c>
      <c r="G7" s="136"/>
      <c r="H7" s="128" t="s">
        <v>42</v>
      </c>
      <c r="I7" s="136"/>
      <c r="J7" s="128" t="s">
        <v>42</v>
      </c>
      <c r="K7" s="136"/>
      <c r="L7" s="128" t="s">
        <v>42</v>
      </c>
      <c r="M7" s="136"/>
      <c r="N7" s="128" t="s">
        <v>42</v>
      </c>
      <c r="O7" s="129"/>
      <c r="P7" s="136"/>
      <c r="Q7" s="128" t="s">
        <v>42</v>
      </c>
      <c r="R7" s="129"/>
      <c r="S7" s="129"/>
      <c r="T7" s="128" t="s">
        <v>42</v>
      </c>
      <c r="U7" s="136"/>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row>
    <row r="8" spans="2:284" s="6" customFormat="1" ht="18.75" x14ac:dyDescent="0.25">
      <c r="C8" s="78"/>
      <c r="D8" s="79" t="s">
        <v>102</v>
      </c>
      <c r="E8" s="78"/>
      <c r="F8" s="78"/>
      <c r="G8" s="78"/>
      <c r="H8" s="80"/>
      <c r="I8" s="80"/>
      <c r="J8" s="10"/>
      <c r="K8" s="81"/>
      <c r="L8" s="10"/>
      <c r="M8" s="10"/>
      <c r="N8" s="10"/>
      <c r="O8" s="10"/>
      <c r="P8" s="10"/>
      <c r="Q8" s="10"/>
      <c r="R8" s="10"/>
      <c r="S8" s="10"/>
      <c r="T8" s="48"/>
      <c r="U8" s="4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row>
    <row r="9" spans="2:284" s="15" customFormat="1" ht="69" customHeight="1" x14ac:dyDescent="0.25">
      <c r="B9" s="6">
        <v>1</v>
      </c>
      <c r="C9" s="22">
        <v>1</v>
      </c>
      <c r="D9" s="20" t="s">
        <v>43</v>
      </c>
      <c r="E9" s="13" t="s">
        <v>103</v>
      </c>
      <c r="F9" s="14">
        <v>2533</v>
      </c>
      <c r="G9" s="14">
        <v>1444926</v>
      </c>
      <c r="H9" s="14">
        <v>2532</v>
      </c>
      <c r="I9" s="14">
        <v>1444926</v>
      </c>
      <c r="J9" s="14">
        <v>-10514</v>
      </c>
      <c r="K9" s="14">
        <v>1444926</v>
      </c>
      <c r="L9" s="14">
        <v>-9130</v>
      </c>
      <c r="M9" s="14">
        <v>1444926</v>
      </c>
      <c r="N9" s="23">
        <v>-13329.134519294876</v>
      </c>
      <c r="O9" s="82">
        <v>110557</v>
      </c>
      <c r="P9" s="23">
        <v>1444926</v>
      </c>
      <c r="S9" s="83"/>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row>
    <row r="10" spans="2:284" s="15" customFormat="1" ht="89.25" customHeight="1" x14ac:dyDescent="0.25">
      <c r="B10" s="6">
        <f t="shared" ref="B10:B16" si="0">1+B9</f>
        <v>2</v>
      </c>
      <c r="C10" s="22">
        <v>1.01</v>
      </c>
      <c r="D10" s="20" t="s">
        <v>6</v>
      </c>
      <c r="E10" s="13" t="s">
        <v>208</v>
      </c>
      <c r="F10" s="14">
        <v>88</v>
      </c>
      <c r="G10" s="14">
        <v>806</v>
      </c>
      <c r="H10" s="14">
        <v>88</v>
      </c>
      <c r="I10" s="14">
        <v>806</v>
      </c>
      <c r="J10" s="14">
        <v>81</v>
      </c>
      <c r="K10" s="14">
        <v>806</v>
      </c>
      <c r="L10" s="14">
        <v>81</v>
      </c>
      <c r="M10" s="14">
        <v>806</v>
      </c>
      <c r="N10" s="23">
        <v>79.056348510606014</v>
      </c>
      <c r="O10" s="23">
        <v>8.0962700000000005</v>
      </c>
      <c r="P10" s="23">
        <v>806</v>
      </c>
      <c r="S10" s="83"/>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row>
    <row r="11" spans="2:284" s="15" customFormat="1" ht="110.25" x14ac:dyDescent="0.25">
      <c r="B11" s="6">
        <f t="shared" si="0"/>
        <v>3</v>
      </c>
      <c r="C11" s="22">
        <v>1.02</v>
      </c>
      <c r="D11" s="20" t="s">
        <v>28</v>
      </c>
      <c r="E11" s="13" t="s">
        <v>105</v>
      </c>
      <c r="F11" s="14">
        <v>13</v>
      </c>
      <c r="G11" s="14">
        <v>0</v>
      </c>
      <c r="H11" s="14">
        <v>13</v>
      </c>
      <c r="I11" s="14">
        <v>0</v>
      </c>
      <c r="J11" s="14">
        <v>13</v>
      </c>
      <c r="K11" s="14">
        <v>0</v>
      </c>
      <c r="L11" s="14">
        <v>13</v>
      </c>
      <c r="M11" s="14"/>
      <c r="N11" s="23">
        <v>12.592567479210157</v>
      </c>
      <c r="O11" s="23">
        <v>-7.8000000000000007</v>
      </c>
      <c r="P11" s="23">
        <v>0</v>
      </c>
      <c r="S11" s="83"/>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row>
    <row r="12" spans="2:284" s="15" customFormat="1" ht="78.75" x14ac:dyDescent="0.25">
      <c r="B12" s="6">
        <f t="shared" si="0"/>
        <v>4</v>
      </c>
      <c r="C12" s="22">
        <v>1.03</v>
      </c>
      <c r="D12" s="20" t="s">
        <v>7</v>
      </c>
      <c r="E12" s="13" t="s">
        <v>150</v>
      </c>
      <c r="F12" s="14">
        <v>-329</v>
      </c>
      <c r="G12" s="14">
        <v>-3006</v>
      </c>
      <c r="H12" s="14">
        <v>-870</v>
      </c>
      <c r="I12" s="14">
        <v>-7957</v>
      </c>
      <c r="J12" s="14">
        <v>-731</v>
      </c>
      <c r="K12" s="14">
        <v>-7278</v>
      </c>
      <c r="L12" s="14">
        <v>-303</v>
      </c>
      <c r="M12" s="14">
        <v>-3006</v>
      </c>
      <c r="N12" s="23">
        <v>-294.84290772069687</v>
      </c>
      <c r="O12" s="23">
        <v>-30.195269999999997</v>
      </c>
      <c r="P12" s="23">
        <v>-3006</v>
      </c>
      <c r="S12" s="83"/>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row>
    <row r="13" spans="2:284" s="15" customFormat="1" ht="42" customHeight="1" x14ac:dyDescent="0.25">
      <c r="B13" s="6">
        <f t="shared" si="0"/>
        <v>5</v>
      </c>
      <c r="C13" s="22">
        <v>2.0099999999999998</v>
      </c>
      <c r="D13" s="20" t="s">
        <v>44</v>
      </c>
      <c r="E13" s="13" t="s">
        <v>35</v>
      </c>
      <c r="F13" s="14">
        <v>154</v>
      </c>
      <c r="G13" s="14">
        <v>0</v>
      </c>
      <c r="H13" s="14">
        <v>154</v>
      </c>
      <c r="I13" s="14">
        <v>0</v>
      </c>
      <c r="J13" s="14">
        <v>154</v>
      </c>
      <c r="K13" s="14">
        <v>0</v>
      </c>
      <c r="L13" s="14">
        <v>154</v>
      </c>
      <c r="M13" s="14"/>
      <c r="N13" s="23">
        <v>154.25895162032441</v>
      </c>
      <c r="O13" s="23">
        <v>-95.550000000000011</v>
      </c>
      <c r="P13" s="23">
        <v>0</v>
      </c>
      <c r="S13" s="83"/>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row>
    <row r="14" spans="2:284" s="15" customFormat="1" ht="39.75" customHeight="1" x14ac:dyDescent="0.25">
      <c r="B14" s="6">
        <f t="shared" si="0"/>
        <v>6</v>
      </c>
      <c r="C14" s="22">
        <v>2.02</v>
      </c>
      <c r="D14" s="20" t="s">
        <v>45</v>
      </c>
      <c r="E14" s="13" t="s">
        <v>106</v>
      </c>
      <c r="F14" s="14">
        <v>-262</v>
      </c>
      <c r="G14" s="14">
        <v>0</v>
      </c>
      <c r="H14" s="14">
        <v>-925</v>
      </c>
      <c r="I14" s="14">
        <v>0</v>
      </c>
      <c r="J14" s="14">
        <v>-925</v>
      </c>
      <c r="K14" s="14">
        <v>0</v>
      </c>
      <c r="L14" s="14">
        <v>-262</v>
      </c>
      <c r="M14" s="14"/>
      <c r="N14" s="23">
        <v>-262.34515581687822</v>
      </c>
      <c r="O14" s="23">
        <v>162.5</v>
      </c>
      <c r="P14" s="23">
        <v>0</v>
      </c>
      <c r="S14" s="83"/>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row>
    <row r="15" spans="2:284" s="15" customFormat="1" ht="31.5" x14ac:dyDescent="0.25">
      <c r="B15" s="6">
        <f t="shared" si="0"/>
        <v>7</v>
      </c>
      <c r="C15" s="22">
        <v>2.0299999999999998</v>
      </c>
      <c r="D15" s="20" t="s">
        <v>58</v>
      </c>
      <c r="E15" s="13" t="s">
        <v>37</v>
      </c>
      <c r="F15" s="14">
        <v>1386</v>
      </c>
      <c r="G15" s="14">
        <v>0</v>
      </c>
      <c r="H15" s="14">
        <v>1172</v>
      </c>
      <c r="I15" s="14">
        <v>0</v>
      </c>
      <c r="J15" s="14">
        <v>1172</v>
      </c>
      <c r="K15" s="14">
        <v>0</v>
      </c>
      <c r="L15" s="14">
        <v>1386</v>
      </c>
      <c r="M15" s="14"/>
      <c r="N15" s="23">
        <v>1386.2318033363847</v>
      </c>
      <c r="O15" s="23">
        <v>-858.65000000000009</v>
      </c>
      <c r="P15" s="23">
        <v>0</v>
      </c>
      <c r="S15" s="83"/>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row>
    <row r="16" spans="2:284" s="15" customFormat="1" ht="63" x14ac:dyDescent="0.25">
      <c r="B16" s="6">
        <f t="shared" si="0"/>
        <v>8</v>
      </c>
      <c r="C16" s="22">
        <v>2.04</v>
      </c>
      <c r="D16" s="20" t="s">
        <v>8</v>
      </c>
      <c r="E16" s="13" t="s">
        <v>107</v>
      </c>
      <c r="F16" s="14">
        <v>7</v>
      </c>
      <c r="G16" s="14">
        <v>0</v>
      </c>
      <c r="H16" s="14">
        <v>7</v>
      </c>
      <c r="I16" s="14">
        <v>0</v>
      </c>
      <c r="J16" s="14">
        <v>7</v>
      </c>
      <c r="K16" s="14">
        <v>0</v>
      </c>
      <c r="L16" s="14">
        <v>7</v>
      </c>
      <c r="M16" s="14"/>
      <c r="N16" s="23">
        <v>7.3456643628725917</v>
      </c>
      <c r="O16" s="23">
        <v>-4.5500000000000007</v>
      </c>
      <c r="P16" s="23">
        <v>0</v>
      </c>
      <c r="S16" s="83"/>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row>
    <row r="17" spans="1:284" s="15" customFormat="1" ht="47.25" x14ac:dyDescent="0.25">
      <c r="A17" s="6">
        <f>1+B16</f>
        <v>9</v>
      </c>
      <c r="B17" s="6">
        <f t="shared" ref="B17:B72" si="1">1+B16</f>
        <v>9</v>
      </c>
      <c r="C17" s="22">
        <v>2.0499999999999998</v>
      </c>
      <c r="D17" s="20" t="s">
        <v>9</v>
      </c>
      <c r="E17" s="13" t="s">
        <v>41</v>
      </c>
      <c r="F17" s="14">
        <v>158</v>
      </c>
      <c r="G17" s="14">
        <v>0</v>
      </c>
      <c r="H17" s="14">
        <v>158</v>
      </c>
      <c r="I17" s="14">
        <v>0</v>
      </c>
      <c r="J17" s="14">
        <v>158</v>
      </c>
      <c r="K17" s="14">
        <v>0</v>
      </c>
      <c r="L17" s="14">
        <v>158</v>
      </c>
      <c r="M17" s="14"/>
      <c r="N17" s="23">
        <v>158.45647411339448</v>
      </c>
      <c r="O17" s="23">
        <v>-98.15</v>
      </c>
      <c r="P17" s="23">
        <v>0</v>
      </c>
      <c r="S17" s="83"/>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row>
    <row r="18" spans="1:284" s="15" customFormat="1" ht="63" x14ac:dyDescent="0.25">
      <c r="A18" s="6">
        <f t="shared" ref="A18:A70" si="2">1+A17</f>
        <v>10</v>
      </c>
      <c r="B18" s="6">
        <f t="shared" si="1"/>
        <v>10</v>
      </c>
      <c r="C18" s="22">
        <v>2.06</v>
      </c>
      <c r="D18" s="20" t="s">
        <v>46</v>
      </c>
      <c r="E18" s="13" t="s">
        <v>108</v>
      </c>
      <c r="F18" s="14">
        <v>111</v>
      </c>
      <c r="G18" s="14">
        <v>0</v>
      </c>
      <c r="H18" s="14">
        <v>111</v>
      </c>
      <c r="I18" s="14">
        <v>0</v>
      </c>
      <c r="J18" s="14">
        <v>111</v>
      </c>
      <c r="K18" s="14">
        <v>0</v>
      </c>
      <c r="L18" s="14">
        <v>111</v>
      </c>
      <c r="M18" s="14"/>
      <c r="N18" s="23">
        <v>111.39578923916676</v>
      </c>
      <c r="O18" s="23">
        <v>-69</v>
      </c>
      <c r="P18" s="23">
        <v>0</v>
      </c>
      <c r="S18" s="83"/>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row>
    <row r="19" spans="1:284" s="15" customFormat="1" ht="47.25" x14ac:dyDescent="0.25">
      <c r="A19" s="6">
        <f t="shared" si="2"/>
        <v>11</v>
      </c>
      <c r="B19" s="6">
        <f t="shared" si="1"/>
        <v>11</v>
      </c>
      <c r="C19" s="22">
        <v>2.0699999999999998</v>
      </c>
      <c r="D19" s="20" t="s">
        <v>11</v>
      </c>
      <c r="E19" s="13" t="s">
        <v>50</v>
      </c>
      <c r="F19" s="14">
        <v>-33</v>
      </c>
      <c r="G19" s="14">
        <v>0</v>
      </c>
      <c r="H19" s="14">
        <v>-33</v>
      </c>
      <c r="I19" s="14">
        <v>0</v>
      </c>
      <c r="J19" s="14">
        <v>-33</v>
      </c>
      <c r="K19" s="14">
        <v>0</v>
      </c>
      <c r="L19" s="14">
        <v>-33</v>
      </c>
      <c r="M19" s="14"/>
      <c r="N19" s="23">
        <v>-32.530799321292896</v>
      </c>
      <c r="O19" s="23">
        <v>20.149999999999999</v>
      </c>
      <c r="P19" s="23">
        <v>0</v>
      </c>
      <c r="S19" s="83"/>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row>
    <row r="20" spans="1:284" s="15" customFormat="1" ht="31.5" x14ac:dyDescent="0.25">
      <c r="A20" s="6">
        <f t="shared" si="2"/>
        <v>12</v>
      </c>
      <c r="B20" s="6">
        <f t="shared" si="1"/>
        <v>12</v>
      </c>
      <c r="C20" s="22">
        <v>2.08</v>
      </c>
      <c r="D20" s="20" t="s">
        <v>12</v>
      </c>
      <c r="E20" s="13" t="s">
        <v>36</v>
      </c>
      <c r="F20" s="14">
        <v>-65</v>
      </c>
      <c r="G20" s="14">
        <v>0</v>
      </c>
      <c r="H20" s="14">
        <v>-65</v>
      </c>
      <c r="I20" s="14">
        <v>0</v>
      </c>
      <c r="J20" s="14">
        <v>-65</v>
      </c>
      <c r="K20" s="14">
        <v>0</v>
      </c>
      <c r="L20" s="14">
        <v>-65</v>
      </c>
      <c r="M20" s="14"/>
      <c r="N20" s="23">
        <v>-65.061598642585793</v>
      </c>
      <c r="O20" s="23">
        <v>40.299999999999997</v>
      </c>
      <c r="P20" s="23">
        <v>0</v>
      </c>
      <c r="S20" s="83"/>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row>
    <row r="21" spans="1:284" s="15" customFormat="1" ht="31.5" x14ac:dyDescent="0.25">
      <c r="A21" s="6">
        <f t="shared" si="2"/>
        <v>13</v>
      </c>
      <c r="B21" s="6">
        <f t="shared" si="1"/>
        <v>13</v>
      </c>
      <c r="C21" s="22">
        <v>2.09</v>
      </c>
      <c r="D21" s="20" t="s">
        <v>47</v>
      </c>
      <c r="E21" s="13" t="s">
        <v>109</v>
      </c>
      <c r="F21" s="14">
        <v>-99</v>
      </c>
      <c r="G21" s="14">
        <v>0</v>
      </c>
      <c r="H21" s="14">
        <v>-99</v>
      </c>
      <c r="I21" s="14">
        <v>0</v>
      </c>
      <c r="J21" s="14">
        <v>-99</v>
      </c>
      <c r="K21" s="14">
        <v>0</v>
      </c>
      <c r="L21" s="14">
        <v>-99</v>
      </c>
      <c r="M21" s="14"/>
      <c r="N21" s="23">
        <v>-98.64177858714622</v>
      </c>
      <c r="O21" s="23">
        <v>61.1</v>
      </c>
      <c r="P21" s="23">
        <v>0</v>
      </c>
      <c r="S21" s="83"/>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row>
    <row r="22" spans="1:284" s="15" customFormat="1" ht="47.25" x14ac:dyDescent="0.25">
      <c r="A22" s="6">
        <f t="shared" si="2"/>
        <v>14</v>
      </c>
      <c r="B22" s="6">
        <f t="shared" si="1"/>
        <v>14</v>
      </c>
      <c r="C22" s="22">
        <v>2.1</v>
      </c>
      <c r="D22" s="20" t="s">
        <v>48</v>
      </c>
      <c r="E22" s="13" t="s">
        <v>51</v>
      </c>
      <c r="F22" s="14">
        <v>-1332</v>
      </c>
      <c r="G22" s="14">
        <v>0</v>
      </c>
      <c r="H22" s="14">
        <v>-1334</v>
      </c>
      <c r="I22" s="14">
        <v>0</v>
      </c>
      <c r="J22" s="14">
        <v>-1334</v>
      </c>
      <c r="K22" s="14">
        <v>0</v>
      </c>
      <c r="L22" s="14">
        <v>-1332</v>
      </c>
      <c r="M22" s="14"/>
      <c r="N22" s="23">
        <v>-1331.664010926474</v>
      </c>
      <c r="O22" s="23">
        <v>824.85</v>
      </c>
      <c r="P22" s="23">
        <v>0</v>
      </c>
      <c r="S22" s="83"/>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row>
    <row r="23" spans="1:284" s="15" customFormat="1" ht="141.75" x14ac:dyDescent="0.25">
      <c r="A23" s="6">
        <f t="shared" si="2"/>
        <v>15</v>
      </c>
      <c r="B23" s="6">
        <f t="shared" si="1"/>
        <v>15</v>
      </c>
      <c r="C23" s="22">
        <v>2.11</v>
      </c>
      <c r="D23" s="20" t="s">
        <v>49</v>
      </c>
      <c r="E23" s="13" t="s">
        <v>110</v>
      </c>
      <c r="F23" s="14">
        <v>0</v>
      </c>
      <c r="G23" s="14">
        <v>0</v>
      </c>
      <c r="H23" s="14">
        <v>6</v>
      </c>
      <c r="I23" s="14">
        <v>0</v>
      </c>
      <c r="J23" s="14">
        <v>0</v>
      </c>
      <c r="K23" s="14">
        <v>0</v>
      </c>
      <c r="L23" s="14">
        <v>0</v>
      </c>
      <c r="M23" s="14"/>
      <c r="N23" s="23">
        <v>0</v>
      </c>
      <c r="O23" s="23">
        <v>0</v>
      </c>
      <c r="P23" s="23">
        <v>0</v>
      </c>
      <c r="S23" s="83"/>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row>
    <row r="24" spans="1:284" s="15" customFormat="1" ht="141.75" x14ac:dyDescent="0.25">
      <c r="A24" s="6">
        <f t="shared" si="2"/>
        <v>16</v>
      </c>
      <c r="B24" s="6">
        <f t="shared" si="1"/>
        <v>16</v>
      </c>
      <c r="C24" s="22">
        <v>2.12</v>
      </c>
      <c r="D24" s="20" t="s">
        <v>59</v>
      </c>
      <c r="E24" s="13" t="s">
        <v>111</v>
      </c>
      <c r="F24" s="14">
        <v>1565</v>
      </c>
      <c r="G24" s="14">
        <v>0</v>
      </c>
      <c r="H24" s="14">
        <v>1564</v>
      </c>
      <c r="I24" s="14">
        <v>0</v>
      </c>
      <c r="J24" s="14">
        <v>1564</v>
      </c>
      <c r="K24" s="14">
        <v>0</v>
      </c>
      <c r="L24" s="14">
        <v>1565</v>
      </c>
      <c r="M24" s="14"/>
      <c r="N24" s="23">
        <v>1564.6265092918618</v>
      </c>
      <c r="O24" s="23">
        <v>-969.15</v>
      </c>
      <c r="P24" s="23">
        <v>0</v>
      </c>
      <c r="S24" s="83"/>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row>
    <row r="25" spans="1:284" s="15" customFormat="1" ht="126" x14ac:dyDescent="0.25">
      <c r="A25" s="6">
        <f t="shared" si="2"/>
        <v>17</v>
      </c>
      <c r="B25" s="6">
        <f t="shared" si="1"/>
        <v>17</v>
      </c>
      <c r="C25" s="22">
        <v>2.13</v>
      </c>
      <c r="D25" s="20" t="s">
        <v>60</v>
      </c>
      <c r="E25" s="13" t="s">
        <v>112</v>
      </c>
      <c r="F25" s="14">
        <v>-7081</v>
      </c>
      <c r="G25" s="14">
        <v>0</v>
      </c>
      <c r="H25" s="14">
        <v>-7081</v>
      </c>
      <c r="I25" s="14">
        <v>0</v>
      </c>
      <c r="J25" s="14">
        <v>-7081</v>
      </c>
      <c r="K25" s="14">
        <v>0</v>
      </c>
      <c r="L25" s="14">
        <v>-7081</v>
      </c>
      <c r="M25" s="14"/>
      <c r="N25" s="23">
        <v>-7080.8975594635567</v>
      </c>
      <c r="O25" s="23">
        <v>4386</v>
      </c>
      <c r="P25" s="23">
        <v>0</v>
      </c>
      <c r="S25" s="83"/>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row>
    <row r="26" spans="1:284" s="15" customFormat="1" ht="63" x14ac:dyDescent="0.25">
      <c r="A26" s="6">
        <f t="shared" si="2"/>
        <v>18</v>
      </c>
      <c r="B26" s="6">
        <f t="shared" si="1"/>
        <v>18</v>
      </c>
      <c r="C26" s="22">
        <v>2.14</v>
      </c>
      <c r="D26" s="20" t="s">
        <v>10</v>
      </c>
      <c r="E26" s="13" t="s">
        <v>40</v>
      </c>
      <c r="F26" s="14">
        <v>-4</v>
      </c>
      <c r="G26" s="14">
        <v>0</v>
      </c>
      <c r="H26" s="14">
        <v>-4</v>
      </c>
      <c r="I26" s="14">
        <v>0</v>
      </c>
      <c r="J26" s="14">
        <v>-4</v>
      </c>
      <c r="K26" s="14">
        <v>0</v>
      </c>
      <c r="L26" s="14">
        <v>-4</v>
      </c>
      <c r="M26" s="14"/>
      <c r="N26" s="23">
        <v>-4.1975224930700517</v>
      </c>
      <c r="O26" s="23">
        <v>2.6</v>
      </c>
      <c r="P26" s="23">
        <v>0</v>
      </c>
      <c r="S26" s="83"/>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row>
    <row r="27" spans="1:284" s="15" customFormat="1" ht="63" x14ac:dyDescent="0.25">
      <c r="A27" s="6">
        <f t="shared" si="2"/>
        <v>19</v>
      </c>
      <c r="B27" s="6">
        <f t="shared" si="1"/>
        <v>19</v>
      </c>
      <c r="C27" s="22">
        <v>2.15</v>
      </c>
      <c r="D27" s="20" t="s">
        <v>61</v>
      </c>
      <c r="E27" s="13" t="s">
        <v>113</v>
      </c>
      <c r="F27" s="14">
        <v>-657</v>
      </c>
      <c r="G27" s="14">
        <v>0</v>
      </c>
      <c r="H27" s="14">
        <v>-608</v>
      </c>
      <c r="I27" s="14">
        <v>0</v>
      </c>
      <c r="J27" s="14">
        <v>-608</v>
      </c>
      <c r="K27" s="14">
        <v>0</v>
      </c>
      <c r="L27" s="14">
        <v>-657</v>
      </c>
      <c r="M27" s="14"/>
      <c r="N27" s="23">
        <v>-656.91227016546304</v>
      </c>
      <c r="O27" s="23">
        <v>406.9</v>
      </c>
      <c r="P27" s="23">
        <v>0</v>
      </c>
      <c r="S27" s="83"/>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row>
    <row r="28" spans="1:284" s="15" customFormat="1" ht="126" x14ac:dyDescent="0.25">
      <c r="A28" s="6">
        <f t="shared" si="2"/>
        <v>20</v>
      </c>
      <c r="B28" s="6">
        <f t="shared" si="1"/>
        <v>20</v>
      </c>
      <c r="C28" s="22">
        <v>2.16</v>
      </c>
      <c r="D28" s="20" t="s">
        <v>91</v>
      </c>
      <c r="E28" s="18" t="s">
        <v>114</v>
      </c>
      <c r="F28" s="14">
        <v>-1232</v>
      </c>
      <c r="G28" s="14">
        <v>0</v>
      </c>
      <c r="H28" s="14">
        <v>-1231</v>
      </c>
      <c r="I28" s="14">
        <v>0</v>
      </c>
      <c r="J28" s="14">
        <v>-1231</v>
      </c>
      <c r="K28" s="14">
        <v>0</v>
      </c>
      <c r="L28" s="14">
        <v>-1232</v>
      </c>
      <c r="M28" s="14"/>
      <c r="N28" s="23">
        <v>-1231.9728517160602</v>
      </c>
      <c r="O28" s="23">
        <v>763.1</v>
      </c>
      <c r="P28" s="23">
        <v>0</v>
      </c>
      <c r="S28" s="83"/>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row>
    <row r="29" spans="1:284" s="15" customFormat="1" ht="31.5" x14ac:dyDescent="0.25">
      <c r="A29" s="6">
        <f t="shared" si="2"/>
        <v>21</v>
      </c>
      <c r="B29" s="6">
        <f t="shared" si="1"/>
        <v>21</v>
      </c>
      <c r="C29" s="22">
        <v>2.17</v>
      </c>
      <c r="D29" s="20" t="s">
        <v>13</v>
      </c>
      <c r="E29" s="18" t="s">
        <v>38</v>
      </c>
      <c r="F29" s="14">
        <v>-735</v>
      </c>
      <c r="G29" s="14">
        <v>0</v>
      </c>
      <c r="H29" s="14">
        <v>-734</v>
      </c>
      <c r="I29" s="14">
        <v>0</v>
      </c>
      <c r="J29" s="14">
        <v>-547</v>
      </c>
      <c r="K29" s="14">
        <v>0</v>
      </c>
      <c r="L29" s="14">
        <v>-1388</v>
      </c>
      <c r="M29" s="14"/>
      <c r="N29" s="23">
        <v>525.55602254138159</v>
      </c>
      <c r="O29" s="23">
        <v>-325.53623259042479</v>
      </c>
      <c r="P29" s="23">
        <v>0</v>
      </c>
      <c r="S29" s="83"/>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row>
    <row r="30" spans="1:284" s="15" customFormat="1" ht="78.75" x14ac:dyDescent="0.25">
      <c r="A30" s="6">
        <f t="shared" si="2"/>
        <v>22</v>
      </c>
      <c r="B30" s="6">
        <f t="shared" si="1"/>
        <v>22</v>
      </c>
      <c r="C30" s="22">
        <v>2.1800000000000002</v>
      </c>
      <c r="D30" s="20" t="s">
        <v>92</v>
      </c>
      <c r="E30" s="18" t="s">
        <v>115</v>
      </c>
      <c r="F30" s="14">
        <v>12425</v>
      </c>
      <c r="G30" s="14">
        <v>0</v>
      </c>
      <c r="H30" s="14">
        <v>12420</v>
      </c>
      <c r="I30" s="14">
        <v>0</v>
      </c>
      <c r="J30" s="14">
        <v>12420</v>
      </c>
      <c r="K30" s="14">
        <v>0</v>
      </c>
      <c r="L30" s="14">
        <v>12425</v>
      </c>
      <c r="M30" s="14"/>
      <c r="N30" s="23">
        <v>12424.666579487353</v>
      </c>
      <c r="O30" s="23">
        <v>-7696</v>
      </c>
      <c r="P30" s="23">
        <v>0</v>
      </c>
      <c r="S30" s="83"/>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row>
    <row r="31" spans="1:284" s="15" customFormat="1" ht="31.5" x14ac:dyDescent="0.25">
      <c r="A31" s="6"/>
      <c r="B31" s="6">
        <f t="shared" si="1"/>
        <v>23</v>
      </c>
      <c r="C31" s="22">
        <v>2.19</v>
      </c>
      <c r="D31" s="20" t="s">
        <v>171</v>
      </c>
      <c r="E31" s="18" t="s">
        <v>173</v>
      </c>
      <c r="F31" s="14"/>
      <c r="G31" s="14"/>
      <c r="H31" s="14">
        <v>11635</v>
      </c>
      <c r="I31" s="14">
        <v>69691</v>
      </c>
      <c r="J31" s="14">
        <v>7001</v>
      </c>
      <c r="K31" s="14">
        <v>69691</v>
      </c>
      <c r="L31" s="14"/>
      <c r="M31" s="14"/>
      <c r="N31" s="23"/>
      <c r="O31" s="23"/>
      <c r="P31" s="23"/>
      <c r="S31" s="83"/>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row>
    <row r="32" spans="1:284" s="15" customFormat="1" ht="110.25" x14ac:dyDescent="0.25">
      <c r="A32" s="6">
        <f>1+A30</f>
        <v>23</v>
      </c>
      <c r="B32" s="6">
        <f t="shared" si="1"/>
        <v>24</v>
      </c>
      <c r="C32" s="22">
        <v>3.01</v>
      </c>
      <c r="D32" s="17" t="s">
        <v>116</v>
      </c>
      <c r="E32" s="18" t="s">
        <v>117</v>
      </c>
      <c r="F32" s="14">
        <v>106</v>
      </c>
      <c r="G32" s="14">
        <v>0</v>
      </c>
      <c r="H32" s="14">
        <v>106</v>
      </c>
      <c r="I32" s="14">
        <v>0</v>
      </c>
      <c r="J32" s="14">
        <v>106</v>
      </c>
      <c r="K32" s="14">
        <v>0</v>
      </c>
      <c r="L32" s="14">
        <v>106</v>
      </c>
      <c r="M32" s="14"/>
      <c r="N32" s="23">
        <v>105.98744295001882</v>
      </c>
      <c r="O32" s="23">
        <v>-65.650000000000006</v>
      </c>
      <c r="P32" s="23">
        <v>0</v>
      </c>
      <c r="S32" s="83"/>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row>
    <row r="33" spans="1:284" s="15" customFormat="1" ht="63" x14ac:dyDescent="0.25">
      <c r="A33" s="6">
        <f t="shared" si="2"/>
        <v>24</v>
      </c>
      <c r="B33" s="6">
        <f t="shared" si="1"/>
        <v>25</v>
      </c>
      <c r="C33" s="22">
        <v>3.0199999999999996</v>
      </c>
      <c r="D33" s="20" t="s">
        <v>53</v>
      </c>
      <c r="E33" s="13" t="s">
        <v>118</v>
      </c>
      <c r="F33" s="14">
        <v>3005</v>
      </c>
      <c r="G33" s="14">
        <v>0</v>
      </c>
      <c r="H33" s="14">
        <v>3004</v>
      </c>
      <c r="I33" s="14">
        <v>0</v>
      </c>
      <c r="J33" s="14">
        <v>3004</v>
      </c>
      <c r="K33" s="14">
        <v>0</v>
      </c>
      <c r="L33" s="14">
        <v>1503</v>
      </c>
      <c r="M33" s="14"/>
      <c r="N33" s="23">
        <v>1884.2069830629964</v>
      </c>
      <c r="O33" s="23">
        <v>-1167.1022999999998</v>
      </c>
      <c r="P33" s="23">
        <v>0</v>
      </c>
      <c r="S33" s="83"/>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row>
    <row r="34" spans="1:284" s="15" customFormat="1" ht="93.75" customHeight="1" x14ac:dyDescent="0.25">
      <c r="A34" s="6">
        <f t="shared" si="2"/>
        <v>25</v>
      </c>
      <c r="B34" s="6">
        <f t="shared" si="1"/>
        <v>26</v>
      </c>
      <c r="C34" s="22">
        <v>3.0299999999999994</v>
      </c>
      <c r="D34" s="20" t="s">
        <v>54</v>
      </c>
      <c r="E34" s="13" t="s">
        <v>119</v>
      </c>
      <c r="F34" s="14">
        <v>-35</v>
      </c>
      <c r="G34" s="14">
        <v>0</v>
      </c>
      <c r="H34" s="14">
        <v>-35</v>
      </c>
      <c r="I34" s="14">
        <v>0</v>
      </c>
      <c r="J34" s="14">
        <v>-35</v>
      </c>
      <c r="K34" s="14">
        <v>0</v>
      </c>
      <c r="L34" s="14">
        <v>-35</v>
      </c>
      <c r="M34" s="14"/>
      <c r="N34" s="23">
        <v>-34.62956056782793</v>
      </c>
      <c r="O34" s="23">
        <v>21.450000000000003</v>
      </c>
      <c r="P34" s="23">
        <v>0</v>
      </c>
      <c r="S34" s="83"/>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row>
    <row r="35" spans="1:284" s="15" customFormat="1" ht="39" customHeight="1" x14ac:dyDescent="0.25">
      <c r="A35" s="6">
        <f t="shared" si="2"/>
        <v>26</v>
      </c>
      <c r="B35" s="6">
        <f t="shared" si="1"/>
        <v>27</v>
      </c>
      <c r="C35" s="22">
        <v>3.0399999999999991</v>
      </c>
      <c r="D35" s="20" t="s">
        <v>55</v>
      </c>
      <c r="E35" s="13" t="s">
        <v>39</v>
      </c>
      <c r="F35" s="14">
        <v>-378</v>
      </c>
      <c r="G35" s="14">
        <v>0</v>
      </c>
      <c r="H35" s="14">
        <v>-378</v>
      </c>
      <c r="I35" s="14">
        <v>0</v>
      </c>
      <c r="J35" s="14">
        <v>-378</v>
      </c>
      <c r="K35" s="14">
        <v>0</v>
      </c>
      <c r="L35" s="14">
        <v>-378</v>
      </c>
      <c r="M35" s="14"/>
      <c r="N35" s="23">
        <v>-377.77702437630467</v>
      </c>
      <c r="O35" s="23">
        <v>234</v>
      </c>
      <c r="P35" s="23">
        <v>0</v>
      </c>
      <c r="S35" s="83"/>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row>
    <row r="36" spans="1:284" s="15" customFormat="1" ht="78.75" x14ac:dyDescent="0.25">
      <c r="A36" s="6">
        <f t="shared" si="2"/>
        <v>27</v>
      </c>
      <c r="B36" s="6">
        <f t="shared" si="1"/>
        <v>28</v>
      </c>
      <c r="C36" s="22">
        <v>3.05</v>
      </c>
      <c r="D36" s="20" t="s">
        <v>93</v>
      </c>
      <c r="E36" s="13" t="s">
        <v>120</v>
      </c>
      <c r="F36" s="14">
        <v>125</v>
      </c>
      <c r="G36" s="14">
        <v>0</v>
      </c>
      <c r="H36" s="14">
        <v>0</v>
      </c>
      <c r="I36" s="14">
        <v>0</v>
      </c>
      <c r="J36" s="14">
        <v>0</v>
      </c>
      <c r="K36" s="14">
        <v>0</v>
      </c>
      <c r="L36" s="14">
        <v>125</v>
      </c>
      <c r="M36" s="14"/>
      <c r="N36" s="23">
        <v>124.87629416883404</v>
      </c>
      <c r="O36" s="23">
        <v>-77.349999999999994</v>
      </c>
      <c r="P36" s="23">
        <v>0</v>
      </c>
      <c r="S36" s="83"/>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row>
    <row r="37" spans="1:284" s="15" customFormat="1" ht="94.5" customHeight="1" x14ac:dyDescent="0.25">
      <c r="A37" s="6">
        <f t="shared" si="2"/>
        <v>28</v>
      </c>
      <c r="B37" s="6">
        <f t="shared" si="1"/>
        <v>29</v>
      </c>
      <c r="C37" s="22">
        <v>3.06</v>
      </c>
      <c r="D37" s="20" t="s">
        <v>63</v>
      </c>
      <c r="E37" s="18" t="s">
        <v>155</v>
      </c>
      <c r="F37" s="14">
        <v>2579</v>
      </c>
      <c r="G37" s="14">
        <v>0</v>
      </c>
      <c r="H37" s="14">
        <v>2039</v>
      </c>
      <c r="I37" s="14">
        <v>0</v>
      </c>
      <c r="J37" s="14">
        <v>1346</v>
      </c>
      <c r="K37" s="14">
        <v>0</v>
      </c>
      <c r="L37" s="14">
        <v>1290</v>
      </c>
      <c r="M37" s="14"/>
      <c r="N37" s="23">
        <v>2579.377571991547</v>
      </c>
      <c r="O37" s="23">
        <v>-1597.7</v>
      </c>
      <c r="P37" s="23">
        <v>0</v>
      </c>
      <c r="S37" s="83"/>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row>
    <row r="38" spans="1:284" s="15" customFormat="1" ht="47.25" x14ac:dyDescent="0.25">
      <c r="A38" s="6">
        <f t="shared" si="2"/>
        <v>29</v>
      </c>
      <c r="B38" s="6">
        <f t="shared" si="1"/>
        <v>30</v>
      </c>
      <c r="C38" s="22">
        <v>3.07</v>
      </c>
      <c r="D38" s="20" t="s">
        <v>94</v>
      </c>
      <c r="E38" s="18" t="s">
        <v>121</v>
      </c>
      <c r="F38" s="14">
        <v>728</v>
      </c>
      <c r="G38" s="14">
        <v>0</v>
      </c>
      <c r="H38" s="14">
        <v>728</v>
      </c>
      <c r="I38" s="14">
        <v>0</v>
      </c>
      <c r="J38" s="14">
        <v>728</v>
      </c>
      <c r="K38" s="14">
        <v>0</v>
      </c>
      <c r="L38" s="14">
        <v>728</v>
      </c>
      <c r="M38" s="14"/>
      <c r="N38" s="23">
        <v>728.27015254765399</v>
      </c>
      <c r="O38" s="23">
        <v>-451.1</v>
      </c>
      <c r="P38" s="23">
        <v>0</v>
      </c>
      <c r="S38" s="83"/>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row>
    <row r="39" spans="1:284" s="15" customFormat="1" ht="94.5" x14ac:dyDescent="0.25">
      <c r="A39" s="6">
        <f t="shared" si="2"/>
        <v>30</v>
      </c>
      <c r="B39" s="6">
        <f t="shared" si="1"/>
        <v>31</v>
      </c>
      <c r="C39" s="22">
        <v>3.08</v>
      </c>
      <c r="D39" s="20" t="s">
        <v>56</v>
      </c>
      <c r="E39" s="21" t="s">
        <v>122</v>
      </c>
      <c r="F39" s="14">
        <v>5305</v>
      </c>
      <c r="G39" s="14">
        <v>0</v>
      </c>
      <c r="H39" s="14">
        <v>5303</v>
      </c>
      <c r="I39" s="14">
        <v>0</v>
      </c>
      <c r="J39" s="14">
        <v>5310</v>
      </c>
      <c r="K39" s="14">
        <v>0</v>
      </c>
      <c r="L39" s="14">
        <v>5305</v>
      </c>
      <c r="M39" s="14"/>
      <c r="N39" s="23">
        <v>5304.6190506172779</v>
      </c>
      <c r="O39" s="23">
        <v>-3285.75</v>
      </c>
      <c r="P39" s="23">
        <v>0</v>
      </c>
      <c r="S39" s="83"/>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row>
    <row r="40" spans="1:284" s="15" customFormat="1" ht="63" x14ac:dyDescent="0.25">
      <c r="A40" s="6">
        <f t="shared" si="2"/>
        <v>31</v>
      </c>
      <c r="B40" s="6">
        <f t="shared" si="1"/>
        <v>32</v>
      </c>
      <c r="C40" s="22">
        <v>3.09</v>
      </c>
      <c r="D40" s="17" t="s">
        <v>95</v>
      </c>
      <c r="E40" s="21" t="s">
        <v>123</v>
      </c>
      <c r="F40" s="14">
        <v>-2307</v>
      </c>
      <c r="G40" s="14">
        <v>-5346</v>
      </c>
      <c r="H40" s="14">
        <v>-2306</v>
      </c>
      <c r="I40" s="14">
        <v>-5346</v>
      </c>
      <c r="J40" s="14">
        <v>-2258</v>
      </c>
      <c r="K40" s="14">
        <v>-5346</v>
      </c>
      <c r="L40" s="14">
        <v>-2261</v>
      </c>
      <c r="M40" s="14">
        <v>-5346</v>
      </c>
      <c r="N40" s="23">
        <v>-2246.3949416625096</v>
      </c>
      <c r="O40" s="23">
        <v>1012.9494300000001</v>
      </c>
      <c r="P40" s="23">
        <v>-5346</v>
      </c>
      <c r="S40" s="83"/>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row>
    <row r="41" spans="1:284" s="15" customFormat="1" ht="78.75" x14ac:dyDescent="0.25">
      <c r="A41" s="6">
        <f t="shared" si="2"/>
        <v>32</v>
      </c>
      <c r="B41" s="6">
        <f t="shared" si="1"/>
        <v>33</v>
      </c>
      <c r="C41" s="22">
        <v>3.1</v>
      </c>
      <c r="D41" s="17" t="s">
        <v>96</v>
      </c>
      <c r="E41" s="18" t="s">
        <v>124</v>
      </c>
      <c r="F41" s="14">
        <v>7199</v>
      </c>
      <c r="G41" s="14">
        <v>34911</v>
      </c>
      <c r="H41" s="14">
        <v>11610</v>
      </c>
      <c r="I41" s="14">
        <v>62544</v>
      </c>
      <c r="J41" s="14">
        <v>1781</v>
      </c>
      <c r="K41" s="14">
        <v>8700</v>
      </c>
      <c r="L41" s="14">
        <v>6902</v>
      </c>
      <c r="M41" s="14">
        <v>34911</v>
      </c>
      <c r="N41" s="23">
        <v>205.33840274674611</v>
      </c>
      <c r="O41" s="23">
        <v>266.83099500000003</v>
      </c>
      <c r="P41" s="23">
        <v>5565.2580658272636</v>
      </c>
      <c r="S41" s="83"/>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row>
    <row r="42" spans="1:284" s="15" customFormat="1" ht="63" x14ac:dyDescent="0.25">
      <c r="A42" s="6">
        <f t="shared" si="2"/>
        <v>33</v>
      </c>
      <c r="B42" s="6">
        <f t="shared" si="1"/>
        <v>34</v>
      </c>
      <c r="C42" s="22">
        <v>3.11</v>
      </c>
      <c r="D42" s="20" t="s">
        <v>57</v>
      </c>
      <c r="E42" s="21" t="s">
        <v>125</v>
      </c>
      <c r="F42" s="14">
        <v>-1036</v>
      </c>
      <c r="G42" s="14">
        <v>0</v>
      </c>
      <c r="H42" s="14">
        <v>-1155</v>
      </c>
      <c r="I42" s="14">
        <v>0</v>
      </c>
      <c r="J42" s="14">
        <v>0</v>
      </c>
      <c r="K42" s="14">
        <v>0</v>
      </c>
      <c r="L42" s="14">
        <v>-1036</v>
      </c>
      <c r="M42" s="14"/>
      <c r="N42" s="23">
        <v>-1035.7386751650351</v>
      </c>
      <c r="O42" s="23">
        <v>641.54999999999995</v>
      </c>
      <c r="P42" s="23">
        <v>0</v>
      </c>
      <c r="S42" s="83"/>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row>
    <row r="43" spans="1:284" s="15" customFormat="1" ht="78.75" x14ac:dyDescent="0.25">
      <c r="A43" s="6">
        <f t="shared" si="2"/>
        <v>34</v>
      </c>
      <c r="B43" s="6">
        <f t="shared" si="1"/>
        <v>35</v>
      </c>
      <c r="C43" s="22">
        <v>3.12</v>
      </c>
      <c r="D43" s="20" t="s">
        <v>97</v>
      </c>
      <c r="E43" s="21" t="s">
        <v>126</v>
      </c>
      <c r="F43" s="14">
        <v>394</v>
      </c>
      <c r="G43" s="14">
        <v>0</v>
      </c>
      <c r="H43" s="14">
        <v>0</v>
      </c>
      <c r="I43" s="14">
        <v>0</v>
      </c>
      <c r="J43" s="14">
        <v>0</v>
      </c>
      <c r="K43" s="14">
        <v>0</v>
      </c>
      <c r="L43" s="14">
        <v>0</v>
      </c>
      <c r="M43" s="14"/>
      <c r="N43" s="23">
        <v>0</v>
      </c>
      <c r="O43" s="23">
        <v>0</v>
      </c>
      <c r="P43" s="23">
        <v>0</v>
      </c>
      <c r="S43" s="83"/>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row>
    <row r="44" spans="1:284" s="15" customFormat="1" ht="110.25" x14ac:dyDescent="0.25">
      <c r="A44" s="6">
        <f t="shared" si="2"/>
        <v>35</v>
      </c>
      <c r="B44" s="6">
        <f t="shared" si="1"/>
        <v>36</v>
      </c>
      <c r="C44" s="22">
        <v>3.13</v>
      </c>
      <c r="D44" s="20" t="s">
        <v>62</v>
      </c>
      <c r="E44" s="18" t="s">
        <v>127</v>
      </c>
      <c r="F44" s="14">
        <v>364</v>
      </c>
      <c r="G44" s="14">
        <v>0</v>
      </c>
      <c r="H44" s="14">
        <v>364</v>
      </c>
      <c r="I44" s="14">
        <v>0</v>
      </c>
      <c r="J44" s="14">
        <v>364</v>
      </c>
      <c r="K44" s="14">
        <v>0</v>
      </c>
      <c r="L44" s="14">
        <v>364</v>
      </c>
      <c r="M44" s="14"/>
      <c r="N44" s="23">
        <v>364.135076273827</v>
      </c>
      <c r="O44" s="23">
        <v>-225.55</v>
      </c>
      <c r="P44" s="23">
        <v>0</v>
      </c>
      <c r="S44" s="83"/>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row>
    <row r="45" spans="1:284" s="15" customFormat="1" ht="31.5" x14ac:dyDescent="0.25">
      <c r="A45" s="6">
        <f t="shared" si="2"/>
        <v>36</v>
      </c>
      <c r="B45" s="6">
        <f t="shared" si="1"/>
        <v>37</v>
      </c>
      <c r="C45" s="84">
        <v>3.14</v>
      </c>
      <c r="D45" s="85" t="s">
        <v>98</v>
      </c>
      <c r="E45" s="18" t="s">
        <v>128</v>
      </c>
      <c r="F45" s="86">
        <v>558</v>
      </c>
      <c r="G45" s="14">
        <v>0</v>
      </c>
      <c r="H45" s="14">
        <v>558</v>
      </c>
      <c r="I45" s="14">
        <v>0</v>
      </c>
      <c r="J45" s="14">
        <v>558</v>
      </c>
      <c r="K45" s="14">
        <v>0</v>
      </c>
      <c r="L45" s="14">
        <v>558</v>
      </c>
      <c r="M45" s="14"/>
      <c r="N45" s="23">
        <v>558.27049157831686</v>
      </c>
      <c r="O45" s="23">
        <v>-345.8</v>
      </c>
      <c r="P45" s="23">
        <v>0</v>
      </c>
      <c r="S45" s="83"/>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row>
    <row r="46" spans="1:284" s="15" customFormat="1" ht="126.75" customHeight="1" x14ac:dyDescent="0.25">
      <c r="A46" s="6"/>
      <c r="B46" s="6">
        <f t="shared" si="1"/>
        <v>38</v>
      </c>
      <c r="C46" s="84" t="s">
        <v>176</v>
      </c>
      <c r="D46" s="85" t="s">
        <v>177</v>
      </c>
      <c r="E46" s="18" t="s">
        <v>178</v>
      </c>
      <c r="F46" s="87">
        <v>0</v>
      </c>
      <c r="G46" s="14">
        <v>0</v>
      </c>
      <c r="H46" s="14">
        <v>1071</v>
      </c>
      <c r="I46" s="14">
        <v>0</v>
      </c>
      <c r="J46" s="87">
        <v>0</v>
      </c>
      <c r="K46" s="14">
        <v>0</v>
      </c>
      <c r="L46" s="87">
        <v>0</v>
      </c>
      <c r="M46" s="14">
        <v>0</v>
      </c>
      <c r="N46" s="87">
        <v>0</v>
      </c>
      <c r="O46" s="14">
        <v>0</v>
      </c>
      <c r="P46" s="87">
        <v>0</v>
      </c>
      <c r="Q46" s="14">
        <v>0</v>
      </c>
      <c r="S46" s="83"/>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row>
    <row r="47" spans="1:284" s="15" customFormat="1" ht="31.5" x14ac:dyDescent="0.25">
      <c r="A47" s="6">
        <f>1+A45</f>
        <v>37</v>
      </c>
      <c r="B47" s="6">
        <f t="shared" si="1"/>
        <v>39</v>
      </c>
      <c r="C47" s="22">
        <v>3.15</v>
      </c>
      <c r="D47" s="12" t="s">
        <v>100</v>
      </c>
      <c r="E47" s="88" t="s">
        <v>142</v>
      </c>
      <c r="F47" s="89">
        <v>21525</v>
      </c>
      <c r="G47" s="90">
        <v>119874</v>
      </c>
      <c r="H47" s="39">
        <v>0</v>
      </c>
      <c r="I47" s="39">
        <v>0</v>
      </c>
      <c r="J47" s="14">
        <v>0</v>
      </c>
      <c r="K47" s="14">
        <v>0</v>
      </c>
      <c r="L47" s="14">
        <v>0</v>
      </c>
      <c r="M47" s="14">
        <v>0</v>
      </c>
      <c r="N47" s="23">
        <v>0</v>
      </c>
      <c r="O47" s="23">
        <v>0</v>
      </c>
      <c r="P47" s="23">
        <v>0</v>
      </c>
      <c r="S47" s="83"/>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row>
    <row r="48" spans="1:284" s="15" customFormat="1" x14ac:dyDescent="0.25">
      <c r="A48" s="6">
        <f t="shared" si="2"/>
        <v>38</v>
      </c>
      <c r="B48" s="6">
        <f t="shared" si="1"/>
        <v>40</v>
      </c>
      <c r="C48" s="84"/>
      <c r="D48" s="85"/>
      <c r="E48" s="21" t="s">
        <v>64</v>
      </c>
      <c r="F48" s="14">
        <v>4</v>
      </c>
      <c r="G48" s="14"/>
      <c r="H48" s="14"/>
      <c r="I48" s="23"/>
      <c r="J48" s="14"/>
      <c r="K48" s="14"/>
      <c r="L48" s="14"/>
      <c r="M48" s="14"/>
      <c r="N48" s="23"/>
      <c r="O48" s="23"/>
      <c r="P48" s="23"/>
      <c r="S48" s="83"/>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row>
    <row r="49" spans="1:284" s="15" customFormat="1" ht="21.75" customHeight="1" x14ac:dyDescent="0.25">
      <c r="A49" s="6">
        <f t="shared" si="2"/>
        <v>39</v>
      </c>
      <c r="B49" s="6">
        <f t="shared" si="1"/>
        <v>41</v>
      </c>
      <c r="C49" s="84"/>
      <c r="D49" s="122" t="s">
        <v>141</v>
      </c>
      <c r="E49" s="123"/>
      <c r="F49" s="81">
        <f t="shared" ref="F49:K49" si="3">SUM(F5:F48)</f>
        <v>44747</v>
      </c>
      <c r="G49" s="81">
        <f t="shared" si="3"/>
        <v>1592165</v>
      </c>
      <c r="H49" s="81">
        <f t="shared" si="3"/>
        <v>37785</v>
      </c>
      <c r="I49" s="81">
        <f t="shared" si="3"/>
        <v>1564664</v>
      </c>
      <c r="J49" s="81">
        <f t="shared" si="3"/>
        <v>10035</v>
      </c>
      <c r="K49" s="81">
        <f t="shared" si="3"/>
        <v>1511499</v>
      </c>
      <c r="L49" s="81">
        <f>SUM(L9:L48)</f>
        <v>7485</v>
      </c>
      <c r="M49" s="81">
        <f>SUM(M9:M48)</f>
        <v>1472291</v>
      </c>
      <c r="N49" s="81">
        <f>SUM(N9:N48)</f>
        <v>196.52700000000237</v>
      </c>
      <c r="O49" s="81">
        <f>SUM(O9:O48)</f>
        <v>102038.79289240958</v>
      </c>
      <c r="P49" s="81">
        <f>SUM(P9:P48)</f>
        <v>1442945.2580658272</v>
      </c>
      <c r="S49" s="83"/>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row>
    <row r="50" spans="1:284" s="15" customFormat="1" ht="47.25" x14ac:dyDescent="0.25">
      <c r="A50" s="6">
        <f t="shared" si="2"/>
        <v>40</v>
      </c>
      <c r="B50" s="6">
        <f t="shared" si="1"/>
        <v>42</v>
      </c>
      <c r="C50" s="22">
        <v>4</v>
      </c>
      <c r="D50" s="17" t="s">
        <v>99</v>
      </c>
      <c r="E50" s="21" t="s">
        <v>140</v>
      </c>
      <c r="F50" s="14">
        <v>16609</v>
      </c>
      <c r="G50" s="14">
        <v>0</v>
      </c>
      <c r="H50" s="14">
        <v>16602</v>
      </c>
      <c r="I50" s="14">
        <v>0</v>
      </c>
      <c r="J50" s="14">
        <v>0</v>
      </c>
      <c r="K50" s="14">
        <v>0</v>
      </c>
      <c r="L50" s="14">
        <v>0</v>
      </c>
      <c r="M50" s="14">
        <v>0</v>
      </c>
      <c r="N50" s="14">
        <v>0</v>
      </c>
      <c r="O50" s="14">
        <v>0</v>
      </c>
      <c r="P50" s="14">
        <v>0</v>
      </c>
      <c r="S50" s="83"/>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row>
    <row r="51" spans="1:284" s="15" customFormat="1" x14ac:dyDescent="0.25">
      <c r="A51" s="6">
        <f t="shared" si="2"/>
        <v>41</v>
      </c>
      <c r="B51" s="6">
        <f t="shared" si="1"/>
        <v>43</v>
      </c>
      <c r="C51" s="22"/>
      <c r="D51" s="91"/>
      <c r="E51" s="92"/>
      <c r="F51" s="14"/>
      <c r="G51" s="14"/>
      <c r="H51" s="14"/>
      <c r="I51" s="14"/>
      <c r="J51" s="14"/>
      <c r="K51" s="14"/>
      <c r="L51" s="14"/>
      <c r="M51" s="14"/>
      <c r="N51" s="93"/>
      <c r="O51" s="93"/>
      <c r="P51" s="93"/>
      <c r="S51" s="83"/>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row>
    <row r="52" spans="1:284" s="15" customFormat="1" ht="26.25" customHeight="1" x14ac:dyDescent="0.25">
      <c r="A52" s="6">
        <f t="shared" si="2"/>
        <v>42</v>
      </c>
      <c r="B52" s="6">
        <f t="shared" si="1"/>
        <v>44</v>
      </c>
      <c r="C52" s="22"/>
      <c r="D52" s="163" t="s">
        <v>196</v>
      </c>
      <c r="E52" s="164"/>
      <c r="F52" s="39">
        <f t="shared" ref="F52:N52" si="4">SUM(F50:F50)+F49</f>
        <v>61356</v>
      </c>
      <c r="G52" s="39">
        <f t="shared" si="4"/>
        <v>1592165</v>
      </c>
      <c r="H52" s="39">
        <f t="shared" si="4"/>
        <v>54387</v>
      </c>
      <c r="I52" s="39">
        <f t="shared" si="4"/>
        <v>1564664</v>
      </c>
      <c r="J52" s="39">
        <f t="shared" si="4"/>
        <v>10035</v>
      </c>
      <c r="K52" s="39">
        <f t="shared" si="4"/>
        <v>1511499</v>
      </c>
      <c r="L52" s="39">
        <f t="shared" si="4"/>
        <v>7485</v>
      </c>
      <c r="M52" s="39">
        <f t="shared" si="4"/>
        <v>1472291</v>
      </c>
      <c r="N52" s="39">
        <f t="shared" si="4"/>
        <v>196.52700000000237</v>
      </c>
      <c r="O52" s="94">
        <v>102038.79289240958</v>
      </c>
      <c r="P52" s="39">
        <f>SUM(P50:P50)+P49</f>
        <v>1442945.2580658272</v>
      </c>
      <c r="S52" s="83"/>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row>
    <row r="53" spans="1:284" s="15" customFormat="1" ht="54" customHeight="1" x14ac:dyDescent="0.25">
      <c r="A53" s="6">
        <f t="shared" si="2"/>
        <v>43</v>
      </c>
      <c r="B53" s="6">
        <f t="shared" si="1"/>
        <v>45</v>
      </c>
      <c r="C53" s="22"/>
      <c r="D53" s="35" t="s">
        <v>144</v>
      </c>
      <c r="E53" s="1" t="s">
        <v>182</v>
      </c>
      <c r="F53" s="159">
        <v>3.2099999999999997E-2</v>
      </c>
      <c r="G53" s="160"/>
      <c r="H53" s="159">
        <v>3.1399999999999997E-2</v>
      </c>
      <c r="I53" s="160"/>
      <c r="J53" s="157">
        <v>2.3199999999999998E-2</v>
      </c>
      <c r="K53" s="165"/>
      <c r="L53" s="161" t="s">
        <v>163</v>
      </c>
      <c r="M53" s="162"/>
      <c r="N53" s="38">
        <v>0</v>
      </c>
      <c r="O53" s="95">
        <v>0</v>
      </c>
      <c r="P53" s="95">
        <v>0</v>
      </c>
      <c r="Q53" s="83"/>
      <c r="R53" s="96"/>
      <c r="S53" s="96"/>
      <c r="T53" s="140" t="s">
        <v>166</v>
      </c>
      <c r="U53" s="141"/>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row>
    <row r="54" spans="1:284" s="15" customFormat="1" ht="26.25" customHeight="1" x14ac:dyDescent="0.25">
      <c r="A54" s="6">
        <f t="shared" si="2"/>
        <v>44</v>
      </c>
      <c r="B54" s="6">
        <f t="shared" si="1"/>
        <v>46</v>
      </c>
      <c r="C54" s="22"/>
      <c r="D54" s="35" t="s">
        <v>145</v>
      </c>
      <c r="E54" s="92" t="s">
        <v>146</v>
      </c>
      <c r="F54" s="39">
        <v>13983</v>
      </c>
      <c r="G54" s="39"/>
      <c r="H54" s="39">
        <v>13459</v>
      </c>
      <c r="I54" s="39"/>
      <c r="J54" s="39">
        <v>9520</v>
      </c>
      <c r="K54" s="39"/>
      <c r="L54" s="39">
        <v>0</v>
      </c>
      <c r="M54" s="39"/>
      <c r="N54" s="40">
        <v>9.9999999999999995E-8</v>
      </c>
      <c r="O54" s="95">
        <v>0</v>
      </c>
      <c r="P54" s="95">
        <v>0</v>
      </c>
      <c r="Q54" s="83"/>
      <c r="R54" s="96"/>
      <c r="S54" s="96"/>
      <c r="T54" s="142"/>
      <c r="U54" s="143"/>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row>
    <row r="55" spans="1:284" s="15" customFormat="1" ht="26.25" customHeight="1" x14ac:dyDescent="0.25">
      <c r="A55" s="6">
        <f t="shared" si="2"/>
        <v>45</v>
      </c>
      <c r="B55" s="6">
        <f t="shared" si="1"/>
        <v>47</v>
      </c>
      <c r="C55" s="22"/>
      <c r="D55" s="35" t="s">
        <v>147</v>
      </c>
      <c r="E55" s="92" t="s">
        <v>148</v>
      </c>
      <c r="F55" s="39">
        <v>14432</v>
      </c>
      <c r="G55" s="39"/>
      <c r="H55" s="39">
        <v>13882</v>
      </c>
      <c r="I55" s="39"/>
      <c r="J55" s="39">
        <v>9740</v>
      </c>
      <c r="K55" s="39"/>
      <c r="L55" s="39">
        <v>0</v>
      </c>
      <c r="M55" s="39"/>
      <c r="N55" s="40">
        <v>9.9999999999999995E-8</v>
      </c>
      <c r="O55" s="95">
        <v>0</v>
      </c>
      <c r="P55" s="95">
        <v>0</v>
      </c>
      <c r="Q55" s="83"/>
      <c r="R55" s="96"/>
      <c r="S55" s="96"/>
      <c r="T55" s="142"/>
      <c r="U55" s="143"/>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row>
    <row r="56" spans="1:284" s="15" customFormat="1" x14ac:dyDescent="0.25">
      <c r="A56" s="6">
        <f t="shared" si="2"/>
        <v>46</v>
      </c>
      <c r="B56" s="6">
        <f t="shared" si="1"/>
        <v>48</v>
      </c>
      <c r="C56" s="22"/>
      <c r="D56" s="44" t="s">
        <v>26</v>
      </c>
      <c r="E56" s="45"/>
      <c r="F56" s="130" t="s">
        <v>84</v>
      </c>
      <c r="G56" s="130"/>
      <c r="H56" s="130" t="s">
        <v>84</v>
      </c>
      <c r="I56" s="130"/>
      <c r="J56" s="130" t="s">
        <v>179</v>
      </c>
      <c r="K56" s="130"/>
      <c r="L56" s="130" t="s">
        <v>180</v>
      </c>
      <c r="M56" s="130"/>
      <c r="N56" s="144" t="s">
        <v>2</v>
      </c>
      <c r="O56" s="144"/>
      <c r="P56" s="144"/>
      <c r="Q56" s="128"/>
      <c r="R56" s="129"/>
      <c r="S56" s="129"/>
      <c r="T56" s="50"/>
      <c r="U56" s="97"/>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row>
    <row r="57" spans="1:284" s="15" customFormat="1" x14ac:dyDescent="0.25">
      <c r="A57" s="6">
        <f t="shared" si="2"/>
        <v>47</v>
      </c>
      <c r="B57" s="6">
        <f t="shared" si="1"/>
        <v>49</v>
      </c>
      <c r="C57" s="22"/>
      <c r="D57" s="98" t="s">
        <v>21</v>
      </c>
      <c r="F57" s="156">
        <v>9.9000000000000005E-2</v>
      </c>
      <c r="G57" s="156"/>
      <c r="H57" s="156">
        <v>9.9000000000000005E-2</v>
      </c>
      <c r="I57" s="156"/>
      <c r="J57" s="157">
        <v>9.0999999999999998E-2</v>
      </c>
      <c r="K57" s="158"/>
      <c r="L57" s="157">
        <v>0.09</v>
      </c>
      <c r="M57" s="158"/>
      <c r="N57" s="145">
        <v>9.0999999999999998E-2</v>
      </c>
      <c r="O57" s="145"/>
      <c r="P57" s="146"/>
      <c r="Q57" s="128"/>
      <c r="R57" s="129"/>
      <c r="S57" s="129"/>
      <c r="T57" s="50"/>
      <c r="U57" s="97"/>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row>
    <row r="58" spans="1:284" s="15" customFormat="1" x14ac:dyDescent="0.25">
      <c r="A58" s="6">
        <f t="shared" si="2"/>
        <v>48</v>
      </c>
      <c r="B58" s="6">
        <f t="shared" si="1"/>
        <v>50</v>
      </c>
      <c r="C58" s="22"/>
      <c r="D58" s="98" t="s">
        <v>22</v>
      </c>
      <c r="F58" s="156">
        <v>5.62E-2</v>
      </c>
      <c r="G58" s="156"/>
      <c r="H58" s="156">
        <v>5.62E-2</v>
      </c>
      <c r="I58" s="156"/>
      <c r="J58" s="157">
        <v>5.4100000000000002E-2</v>
      </c>
      <c r="K58" s="158"/>
      <c r="L58" s="157">
        <v>5.62E-2</v>
      </c>
      <c r="M58" s="158"/>
      <c r="N58" s="145">
        <v>5.1999999999999998E-2</v>
      </c>
      <c r="O58" s="145"/>
      <c r="P58" s="146"/>
      <c r="Q58" s="128"/>
      <c r="R58" s="129"/>
      <c r="S58" s="129"/>
      <c r="T58" s="52"/>
      <c r="U58" s="99"/>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row>
    <row r="59" spans="1:284" s="15" customFormat="1" x14ac:dyDescent="0.25">
      <c r="A59" s="6">
        <f t="shared" si="2"/>
        <v>49</v>
      </c>
      <c r="B59" s="6">
        <f t="shared" si="1"/>
        <v>51</v>
      </c>
      <c r="C59" s="22"/>
      <c r="D59" s="98" t="s">
        <v>23</v>
      </c>
      <c r="F59" s="148" t="s">
        <v>143</v>
      </c>
      <c r="G59" s="148"/>
      <c r="H59" s="148" t="s">
        <v>143</v>
      </c>
      <c r="I59" s="148"/>
      <c r="J59" s="133" t="s">
        <v>164</v>
      </c>
      <c r="K59" s="135"/>
      <c r="L59" s="148" t="s">
        <v>164</v>
      </c>
      <c r="M59" s="148"/>
      <c r="N59" s="145" t="s">
        <v>161</v>
      </c>
      <c r="O59" s="145"/>
      <c r="P59" s="146"/>
      <c r="Q59" s="128"/>
      <c r="R59" s="129"/>
      <c r="S59" s="129"/>
      <c r="T59" s="130"/>
      <c r="U59" s="130"/>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row>
    <row r="60" spans="1:284" s="15" customFormat="1" x14ac:dyDescent="0.25">
      <c r="A60" s="6">
        <f t="shared" si="2"/>
        <v>50</v>
      </c>
      <c r="B60" s="6">
        <f t="shared" si="1"/>
        <v>52</v>
      </c>
      <c r="C60" s="22"/>
      <c r="D60" s="98" t="s">
        <v>29</v>
      </c>
      <c r="F60" s="147">
        <v>7.7600000000000002E-2</v>
      </c>
      <c r="G60" s="148"/>
      <c r="H60" s="147">
        <v>7.7600000000000002E-2</v>
      </c>
      <c r="I60" s="148"/>
      <c r="J60" s="151">
        <v>7.1999999999999995E-2</v>
      </c>
      <c r="K60" s="152"/>
      <c r="L60" s="151">
        <v>7.2599999999999998E-2</v>
      </c>
      <c r="M60" s="152"/>
      <c r="N60" s="167">
        <v>7.0900000000000005E-2</v>
      </c>
      <c r="O60" s="168"/>
      <c r="P60" s="169"/>
      <c r="Q60" s="166"/>
      <c r="R60" s="122"/>
      <c r="S60" s="122"/>
      <c r="T60" s="128"/>
      <c r="U60" s="136"/>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row>
    <row r="61" spans="1:284" s="15" customFormat="1" x14ac:dyDescent="0.25">
      <c r="A61" s="6">
        <f t="shared" si="2"/>
        <v>51</v>
      </c>
      <c r="B61" s="6">
        <f t="shared" si="1"/>
        <v>53</v>
      </c>
      <c r="C61" s="22"/>
      <c r="D61" s="98"/>
      <c r="E61" s="100"/>
      <c r="F61" s="130"/>
      <c r="G61" s="130"/>
      <c r="H61" s="6"/>
      <c r="I61" s="6"/>
      <c r="J61" s="130"/>
      <c r="K61" s="130"/>
      <c r="L61" s="130"/>
      <c r="M61" s="130"/>
      <c r="N61" s="130"/>
      <c r="O61" s="130"/>
      <c r="P61" s="130"/>
      <c r="Q61" s="128"/>
      <c r="R61" s="129"/>
      <c r="S61" s="129"/>
      <c r="T61" s="130"/>
      <c r="U61" s="130"/>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row>
    <row r="62" spans="1:284" s="15" customFormat="1" ht="15.75" customHeight="1" x14ac:dyDescent="0.25">
      <c r="A62" s="6">
        <f t="shared" si="2"/>
        <v>52</v>
      </c>
      <c r="B62" s="6">
        <f t="shared" si="1"/>
        <v>54</v>
      </c>
      <c r="C62" s="22"/>
      <c r="D62" s="44" t="s">
        <v>24</v>
      </c>
      <c r="E62" s="45"/>
      <c r="F62" s="148"/>
      <c r="G62" s="148"/>
      <c r="H62" s="71"/>
      <c r="I62" s="71"/>
      <c r="J62" s="130"/>
      <c r="K62" s="130"/>
      <c r="L62" s="130"/>
      <c r="M62" s="130"/>
      <c r="N62" s="130"/>
      <c r="O62" s="130"/>
      <c r="P62" s="130"/>
      <c r="Q62" s="128"/>
      <c r="R62" s="129"/>
      <c r="S62" s="129"/>
      <c r="T62" s="130"/>
      <c r="U62" s="130"/>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row>
    <row r="63" spans="1:284" s="15" customFormat="1" x14ac:dyDescent="0.25">
      <c r="A63" s="6">
        <f t="shared" si="2"/>
        <v>53</v>
      </c>
      <c r="B63" s="6">
        <f t="shared" si="1"/>
        <v>55</v>
      </c>
      <c r="C63" s="22"/>
      <c r="D63" s="44" t="s">
        <v>67</v>
      </c>
      <c r="E63" s="101"/>
      <c r="F63" s="102"/>
      <c r="G63" s="103"/>
      <c r="H63" s="117" t="s">
        <v>188</v>
      </c>
      <c r="I63" s="132"/>
      <c r="J63" s="132"/>
      <c r="K63" s="132"/>
      <c r="L63" s="132"/>
      <c r="M63" s="118"/>
      <c r="N63" s="137" t="s">
        <v>197</v>
      </c>
      <c r="O63" s="138"/>
      <c r="P63" s="139"/>
      <c r="Q63" s="100"/>
      <c r="R63" s="104"/>
      <c r="S63" s="10"/>
      <c r="T63" s="117" t="s">
        <v>198</v>
      </c>
      <c r="U63" s="118"/>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row>
    <row r="64" spans="1:284" s="15" customFormat="1" ht="199.5" customHeight="1" x14ac:dyDescent="0.25">
      <c r="A64" s="6">
        <f>1+A62</f>
        <v>53</v>
      </c>
      <c r="B64" s="6">
        <f t="shared" si="1"/>
        <v>56</v>
      </c>
      <c r="C64" s="22"/>
      <c r="D64" s="98" t="s">
        <v>14</v>
      </c>
      <c r="F64" s="149" t="s">
        <v>199</v>
      </c>
      <c r="G64" s="150"/>
      <c r="H64" s="117" t="s">
        <v>200</v>
      </c>
      <c r="I64" s="132"/>
      <c r="J64" s="132"/>
      <c r="K64" s="132"/>
      <c r="L64" s="132"/>
      <c r="M64" s="118"/>
      <c r="N64" s="137" t="s">
        <v>162</v>
      </c>
      <c r="O64" s="138"/>
      <c r="P64" s="139"/>
      <c r="Q64" s="128"/>
      <c r="R64" s="129"/>
      <c r="S64" s="129"/>
      <c r="T64" s="117" t="s">
        <v>198</v>
      </c>
      <c r="U64" s="118"/>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row>
    <row r="65" spans="1:284" s="15" customFormat="1" ht="120" customHeight="1" x14ac:dyDescent="0.25">
      <c r="A65" s="6">
        <f t="shared" si="2"/>
        <v>54</v>
      </c>
      <c r="B65" s="6">
        <f t="shared" si="1"/>
        <v>57</v>
      </c>
      <c r="C65" s="22"/>
      <c r="D65" s="12" t="s">
        <v>15</v>
      </c>
      <c r="F65" s="117" t="s">
        <v>129</v>
      </c>
      <c r="G65" s="118"/>
      <c r="H65" s="117" t="s">
        <v>201</v>
      </c>
      <c r="I65" s="132"/>
      <c r="J65" s="132"/>
      <c r="K65" s="132"/>
      <c r="L65" s="132"/>
      <c r="M65" s="118"/>
      <c r="N65" s="130"/>
      <c r="O65" s="130"/>
      <c r="P65" s="130"/>
      <c r="Q65" s="128"/>
      <c r="R65" s="129"/>
      <c r="S65" s="129"/>
      <c r="T65" s="117" t="s">
        <v>198</v>
      </c>
      <c r="U65" s="118"/>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row>
    <row r="66" spans="1:284" s="15" customFormat="1" ht="165.75" customHeight="1" x14ac:dyDescent="0.25">
      <c r="A66" s="6">
        <f t="shared" si="2"/>
        <v>55</v>
      </c>
      <c r="B66" s="6">
        <f t="shared" si="1"/>
        <v>58</v>
      </c>
      <c r="C66" s="22"/>
      <c r="D66" s="12" t="s">
        <v>16</v>
      </c>
      <c r="F66" s="117" t="s">
        <v>130</v>
      </c>
      <c r="G66" s="118"/>
      <c r="H66" s="117" t="s">
        <v>202</v>
      </c>
      <c r="I66" s="132"/>
      <c r="J66" s="132"/>
      <c r="K66" s="132"/>
      <c r="L66" s="132"/>
      <c r="M66" s="118"/>
      <c r="N66" s="130"/>
      <c r="O66" s="130"/>
      <c r="P66" s="130"/>
      <c r="Q66" s="128"/>
      <c r="R66" s="129"/>
      <c r="S66" s="129"/>
      <c r="T66" s="117" t="s">
        <v>198</v>
      </c>
      <c r="U66" s="118"/>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row>
    <row r="67" spans="1:284" s="15" customFormat="1" ht="141" customHeight="1" x14ac:dyDescent="0.25">
      <c r="A67" s="6">
        <f t="shared" si="2"/>
        <v>56</v>
      </c>
      <c r="B67" s="6">
        <f t="shared" si="1"/>
        <v>59</v>
      </c>
      <c r="C67" s="22"/>
      <c r="D67" s="12" t="s">
        <v>17</v>
      </c>
      <c r="F67" s="115" t="s">
        <v>131</v>
      </c>
      <c r="G67" s="116"/>
      <c r="H67" s="115" t="s">
        <v>203</v>
      </c>
      <c r="I67" s="131"/>
      <c r="J67" s="131"/>
      <c r="K67" s="131"/>
      <c r="L67" s="131"/>
      <c r="M67" s="116"/>
      <c r="N67" s="130"/>
      <c r="O67" s="130"/>
      <c r="P67" s="130"/>
      <c r="Q67" s="128"/>
      <c r="R67" s="129"/>
      <c r="S67" s="129"/>
      <c r="T67" s="117" t="s">
        <v>198</v>
      </c>
      <c r="U67" s="118"/>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row>
    <row r="68" spans="1:284" s="15" customFormat="1" ht="148.5" customHeight="1" x14ac:dyDescent="0.25">
      <c r="A68" s="6">
        <f t="shared" si="2"/>
        <v>57</v>
      </c>
      <c r="B68" s="6">
        <f t="shared" si="1"/>
        <v>60</v>
      </c>
      <c r="C68" s="22"/>
      <c r="D68" s="12" t="s">
        <v>18</v>
      </c>
      <c r="F68" s="115" t="s">
        <v>132</v>
      </c>
      <c r="G68" s="116"/>
      <c r="H68" s="115" t="s">
        <v>204</v>
      </c>
      <c r="I68" s="131"/>
      <c r="J68" s="131"/>
      <c r="K68" s="131"/>
      <c r="L68" s="131"/>
      <c r="M68" s="116"/>
      <c r="N68" s="137" t="s">
        <v>174</v>
      </c>
      <c r="O68" s="138"/>
      <c r="P68" s="139"/>
      <c r="Q68" s="128"/>
      <c r="R68" s="129"/>
      <c r="S68" s="129"/>
      <c r="T68" s="117" t="s">
        <v>198</v>
      </c>
      <c r="U68" s="118"/>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row>
    <row r="69" spans="1:284" s="15" customFormat="1" ht="96.75" customHeight="1" x14ac:dyDescent="0.25">
      <c r="A69" s="6">
        <f t="shared" si="2"/>
        <v>58</v>
      </c>
      <c r="B69" s="6">
        <f t="shared" si="1"/>
        <v>61</v>
      </c>
      <c r="C69" s="22"/>
      <c r="D69" s="12" t="s">
        <v>19</v>
      </c>
      <c r="F69" s="117" t="s">
        <v>133</v>
      </c>
      <c r="G69" s="118"/>
      <c r="H69" s="117" t="s">
        <v>205</v>
      </c>
      <c r="I69" s="132"/>
      <c r="J69" s="132"/>
      <c r="K69" s="132"/>
      <c r="L69" s="132"/>
      <c r="M69" s="118"/>
      <c r="N69" s="130"/>
      <c r="O69" s="130"/>
      <c r="P69" s="130"/>
      <c r="Q69" s="128"/>
      <c r="R69" s="129"/>
      <c r="S69" s="129"/>
      <c r="T69" s="117" t="s">
        <v>198</v>
      </c>
      <c r="U69" s="118"/>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row>
    <row r="70" spans="1:284" s="15" customFormat="1" ht="132" customHeight="1" x14ac:dyDescent="0.25">
      <c r="A70" s="6">
        <f t="shared" si="2"/>
        <v>59</v>
      </c>
      <c r="B70" s="6">
        <f t="shared" si="1"/>
        <v>62</v>
      </c>
      <c r="C70" s="22"/>
      <c r="D70" s="12" t="s">
        <v>20</v>
      </c>
      <c r="F70" s="115" t="s">
        <v>134</v>
      </c>
      <c r="G70" s="116"/>
      <c r="H70" s="115" t="s">
        <v>206</v>
      </c>
      <c r="I70" s="131"/>
      <c r="J70" s="131"/>
      <c r="K70" s="131"/>
      <c r="L70" s="131"/>
      <c r="M70" s="116"/>
      <c r="N70" s="130"/>
      <c r="O70" s="130"/>
      <c r="P70" s="130"/>
      <c r="Q70" s="128"/>
      <c r="R70" s="129"/>
      <c r="S70" s="129"/>
      <c r="T70" s="117" t="s">
        <v>198</v>
      </c>
      <c r="U70" s="118"/>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row>
    <row r="71" spans="1:284" s="15" customFormat="1" ht="57" customHeight="1" x14ac:dyDescent="0.25">
      <c r="A71" s="105" t="e">
        <f>1+#REF!</f>
        <v>#REF!</v>
      </c>
      <c r="B71" s="6">
        <f t="shared" si="1"/>
        <v>63</v>
      </c>
      <c r="C71" s="67"/>
      <c r="D71" s="106" t="s">
        <v>5</v>
      </c>
      <c r="E71" s="107"/>
      <c r="F71" s="115"/>
      <c r="G71" s="116"/>
      <c r="H71" s="117" t="s">
        <v>181</v>
      </c>
      <c r="I71" s="118"/>
      <c r="J71" s="115"/>
      <c r="K71" s="116"/>
      <c r="L71" s="149" t="s">
        <v>165</v>
      </c>
      <c r="M71" s="150"/>
      <c r="N71" s="149" t="s">
        <v>207</v>
      </c>
      <c r="O71" s="170"/>
      <c r="P71" s="150"/>
      <c r="Q71" s="108"/>
      <c r="R71" s="109"/>
      <c r="S71" s="109"/>
      <c r="T71" s="149" t="s">
        <v>167</v>
      </c>
      <c r="U71" s="150"/>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row>
    <row r="72" spans="1:284" s="15" customFormat="1" ht="192.75" customHeight="1" x14ac:dyDescent="0.25">
      <c r="A72" s="6" t="e">
        <f t="shared" ref="A72:A77" si="5">1+A71</f>
        <v>#REF!</v>
      </c>
      <c r="B72" s="6">
        <f t="shared" si="1"/>
        <v>64</v>
      </c>
      <c r="C72" s="22"/>
      <c r="D72" s="45"/>
      <c r="E72" s="110"/>
      <c r="F72" s="114"/>
      <c r="G72" s="114"/>
      <c r="H72" s="119" t="s">
        <v>186</v>
      </c>
      <c r="I72" s="119"/>
      <c r="J72" s="126"/>
      <c r="K72" s="127"/>
      <c r="L72" s="120"/>
      <c r="M72" s="120"/>
      <c r="N72" s="133"/>
      <c r="O72" s="134"/>
      <c r="P72" s="135"/>
      <c r="Q72" s="102"/>
      <c r="R72" s="111"/>
      <c r="S72" s="111"/>
      <c r="T72" s="149" t="s">
        <v>168</v>
      </c>
      <c r="U72" s="150"/>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row>
    <row r="73" spans="1:284" s="15" customFormat="1" ht="40.5" customHeight="1" x14ac:dyDescent="0.25">
      <c r="A73" s="6" t="e">
        <f t="shared" si="5"/>
        <v>#REF!</v>
      </c>
      <c r="B73" s="6"/>
      <c r="C73" s="22"/>
      <c r="D73" s="112"/>
      <c r="E73" s="110"/>
      <c r="F73" s="114"/>
      <c r="G73" s="114"/>
      <c r="H73" s="119" t="s">
        <v>209</v>
      </c>
      <c r="I73" s="119"/>
      <c r="J73" s="126"/>
      <c r="K73" s="127"/>
      <c r="L73" s="155"/>
      <c r="M73" s="155"/>
      <c r="N73" s="121"/>
      <c r="O73" s="124"/>
      <c r="P73" s="125"/>
      <c r="Q73" s="48"/>
      <c r="R73" s="10"/>
      <c r="S73" s="10"/>
      <c r="T73" s="48"/>
      <c r="U73" s="49"/>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row>
    <row r="74" spans="1:284" s="15" customFormat="1" x14ac:dyDescent="0.25">
      <c r="A74" s="6" t="e">
        <f>1+A73</f>
        <v>#REF!</v>
      </c>
      <c r="B74" s="6"/>
      <c r="C74" s="22"/>
      <c r="D74" s="44"/>
      <c r="E74" s="66"/>
      <c r="F74" s="115"/>
      <c r="G74" s="116"/>
      <c r="H74" s="115"/>
      <c r="I74" s="116"/>
      <c r="J74" s="121"/>
      <c r="K74" s="125"/>
      <c r="L74" s="128"/>
      <c r="M74" s="136"/>
      <c r="N74" s="128"/>
      <c r="O74" s="129"/>
      <c r="P74" s="136"/>
      <c r="Q74" s="128"/>
      <c r="R74" s="129"/>
      <c r="S74" s="129"/>
      <c r="T74" s="128"/>
      <c r="U74" s="136"/>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row>
    <row r="75" spans="1:284" s="15" customFormat="1" x14ac:dyDescent="0.25">
      <c r="A75" s="6" t="e">
        <f t="shared" si="5"/>
        <v>#REF!</v>
      </c>
      <c r="B75" s="6"/>
      <c r="C75" s="22"/>
      <c r="D75" s="45"/>
      <c r="E75" s="66"/>
      <c r="F75" s="115"/>
      <c r="G75" s="116"/>
      <c r="H75" s="115"/>
      <c r="I75" s="116"/>
      <c r="J75" s="121"/>
      <c r="K75" s="125"/>
      <c r="L75" s="115"/>
      <c r="M75" s="116"/>
      <c r="N75" s="115"/>
      <c r="O75" s="116"/>
      <c r="P75" s="49"/>
      <c r="Q75" s="48"/>
      <c r="R75" s="10"/>
      <c r="S75" s="10"/>
      <c r="T75" s="48"/>
      <c r="U75" s="49"/>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row>
    <row r="76" spans="1:284" s="15" customFormat="1" x14ac:dyDescent="0.25">
      <c r="A76" s="6" t="e">
        <f t="shared" si="5"/>
        <v>#REF!</v>
      </c>
      <c r="B76" s="6"/>
      <c r="C76" s="22"/>
      <c r="D76" s="45"/>
      <c r="E76" s="66"/>
      <c r="F76" s="114"/>
      <c r="G76" s="114"/>
      <c r="H76" s="114"/>
      <c r="I76" s="114"/>
      <c r="J76" s="121"/>
      <c r="K76" s="125"/>
      <c r="L76" s="115"/>
      <c r="M76" s="116"/>
      <c r="N76" s="121"/>
      <c r="O76" s="122"/>
      <c r="P76" s="123"/>
      <c r="Q76" s="48"/>
      <c r="R76" s="10"/>
      <c r="S76" s="10"/>
      <c r="T76" s="48"/>
      <c r="U76" s="49"/>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c r="IW76" s="4"/>
      <c r="IX76" s="4"/>
      <c r="IY76" s="4"/>
      <c r="IZ76" s="4"/>
      <c r="JA76" s="4"/>
      <c r="JB76" s="4"/>
      <c r="JC76" s="4"/>
      <c r="JD76" s="4"/>
      <c r="JE76" s="4"/>
      <c r="JF76" s="4"/>
      <c r="JG76" s="4"/>
      <c r="JH76" s="4"/>
      <c r="JI76" s="4"/>
      <c r="JJ76" s="4"/>
      <c r="JK76" s="4"/>
      <c r="JL76" s="4"/>
      <c r="JM76" s="4"/>
      <c r="JN76" s="4"/>
      <c r="JO76" s="4"/>
      <c r="JP76" s="4"/>
      <c r="JQ76" s="4"/>
      <c r="JR76" s="4"/>
      <c r="JS76" s="4"/>
      <c r="JT76" s="4"/>
      <c r="JU76" s="4"/>
      <c r="JV76" s="4"/>
      <c r="JW76" s="4"/>
      <c r="JX76" s="4"/>
    </row>
    <row r="77" spans="1:284" s="15" customFormat="1" ht="19.5" customHeight="1" x14ac:dyDescent="0.25">
      <c r="A77" s="6" t="e">
        <f t="shared" si="5"/>
        <v>#REF!</v>
      </c>
      <c r="B77" s="6"/>
      <c r="C77" s="22"/>
      <c r="D77" s="45"/>
      <c r="E77" s="66"/>
      <c r="F77" s="121"/>
      <c r="G77" s="125"/>
      <c r="H77" s="113"/>
      <c r="I77" s="113"/>
      <c r="J77" s="121"/>
      <c r="K77" s="125"/>
      <c r="L77" s="128"/>
      <c r="M77" s="136"/>
      <c r="N77" s="133"/>
      <c r="O77" s="129"/>
      <c r="P77" s="136"/>
      <c r="Q77" s="128"/>
      <c r="R77" s="129"/>
      <c r="S77" s="129"/>
      <c r="T77" s="128"/>
      <c r="U77" s="136"/>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c r="IW77" s="4"/>
      <c r="IX77" s="4"/>
      <c r="IY77" s="4"/>
      <c r="IZ77" s="4"/>
      <c r="JA77" s="4"/>
      <c r="JB77" s="4"/>
      <c r="JC77" s="4"/>
      <c r="JD77" s="4"/>
      <c r="JE77" s="4"/>
      <c r="JF77" s="4"/>
      <c r="JG77" s="4"/>
      <c r="JH77" s="4"/>
      <c r="JI77" s="4"/>
      <c r="JJ77" s="4"/>
      <c r="JK77" s="4"/>
      <c r="JL77" s="4"/>
      <c r="JM77" s="4"/>
      <c r="JN77" s="4"/>
      <c r="JO77" s="4"/>
      <c r="JP77" s="4"/>
      <c r="JQ77" s="4"/>
      <c r="JR77" s="4"/>
      <c r="JS77" s="4"/>
      <c r="JT77" s="4"/>
      <c r="JU77" s="4"/>
      <c r="JV77" s="4"/>
      <c r="JW77" s="4"/>
      <c r="JX77" s="4"/>
    </row>
  </sheetData>
  <mergeCells count="146">
    <mergeCell ref="L77:M77"/>
    <mergeCell ref="N77:P77"/>
    <mergeCell ref="H58:I58"/>
    <mergeCell ref="H59:I59"/>
    <mergeCell ref="N64:P64"/>
    <mergeCell ref="Q77:S77"/>
    <mergeCell ref="T77:U77"/>
    <mergeCell ref="F70:G70"/>
    <mergeCell ref="T74:U74"/>
    <mergeCell ref="J74:K74"/>
    <mergeCell ref="F75:G75"/>
    <mergeCell ref="J76:K76"/>
    <mergeCell ref="F77:G77"/>
    <mergeCell ref="J77:K77"/>
    <mergeCell ref="F74:G74"/>
    <mergeCell ref="L74:M74"/>
    <mergeCell ref="N74:P74"/>
    <mergeCell ref="Q74:S74"/>
    <mergeCell ref="N70:P70"/>
    <mergeCell ref="Q70:S70"/>
    <mergeCell ref="J73:K73"/>
    <mergeCell ref="T71:U71"/>
    <mergeCell ref="T72:U72"/>
    <mergeCell ref="F66:G66"/>
    <mergeCell ref="J62:K62"/>
    <mergeCell ref="L62:M62"/>
    <mergeCell ref="F68:G68"/>
    <mergeCell ref="F67:G67"/>
    <mergeCell ref="F65:G65"/>
    <mergeCell ref="F69:G69"/>
    <mergeCell ref="H70:M70"/>
    <mergeCell ref="H69:M69"/>
    <mergeCell ref="H68:M68"/>
    <mergeCell ref="H65:M65"/>
    <mergeCell ref="H64:M64"/>
    <mergeCell ref="H63:M63"/>
    <mergeCell ref="N71:P71"/>
    <mergeCell ref="L71:M71"/>
    <mergeCell ref="F58:G58"/>
    <mergeCell ref="D49:E49"/>
    <mergeCell ref="D52:E52"/>
    <mergeCell ref="J53:K53"/>
    <mergeCell ref="J5:K5"/>
    <mergeCell ref="Q60:S60"/>
    <mergeCell ref="N58:P58"/>
    <mergeCell ref="N61:P61"/>
    <mergeCell ref="N63:P63"/>
    <mergeCell ref="L60:M60"/>
    <mergeCell ref="L59:M59"/>
    <mergeCell ref="L57:M57"/>
    <mergeCell ref="L58:M58"/>
    <mergeCell ref="N62:P62"/>
    <mergeCell ref="N60:P60"/>
    <mergeCell ref="L61:M61"/>
    <mergeCell ref="Q57:S57"/>
    <mergeCell ref="Q58:S58"/>
    <mergeCell ref="Q61:S61"/>
    <mergeCell ref="F61:G61"/>
    <mergeCell ref="F62:G62"/>
    <mergeCell ref="J58:K58"/>
    <mergeCell ref="H56:I56"/>
    <mergeCell ref="H60:I60"/>
    <mergeCell ref="D1:U1"/>
    <mergeCell ref="D2:U2"/>
    <mergeCell ref="D3:U3"/>
    <mergeCell ref="F5:G5"/>
    <mergeCell ref="L5:M5"/>
    <mergeCell ref="N5:P5"/>
    <mergeCell ref="Q5:S5"/>
    <mergeCell ref="T5:U5"/>
    <mergeCell ref="F57:G57"/>
    <mergeCell ref="F56:G56"/>
    <mergeCell ref="L56:M56"/>
    <mergeCell ref="F7:G7"/>
    <mergeCell ref="L7:M7"/>
    <mergeCell ref="J7:K7"/>
    <mergeCell ref="H5:I5"/>
    <mergeCell ref="H7:I7"/>
    <mergeCell ref="J57:K57"/>
    <mergeCell ref="J56:K56"/>
    <mergeCell ref="H57:I57"/>
    <mergeCell ref="F53:G53"/>
    <mergeCell ref="H53:I53"/>
    <mergeCell ref="L53:M53"/>
    <mergeCell ref="F60:G60"/>
    <mergeCell ref="F64:G64"/>
    <mergeCell ref="T60:U60"/>
    <mergeCell ref="T59:U59"/>
    <mergeCell ref="J59:K59"/>
    <mergeCell ref="F59:G59"/>
    <mergeCell ref="Q62:S62"/>
    <mergeCell ref="Q64:S64"/>
    <mergeCell ref="J60:K60"/>
    <mergeCell ref="J61:K61"/>
    <mergeCell ref="T63:U63"/>
    <mergeCell ref="T7:U7"/>
    <mergeCell ref="N7:P7"/>
    <mergeCell ref="Q56:S56"/>
    <mergeCell ref="Q7:S7"/>
    <mergeCell ref="T70:U70"/>
    <mergeCell ref="T65:U65"/>
    <mergeCell ref="T69:U69"/>
    <mergeCell ref="T68:U68"/>
    <mergeCell ref="N68:P68"/>
    <mergeCell ref="T53:U55"/>
    <mergeCell ref="N56:P56"/>
    <mergeCell ref="N59:P59"/>
    <mergeCell ref="N57:P57"/>
    <mergeCell ref="N67:P67"/>
    <mergeCell ref="Q67:S67"/>
    <mergeCell ref="N65:P65"/>
    <mergeCell ref="Q65:S65"/>
    <mergeCell ref="T62:U62"/>
    <mergeCell ref="T61:U61"/>
    <mergeCell ref="T64:U64"/>
    <mergeCell ref="Q59:S59"/>
    <mergeCell ref="T66:U66"/>
    <mergeCell ref="T67:U67"/>
    <mergeCell ref="Q66:S66"/>
    <mergeCell ref="N66:P66"/>
    <mergeCell ref="N69:P69"/>
    <mergeCell ref="Q69:S69"/>
    <mergeCell ref="Q68:S68"/>
    <mergeCell ref="H67:M67"/>
    <mergeCell ref="H66:M66"/>
    <mergeCell ref="F72:G72"/>
    <mergeCell ref="F73:G73"/>
    <mergeCell ref="F76:G76"/>
    <mergeCell ref="H76:I76"/>
    <mergeCell ref="L75:M75"/>
    <mergeCell ref="L76:M76"/>
    <mergeCell ref="N75:O75"/>
    <mergeCell ref="F71:G71"/>
    <mergeCell ref="H71:I71"/>
    <mergeCell ref="J71:K71"/>
    <mergeCell ref="H74:I74"/>
    <mergeCell ref="H75:I75"/>
    <mergeCell ref="H72:I72"/>
    <mergeCell ref="H73:I73"/>
    <mergeCell ref="L72:M72"/>
    <mergeCell ref="N76:P76"/>
    <mergeCell ref="N73:P73"/>
    <mergeCell ref="J72:K72"/>
    <mergeCell ref="N72:P72"/>
    <mergeCell ref="J75:K75"/>
    <mergeCell ref="L73:M73"/>
  </mergeCells>
  <printOptions horizontalCentered="1"/>
  <pageMargins left="0.28999999999999998" right="0.18" top="0.56000000000000005" bottom="0.93" header="0.23" footer="0.42"/>
  <pageSetup paperSize="5" scale="50" fitToHeight="37" orientation="landscape" r:id="rId1"/>
  <headerFooter>
    <oddFooter>&amp;C&amp;16UE-170485 et al Joint Issues List (December 2017)&amp;R&amp;16&amp;A Page &amp;P of &amp;N</oddFooter>
  </headerFooter>
  <rowBreaks count="1" manualBreakCount="1">
    <brk id="61"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5"/>
  <sheetViews>
    <sheetView tabSelected="1" view="pageBreakPreview" zoomScale="90" zoomScaleNormal="100" zoomScaleSheetLayoutView="90" workbookViewId="0">
      <pane xSplit="2" ySplit="6" topLeftCell="C64" activePane="bottomRight" state="frozen"/>
      <selection activeCell="C5" sqref="C5"/>
      <selection pane="topRight" activeCell="C5" sqref="C5"/>
      <selection pane="bottomLeft" activeCell="C5" sqref="C5"/>
      <selection pane="bottomRight" activeCell="C5" sqref="C5"/>
    </sheetView>
  </sheetViews>
  <sheetFormatPr defaultColWidth="9.140625" defaultRowHeight="15.75" x14ac:dyDescent="0.25"/>
  <cols>
    <col min="1" max="1" width="5.42578125" style="2" bestFit="1" customWidth="1"/>
    <col min="2" max="2" width="11.7109375" style="3" customWidth="1"/>
    <col min="3" max="3" width="40.85546875" style="2" customWidth="1"/>
    <col min="4" max="4" width="63.42578125" style="2" customWidth="1"/>
    <col min="5" max="5" width="14" style="73" customWidth="1"/>
    <col min="6" max="6" width="13.28515625" style="73" customWidth="1"/>
    <col min="7" max="7" width="12.7109375" style="2" customWidth="1"/>
    <col min="8" max="8" width="13.5703125" style="2" customWidth="1"/>
    <col min="9" max="9" width="13" style="2" customWidth="1"/>
    <col min="10" max="10" width="14.42578125" style="2" customWidth="1"/>
    <col min="11" max="11" width="17.7109375" style="2" customWidth="1"/>
    <col min="12" max="12" width="11.42578125" style="2" customWidth="1"/>
    <col min="13" max="13" width="13.28515625" style="2" customWidth="1"/>
    <col min="14" max="14" width="0.28515625" style="2" hidden="1" customWidth="1"/>
    <col min="15" max="15" width="12.85546875" style="2" customWidth="1"/>
    <col min="16" max="16" width="6.28515625" style="2" customWidth="1"/>
    <col min="17" max="17" width="7" style="2" customWidth="1"/>
    <col min="18" max="18" width="9.140625" style="2"/>
    <col min="19" max="19" width="7.7109375" style="2" customWidth="1"/>
    <col min="20" max="27" width="9.140625" style="2"/>
    <col min="28" max="16384" width="9.140625" style="4"/>
  </cols>
  <sheetData>
    <row r="1" spans="1:27" x14ac:dyDescent="0.25">
      <c r="C1" s="153" t="s">
        <v>90</v>
      </c>
      <c r="D1" s="153"/>
      <c r="E1" s="153"/>
      <c r="F1" s="153"/>
      <c r="G1" s="153"/>
      <c r="H1" s="153"/>
      <c r="I1" s="153"/>
      <c r="J1" s="153"/>
      <c r="K1" s="153"/>
      <c r="L1" s="153"/>
      <c r="M1" s="153"/>
      <c r="N1" s="153"/>
      <c r="O1" s="153"/>
      <c r="P1" s="153"/>
      <c r="Q1" s="153"/>
    </row>
    <row r="2" spans="1:27" x14ac:dyDescent="0.25">
      <c r="C2" s="153" t="s">
        <v>68</v>
      </c>
      <c r="D2" s="153"/>
      <c r="E2" s="153"/>
      <c r="F2" s="153"/>
      <c r="G2" s="153"/>
      <c r="H2" s="153"/>
      <c r="I2" s="153"/>
      <c r="J2" s="153"/>
      <c r="K2" s="153"/>
      <c r="L2" s="153"/>
      <c r="M2" s="153"/>
      <c r="N2" s="153"/>
      <c r="O2" s="153"/>
      <c r="P2" s="153"/>
      <c r="Q2" s="153"/>
    </row>
    <row r="3" spans="1:27" x14ac:dyDescent="0.25">
      <c r="C3" s="154" t="s">
        <v>175</v>
      </c>
      <c r="D3" s="154"/>
      <c r="E3" s="154"/>
      <c r="F3" s="154"/>
      <c r="G3" s="154"/>
      <c r="H3" s="154"/>
      <c r="I3" s="154"/>
      <c r="J3" s="154"/>
      <c r="K3" s="154"/>
      <c r="L3" s="154"/>
      <c r="M3" s="154"/>
      <c r="N3" s="154"/>
      <c r="O3" s="154"/>
      <c r="P3" s="154"/>
      <c r="Q3" s="154"/>
      <c r="R3" s="5"/>
      <c r="S3" s="5"/>
      <c r="T3" s="5"/>
    </row>
    <row r="5" spans="1:27" s="9" customFormat="1" ht="50.25" customHeight="1" x14ac:dyDescent="0.25">
      <c r="A5" s="6"/>
      <c r="B5" s="7" t="s">
        <v>69</v>
      </c>
      <c r="C5" s="6" t="s">
        <v>0</v>
      </c>
      <c r="D5" s="6" t="s">
        <v>34</v>
      </c>
      <c r="E5" s="128" t="s">
        <v>27</v>
      </c>
      <c r="F5" s="136"/>
      <c r="G5" s="128" t="s">
        <v>170</v>
      </c>
      <c r="H5" s="136"/>
      <c r="I5" s="166" t="s">
        <v>1</v>
      </c>
      <c r="J5" s="123"/>
      <c r="K5" s="166" t="s">
        <v>52</v>
      </c>
      <c r="L5" s="123"/>
      <c r="M5" s="128" t="s">
        <v>3</v>
      </c>
      <c r="N5" s="129"/>
      <c r="O5" s="136"/>
      <c r="P5" s="166" t="s">
        <v>4</v>
      </c>
      <c r="Q5" s="123"/>
      <c r="R5" s="8"/>
      <c r="S5" s="8"/>
      <c r="T5" s="8"/>
      <c r="U5" s="8"/>
      <c r="V5" s="8"/>
      <c r="W5" s="8"/>
      <c r="X5" s="8"/>
      <c r="Y5" s="8"/>
      <c r="Z5" s="8"/>
      <c r="AA5" s="8"/>
    </row>
    <row r="6" spans="1:27" s="9" customFormat="1" x14ac:dyDescent="0.25">
      <c r="A6" s="6"/>
      <c r="B6" s="7" t="s">
        <v>30</v>
      </c>
      <c r="C6" s="6"/>
      <c r="D6" s="6"/>
      <c r="E6" s="6" t="s">
        <v>31</v>
      </c>
      <c r="F6" s="6" t="s">
        <v>32</v>
      </c>
      <c r="G6" s="6" t="s">
        <v>31</v>
      </c>
      <c r="H6" s="6" t="s">
        <v>32</v>
      </c>
      <c r="I6" s="6" t="s">
        <v>31</v>
      </c>
      <c r="J6" s="6" t="s">
        <v>32</v>
      </c>
      <c r="K6" s="6" t="s">
        <v>31</v>
      </c>
      <c r="L6" s="6" t="s">
        <v>32</v>
      </c>
      <c r="M6" s="6" t="s">
        <v>31</v>
      </c>
      <c r="N6" s="6" t="s">
        <v>66</v>
      </c>
      <c r="O6" s="6" t="s">
        <v>32</v>
      </c>
      <c r="P6" s="6" t="s">
        <v>31</v>
      </c>
      <c r="Q6" s="6" t="s">
        <v>32</v>
      </c>
      <c r="R6" s="8"/>
      <c r="S6" s="8"/>
      <c r="T6" s="8"/>
      <c r="U6" s="8"/>
      <c r="V6" s="8"/>
      <c r="W6" s="8"/>
      <c r="X6" s="8"/>
      <c r="Y6" s="8"/>
      <c r="Z6" s="8"/>
      <c r="AA6" s="8"/>
    </row>
    <row r="7" spans="1:27" s="9" customFormat="1" x14ac:dyDescent="0.25">
      <c r="A7" s="6"/>
      <c r="B7" s="7"/>
      <c r="C7" s="6"/>
      <c r="D7" s="6"/>
      <c r="E7" s="128" t="s">
        <v>42</v>
      </c>
      <c r="F7" s="136"/>
      <c r="G7" s="128" t="s">
        <v>42</v>
      </c>
      <c r="H7" s="136"/>
      <c r="I7" s="128" t="s">
        <v>42</v>
      </c>
      <c r="J7" s="136"/>
      <c r="K7" s="128" t="s">
        <v>42</v>
      </c>
      <c r="L7" s="136"/>
      <c r="M7" s="128" t="s">
        <v>42</v>
      </c>
      <c r="N7" s="129"/>
      <c r="O7" s="136"/>
      <c r="P7" s="128" t="s">
        <v>42</v>
      </c>
      <c r="Q7" s="136"/>
      <c r="R7" s="8"/>
      <c r="S7" s="8"/>
      <c r="T7" s="8"/>
      <c r="U7" s="8"/>
      <c r="V7" s="8"/>
      <c r="W7" s="8"/>
      <c r="X7" s="8"/>
      <c r="Y7" s="8"/>
      <c r="Z7" s="8"/>
      <c r="AA7" s="8"/>
    </row>
    <row r="8" spans="1:27" s="9" customFormat="1" ht="18.75" x14ac:dyDescent="0.25">
      <c r="A8" s="171" t="s">
        <v>149</v>
      </c>
      <c r="B8" s="172"/>
      <c r="C8" s="172"/>
      <c r="D8" s="172"/>
      <c r="E8" s="172"/>
      <c r="F8" s="172"/>
      <c r="G8" s="10"/>
      <c r="H8" s="6"/>
      <c r="I8" s="10"/>
      <c r="J8" s="6"/>
      <c r="K8" s="10"/>
      <c r="L8" s="10"/>
      <c r="M8" s="6"/>
      <c r="N8" s="6"/>
      <c r="O8" s="6"/>
      <c r="P8" s="6"/>
      <c r="Q8" s="6"/>
      <c r="R8" s="8"/>
    </row>
    <row r="9" spans="1:27" ht="50.25" customHeight="1" x14ac:dyDescent="0.25">
      <c r="A9" s="6">
        <v>1</v>
      </c>
      <c r="B9" s="11">
        <v>1</v>
      </c>
      <c r="C9" s="12" t="s">
        <v>70</v>
      </c>
      <c r="D9" s="13" t="s">
        <v>103</v>
      </c>
      <c r="E9" s="14">
        <v>-1814</v>
      </c>
      <c r="F9" s="14">
        <v>287787</v>
      </c>
      <c r="G9" s="14">
        <v>-1816</v>
      </c>
      <c r="H9" s="14">
        <v>287787</v>
      </c>
      <c r="I9" s="14">
        <v>-4414</v>
      </c>
      <c r="J9" s="14">
        <v>287787</v>
      </c>
      <c r="K9" s="14">
        <v>-4132</v>
      </c>
      <c r="L9" s="14">
        <v>287787</v>
      </c>
      <c r="M9" s="14">
        <v>-4976.7770453639196</v>
      </c>
      <c r="N9" s="14">
        <v>23458</v>
      </c>
      <c r="O9" s="14">
        <v>287787</v>
      </c>
      <c r="P9" s="15"/>
      <c r="Q9" s="15"/>
      <c r="S9" s="4"/>
      <c r="T9" s="4"/>
      <c r="U9" s="4"/>
      <c r="V9" s="4"/>
      <c r="W9" s="4"/>
      <c r="X9" s="4"/>
      <c r="Y9" s="4"/>
      <c r="Z9" s="4"/>
      <c r="AA9" s="4"/>
    </row>
    <row r="10" spans="1:27" ht="85.5" customHeight="1" x14ac:dyDescent="0.25">
      <c r="A10" s="6">
        <f t="shared" ref="A10:A51" si="0">1+A9</f>
        <v>2</v>
      </c>
      <c r="B10" s="16">
        <v>1.01</v>
      </c>
      <c r="C10" s="13" t="s">
        <v>6</v>
      </c>
      <c r="D10" s="13" t="s">
        <v>104</v>
      </c>
      <c r="E10" s="14">
        <v>-35</v>
      </c>
      <c r="F10" s="14">
        <v>-325</v>
      </c>
      <c r="G10" s="14">
        <v>-36</v>
      </c>
      <c r="H10" s="14">
        <v>-325</v>
      </c>
      <c r="I10" s="14">
        <v>-33</v>
      </c>
      <c r="J10" s="14">
        <v>-325</v>
      </c>
      <c r="K10" s="14">
        <v>-33</v>
      </c>
      <c r="L10" s="14">
        <v>-325</v>
      </c>
      <c r="M10" s="14">
        <v>-31.8408315614945</v>
      </c>
      <c r="N10" s="14">
        <v>-3.2873749999999999</v>
      </c>
      <c r="O10" s="14">
        <v>-325</v>
      </c>
      <c r="P10" s="15"/>
      <c r="Q10" s="15"/>
    </row>
    <row r="11" spans="1:27" ht="31.5" x14ac:dyDescent="0.25">
      <c r="A11" s="6">
        <f t="shared" si="0"/>
        <v>3</v>
      </c>
      <c r="B11" s="16">
        <v>1.02</v>
      </c>
      <c r="C11" s="13" t="s">
        <v>28</v>
      </c>
      <c r="D11" s="13" t="s">
        <v>71</v>
      </c>
      <c r="E11" s="14">
        <v>2</v>
      </c>
      <c r="F11" s="14">
        <v>0</v>
      </c>
      <c r="G11" s="14">
        <v>2</v>
      </c>
      <c r="H11" s="14">
        <v>0</v>
      </c>
      <c r="I11" s="14">
        <v>2</v>
      </c>
      <c r="J11" s="14">
        <v>0</v>
      </c>
      <c r="K11" s="14">
        <v>2</v>
      </c>
      <c r="L11" s="14"/>
      <c r="M11" s="14">
        <v>2.0987612465350298</v>
      </c>
      <c r="N11" s="14">
        <v>-1.3</v>
      </c>
      <c r="O11" s="14">
        <v>0</v>
      </c>
      <c r="P11" s="15"/>
      <c r="Q11" s="15"/>
    </row>
    <row r="12" spans="1:27" ht="63" x14ac:dyDescent="0.25">
      <c r="A12" s="6">
        <f t="shared" si="0"/>
        <v>4</v>
      </c>
      <c r="B12" s="16">
        <v>1.03</v>
      </c>
      <c r="C12" s="13" t="s">
        <v>7</v>
      </c>
      <c r="D12" s="13" t="s">
        <v>150</v>
      </c>
      <c r="E12" s="14">
        <v>-94</v>
      </c>
      <c r="F12" s="14">
        <v>-864</v>
      </c>
      <c r="G12" s="14">
        <v>-219</v>
      </c>
      <c r="H12" s="14">
        <v>-2007</v>
      </c>
      <c r="I12" s="14">
        <v>-420</v>
      </c>
      <c r="J12" s="14">
        <v>-4182</v>
      </c>
      <c r="K12" s="14">
        <v>-87</v>
      </c>
      <c r="L12" s="14">
        <v>-864</v>
      </c>
      <c r="M12" s="14">
        <v>-84.647626058865399</v>
      </c>
      <c r="N12" s="14">
        <v>-8.7393599999999996</v>
      </c>
      <c r="O12" s="14">
        <v>-864</v>
      </c>
      <c r="P12" s="15"/>
      <c r="Q12" s="15"/>
    </row>
    <row r="13" spans="1:27" ht="39.75" customHeight="1" x14ac:dyDescent="0.25">
      <c r="A13" s="6">
        <f t="shared" si="0"/>
        <v>5</v>
      </c>
      <c r="B13" s="16">
        <v>2.0099999999999998</v>
      </c>
      <c r="C13" s="13" t="s">
        <v>44</v>
      </c>
      <c r="D13" s="13" t="s">
        <v>35</v>
      </c>
      <c r="E13" s="14">
        <v>34</v>
      </c>
      <c r="F13" s="14">
        <v>0</v>
      </c>
      <c r="G13" s="14">
        <v>34</v>
      </c>
      <c r="H13" s="14">
        <v>0</v>
      </c>
      <c r="I13" s="14">
        <v>34</v>
      </c>
      <c r="J13" s="14">
        <v>0</v>
      </c>
      <c r="K13" s="14">
        <v>34</v>
      </c>
      <c r="L13" s="14"/>
      <c r="M13" s="14">
        <v>33.580179944560399</v>
      </c>
      <c r="N13" s="14">
        <v>-20.8</v>
      </c>
      <c r="O13" s="14">
        <v>0</v>
      </c>
      <c r="P13" s="15"/>
      <c r="Q13" s="15"/>
    </row>
    <row r="14" spans="1:27" ht="40.5" customHeight="1" x14ac:dyDescent="0.25">
      <c r="A14" s="6">
        <f t="shared" si="0"/>
        <v>6</v>
      </c>
      <c r="B14" s="16">
        <v>2.0199999999999996</v>
      </c>
      <c r="C14" s="13" t="s">
        <v>45</v>
      </c>
      <c r="D14" s="13" t="s">
        <v>106</v>
      </c>
      <c r="E14" s="14">
        <v>393</v>
      </c>
      <c r="F14" s="14">
        <v>0</v>
      </c>
      <c r="G14" s="14">
        <v>272</v>
      </c>
      <c r="H14" s="14">
        <v>0</v>
      </c>
      <c r="I14" s="14">
        <v>272</v>
      </c>
      <c r="J14" s="14">
        <v>0</v>
      </c>
      <c r="K14" s="14">
        <v>393</v>
      </c>
      <c r="L14" s="14"/>
      <c r="M14" s="14">
        <v>393.51773372531699</v>
      </c>
      <c r="N14" s="14">
        <v>-243.75</v>
      </c>
      <c r="O14" s="14">
        <v>0</v>
      </c>
      <c r="P14" s="15"/>
      <c r="Q14" s="15"/>
    </row>
    <row r="15" spans="1:27" ht="42" customHeight="1" x14ac:dyDescent="0.25">
      <c r="A15" s="6">
        <f t="shared" si="0"/>
        <v>7</v>
      </c>
      <c r="B15" s="16">
        <v>2.0299999999999994</v>
      </c>
      <c r="C15" s="13" t="s">
        <v>72</v>
      </c>
      <c r="D15" s="13" t="s">
        <v>37</v>
      </c>
      <c r="E15" s="14">
        <v>-618</v>
      </c>
      <c r="F15" s="14">
        <v>0</v>
      </c>
      <c r="G15" s="14">
        <v>-405</v>
      </c>
      <c r="H15" s="14">
        <v>0</v>
      </c>
      <c r="I15" s="14">
        <v>-405</v>
      </c>
      <c r="J15" s="14">
        <v>0</v>
      </c>
      <c r="K15" s="14">
        <v>-618</v>
      </c>
      <c r="L15" s="14"/>
      <c r="M15" s="14">
        <v>-619.13456772783297</v>
      </c>
      <c r="N15" s="14">
        <v>383.5</v>
      </c>
      <c r="O15" s="14">
        <v>0</v>
      </c>
      <c r="P15" s="15"/>
      <c r="Q15" s="15"/>
    </row>
    <row r="16" spans="1:27" ht="69.75" customHeight="1" x14ac:dyDescent="0.25">
      <c r="A16" s="6">
        <f t="shared" si="0"/>
        <v>8</v>
      </c>
      <c r="B16" s="16">
        <v>2.0399999999999991</v>
      </c>
      <c r="C16" s="13" t="s">
        <v>8</v>
      </c>
      <c r="D16" s="13" t="s">
        <v>107</v>
      </c>
      <c r="E16" s="14">
        <v>-3</v>
      </c>
      <c r="F16" s="14">
        <v>0</v>
      </c>
      <c r="G16" s="14">
        <v>-3</v>
      </c>
      <c r="H16" s="14">
        <v>0</v>
      </c>
      <c r="I16" s="14">
        <v>-3</v>
      </c>
      <c r="J16" s="14">
        <v>0</v>
      </c>
      <c r="K16" s="14">
        <v>-3</v>
      </c>
      <c r="L16" s="14"/>
      <c r="M16" s="14">
        <v>-3.1481418698025401</v>
      </c>
      <c r="N16" s="14">
        <v>1.95</v>
      </c>
      <c r="O16" s="14">
        <v>0</v>
      </c>
      <c r="P16" s="15"/>
      <c r="Q16" s="15"/>
    </row>
    <row r="17" spans="1:17" s="4" customFormat="1" ht="51.75" customHeight="1" x14ac:dyDescent="0.25">
      <c r="A17" s="6">
        <f t="shared" si="0"/>
        <v>9</v>
      </c>
      <c r="B17" s="16">
        <v>2.0499999999999989</v>
      </c>
      <c r="C17" s="13" t="s">
        <v>9</v>
      </c>
      <c r="D17" s="13" t="s">
        <v>41</v>
      </c>
      <c r="E17" s="14">
        <v>80</v>
      </c>
      <c r="F17" s="14">
        <v>0</v>
      </c>
      <c r="G17" s="14">
        <v>80</v>
      </c>
      <c r="H17" s="14">
        <v>0</v>
      </c>
      <c r="I17" s="14">
        <v>80</v>
      </c>
      <c r="J17" s="14">
        <v>0</v>
      </c>
      <c r="K17" s="14">
        <v>80</v>
      </c>
      <c r="L17" s="14"/>
      <c r="M17" s="14">
        <v>79.752927368331001</v>
      </c>
      <c r="N17" s="14">
        <v>-49.4</v>
      </c>
      <c r="O17" s="14">
        <v>0</v>
      </c>
      <c r="P17" s="15"/>
      <c r="Q17" s="15"/>
    </row>
    <row r="18" spans="1:17" s="4" customFormat="1" ht="63" x14ac:dyDescent="0.25">
      <c r="A18" s="6">
        <f t="shared" si="0"/>
        <v>10</v>
      </c>
      <c r="B18" s="16">
        <v>2.0599999999999987</v>
      </c>
      <c r="C18" s="13" t="s">
        <v>73</v>
      </c>
      <c r="D18" s="13" t="s">
        <v>74</v>
      </c>
      <c r="E18" s="14">
        <v>0</v>
      </c>
      <c r="F18" s="14">
        <v>0</v>
      </c>
      <c r="G18" s="14">
        <v>0</v>
      </c>
      <c r="H18" s="14">
        <v>0</v>
      </c>
      <c r="I18" s="14">
        <v>0</v>
      </c>
      <c r="J18" s="14">
        <v>0</v>
      </c>
      <c r="K18" s="14">
        <v>0</v>
      </c>
      <c r="L18" s="14"/>
      <c r="M18" s="14">
        <v>0</v>
      </c>
      <c r="N18" s="14">
        <v>0</v>
      </c>
      <c r="O18" s="14">
        <v>0</v>
      </c>
      <c r="P18" s="15"/>
      <c r="Q18" s="15"/>
    </row>
    <row r="19" spans="1:17" s="4" customFormat="1" ht="47.25" x14ac:dyDescent="0.25">
      <c r="A19" s="6">
        <f t="shared" si="0"/>
        <v>11</v>
      </c>
      <c r="B19" s="16">
        <v>2.0699999999999985</v>
      </c>
      <c r="C19" s="13" t="s">
        <v>11</v>
      </c>
      <c r="D19" s="13" t="s">
        <v>50</v>
      </c>
      <c r="E19" s="14">
        <v>-9</v>
      </c>
      <c r="F19" s="14">
        <v>0</v>
      </c>
      <c r="G19" s="14">
        <v>-9</v>
      </c>
      <c r="H19" s="14">
        <v>0</v>
      </c>
      <c r="I19" s="14">
        <v>-9</v>
      </c>
      <c r="J19" s="14">
        <v>0</v>
      </c>
      <c r="K19" s="14">
        <v>-9</v>
      </c>
      <c r="L19" s="14"/>
      <c r="M19" s="14">
        <v>-9.4444256094076202</v>
      </c>
      <c r="N19" s="14">
        <v>5.85</v>
      </c>
      <c r="O19" s="14">
        <v>0</v>
      </c>
      <c r="P19" s="15"/>
      <c r="Q19" s="15"/>
    </row>
    <row r="20" spans="1:17" s="4" customFormat="1" ht="31.5" x14ac:dyDescent="0.25">
      <c r="A20" s="6">
        <f t="shared" si="0"/>
        <v>12</v>
      </c>
      <c r="B20" s="16">
        <v>2.0799999999999983</v>
      </c>
      <c r="C20" s="13" t="s">
        <v>12</v>
      </c>
      <c r="D20" s="13" t="s">
        <v>36</v>
      </c>
      <c r="E20" s="14">
        <v>2</v>
      </c>
      <c r="F20" s="14">
        <v>0</v>
      </c>
      <c r="G20" s="14">
        <v>2</v>
      </c>
      <c r="H20" s="14">
        <v>0</v>
      </c>
      <c r="I20" s="14">
        <v>2</v>
      </c>
      <c r="J20" s="14">
        <v>0</v>
      </c>
      <c r="K20" s="14">
        <v>2</v>
      </c>
      <c r="L20" s="14"/>
      <c r="M20" s="14">
        <v>2.0987612465350298</v>
      </c>
      <c r="N20" s="14">
        <v>-1.3</v>
      </c>
      <c r="O20" s="14">
        <v>0</v>
      </c>
      <c r="P20" s="15"/>
      <c r="Q20" s="15"/>
    </row>
    <row r="21" spans="1:17" s="4" customFormat="1" ht="38.25" customHeight="1" x14ac:dyDescent="0.25">
      <c r="A21" s="6">
        <f t="shared" si="0"/>
        <v>13</v>
      </c>
      <c r="B21" s="16">
        <v>2.0899999999999981</v>
      </c>
      <c r="C21" s="13" t="s">
        <v>75</v>
      </c>
      <c r="D21" s="13" t="s">
        <v>109</v>
      </c>
      <c r="E21" s="14">
        <v>-14</v>
      </c>
      <c r="F21" s="14">
        <v>0</v>
      </c>
      <c r="G21" s="14">
        <v>-14</v>
      </c>
      <c r="H21" s="14">
        <v>0</v>
      </c>
      <c r="I21" s="14">
        <v>-14</v>
      </c>
      <c r="J21" s="14">
        <v>0</v>
      </c>
      <c r="K21" s="14">
        <v>-14</v>
      </c>
      <c r="L21" s="14"/>
      <c r="M21" s="14">
        <v>-13.6419481024777</v>
      </c>
      <c r="N21" s="14">
        <v>8.4499999999999993</v>
      </c>
      <c r="O21" s="14">
        <v>0</v>
      </c>
      <c r="P21" s="15"/>
      <c r="Q21" s="15"/>
    </row>
    <row r="22" spans="1:17" s="4" customFormat="1" ht="83.25" customHeight="1" x14ac:dyDescent="0.25">
      <c r="A22" s="6">
        <f t="shared" si="0"/>
        <v>14</v>
      </c>
      <c r="B22" s="16">
        <v>2.0999999999999979</v>
      </c>
      <c r="C22" s="13" t="s">
        <v>76</v>
      </c>
      <c r="D22" s="13" t="s">
        <v>77</v>
      </c>
      <c r="E22" s="14">
        <v>4</v>
      </c>
      <c r="F22" s="14">
        <v>0</v>
      </c>
      <c r="G22" s="14">
        <v>19</v>
      </c>
      <c r="H22" s="14">
        <v>0</v>
      </c>
      <c r="I22" s="14">
        <v>19</v>
      </c>
      <c r="J22" s="14">
        <v>0</v>
      </c>
      <c r="K22" s="14">
        <v>4</v>
      </c>
      <c r="L22" s="14"/>
      <c r="M22" s="14">
        <v>4.1975224930700499</v>
      </c>
      <c r="N22" s="14">
        <v>-2.6</v>
      </c>
      <c r="O22" s="14">
        <v>0</v>
      </c>
      <c r="P22" s="15"/>
      <c r="Q22" s="15"/>
    </row>
    <row r="23" spans="1:17" s="4" customFormat="1" ht="103.5" customHeight="1" x14ac:dyDescent="0.25">
      <c r="A23" s="6">
        <f t="shared" si="0"/>
        <v>15</v>
      </c>
      <c r="B23" s="16">
        <v>2.1099999999999977</v>
      </c>
      <c r="C23" s="13" t="s">
        <v>49</v>
      </c>
      <c r="D23" s="13" t="s">
        <v>78</v>
      </c>
      <c r="E23" s="14">
        <v>500</v>
      </c>
      <c r="F23" s="14">
        <v>0</v>
      </c>
      <c r="G23" s="14">
        <v>499</v>
      </c>
      <c r="H23" s="14">
        <v>0</v>
      </c>
      <c r="I23" s="14">
        <v>499</v>
      </c>
      <c r="J23" s="14">
        <v>0</v>
      </c>
      <c r="K23" s="14">
        <v>500</v>
      </c>
      <c r="L23" s="14"/>
      <c r="M23" s="14">
        <v>500.55455729860398</v>
      </c>
      <c r="N23" s="14">
        <v>-310.05</v>
      </c>
      <c r="O23" s="14">
        <v>0</v>
      </c>
      <c r="P23" s="15"/>
      <c r="Q23" s="15"/>
    </row>
    <row r="24" spans="1:17" s="4" customFormat="1" ht="110.25" x14ac:dyDescent="0.25">
      <c r="A24" s="6">
        <f t="shared" si="0"/>
        <v>16</v>
      </c>
      <c r="B24" s="16">
        <v>2.1199999999999974</v>
      </c>
      <c r="C24" s="13" t="s">
        <v>79</v>
      </c>
      <c r="D24" s="13" t="s">
        <v>151</v>
      </c>
      <c r="E24" s="14">
        <v>-330</v>
      </c>
      <c r="F24" s="14">
        <v>0</v>
      </c>
      <c r="G24" s="14">
        <v>-330</v>
      </c>
      <c r="H24" s="14">
        <v>0</v>
      </c>
      <c r="I24" s="14">
        <v>-330</v>
      </c>
      <c r="J24" s="14">
        <v>0</v>
      </c>
      <c r="K24" s="14">
        <v>-330</v>
      </c>
      <c r="L24" s="14"/>
      <c r="M24" s="14">
        <v>-330.55489632926702</v>
      </c>
      <c r="N24" s="14">
        <v>204.75</v>
      </c>
      <c r="O24" s="14">
        <v>0</v>
      </c>
      <c r="P24" s="15"/>
      <c r="Q24" s="15"/>
    </row>
    <row r="25" spans="1:17" s="4" customFormat="1" ht="110.25" x14ac:dyDescent="0.25">
      <c r="A25" s="6">
        <f t="shared" si="0"/>
        <v>17</v>
      </c>
      <c r="B25" s="16">
        <v>2.13</v>
      </c>
      <c r="C25" s="17" t="s">
        <v>81</v>
      </c>
      <c r="D25" s="18" t="s">
        <v>152</v>
      </c>
      <c r="E25" s="14">
        <v>1130</v>
      </c>
      <c r="F25" s="14"/>
      <c r="G25" s="14">
        <v>1132</v>
      </c>
      <c r="H25" s="14">
        <v>0</v>
      </c>
      <c r="I25" s="19">
        <v>1132</v>
      </c>
      <c r="J25" s="14">
        <v>0</v>
      </c>
      <c r="K25" s="14">
        <v>1130</v>
      </c>
      <c r="L25" s="14"/>
      <c r="M25" s="14">
        <v>1132.28169250565</v>
      </c>
      <c r="N25" s="14">
        <v>-701.35</v>
      </c>
      <c r="O25" s="14">
        <v>0</v>
      </c>
      <c r="P25" s="15"/>
      <c r="Q25" s="15"/>
    </row>
    <row r="26" spans="1:17" s="4" customFormat="1" ht="71.25" customHeight="1" x14ac:dyDescent="0.25">
      <c r="A26" s="6">
        <f t="shared" si="0"/>
        <v>18</v>
      </c>
      <c r="B26" s="16">
        <v>2.14</v>
      </c>
      <c r="C26" s="17" t="s">
        <v>80</v>
      </c>
      <c r="D26" s="18" t="s">
        <v>113</v>
      </c>
      <c r="E26" s="14">
        <v>-190</v>
      </c>
      <c r="F26" s="14">
        <v>0</v>
      </c>
      <c r="G26" s="14">
        <v>-175</v>
      </c>
      <c r="H26" s="14">
        <v>0</v>
      </c>
      <c r="I26" s="19">
        <v>-175</v>
      </c>
      <c r="J26" s="14">
        <v>0</v>
      </c>
      <c r="K26" s="14">
        <v>-190</v>
      </c>
      <c r="L26" s="14"/>
      <c r="M26" s="14">
        <v>-189.93789281142</v>
      </c>
      <c r="N26" s="14">
        <v>117.65</v>
      </c>
      <c r="O26" s="14">
        <v>0</v>
      </c>
      <c r="P26" s="15"/>
      <c r="Q26" s="15"/>
    </row>
    <row r="27" spans="1:17" s="4" customFormat="1" ht="41.25" customHeight="1" x14ac:dyDescent="0.25">
      <c r="A27" s="6">
        <f t="shared" si="0"/>
        <v>19</v>
      </c>
      <c r="B27" s="16">
        <v>2.15</v>
      </c>
      <c r="C27" s="13" t="s">
        <v>13</v>
      </c>
      <c r="D27" s="18" t="s">
        <v>38</v>
      </c>
      <c r="E27" s="14">
        <v>-147</v>
      </c>
      <c r="F27" s="14">
        <v>0</v>
      </c>
      <c r="G27" s="14">
        <v>-147</v>
      </c>
      <c r="H27" s="14">
        <v>0</v>
      </c>
      <c r="I27" s="14">
        <v>-108</v>
      </c>
      <c r="J27" s="14">
        <v>0</v>
      </c>
      <c r="K27" s="14">
        <v>-276</v>
      </c>
      <c r="L27" s="14"/>
      <c r="M27" s="14">
        <v>-20.3361213433442</v>
      </c>
      <c r="N27" s="14">
        <v>12.596457929644901</v>
      </c>
      <c r="O27" s="14">
        <v>0</v>
      </c>
      <c r="P27" s="15"/>
      <c r="Q27" s="15"/>
    </row>
    <row r="28" spans="1:17" s="4" customFormat="1" ht="41.25" customHeight="1" x14ac:dyDescent="0.25">
      <c r="A28" s="6"/>
      <c r="B28" s="16">
        <v>2.16</v>
      </c>
      <c r="C28" s="13" t="s">
        <v>172</v>
      </c>
      <c r="D28" s="18" t="s">
        <v>173</v>
      </c>
      <c r="E28" s="14"/>
      <c r="F28" s="14"/>
      <c r="G28" s="14">
        <v>2315</v>
      </c>
      <c r="H28" s="14">
        <v>14160</v>
      </c>
      <c r="I28" s="19">
        <v>1422</v>
      </c>
      <c r="J28" s="14">
        <v>14160</v>
      </c>
      <c r="K28" s="14"/>
      <c r="L28" s="14"/>
      <c r="M28" s="14"/>
      <c r="N28" s="14"/>
      <c r="O28" s="14"/>
      <c r="P28" s="15"/>
      <c r="Q28" s="15"/>
    </row>
    <row r="29" spans="1:17" s="4" customFormat="1" ht="75.75" customHeight="1" x14ac:dyDescent="0.25">
      <c r="A29" s="6">
        <f>1+A27</f>
        <v>20</v>
      </c>
      <c r="B29" s="16">
        <v>3.01</v>
      </c>
      <c r="C29" s="13" t="s">
        <v>153</v>
      </c>
      <c r="D29" s="13" t="s">
        <v>154</v>
      </c>
      <c r="E29" s="14">
        <v>364</v>
      </c>
      <c r="F29" s="14">
        <v>0</v>
      </c>
      <c r="G29" s="14">
        <v>365</v>
      </c>
      <c r="H29" s="14">
        <v>0</v>
      </c>
      <c r="I29" s="14">
        <v>365</v>
      </c>
      <c r="J29" s="14">
        <v>0</v>
      </c>
      <c r="K29" s="14">
        <v>364</v>
      </c>
      <c r="L29" s="14"/>
      <c r="M29" s="14">
        <v>365.18445689709398</v>
      </c>
      <c r="N29" s="14">
        <v>-226.2</v>
      </c>
      <c r="O29" s="14">
        <v>0</v>
      </c>
      <c r="P29" s="15"/>
      <c r="Q29" s="15"/>
    </row>
    <row r="30" spans="1:17" s="4" customFormat="1" ht="65.25" customHeight="1" x14ac:dyDescent="0.25">
      <c r="A30" s="6">
        <f>A29+1</f>
        <v>21</v>
      </c>
      <c r="B30" s="16">
        <v>3.02</v>
      </c>
      <c r="C30" s="13" t="s">
        <v>53</v>
      </c>
      <c r="D30" s="13" t="s">
        <v>118</v>
      </c>
      <c r="E30" s="14">
        <v>915</v>
      </c>
      <c r="F30" s="14">
        <v>0</v>
      </c>
      <c r="G30" s="14">
        <v>917</v>
      </c>
      <c r="H30" s="14">
        <v>0</v>
      </c>
      <c r="I30" s="14">
        <v>917</v>
      </c>
      <c r="J30" s="14">
        <v>0</v>
      </c>
      <c r="K30" s="14">
        <v>458</v>
      </c>
      <c r="L30" s="14"/>
      <c r="M30" s="14">
        <v>598.64541105853402</v>
      </c>
      <c r="N30" s="14">
        <v>-370.80874999999997</v>
      </c>
      <c r="O30" s="14">
        <v>0</v>
      </c>
      <c r="P30" s="15"/>
      <c r="Q30" s="15"/>
    </row>
    <row r="31" spans="1:17" s="4" customFormat="1" ht="89.25" customHeight="1" x14ac:dyDescent="0.25">
      <c r="A31" s="6">
        <f t="shared" si="0"/>
        <v>22</v>
      </c>
      <c r="B31" s="16">
        <v>3.03</v>
      </c>
      <c r="C31" s="13" t="s">
        <v>54</v>
      </c>
      <c r="D31" s="13" t="s">
        <v>119</v>
      </c>
      <c r="E31" s="14">
        <v>-10</v>
      </c>
      <c r="F31" s="14">
        <v>0</v>
      </c>
      <c r="G31" s="14">
        <v>-10</v>
      </c>
      <c r="H31" s="14">
        <v>0</v>
      </c>
      <c r="I31" s="14">
        <v>-10</v>
      </c>
      <c r="J31" s="14">
        <v>0</v>
      </c>
      <c r="K31" s="14">
        <v>-10</v>
      </c>
      <c r="L31" s="14"/>
      <c r="M31" s="14">
        <v>-10.4938062326751</v>
      </c>
      <c r="N31" s="14">
        <v>6.5</v>
      </c>
      <c r="O31" s="14">
        <v>0</v>
      </c>
      <c r="P31" s="15"/>
      <c r="Q31" s="15"/>
    </row>
    <row r="32" spans="1:17" s="4" customFormat="1" ht="51.75" customHeight="1" x14ac:dyDescent="0.25">
      <c r="A32" s="6">
        <f t="shared" si="0"/>
        <v>23</v>
      </c>
      <c r="B32" s="16">
        <v>3.04</v>
      </c>
      <c r="C32" s="13" t="s">
        <v>55</v>
      </c>
      <c r="D32" s="13" t="s">
        <v>39</v>
      </c>
      <c r="E32" s="14">
        <v>-184</v>
      </c>
      <c r="F32" s="14">
        <v>0</v>
      </c>
      <c r="G32" s="14">
        <v>-185</v>
      </c>
      <c r="H32" s="14">
        <v>0</v>
      </c>
      <c r="I32" s="14">
        <v>-185</v>
      </c>
      <c r="J32" s="14">
        <v>0</v>
      </c>
      <c r="K32" s="14">
        <v>-184</v>
      </c>
      <c r="L32" s="14"/>
      <c r="M32" s="14">
        <v>-184.69098969508201</v>
      </c>
      <c r="N32" s="14">
        <v>114.4</v>
      </c>
      <c r="O32" s="14">
        <v>0</v>
      </c>
      <c r="P32" s="15"/>
      <c r="Q32" s="15"/>
    </row>
    <row r="33" spans="1:27" ht="83.25" customHeight="1" x14ac:dyDescent="0.25">
      <c r="A33" s="6">
        <f t="shared" si="0"/>
        <v>24</v>
      </c>
      <c r="B33" s="16">
        <v>3.05</v>
      </c>
      <c r="C33" s="20" t="s">
        <v>93</v>
      </c>
      <c r="D33" s="13" t="s">
        <v>120</v>
      </c>
      <c r="E33" s="14">
        <v>36</v>
      </c>
      <c r="F33" s="14">
        <v>0</v>
      </c>
      <c r="G33" s="14">
        <v>0</v>
      </c>
      <c r="H33" s="14">
        <v>0</v>
      </c>
      <c r="I33" s="14">
        <v>0</v>
      </c>
      <c r="J33" s="14">
        <v>0</v>
      </c>
      <c r="K33" s="14">
        <v>36</v>
      </c>
      <c r="L33" s="14"/>
      <c r="M33" s="14">
        <v>35.678941191095397</v>
      </c>
      <c r="N33" s="14">
        <v>-22.1</v>
      </c>
      <c r="O33" s="14">
        <v>0</v>
      </c>
      <c r="P33" s="15"/>
      <c r="Q33" s="15"/>
    </row>
    <row r="34" spans="1:27" ht="90" customHeight="1" x14ac:dyDescent="0.25">
      <c r="A34" s="6">
        <f t="shared" si="0"/>
        <v>25</v>
      </c>
      <c r="B34" s="16">
        <v>3.06</v>
      </c>
      <c r="C34" s="13" t="s">
        <v>63</v>
      </c>
      <c r="D34" s="18" t="s">
        <v>155</v>
      </c>
      <c r="E34" s="14">
        <v>499</v>
      </c>
      <c r="F34" s="14">
        <v>0</v>
      </c>
      <c r="G34" s="14">
        <v>450</v>
      </c>
      <c r="H34" s="14">
        <v>0</v>
      </c>
      <c r="I34" s="14">
        <v>450</v>
      </c>
      <c r="J34" s="14">
        <v>0</v>
      </c>
      <c r="K34" s="14">
        <v>249</v>
      </c>
      <c r="L34" s="14"/>
      <c r="M34" s="14">
        <v>499.50517667533597</v>
      </c>
      <c r="N34" s="14">
        <v>-309.39999999999998</v>
      </c>
      <c r="O34" s="14">
        <v>0</v>
      </c>
      <c r="P34" s="15"/>
      <c r="Q34" s="15"/>
    </row>
    <row r="35" spans="1:27" ht="66.75" customHeight="1" x14ac:dyDescent="0.25">
      <c r="A35" s="6">
        <f t="shared" si="0"/>
        <v>26</v>
      </c>
      <c r="B35" s="16">
        <v>3.07</v>
      </c>
      <c r="C35" s="13" t="s">
        <v>94</v>
      </c>
      <c r="D35" s="18" t="s">
        <v>121</v>
      </c>
      <c r="E35" s="14">
        <v>211</v>
      </c>
      <c r="F35" s="14">
        <v>0</v>
      </c>
      <c r="G35" s="14">
        <v>211</v>
      </c>
      <c r="H35" s="14">
        <v>0</v>
      </c>
      <c r="I35" s="14">
        <v>211</v>
      </c>
      <c r="J35" s="14">
        <v>0</v>
      </c>
      <c r="K35" s="14">
        <v>211</v>
      </c>
      <c r="L35" s="14"/>
      <c r="M35" s="14">
        <v>210.92550527677</v>
      </c>
      <c r="N35" s="14">
        <v>-130.65</v>
      </c>
      <c r="O35" s="14">
        <v>0</v>
      </c>
      <c r="P35" s="15"/>
      <c r="Q35" s="15"/>
    </row>
    <row r="36" spans="1:27" ht="31.5" x14ac:dyDescent="0.25">
      <c r="A36" s="6">
        <f t="shared" si="0"/>
        <v>27</v>
      </c>
      <c r="B36" s="16">
        <v>3.08</v>
      </c>
      <c r="C36" s="13" t="s">
        <v>56</v>
      </c>
      <c r="D36" s="21" t="s">
        <v>82</v>
      </c>
      <c r="E36" s="14">
        <v>966</v>
      </c>
      <c r="F36" s="14">
        <v>0</v>
      </c>
      <c r="G36" s="14">
        <v>877</v>
      </c>
      <c r="H36" s="14">
        <v>0</v>
      </c>
      <c r="I36" s="14">
        <v>877</v>
      </c>
      <c r="J36" s="14">
        <v>0</v>
      </c>
      <c r="K36" s="14">
        <v>966</v>
      </c>
      <c r="L36" s="14"/>
      <c r="M36" s="14">
        <v>967.52893465264697</v>
      </c>
      <c r="N36" s="14">
        <v>-599.29999999999995</v>
      </c>
      <c r="O36" s="14">
        <v>0</v>
      </c>
      <c r="P36" s="15"/>
      <c r="Q36" s="15"/>
    </row>
    <row r="37" spans="1:27" ht="47.25" x14ac:dyDescent="0.25">
      <c r="A37" s="6">
        <f t="shared" si="0"/>
        <v>28</v>
      </c>
      <c r="B37" s="16">
        <v>3.09</v>
      </c>
      <c r="C37" s="13" t="s">
        <v>83</v>
      </c>
      <c r="D37" s="21" t="s">
        <v>156</v>
      </c>
      <c r="E37" s="14">
        <v>-1130</v>
      </c>
      <c r="F37" s="14">
        <v>0</v>
      </c>
      <c r="G37" s="14">
        <v>-1132</v>
      </c>
      <c r="H37" s="14">
        <v>0</v>
      </c>
      <c r="I37" s="14">
        <v>-1132</v>
      </c>
      <c r="J37" s="14">
        <v>0</v>
      </c>
      <c r="K37" s="14">
        <v>-1130</v>
      </c>
      <c r="L37" s="14"/>
      <c r="M37" s="14">
        <v>-1132.28169250565</v>
      </c>
      <c r="N37" s="14">
        <v>701.35</v>
      </c>
      <c r="O37" s="14">
        <v>0</v>
      </c>
      <c r="P37" s="15"/>
      <c r="Q37" s="15"/>
    </row>
    <row r="38" spans="1:27" ht="85.5" customHeight="1" x14ac:dyDescent="0.25">
      <c r="A38" s="6">
        <f t="shared" si="0"/>
        <v>29</v>
      </c>
      <c r="B38" s="16">
        <v>3.1</v>
      </c>
      <c r="C38" s="13" t="s">
        <v>101</v>
      </c>
      <c r="D38" s="18" t="s">
        <v>65</v>
      </c>
      <c r="E38" s="14">
        <v>3606</v>
      </c>
      <c r="F38" s="14">
        <v>17841</v>
      </c>
      <c r="G38" s="14">
        <v>3170</v>
      </c>
      <c r="H38" s="14">
        <v>16488</v>
      </c>
      <c r="I38" s="14">
        <v>1305</v>
      </c>
      <c r="J38" s="14">
        <v>7872</v>
      </c>
      <c r="K38" s="14">
        <v>3454</v>
      </c>
      <c r="L38" s="15">
        <v>17841</v>
      </c>
      <c r="M38" s="14">
        <v>1527.47990198243</v>
      </c>
      <c r="N38" s="14">
        <v>-114.62240833637399</v>
      </c>
      <c r="O38" s="14">
        <v>11744.611584608299</v>
      </c>
      <c r="P38" s="15"/>
      <c r="Q38" s="15"/>
    </row>
    <row r="39" spans="1:27" ht="63" x14ac:dyDescent="0.25">
      <c r="A39" s="6"/>
      <c r="B39" s="22">
        <v>3.11</v>
      </c>
      <c r="C39" s="20" t="s">
        <v>57</v>
      </c>
      <c r="D39" s="21" t="s">
        <v>125</v>
      </c>
      <c r="E39" s="14">
        <v>-34</v>
      </c>
      <c r="F39" s="14">
        <v>0</v>
      </c>
      <c r="G39" s="14">
        <v>-5</v>
      </c>
      <c r="H39" s="14">
        <v>0</v>
      </c>
      <c r="I39" s="14">
        <v>0</v>
      </c>
      <c r="J39" s="14">
        <v>0</v>
      </c>
      <c r="K39" s="14">
        <v>-34</v>
      </c>
      <c r="L39" s="15"/>
      <c r="M39" s="23">
        <v>-33.580179944560399</v>
      </c>
      <c r="N39" s="23">
        <v>20.8</v>
      </c>
      <c r="O39" s="23">
        <v>0</v>
      </c>
      <c r="P39" s="15"/>
      <c r="Q39" s="15"/>
      <c r="R39" s="4"/>
      <c r="S39" s="4"/>
      <c r="T39" s="4"/>
      <c r="U39" s="4"/>
      <c r="V39" s="4"/>
      <c r="W39" s="4"/>
      <c r="X39" s="4"/>
      <c r="Y39" s="4"/>
      <c r="Z39" s="4"/>
      <c r="AA39" s="4"/>
    </row>
    <row r="40" spans="1:27" ht="86.25" customHeight="1" x14ac:dyDescent="0.25">
      <c r="A40" s="6">
        <f>1+A38</f>
        <v>30</v>
      </c>
      <c r="B40" s="16">
        <v>3.12</v>
      </c>
      <c r="C40" s="20" t="s">
        <v>97</v>
      </c>
      <c r="D40" s="21" t="s">
        <v>126</v>
      </c>
      <c r="E40" s="14">
        <v>113</v>
      </c>
      <c r="F40" s="14">
        <v>0</v>
      </c>
      <c r="G40" s="14">
        <v>0</v>
      </c>
      <c r="H40" s="14">
        <v>0</v>
      </c>
      <c r="I40" s="14">
        <v>0</v>
      </c>
      <c r="J40" s="14">
        <v>0</v>
      </c>
      <c r="K40" s="14">
        <v>0</v>
      </c>
      <c r="L40" s="14"/>
      <c r="M40" s="14">
        <v>0</v>
      </c>
      <c r="N40" s="14">
        <v>0</v>
      </c>
      <c r="O40" s="14">
        <v>0</v>
      </c>
      <c r="P40" s="15"/>
      <c r="Q40" s="15"/>
    </row>
    <row r="41" spans="1:27" ht="136.5" customHeight="1" x14ac:dyDescent="0.25">
      <c r="A41" s="6">
        <f t="shared" si="0"/>
        <v>31</v>
      </c>
      <c r="B41" s="16">
        <v>3.13</v>
      </c>
      <c r="C41" s="17" t="s">
        <v>157</v>
      </c>
      <c r="D41" s="21" t="s">
        <v>158</v>
      </c>
      <c r="E41" s="14">
        <v>773</v>
      </c>
      <c r="F41" s="14">
        <v>1474</v>
      </c>
      <c r="G41" s="14">
        <v>774</v>
      </c>
      <c r="H41" s="14">
        <v>1474</v>
      </c>
      <c r="I41" s="14">
        <v>761</v>
      </c>
      <c r="J41" s="14">
        <v>1474</v>
      </c>
      <c r="K41" s="14">
        <v>760</v>
      </c>
      <c r="L41" s="14">
        <v>1474</v>
      </c>
      <c r="M41" s="14">
        <v>757.24870159328304</v>
      </c>
      <c r="N41" s="14">
        <v>-364.69049000000001</v>
      </c>
      <c r="O41" s="15">
        <v>1474</v>
      </c>
      <c r="P41" s="15"/>
      <c r="Q41" s="15"/>
    </row>
    <row r="42" spans="1:27" ht="42" customHeight="1" thickBot="1" x14ac:dyDescent="0.3">
      <c r="A42" s="6">
        <f t="shared" si="0"/>
        <v>32</v>
      </c>
      <c r="B42" s="16">
        <v>3.14</v>
      </c>
      <c r="C42" s="12" t="s">
        <v>100</v>
      </c>
      <c r="D42" s="13" t="s">
        <v>159</v>
      </c>
      <c r="E42" s="24">
        <v>3256</v>
      </c>
      <c r="F42" s="24">
        <v>13626</v>
      </c>
      <c r="G42" s="24">
        <v>0</v>
      </c>
      <c r="H42" s="24">
        <v>0</v>
      </c>
      <c r="I42" s="24">
        <v>0</v>
      </c>
      <c r="J42" s="24">
        <v>0</v>
      </c>
      <c r="K42" s="24">
        <v>0</v>
      </c>
      <c r="L42" s="24">
        <v>0</v>
      </c>
      <c r="M42" s="25">
        <v>0</v>
      </c>
      <c r="N42" s="26">
        <v>0</v>
      </c>
      <c r="O42" s="27">
        <v>0</v>
      </c>
      <c r="P42" s="28"/>
      <c r="Q42" s="28"/>
    </row>
    <row r="43" spans="1:27" ht="20.25" customHeight="1" x14ac:dyDescent="0.25">
      <c r="A43" s="6">
        <f t="shared" si="0"/>
        <v>33</v>
      </c>
      <c r="B43" s="16"/>
      <c r="C43" s="13"/>
      <c r="D43" s="21" t="s">
        <v>64</v>
      </c>
      <c r="E43" s="29">
        <v>-3</v>
      </c>
      <c r="F43" s="29"/>
      <c r="G43" s="29">
        <v>-3</v>
      </c>
      <c r="H43" s="29"/>
      <c r="I43" s="29"/>
      <c r="J43" s="29"/>
      <c r="K43" s="29"/>
      <c r="L43" s="29"/>
      <c r="M43" s="30"/>
      <c r="N43" s="31"/>
      <c r="O43" s="32"/>
      <c r="P43" s="33"/>
      <c r="Q43" s="33"/>
    </row>
    <row r="44" spans="1:27" ht="15.75" customHeight="1" x14ac:dyDescent="0.25">
      <c r="A44" s="6">
        <f t="shared" si="0"/>
        <v>34</v>
      </c>
      <c r="B44" s="22"/>
      <c r="C44" s="163" t="s">
        <v>187</v>
      </c>
      <c r="D44" s="164"/>
      <c r="E44" s="34">
        <f>SUM(E9:E43)</f>
        <v>8269</v>
      </c>
      <c r="F44" s="34">
        <f>SUM(F9:F43)</f>
        <v>319539</v>
      </c>
      <c r="G44" s="34">
        <f>SUM(G9:G43)</f>
        <v>6630</v>
      </c>
      <c r="H44" s="34">
        <f>SUM(H9:H43)</f>
        <v>317577</v>
      </c>
      <c r="I44" s="34">
        <f t="shared" ref="I44:J44" si="1">SUM(I9:I43)</f>
        <v>1110</v>
      </c>
      <c r="J44" s="34">
        <f t="shared" si="1"/>
        <v>306786</v>
      </c>
      <c r="K44" s="34">
        <f t="shared" ref="K44:O44" si="2">SUM(K9:K43)</f>
        <v>1593</v>
      </c>
      <c r="L44" s="34">
        <f t="shared" si="2"/>
        <v>305913</v>
      </c>
      <c r="M44" s="34">
        <f t="shared" si="2"/>
        <v>-530.23100000000511</v>
      </c>
      <c r="N44" s="34">
        <f t="shared" si="2"/>
        <v>21555.448074593274</v>
      </c>
      <c r="O44" s="34">
        <f t="shared" si="2"/>
        <v>299816.61158460833</v>
      </c>
      <c r="P44" s="140" t="s">
        <v>166</v>
      </c>
      <c r="Q44" s="173"/>
      <c r="R44" s="4"/>
      <c r="S44" s="4"/>
      <c r="T44" s="4"/>
      <c r="U44" s="4"/>
      <c r="V44" s="4"/>
      <c r="W44" s="4"/>
      <c r="X44" s="4"/>
      <c r="Y44" s="4"/>
      <c r="Z44" s="4"/>
      <c r="AA44" s="4"/>
    </row>
    <row r="45" spans="1:27" ht="50.25" customHeight="1" x14ac:dyDescent="0.25">
      <c r="A45" s="6">
        <f t="shared" si="0"/>
        <v>35</v>
      </c>
      <c r="B45" s="22"/>
      <c r="C45" s="35" t="s">
        <v>144</v>
      </c>
      <c r="D45" s="1" t="s">
        <v>183</v>
      </c>
      <c r="E45" s="177">
        <v>4.65E-2</v>
      </c>
      <c r="F45" s="178"/>
      <c r="G45" s="177">
        <v>4.1399999999999999E-2</v>
      </c>
      <c r="H45" s="178"/>
      <c r="I45" s="36">
        <v>3.2000000000000001E-2</v>
      </c>
      <c r="J45" s="37"/>
      <c r="K45" s="37" t="s">
        <v>163</v>
      </c>
      <c r="L45" s="37"/>
      <c r="M45" s="38">
        <v>0</v>
      </c>
      <c r="N45" s="31"/>
      <c r="O45" s="32"/>
      <c r="P45" s="142"/>
      <c r="Q45" s="174"/>
      <c r="R45" s="4"/>
      <c r="S45" s="4"/>
      <c r="T45" s="4"/>
      <c r="U45" s="4"/>
      <c r="V45" s="4"/>
      <c r="W45" s="4"/>
      <c r="X45" s="4"/>
      <c r="Y45" s="4"/>
      <c r="Z45" s="4"/>
      <c r="AA45" s="4"/>
    </row>
    <row r="46" spans="1:27" ht="26.25" customHeight="1" x14ac:dyDescent="0.25">
      <c r="A46" s="6">
        <f t="shared" si="0"/>
        <v>36</v>
      </c>
      <c r="B46" s="22"/>
      <c r="C46" s="35" t="s">
        <v>145</v>
      </c>
      <c r="D46" s="21" t="s">
        <v>146</v>
      </c>
      <c r="E46" s="39">
        <v>4220</v>
      </c>
      <c r="F46" s="39"/>
      <c r="G46" s="39"/>
      <c r="H46" s="39"/>
      <c r="I46" s="39">
        <v>2698</v>
      </c>
      <c r="J46" s="39"/>
      <c r="K46" s="6">
        <v>0</v>
      </c>
      <c r="L46" s="39"/>
      <c r="M46" s="40">
        <v>9.9999999999999995E-8</v>
      </c>
      <c r="N46" s="31"/>
      <c r="O46" s="32"/>
      <c r="P46" s="142"/>
      <c r="Q46" s="174"/>
      <c r="R46" s="4"/>
      <c r="S46" s="4"/>
      <c r="T46" s="4"/>
      <c r="U46" s="4"/>
      <c r="V46" s="4"/>
      <c r="W46" s="4"/>
      <c r="X46" s="4"/>
      <c r="Y46" s="4"/>
      <c r="Z46" s="4"/>
      <c r="AA46" s="4"/>
    </row>
    <row r="47" spans="1:27" x14ac:dyDescent="0.25">
      <c r="A47" s="6">
        <f t="shared" si="0"/>
        <v>37</v>
      </c>
      <c r="B47" s="22"/>
      <c r="C47" s="35" t="s">
        <v>147</v>
      </c>
      <c r="D47" s="21" t="s">
        <v>148</v>
      </c>
      <c r="E47" s="39">
        <v>4417</v>
      </c>
      <c r="F47" s="39"/>
      <c r="G47" s="41"/>
      <c r="H47" s="41"/>
      <c r="I47" s="41">
        <v>2784</v>
      </c>
      <c r="J47" s="41"/>
      <c r="K47" s="6">
        <v>0</v>
      </c>
      <c r="L47" s="6"/>
      <c r="M47" s="40">
        <v>9.9999999999999995E-8</v>
      </c>
      <c r="N47" s="42"/>
      <c r="O47" s="43"/>
      <c r="P47" s="142"/>
      <c r="Q47" s="174"/>
      <c r="R47" s="4"/>
      <c r="S47" s="4"/>
      <c r="T47" s="4"/>
      <c r="U47" s="4"/>
      <c r="V47" s="4"/>
      <c r="W47" s="4"/>
      <c r="X47" s="4"/>
      <c r="Y47" s="4"/>
      <c r="Z47" s="4"/>
      <c r="AA47" s="4"/>
    </row>
    <row r="48" spans="1:27" x14ac:dyDescent="0.25">
      <c r="A48" s="6">
        <f t="shared" si="0"/>
        <v>38</v>
      </c>
      <c r="B48" s="22"/>
      <c r="C48" s="44"/>
      <c r="D48" s="45"/>
      <c r="E48" s="46"/>
      <c r="F48" s="47"/>
      <c r="G48" s="48"/>
      <c r="H48" s="49"/>
      <c r="I48" s="48"/>
      <c r="J48" s="49"/>
      <c r="K48" s="48"/>
      <c r="L48" s="49"/>
      <c r="M48" s="48"/>
      <c r="N48" s="10"/>
      <c r="O48" s="49"/>
      <c r="P48" s="50"/>
      <c r="Q48" s="51"/>
      <c r="R48" s="4"/>
      <c r="S48" s="4"/>
      <c r="T48" s="4"/>
      <c r="U48" s="4"/>
      <c r="V48" s="4"/>
      <c r="W48" s="4"/>
      <c r="X48" s="4"/>
      <c r="Y48" s="4"/>
      <c r="Z48" s="4"/>
      <c r="AA48" s="4"/>
    </row>
    <row r="49" spans="1:17" s="4" customFormat="1" ht="22.5" customHeight="1" x14ac:dyDescent="0.25">
      <c r="A49" s="6">
        <f t="shared" si="0"/>
        <v>39</v>
      </c>
      <c r="B49" s="53"/>
      <c r="C49" s="54" t="s">
        <v>26</v>
      </c>
      <c r="D49" s="13"/>
      <c r="E49" s="128" t="s">
        <v>84</v>
      </c>
      <c r="F49" s="136"/>
      <c r="G49" s="128" t="s">
        <v>84</v>
      </c>
      <c r="H49" s="136"/>
      <c r="I49" s="166" t="s">
        <v>1</v>
      </c>
      <c r="J49" s="123"/>
      <c r="K49" s="166" t="s">
        <v>52</v>
      </c>
      <c r="L49" s="123"/>
      <c r="M49" s="128" t="s">
        <v>3</v>
      </c>
      <c r="N49" s="129"/>
      <c r="O49" s="136"/>
      <c r="P49" s="175" t="s">
        <v>4</v>
      </c>
      <c r="Q49" s="176"/>
    </row>
    <row r="50" spans="1:17" s="4" customFormat="1" ht="22.5" customHeight="1" x14ac:dyDescent="0.25">
      <c r="A50" s="6">
        <f t="shared" si="0"/>
        <v>40</v>
      </c>
      <c r="B50" s="53"/>
      <c r="C50" s="55" t="s">
        <v>21</v>
      </c>
      <c r="D50" s="13"/>
      <c r="E50" s="157">
        <v>9.9000000000000005E-2</v>
      </c>
      <c r="F50" s="158"/>
      <c r="G50" s="157"/>
      <c r="H50" s="158"/>
      <c r="I50" s="157">
        <v>9.0999999999999998E-2</v>
      </c>
      <c r="J50" s="158"/>
      <c r="K50" s="157">
        <v>0.09</v>
      </c>
      <c r="L50" s="158"/>
      <c r="M50" s="179" t="s">
        <v>169</v>
      </c>
      <c r="N50" s="180"/>
      <c r="O50" s="181"/>
      <c r="P50" s="128"/>
      <c r="Q50" s="136"/>
    </row>
    <row r="51" spans="1:17" s="4" customFormat="1" ht="22.5" customHeight="1" x14ac:dyDescent="0.25">
      <c r="A51" s="6">
        <f t="shared" si="0"/>
        <v>41</v>
      </c>
      <c r="B51" s="53"/>
      <c r="C51" s="55" t="s">
        <v>22</v>
      </c>
      <c r="D51" s="13"/>
      <c r="E51" s="157">
        <v>5.62E-2</v>
      </c>
      <c r="F51" s="158"/>
      <c r="G51" s="157"/>
      <c r="H51" s="158"/>
      <c r="I51" s="151">
        <v>5.4100000000000002E-2</v>
      </c>
      <c r="J51" s="152"/>
      <c r="K51" s="157">
        <v>5.62E-2</v>
      </c>
      <c r="L51" s="158"/>
      <c r="M51" s="182"/>
      <c r="N51" s="183"/>
      <c r="O51" s="184"/>
      <c r="P51" s="128"/>
      <c r="Q51" s="136"/>
    </row>
    <row r="52" spans="1:17" s="4" customFormat="1" ht="22.5" customHeight="1" x14ac:dyDescent="0.25">
      <c r="A52" s="6">
        <f t="shared" ref="A52:A65" si="3">1+A51</f>
        <v>42</v>
      </c>
      <c r="B52" s="53"/>
      <c r="C52" s="55" t="s">
        <v>23</v>
      </c>
      <c r="D52" s="13"/>
      <c r="E52" s="133" t="s">
        <v>143</v>
      </c>
      <c r="F52" s="135"/>
      <c r="G52" s="133"/>
      <c r="H52" s="135"/>
      <c r="I52" s="133" t="s">
        <v>164</v>
      </c>
      <c r="J52" s="135"/>
      <c r="K52" s="133" t="s">
        <v>164</v>
      </c>
      <c r="L52" s="135"/>
      <c r="M52" s="182"/>
      <c r="N52" s="183"/>
      <c r="O52" s="184"/>
      <c r="P52" s="128"/>
      <c r="Q52" s="136"/>
    </row>
    <row r="53" spans="1:17" s="4" customFormat="1" ht="22.5" customHeight="1" x14ac:dyDescent="0.25">
      <c r="A53" s="6">
        <f t="shared" si="3"/>
        <v>43</v>
      </c>
      <c r="B53" s="56"/>
      <c r="C53" s="57" t="s">
        <v>29</v>
      </c>
      <c r="D53" s="58"/>
      <c r="E53" s="151">
        <v>7.7600000000000002E-2</v>
      </c>
      <c r="F53" s="152"/>
      <c r="G53" s="151"/>
      <c r="H53" s="152"/>
      <c r="I53" s="151">
        <v>7.1999999999999995E-2</v>
      </c>
      <c r="J53" s="152"/>
      <c r="K53" s="151">
        <v>7.2599999999999998E-2</v>
      </c>
      <c r="L53" s="152"/>
      <c r="M53" s="182"/>
      <c r="N53" s="183"/>
      <c r="O53" s="184"/>
      <c r="P53" s="128"/>
      <c r="Q53" s="136"/>
    </row>
    <row r="54" spans="1:17" s="4" customFormat="1" ht="12.75" customHeight="1" x14ac:dyDescent="0.25">
      <c r="A54" s="6">
        <f t="shared" si="3"/>
        <v>44</v>
      </c>
      <c r="B54" s="62"/>
      <c r="C54" s="63"/>
      <c r="D54" s="64"/>
      <c r="E54" s="185"/>
      <c r="F54" s="186"/>
      <c r="G54" s="185"/>
      <c r="H54" s="186"/>
      <c r="I54" s="185"/>
      <c r="J54" s="186"/>
      <c r="K54" s="185"/>
      <c r="L54" s="186"/>
      <c r="M54" s="59"/>
      <c r="N54" s="60"/>
      <c r="O54" s="61"/>
      <c r="P54" s="185"/>
      <c r="Q54" s="186"/>
    </row>
    <row r="55" spans="1:17" s="4" customFormat="1" ht="78" customHeight="1" x14ac:dyDescent="0.25">
      <c r="A55" s="6">
        <f t="shared" si="3"/>
        <v>45</v>
      </c>
      <c r="B55" s="53"/>
      <c r="C55" s="74" t="s">
        <v>24</v>
      </c>
      <c r="D55" s="13"/>
      <c r="E55" s="128"/>
      <c r="F55" s="136"/>
      <c r="G55" s="194" t="s">
        <v>188</v>
      </c>
      <c r="H55" s="195"/>
      <c r="I55" s="195"/>
      <c r="J55" s="195"/>
      <c r="K55" s="195"/>
      <c r="L55" s="195"/>
      <c r="M55" s="195"/>
      <c r="N55" s="195"/>
      <c r="O55" s="195"/>
      <c r="P55" s="195"/>
      <c r="Q55" s="196"/>
    </row>
    <row r="56" spans="1:17" s="4" customFormat="1" ht="128.25" customHeight="1" x14ac:dyDescent="0.25">
      <c r="A56" s="6">
        <f t="shared" si="3"/>
        <v>46</v>
      </c>
      <c r="B56" s="53"/>
      <c r="C56" s="12" t="s">
        <v>14</v>
      </c>
      <c r="D56" s="65"/>
      <c r="E56" s="192" t="s">
        <v>160</v>
      </c>
      <c r="F56" s="193"/>
      <c r="G56" s="192" t="s">
        <v>189</v>
      </c>
      <c r="H56" s="197"/>
      <c r="I56" s="197"/>
      <c r="J56" s="197"/>
      <c r="K56" s="197"/>
      <c r="L56" s="197"/>
      <c r="M56" s="197"/>
      <c r="N56" s="197"/>
      <c r="O56" s="197"/>
      <c r="P56" s="197"/>
      <c r="Q56" s="193"/>
    </row>
    <row r="57" spans="1:17" s="4" customFormat="1" ht="114" customHeight="1" x14ac:dyDescent="0.25">
      <c r="A57" s="6">
        <f t="shared" si="3"/>
        <v>47</v>
      </c>
      <c r="B57" s="22"/>
      <c r="C57" s="12" t="s">
        <v>85</v>
      </c>
      <c r="D57" s="66"/>
      <c r="E57" s="115" t="s">
        <v>135</v>
      </c>
      <c r="F57" s="116"/>
      <c r="G57" s="115" t="s">
        <v>190</v>
      </c>
      <c r="H57" s="131"/>
      <c r="I57" s="131"/>
      <c r="J57" s="131"/>
      <c r="K57" s="131"/>
      <c r="L57" s="131"/>
      <c r="M57" s="131"/>
      <c r="N57" s="131"/>
      <c r="O57" s="131"/>
      <c r="P57" s="131"/>
      <c r="Q57" s="116"/>
    </row>
    <row r="58" spans="1:17" s="4" customFormat="1" ht="130.5" customHeight="1" x14ac:dyDescent="0.25">
      <c r="A58" s="6">
        <f t="shared" si="3"/>
        <v>48</v>
      </c>
      <c r="B58" s="22"/>
      <c r="C58" s="12" t="s">
        <v>86</v>
      </c>
      <c r="D58" s="66"/>
      <c r="E58" s="115" t="s">
        <v>136</v>
      </c>
      <c r="F58" s="116"/>
      <c r="G58" s="115" t="s">
        <v>191</v>
      </c>
      <c r="H58" s="131"/>
      <c r="I58" s="131"/>
      <c r="J58" s="131"/>
      <c r="K58" s="131"/>
      <c r="L58" s="131"/>
      <c r="M58" s="131"/>
      <c r="N58" s="131"/>
      <c r="O58" s="131"/>
      <c r="P58" s="131"/>
      <c r="Q58" s="116"/>
    </row>
    <row r="59" spans="1:17" s="4" customFormat="1" ht="127.5" customHeight="1" x14ac:dyDescent="0.25">
      <c r="A59" s="6">
        <f t="shared" si="3"/>
        <v>49</v>
      </c>
      <c r="B59" s="22"/>
      <c r="C59" s="12" t="s">
        <v>87</v>
      </c>
      <c r="D59" s="66"/>
      <c r="E59" s="115" t="s">
        <v>137</v>
      </c>
      <c r="F59" s="116"/>
      <c r="G59" s="115" t="s">
        <v>192</v>
      </c>
      <c r="H59" s="131"/>
      <c r="I59" s="131"/>
      <c r="J59" s="131"/>
      <c r="K59" s="131"/>
      <c r="L59" s="131"/>
      <c r="M59" s="131"/>
      <c r="N59" s="131"/>
      <c r="O59" s="131"/>
      <c r="P59" s="131"/>
      <c r="Q59" s="116"/>
    </row>
    <row r="60" spans="1:17" s="4" customFormat="1" ht="65.25" customHeight="1" x14ac:dyDescent="0.25">
      <c r="A60" s="6">
        <f t="shared" si="3"/>
        <v>50</v>
      </c>
      <c r="B60" s="22"/>
      <c r="C60" s="12" t="s">
        <v>88</v>
      </c>
      <c r="D60" s="66"/>
      <c r="E60" s="115" t="s">
        <v>138</v>
      </c>
      <c r="F60" s="116"/>
      <c r="G60" s="115" t="s">
        <v>193</v>
      </c>
      <c r="H60" s="131"/>
      <c r="I60" s="131"/>
      <c r="J60" s="131"/>
      <c r="K60" s="131"/>
      <c r="L60" s="131"/>
      <c r="M60" s="131"/>
      <c r="N60" s="131"/>
      <c r="O60" s="131"/>
      <c r="P60" s="131"/>
      <c r="Q60" s="116"/>
    </row>
    <row r="61" spans="1:17" s="4" customFormat="1" ht="147.75" customHeight="1" x14ac:dyDescent="0.25">
      <c r="A61" s="6">
        <f t="shared" si="3"/>
        <v>51</v>
      </c>
      <c r="B61" s="67"/>
      <c r="C61" s="68" t="s">
        <v>89</v>
      </c>
      <c r="D61" s="69"/>
      <c r="E61" s="115" t="s">
        <v>139</v>
      </c>
      <c r="F61" s="116"/>
      <c r="G61" s="115" t="s">
        <v>194</v>
      </c>
      <c r="H61" s="131"/>
      <c r="I61" s="131"/>
      <c r="J61" s="131"/>
      <c r="K61" s="131"/>
      <c r="L61" s="131"/>
      <c r="M61" s="131"/>
      <c r="N61" s="131"/>
      <c r="O61" s="131"/>
      <c r="P61" s="131"/>
      <c r="Q61" s="116"/>
    </row>
    <row r="62" spans="1:17" s="4" customFormat="1" ht="97.5" customHeight="1" x14ac:dyDescent="0.25">
      <c r="A62" s="6">
        <f t="shared" si="3"/>
        <v>52</v>
      </c>
      <c r="B62" s="70"/>
      <c r="C62" s="75" t="s">
        <v>5</v>
      </c>
      <c r="D62" s="15"/>
      <c r="E62" s="71"/>
      <c r="F62" s="71"/>
      <c r="G62" s="117" t="s">
        <v>181</v>
      </c>
      <c r="H62" s="118"/>
      <c r="I62" s="115"/>
      <c r="J62" s="116"/>
      <c r="K62" s="117" t="s">
        <v>165</v>
      </c>
      <c r="L62" s="118"/>
      <c r="M62" s="15"/>
      <c r="N62" s="15"/>
      <c r="O62" s="15"/>
      <c r="P62" s="190" t="s">
        <v>167</v>
      </c>
      <c r="Q62" s="191"/>
    </row>
    <row r="63" spans="1:17" s="4" customFormat="1" ht="373.5" customHeight="1" x14ac:dyDescent="0.25">
      <c r="A63" s="6">
        <f t="shared" si="3"/>
        <v>53</v>
      </c>
      <c r="B63" s="70"/>
      <c r="C63" s="45"/>
      <c r="D63" s="15"/>
      <c r="E63" s="121"/>
      <c r="F63" s="125"/>
      <c r="G63" s="119" t="s">
        <v>185</v>
      </c>
      <c r="H63" s="119"/>
      <c r="I63" s="121"/>
      <c r="J63" s="125"/>
      <c r="K63" s="15"/>
      <c r="L63" s="15"/>
      <c r="M63" s="137" t="s">
        <v>174</v>
      </c>
      <c r="N63" s="138"/>
      <c r="O63" s="139"/>
      <c r="P63" s="15"/>
      <c r="Q63" s="15"/>
    </row>
    <row r="64" spans="1:17" s="4" customFormat="1" ht="57.75" customHeight="1" x14ac:dyDescent="0.25">
      <c r="A64" s="6">
        <f>1+A63</f>
        <v>54</v>
      </c>
      <c r="B64" s="70"/>
      <c r="C64" s="13" t="s">
        <v>184</v>
      </c>
      <c r="D64" s="15"/>
      <c r="E64" s="72"/>
      <c r="F64" s="72"/>
      <c r="G64" s="115" t="s">
        <v>195</v>
      </c>
      <c r="H64" s="131"/>
      <c r="I64" s="131"/>
      <c r="J64" s="131"/>
      <c r="K64" s="131"/>
      <c r="L64" s="131"/>
      <c r="M64" s="131"/>
      <c r="N64" s="131"/>
      <c r="O64" s="131"/>
      <c r="P64" s="131"/>
      <c r="Q64" s="116"/>
    </row>
    <row r="65" spans="1:17" s="4" customFormat="1" x14ac:dyDescent="0.25">
      <c r="A65" s="6">
        <f t="shared" si="3"/>
        <v>55</v>
      </c>
      <c r="B65" s="70"/>
      <c r="C65" s="187"/>
      <c r="D65" s="188"/>
      <c r="E65" s="188"/>
      <c r="F65" s="188"/>
      <c r="G65" s="188"/>
      <c r="H65" s="189"/>
      <c r="I65" s="15"/>
      <c r="J65" s="15"/>
      <c r="K65" s="15"/>
      <c r="L65" s="15"/>
      <c r="M65" s="15"/>
      <c r="N65" s="15"/>
      <c r="O65" s="15"/>
      <c r="P65" s="15"/>
      <c r="Q65" s="15"/>
    </row>
  </sheetData>
  <mergeCells count="76">
    <mergeCell ref="I50:J50"/>
    <mergeCell ref="E58:F58"/>
    <mergeCell ref="G57:Q57"/>
    <mergeCell ref="E56:F56"/>
    <mergeCell ref="E55:F55"/>
    <mergeCell ref="G55:Q55"/>
    <mergeCell ref="G56:Q56"/>
    <mergeCell ref="E54:F54"/>
    <mergeCell ref="P62:Q62"/>
    <mergeCell ref="E59:F59"/>
    <mergeCell ref="G59:Q59"/>
    <mergeCell ref="G58:Q58"/>
    <mergeCell ref="E57:F57"/>
    <mergeCell ref="K54:L54"/>
    <mergeCell ref="P54:Q54"/>
    <mergeCell ref="I54:J54"/>
    <mergeCell ref="C65:H65"/>
    <mergeCell ref="E63:F63"/>
    <mergeCell ref="G63:H63"/>
    <mergeCell ref="E60:F60"/>
    <mergeCell ref="G60:Q60"/>
    <mergeCell ref="G61:Q61"/>
    <mergeCell ref="G64:Q64"/>
    <mergeCell ref="E61:F61"/>
    <mergeCell ref="K62:L62"/>
    <mergeCell ref="M63:O63"/>
    <mergeCell ref="I62:J62"/>
    <mergeCell ref="I63:J63"/>
    <mergeCell ref="G62:H62"/>
    <mergeCell ref="E52:F52"/>
    <mergeCell ref="I51:J51"/>
    <mergeCell ref="I52:J52"/>
    <mergeCell ref="I53:J53"/>
    <mergeCell ref="G54:H54"/>
    <mergeCell ref="A8:F8"/>
    <mergeCell ref="P44:Q47"/>
    <mergeCell ref="G49:H49"/>
    <mergeCell ref="K49:L49"/>
    <mergeCell ref="M49:O49"/>
    <mergeCell ref="P49:Q49"/>
    <mergeCell ref="E45:F45"/>
    <mergeCell ref="G45:H45"/>
    <mergeCell ref="E49:F49"/>
    <mergeCell ref="C44:D44"/>
    <mergeCell ref="I49:J49"/>
    <mergeCell ref="C1:Q1"/>
    <mergeCell ref="C2:Q2"/>
    <mergeCell ref="C3:Q3"/>
    <mergeCell ref="E5:F5"/>
    <mergeCell ref="G5:H5"/>
    <mergeCell ref="K5:L5"/>
    <mergeCell ref="M5:O5"/>
    <mergeCell ref="P5:Q5"/>
    <mergeCell ref="I5:J5"/>
    <mergeCell ref="E7:F7"/>
    <mergeCell ref="G7:H7"/>
    <mergeCell ref="K7:L7"/>
    <mergeCell ref="M7:O7"/>
    <mergeCell ref="P7:Q7"/>
    <mergeCell ref="I7:J7"/>
    <mergeCell ref="E51:F51"/>
    <mergeCell ref="G51:H51"/>
    <mergeCell ref="K51:L51"/>
    <mergeCell ref="P51:Q51"/>
    <mergeCell ref="E50:F50"/>
    <mergeCell ref="G50:H50"/>
    <mergeCell ref="M50:O53"/>
    <mergeCell ref="G52:H52"/>
    <mergeCell ref="K52:L52"/>
    <mergeCell ref="P52:Q52"/>
    <mergeCell ref="K50:L50"/>
    <mergeCell ref="P50:Q50"/>
    <mergeCell ref="E53:F53"/>
    <mergeCell ref="G53:H53"/>
    <mergeCell ref="K53:L53"/>
    <mergeCell ref="P53:Q53"/>
  </mergeCells>
  <printOptions horizontalCentered="1"/>
  <pageMargins left="0.28999999999999998" right="0.18" top="0.56000000000000005" bottom="0.93" header="0.23" footer="0.42"/>
  <pageSetup paperSize="5" scale="63" fitToHeight="37" orientation="landscape" r:id="rId1"/>
  <headerFooter>
    <oddFooter>&amp;C&amp;16UE-170486 et al Joint Issues List (December 2017)&amp;R&amp;16&amp;A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2017-12-04T08:00:00+00:00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4630B-8CE6-4857-B7AF-2B99EB43D1F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a7bd91e-004b-490a-8704-e368d63d59a0"/>
    <ds:schemaRef ds:uri="http://www.w3.org/XML/1998/namespace"/>
  </ds:schemaRefs>
</ds:datastoreItem>
</file>

<file path=customXml/itemProps2.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3.xml><?xml version="1.0" encoding="utf-8"?>
<ds:datastoreItem xmlns:ds="http://schemas.openxmlformats.org/officeDocument/2006/customXml" ds:itemID="{D587F5EC-89BE-495C-8441-D56C20A7D724}"/>
</file>

<file path=customXml/itemProps4.xml><?xml version="1.0" encoding="utf-8"?>
<ds:datastoreItem xmlns:ds="http://schemas.openxmlformats.org/officeDocument/2006/customXml" ds:itemID="{E8BDB249-A1A6-4E0E-8AF1-F761481500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Huey, Lorilyn (UTC)</cp:lastModifiedBy>
  <cp:lastPrinted>2017-12-01T17:34:51Z</cp:lastPrinted>
  <dcterms:created xsi:type="dcterms:W3CDTF">2011-09-06T20:33:12Z</dcterms:created>
  <dcterms:modified xsi:type="dcterms:W3CDTF">2017-12-04T21:03:02Z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0x0101006E56B4D1795A2E4DB2F0B01679ED314A004293D7BF2DB2434CBA4573E3DBB11230</vt:lpwstr>
  </property>
  <property fmtid="{D5CDD505-2E9C-101B-9397-08002B2CF9AE}" pid="4" name="_docset_NoMedatataSyncRequired">
    <vt:lpwstr>False</vt:lpwstr>
  </property>
  <property fmtid="{D5CDD505-2E9C-101B-9397-08002B2CF9AE}" pid="5" name="IsEFSEC">
    <vt:bool>false</vt:bool>
  </property>
</Properties>
</file>