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DE106C93-F5D8-4092-9DBD-83972801C304}" xr6:coauthVersionLast="47" xr6:coauthVersionMax="47" xr10:uidLastSave="{00000000-0000-0000-0000-000000000000}"/>
  <bookViews>
    <workbookView xWindow="-120" yWindow="-120" windowWidth="29040" windowHeight="15840" activeTab="1" xr2:uid="{75B0291D-FEE6-4528-8155-8A5455E60C82}"/>
  </bookViews>
  <sheets>
    <sheet name="8.3" sheetId="1" r:id="rId1"/>
    <sheet name="8.3.1" sheetId="2" r:id="rId2"/>
  </sheets>
  <externalReferences>
    <externalReference r:id="rId3"/>
    <externalReference r:id="rId4"/>
    <externalReference r:id="rId5"/>
    <externalReference r:id="rId6"/>
    <externalReference r:id="rId7"/>
    <externalReference r:id="rId8"/>
  </externalReferences>
  <definedNames>
    <definedName name="__123Graph_A" hidden="1">[1]Inputs!#REF!</definedName>
    <definedName name="__123Graph_B" hidden="1">[1]Inputs!#REF!</definedName>
    <definedName name="__123Graph_D" hidden="1">[1]Inputs!#REF!</definedName>
    <definedName name="__123Graph_E" hidden="1">[2]Input!$E$22:$E$37</definedName>
    <definedName name="__123Graph_F" hidden="1">[2]Input!$D$22:$D$37</definedName>
    <definedName name="_Fill" hidden="1">#REF!</definedName>
    <definedName name="_Key1" hidden="1">#REF!</definedName>
    <definedName name="_Key2" hidden="1">#REF!</definedName>
    <definedName name="_Order1" hidden="1">0</definedName>
    <definedName name="_Order2" hidden="1">0</definedName>
    <definedName name="_Sort" hidden="1">#REF!</definedName>
    <definedName name="a" hidden="1">#REF!</definedName>
    <definedName name="Access_Button1" hidden="1">"Headcount_Workbook_Schedules_List"</definedName>
    <definedName name="AccessDatabase" hidden="1">"P:\HR\SharonPlummer\Headcount Workbook.mdb"</definedName>
    <definedName name="B1_Print">#REF!</definedName>
    <definedName name="Bottom">[3]Variance!#REF!</definedName>
    <definedName name="combined1" hidden="1">{"YTD-Total",#N/A,TRUE,"Provision";"YTD-Utility",#N/A,TRUE,"Prov Utility";"YTD-NonUtility",#N/A,TRUE,"Prov NonUtility"}</definedName>
    <definedName name="DUDE" hidden="1">#REF!</definedName>
    <definedName name="enrgy"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High_Plan">#REF!</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astCell">[4]Variance!#REF!</definedName>
    <definedName name="limcount" hidden="1">1</definedName>
    <definedName name="Low_Plan">#REF!</definedName>
    <definedName name="Master" hidden="1">{#N/A,#N/A,FALSE,"Actual";#N/A,#N/A,FALSE,"Normalized";#N/A,#N/A,FALSE,"Electric Actual";#N/A,#N/A,FALSE,"Electric Normalized"}</definedName>
    <definedName name="MD_High1">'[5]Master Data'!$A$2</definedName>
    <definedName name="MD_Low1">'[5]Master Data'!$D$28</definedName>
    <definedName name="mmm" hidden="1">{"PRINT",#N/A,TRUE,"APPA";"PRINT",#N/A,TRUE,"APS";"PRINT",#N/A,TRUE,"BHPL";"PRINT",#N/A,TRUE,"BHPL2";"PRINT",#N/A,TRUE,"CDWR";"PRINT",#N/A,TRUE,"EWEB";"PRINT",#N/A,TRUE,"LADWP";"PRINT",#N/A,TRUE,"NEVBASE"}</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PricingInfo" hidden="1">[6]Inputs!#REF!</definedName>
    <definedName name="_xlnm.Print_Area" localSheetId="1">'8.3.1'!$A$1:$E$18</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SAPBEXrevision" hidden="1">1</definedName>
    <definedName name="SAPBEXsysID" hidden="1">"BWP"</definedName>
    <definedName name="SAPBEXwbID" hidden="1">"45DVYC7MR9505UDELHDG16RCX"</definedName>
    <definedName name="SAPCrosstab2">#REF!</definedName>
    <definedName name="shit" hidden="1">{"PRINT",#N/A,TRUE,"APPA";"PRINT",#N/A,TRUE,"APS";"PRINT",#N/A,TRUE,"BHPL";"PRINT",#N/A,TRUE,"BHPL2";"PRINT",#N/A,TRUE,"CDWR";"PRINT",#N/A,TRUE,"EWEB";"PRINT",#N/A,TRUE,"LADWP";"PRINT",#N/A,TRUE,"NEVBASE"}</definedName>
    <definedName name="spippw" hidden="1">{#N/A,#N/A,FALSE,"Actual";#N/A,#N/A,FALSE,"Normalized";#N/A,#N/A,FALSE,"Electric Actual";#N/A,#N/A,FALSE,"Electric Normalized"}</definedName>
    <definedName name="ST_Bottom1">[4]Variance!#REF!</definedName>
    <definedName name="ST_Top1">[3]Variance!#REF!</definedName>
    <definedName name="ST_Top2">[3]Variance!#REF!</definedName>
    <definedName name="ST_Top3">#REF!</definedName>
    <definedName name="standard1" hidden="1">{"YTD-Total",#N/A,FALSE,"Provision"}</definedName>
    <definedName name="T1_Print">#REF!</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hidden="1">{#N/A,#N/A,FALSE,"Cover";#N/A,#N/A,FALSE,"Lead Sheet";#N/A,#N/A,FALSE,"T-Accounts";#N/A,#N/A,FALSE,"Jars Summary";#N/A,#N/A,FALSE,"Utah Monthly Amort";#N/A,#N/A,FALSE,"Pivot";#N/A,#N/A,FALSE,"June 2002 Writedowns";#N/A,#N/A,FALSE,"March 2003 Writedowns"}</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Factors._.Tab._.10." hidden="1">{"Factors Pages 1-2",#N/A,FALSE,"Factors";"Factors Page 3",#N/A,FALSE,"Factors";"Factors Page 4",#N/A,FALSE,"Factors";"Factors Page 5",#N/A,FALSE,"Factors";"Factors Pages 8-27",#N/A,FALSE,"Factors"}</definedName>
    <definedName name="wrn.Full._.View."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hidden="1">{"Open issues Only",#N/A,FALSE,"TIMELINE"}</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hidden="1">{"PRINT",#N/A,TRUE,"APPA";"PRINT",#N/A,TRUE,"APS";"PRINT",#N/A,TRUE,"BHPL";"PRINT",#N/A,TRUE,"BHPL2";"PRINT",#N/A,TRUE,"CDWR";"PRINT",#N/A,TRUE,"EWEB";"PRINT",#N/A,TRUE,"LADWP";"PRINT",#N/A,TRUE,"NEVBASE"}</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_.View." hidden="1">{#N/A,#N/A,FALSE,"Consltd-For contngcy"}</definedName>
    <definedName name="wrn.UK._.Conversion._.Only." hidden="1">{#N/A,#N/A,FALSE,"Dec 1999 UK Continuing Ops"}</definedName>
    <definedName name="wrn.YearEnd." hidden="1">{"Factors Pages 1-2",#N/A,FALSE,"Variables";"Factors Page 3",#N/A,FALSE,"Variables";"Factors Page 4",#N/A,FALSE,"Variables";"Factors Page 5",#N/A,FALSE,"Variables";"YE Pages 7-26",#N/A,FALSE,"Variables"}</definedName>
    <definedName name="y" hidden="1">#REF!</definedName>
    <definedName name="z" hidden="1">#REF!</definedName>
    <definedName name="Z_01844156_6462_4A28_9785_1A86F4D0C834_.wvu.PrintTitles" hidden="1">#REF!</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 i="2" l="1"/>
  <c r="E16" i="2"/>
  <c r="E15" i="2"/>
  <c r="E14" i="2"/>
  <c r="E13" i="2"/>
  <c r="E12" i="2"/>
  <c r="E11" i="2"/>
  <c r="E10" i="2"/>
  <c r="E9" i="2"/>
  <c r="E8" i="2"/>
  <c r="D14" i="2"/>
  <c r="D17" i="2"/>
  <c r="F20" i="1" s="1"/>
  <c r="I20" i="1" s="1"/>
  <c r="D15" i="2"/>
  <c r="F18" i="1" s="1"/>
  <c r="I18" i="1" s="1"/>
  <c r="D12" i="2"/>
  <c r="F16" i="1" s="1"/>
  <c r="D8" i="2"/>
  <c r="A1" i="2"/>
  <c r="J20" i="1"/>
  <c r="J19" i="1"/>
  <c r="J18" i="1"/>
  <c r="J17" i="1"/>
  <c r="J16" i="1"/>
  <c r="J15" i="1"/>
  <c r="J14" i="1"/>
  <c r="J13" i="1"/>
  <c r="J12" i="1"/>
  <c r="D9" i="2" l="1"/>
  <c r="F13" i="1" s="1"/>
  <c r="D16" i="2"/>
  <c r="F19" i="1" s="1"/>
  <c r="I19" i="1" s="1"/>
  <c r="D10" i="2"/>
  <c r="F14" i="1" s="1"/>
  <c r="I14" i="1" s="1"/>
  <c r="I21" i="1" s="1"/>
  <c r="D11" i="2"/>
  <c r="F15" i="1" s="1"/>
  <c r="B18" i="2"/>
  <c r="D13" i="2"/>
  <c r="F17" i="1" s="1"/>
  <c r="F12" i="1"/>
  <c r="F21" i="1" s="1"/>
  <c r="C18" i="2"/>
  <c r="D18" i="2" l="1"/>
</calcChain>
</file>

<file path=xl/sharedStrings.xml><?xml version="1.0" encoding="utf-8"?>
<sst xmlns="http://schemas.openxmlformats.org/spreadsheetml/2006/main" count="72" uniqueCount="48">
  <si>
    <t>PacifiCorp</t>
  </si>
  <si>
    <t>PAGE</t>
  </si>
  <si>
    <t/>
  </si>
  <si>
    <t>TOTAL</t>
  </si>
  <si>
    <t>WASHINGTON</t>
  </si>
  <si>
    <t>ACCOUNT</t>
  </si>
  <si>
    <t>Type</t>
  </si>
  <si>
    <t>COMPANY</t>
  </si>
  <si>
    <t>FACTOR</t>
  </si>
  <si>
    <t>FACTOR %</t>
  </si>
  <si>
    <t>ALLOCATED</t>
  </si>
  <si>
    <t>REF#</t>
  </si>
  <si>
    <t>Adjustment to Rate Base:</t>
  </si>
  <si>
    <t>Customer Advances</t>
  </si>
  <si>
    <t>RES</t>
  </si>
  <si>
    <t>CA</t>
  </si>
  <si>
    <t>Situs</t>
  </si>
  <si>
    <t>OR</t>
  </si>
  <si>
    <t>WA</t>
  </si>
  <si>
    <t>ID</t>
  </si>
  <si>
    <t>UT</t>
  </si>
  <si>
    <t>WY-ALL</t>
  </si>
  <si>
    <t>SG</t>
  </si>
  <si>
    <t>CAGW</t>
  </si>
  <si>
    <t>CAGE</t>
  </si>
  <si>
    <t>Description of Adjustment:</t>
  </si>
  <si>
    <t>AMA Basis:</t>
  </si>
  <si>
    <t>Account</t>
  </si>
  <si>
    <t>AMA Booked Allocation</t>
  </si>
  <si>
    <t>Correct Allocation</t>
  </si>
  <si>
    <t>Adjustment</t>
  </si>
  <si>
    <t>Ref.</t>
  </si>
  <si>
    <t>252CA</t>
  </si>
  <si>
    <t>252OR</t>
  </si>
  <si>
    <t>252WA</t>
  </si>
  <si>
    <t>252IDU</t>
  </si>
  <si>
    <t>252UT</t>
  </si>
  <si>
    <t>252WYP</t>
  </si>
  <si>
    <t>252WYU</t>
  </si>
  <si>
    <t>252SG</t>
  </si>
  <si>
    <t>252CAGW</t>
  </si>
  <si>
    <t>252CAGE</t>
  </si>
  <si>
    <t>Total</t>
  </si>
  <si>
    <t xml:space="preserve"> </t>
  </si>
  <si>
    <t>Washington 2023 General Rate Case</t>
  </si>
  <si>
    <t>Customer Advances for Construction</t>
  </si>
  <si>
    <t>Customer advances for construction are booked into FERC account 252. When they are booked, the entries do not reflect the proper allocation. This adjustment corrects the allocation of customer advances for construction included in the historical period.</t>
  </si>
  <si>
    <t>8.3.1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</si>
</sst>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_);_(* \(#,##0\);_(* &quot;-&quot;??_);_(@_)"/>
    <numFmt numFmtId="165" formatCode="0.0000%"/>
    <numFmt numFmtId="166" formatCode="0.000%"/>
  </numFmts>
  <fonts count="6">
    <font>
      <sz val="10"/>
      <name val="Arial"/>
    </font>
    <font>
      <sz val="12"/>
      <name val="Times New Roman"/>
      <family val="1"/>
    </font>
    <font>
      <b/>
      <sz val="10"/>
      <name val="Arial"/>
      <family val="2"/>
    </font>
    <font>
      <sz val="10"/>
      <name val="Arial"/>
      <family val="2"/>
    </font>
    <font>
      <u/>
      <sz val="10"/>
      <name val="Arial"/>
      <family val="2"/>
    </font>
    <font>
      <sz val="10"/>
      <color rgb="FFFF0000"/>
      <name val="Arial"/>
      <family val="2"/>
    </font>
  </fonts>
  <fills count="2">
    <fill>
      <patternFill patternType="none"/>
    </fill>
    <fill>
      <patternFill patternType="gray125"/>
    </fill>
  </fills>
  <borders count="11">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4">
    <xf numFmtId="0" fontId="0" fillId="0" borderId="0"/>
    <xf numFmtId="43" fontId="3" fillId="0" borderId="0" applyFont="0" applyFill="0" applyBorder="0" applyAlignment="0" applyProtection="0"/>
    <xf numFmtId="9" fontId="3" fillId="0" borderId="0" applyFont="0" applyFill="0" applyBorder="0" applyAlignment="0" applyProtection="0"/>
    <xf numFmtId="0" fontId="1" fillId="0" borderId="0"/>
  </cellStyleXfs>
  <cellXfs count="40">
    <xf numFmtId="0" fontId="0" fillId="0" borderId="0" xfId="0"/>
    <xf numFmtId="0" fontId="2" fillId="0" borderId="0" xfId="3" applyFont="1"/>
    <xf numFmtId="0" fontId="3" fillId="0" borderId="0" xfId="0" applyFont="1"/>
    <xf numFmtId="0" fontId="3" fillId="0" borderId="0" xfId="3" applyFont="1"/>
    <xf numFmtId="0" fontId="3" fillId="0" borderId="0" xfId="3" applyFont="1" applyAlignment="1">
      <alignment horizontal="center"/>
    </xf>
    <xf numFmtId="0" fontId="4" fillId="0" borderId="0" xfId="3" applyFont="1" applyAlignment="1">
      <alignment horizontal="center"/>
    </xf>
    <xf numFmtId="164" fontId="3" fillId="0" borderId="0" xfId="1" applyNumberFormat="1" applyFont="1" applyBorder="1" applyAlignment="1">
      <alignment horizontal="center"/>
    </xf>
    <xf numFmtId="0" fontId="2" fillId="0" borderId="0" xfId="3" applyFont="1" applyAlignment="1">
      <alignment horizontal="left"/>
    </xf>
    <xf numFmtId="41" fontId="3" fillId="0" borderId="0" xfId="1" applyNumberFormat="1" applyFont="1" applyFill="1" applyBorder="1" applyAlignment="1">
      <alignment horizontal="center"/>
    </xf>
    <xf numFmtId="0" fontId="3" fillId="0" borderId="0" xfId="0" applyFont="1" applyAlignment="1">
      <alignment horizontal="center"/>
    </xf>
    <xf numFmtId="165" fontId="3" fillId="0" borderId="0" xfId="2" applyNumberFormat="1" applyFont="1" applyFill="1" applyAlignment="1">
      <alignment horizontal="center"/>
    </xf>
    <xf numFmtId="41" fontId="3" fillId="0" borderId="0" xfId="1" applyNumberFormat="1" applyFont="1" applyBorder="1" applyAlignment="1">
      <alignment horizontal="center"/>
    </xf>
    <xf numFmtId="41" fontId="3" fillId="0" borderId="1" xfId="0" applyNumberFormat="1" applyFont="1" applyBorder="1"/>
    <xf numFmtId="0" fontId="2" fillId="0" borderId="0" xfId="0" applyFont="1"/>
    <xf numFmtId="0" fontId="3" fillId="0" borderId="2" xfId="0" applyFont="1" applyBorder="1"/>
    <xf numFmtId="0" fontId="3" fillId="0" borderId="5" xfId="0" applyFont="1" applyBorder="1"/>
    <xf numFmtId="0" fontId="3" fillId="0" borderId="7" xfId="0" applyFont="1" applyBorder="1"/>
    <xf numFmtId="0" fontId="3" fillId="0" borderId="0" xfId="0" applyFont="1" applyAlignment="1">
      <alignment horizontal="right"/>
    </xf>
    <xf numFmtId="0" fontId="2" fillId="0" borderId="10" xfId="0" applyFont="1" applyBorder="1"/>
    <xf numFmtId="0" fontId="2" fillId="0" borderId="10" xfId="0" applyFont="1" applyBorder="1" applyAlignment="1">
      <alignment horizontal="center"/>
    </xf>
    <xf numFmtId="0" fontId="3" fillId="0" borderId="0" xfId="0" quotePrefix="1" applyFont="1"/>
    <xf numFmtId="164" fontId="3" fillId="0" borderId="0" xfId="1" applyNumberFormat="1" applyFont="1" applyFill="1"/>
    <xf numFmtId="164" fontId="2" fillId="0" borderId="0" xfId="1" applyNumberFormat="1" applyFont="1" applyFill="1"/>
    <xf numFmtId="43" fontId="3" fillId="0" borderId="0" xfId="1" applyFont="1"/>
    <xf numFmtId="0" fontId="5" fillId="0" borderId="0" xfId="0" applyFont="1"/>
    <xf numFmtId="43" fontId="5" fillId="0" borderId="0" xfId="1" applyFont="1" applyFill="1"/>
    <xf numFmtId="43" fontId="5" fillId="0" borderId="0" xfId="1" applyFont="1"/>
    <xf numFmtId="164" fontId="2" fillId="0" borderId="1" xfId="1" applyNumberFormat="1" applyFont="1" applyFill="1" applyBorder="1"/>
    <xf numFmtId="164" fontId="3" fillId="0" borderId="0" xfId="1" applyNumberFormat="1" applyFont="1"/>
    <xf numFmtId="164" fontId="5" fillId="0" borderId="0" xfId="0" applyNumberFormat="1" applyFont="1"/>
    <xf numFmtId="164" fontId="3" fillId="0" borderId="0" xfId="0" applyNumberFormat="1" applyFont="1"/>
    <xf numFmtId="166" fontId="3" fillId="0" borderId="0" xfId="2" applyNumberFormat="1" applyFont="1" applyFill="1" applyAlignment="1">
      <alignment horizontal="center"/>
    </xf>
    <xf numFmtId="0" fontId="3" fillId="0" borderId="0" xfId="3" applyFont="1" applyAlignment="1">
      <alignment horizontal="right"/>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2" fillId="0" borderId="0" xfId="0" applyFont="1" applyAlignment="1">
      <alignment horizontal="center"/>
    </xf>
  </cellXfs>
  <cellStyles count="4">
    <cellStyle name="Comma" xfId="1" builtinId="3"/>
    <cellStyle name="Normal" xfId="0" builtinId="0"/>
    <cellStyle name="Normal_Adjustment Template" xfId="3" xr:uid="{D1789097-2798-4C41-8947-62E35FD89E1E}"/>
    <cellStyle name="Percent" xfId="2" builtinId="5"/>
  </cellStyles>
  <dxfs count="4">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REGULATN\PA&amp;D\CASES\Wy0902\EAST%20Blocking%209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P33583~1.PAC\AppData\Local\Temp\xSAPtemp459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RCHIVE/2012/Results%20-%20December%202012/4%20-%20O&amp;M/Utah%20Solar%20Adj/Research%20Files/Copy%20of%20xSAPtemp9439%20(BW%20FERC%20908%20CY12%203-6-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P40420\AppData\Local\Temp\sapaocache\4001788\download\Working%20Copy%2013%20Mth%20Avg%20Customer%20Advances%20(14-37-13).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0" refreshError="1"/>
      <sheetData sheetId="1" refreshError="1"/>
      <sheetData sheetId="2" refreshError="1"/>
      <sheetData sheetId="3"/>
      <sheetData sheetId="4" refreshError="1"/>
      <sheetData sheetId="5"/>
      <sheetData sheetId="6">
        <row r="2">
          <cell r="A2" t="str">
            <v>ADVN</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0"/>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Start"/>
      <sheetName val="Actuals"/>
      <sheetName val="Actuals_Data"/>
      <sheetName val="Plan"/>
      <sheetName val="Plan_Data"/>
      <sheetName val="Variance"/>
      <sheetName val="Variance_Data"/>
      <sheetName val="Master Data"/>
    </sheetNames>
    <sheetDataSet>
      <sheetData sheetId="0"/>
      <sheetData sheetId="1"/>
      <sheetData sheetId="2"/>
      <sheetData sheetId="3"/>
      <sheetData sheetId="4"/>
      <sheetData sheetId="5"/>
      <sheetData sheetId="6"/>
      <sheetData sheetId="7"/>
      <sheetData sheetId="8">
        <row r="2">
          <cell r="A2" t="str">
            <v>ADVN</v>
          </cell>
        </row>
        <row r="28">
          <cell r="D28" t="str">
            <v>Taxes Other Than Income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93D9E-60A1-4B13-86EA-E8023C55BDFE}">
  <sheetPr>
    <pageSetUpPr fitToPage="1"/>
  </sheetPr>
  <dimension ref="A2:J61"/>
  <sheetViews>
    <sheetView view="pageBreakPreview" zoomScale="85" zoomScaleNormal="100" zoomScaleSheetLayoutView="85" workbookViewId="0"/>
  </sheetViews>
  <sheetFormatPr defaultColWidth="9.140625" defaultRowHeight="12.75"/>
  <cols>
    <col min="1" max="1" width="2.5703125" style="2" customWidth="1"/>
    <col min="2" max="2" width="3.5703125" style="2" customWidth="1"/>
    <col min="3" max="3" width="32.7109375" style="2" customWidth="1"/>
    <col min="4" max="4" width="9.85546875" style="2" bestFit="1" customWidth="1"/>
    <col min="5" max="5" width="5.140625" style="2" bestFit="1" customWidth="1"/>
    <col min="6" max="6" width="12.28515625" style="2" bestFit="1" customWidth="1"/>
    <col min="7" max="7" width="8.42578125" style="2" bestFit="1" customWidth="1"/>
    <col min="8" max="8" width="10.7109375" style="2" bestFit="1" customWidth="1"/>
    <col min="9" max="9" width="13.7109375" style="2" bestFit="1" customWidth="1"/>
    <col min="10" max="10" width="5.7109375" style="2" bestFit="1" customWidth="1"/>
    <col min="11" max="16384" width="9.140625" style="2"/>
  </cols>
  <sheetData>
    <row r="2" spans="1:10">
      <c r="B2" s="1" t="s">
        <v>0</v>
      </c>
      <c r="C2" s="3"/>
      <c r="D2" s="4"/>
      <c r="E2" s="4"/>
      <c r="F2" s="4"/>
      <c r="G2" s="4"/>
      <c r="H2" s="4"/>
      <c r="I2" s="32" t="s">
        <v>1</v>
      </c>
      <c r="J2" s="4">
        <v>8.3000000000000007</v>
      </c>
    </row>
    <row r="3" spans="1:10">
      <c r="B3" s="1" t="s">
        <v>44</v>
      </c>
      <c r="C3" s="3"/>
      <c r="D3" s="4"/>
      <c r="E3" s="4"/>
      <c r="F3" s="4"/>
      <c r="G3" s="4"/>
      <c r="H3" s="4"/>
      <c r="I3" s="4"/>
      <c r="J3" s="4"/>
    </row>
    <row r="4" spans="1:10">
      <c r="B4" s="1" t="s">
        <v>45</v>
      </c>
      <c r="C4" s="3"/>
      <c r="D4" s="4"/>
      <c r="E4" s="4"/>
      <c r="F4" s="4"/>
      <c r="G4" s="4"/>
      <c r="H4" s="4"/>
      <c r="I4" s="4"/>
      <c r="J4" s="4"/>
    </row>
    <row r="5" spans="1:10">
      <c r="A5" s="3"/>
      <c r="B5" s="1" t="s">
        <v>2</v>
      </c>
      <c r="C5" s="3"/>
      <c r="D5" s="4"/>
      <c r="E5" s="4"/>
      <c r="F5" s="4"/>
      <c r="G5" s="4"/>
      <c r="H5" s="4"/>
      <c r="I5" s="4"/>
      <c r="J5" s="4"/>
    </row>
    <row r="6" spans="1:10">
      <c r="A6" s="3"/>
      <c r="B6" s="3"/>
      <c r="C6" s="3"/>
      <c r="D6" s="4"/>
      <c r="E6" s="4"/>
      <c r="F6" s="4"/>
      <c r="G6" s="4"/>
      <c r="H6" s="4"/>
      <c r="I6" s="4"/>
      <c r="J6" s="4"/>
    </row>
    <row r="7" spans="1:10">
      <c r="A7" s="3"/>
      <c r="B7" s="3"/>
      <c r="C7" s="3"/>
      <c r="D7" s="4"/>
      <c r="E7" s="4"/>
      <c r="F7" s="4"/>
      <c r="G7" s="4"/>
      <c r="H7" s="4"/>
      <c r="I7" s="4"/>
      <c r="J7" s="4"/>
    </row>
    <row r="8" spans="1:10">
      <c r="A8" s="3"/>
      <c r="B8" s="3"/>
      <c r="C8" s="3"/>
      <c r="D8" s="4"/>
      <c r="E8" s="4"/>
      <c r="F8" s="4" t="s">
        <v>3</v>
      </c>
      <c r="G8" s="4"/>
      <c r="H8" s="4"/>
      <c r="I8" s="4" t="s">
        <v>4</v>
      </c>
      <c r="J8" s="4"/>
    </row>
    <row r="9" spans="1:10">
      <c r="A9" s="3"/>
      <c r="B9" s="3"/>
      <c r="C9" s="3"/>
      <c r="D9" s="5" t="s">
        <v>5</v>
      </c>
      <c r="E9" s="5" t="s">
        <v>6</v>
      </c>
      <c r="F9" s="5" t="s">
        <v>7</v>
      </c>
      <c r="G9" s="5" t="s">
        <v>8</v>
      </c>
      <c r="H9" s="5" t="s">
        <v>9</v>
      </c>
      <c r="I9" s="5" t="s">
        <v>10</v>
      </c>
      <c r="J9" s="5" t="s">
        <v>11</v>
      </c>
    </row>
    <row r="10" spans="1:10">
      <c r="A10" s="3"/>
      <c r="C10" s="3"/>
      <c r="D10" s="4"/>
      <c r="E10" s="4"/>
      <c r="F10" s="4"/>
      <c r="G10" s="4"/>
      <c r="H10" s="4"/>
      <c r="I10" s="6"/>
      <c r="J10" s="4"/>
    </row>
    <row r="11" spans="1:10">
      <c r="A11" s="3"/>
      <c r="B11" s="7" t="s">
        <v>12</v>
      </c>
      <c r="C11" s="3"/>
      <c r="D11" s="4"/>
      <c r="E11" s="4"/>
      <c r="F11" s="4"/>
      <c r="G11" s="4"/>
      <c r="H11" s="4"/>
      <c r="I11" s="6"/>
      <c r="J11" s="4"/>
    </row>
    <row r="12" spans="1:10">
      <c r="A12" s="3"/>
      <c r="B12" s="2" t="s">
        <v>13</v>
      </c>
      <c r="C12" s="3"/>
      <c r="D12" s="4">
        <v>252</v>
      </c>
      <c r="E12" s="4" t="s">
        <v>14</v>
      </c>
      <c r="F12" s="8">
        <f>+'8.3.1'!D8</f>
        <v>-129077.3875</v>
      </c>
      <c r="G12" s="9" t="s">
        <v>15</v>
      </c>
      <c r="H12" s="10" t="s">
        <v>16</v>
      </c>
      <c r="I12" s="11">
        <v>0</v>
      </c>
      <c r="J12" s="9" t="str">
        <f>$J$2&amp;".1"</f>
        <v>8.3.1</v>
      </c>
    </row>
    <row r="13" spans="1:10">
      <c r="A13" s="3"/>
      <c r="B13" s="2" t="s">
        <v>13</v>
      </c>
      <c r="C13" s="3"/>
      <c r="D13" s="4">
        <v>252</v>
      </c>
      <c r="E13" s="4" t="s">
        <v>14</v>
      </c>
      <c r="F13" s="8">
        <f>+'8.3.1'!D9</f>
        <v>5867993.1741666682</v>
      </c>
      <c r="G13" s="9" t="s">
        <v>17</v>
      </c>
      <c r="H13" s="10" t="s">
        <v>16</v>
      </c>
      <c r="I13" s="11">
        <v>0</v>
      </c>
      <c r="J13" s="9" t="str">
        <f t="shared" ref="J13:J20" si="0">$J$2&amp;".1"</f>
        <v>8.3.1</v>
      </c>
    </row>
    <row r="14" spans="1:10">
      <c r="A14" s="3"/>
      <c r="B14" s="2" t="s">
        <v>13</v>
      </c>
      <c r="C14" s="3"/>
      <c r="D14" s="4">
        <v>252</v>
      </c>
      <c r="E14" s="4" t="s">
        <v>14</v>
      </c>
      <c r="F14" s="8">
        <f>+'8.3.1'!D10</f>
        <v>-554568.85583333333</v>
      </c>
      <c r="G14" s="9" t="s">
        <v>18</v>
      </c>
      <c r="H14" s="10" t="s">
        <v>16</v>
      </c>
      <c r="I14" s="11">
        <f>F14</f>
        <v>-554568.85583333333</v>
      </c>
      <c r="J14" s="9" t="str">
        <f t="shared" si="0"/>
        <v>8.3.1</v>
      </c>
    </row>
    <row r="15" spans="1:10">
      <c r="A15" s="3"/>
      <c r="B15" s="2" t="s">
        <v>13</v>
      </c>
      <c r="C15" s="3"/>
      <c r="D15" s="4">
        <v>252</v>
      </c>
      <c r="E15" s="4" t="s">
        <v>14</v>
      </c>
      <c r="F15" s="8">
        <f>+'8.3.1'!D11</f>
        <v>-1308982.1875</v>
      </c>
      <c r="G15" s="9" t="s">
        <v>19</v>
      </c>
      <c r="H15" s="10" t="s">
        <v>16</v>
      </c>
      <c r="I15" s="11">
        <v>0</v>
      </c>
      <c r="J15" s="9" t="str">
        <f t="shared" si="0"/>
        <v>8.3.1</v>
      </c>
    </row>
    <row r="16" spans="1:10">
      <c r="A16" s="3"/>
      <c r="B16" s="2" t="s">
        <v>13</v>
      </c>
      <c r="C16" s="3"/>
      <c r="D16" s="4">
        <v>252</v>
      </c>
      <c r="E16" s="4" t="s">
        <v>14</v>
      </c>
      <c r="F16" s="8">
        <f>+'8.3.1'!D12</f>
        <v>-21006136.041250013</v>
      </c>
      <c r="G16" s="9" t="s">
        <v>20</v>
      </c>
      <c r="H16" s="10" t="s">
        <v>16</v>
      </c>
      <c r="I16" s="11">
        <v>0</v>
      </c>
      <c r="J16" s="9" t="str">
        <f t="shared" si="0"/>
        <v>8.3.1</v>
      </c>
    </row>
    <row r="17" spans="1:10">
      <c r="A17" s="3"/>
      <c r="B17" s="2" t="s">
        <v>13</v>
      </c>
      <c r="C17" s="3"/>
      <c r="D17" s="4">
        <v>252</v>
      </c>
      <c r="E17" s="4" t="s">
        <v>14</v>
      </c>
      <c r="F17" s="8">
        <f>+'8.3.1'!D13+'8.3.1'!D14</f>
        <v>-1346290.9341666668</v>
      </c>
      <c r="G17" s="9" t="s">
        <v>21</v>
      </c>
      <c r="H17" s="10" t="s">
        <v>16</v>
      </c>
      <c r="I17" s="11">
        <v>0</v>
      </c>
      <c r="J17" s="9" t="str">
        <f t="shared" si="0"/>
        <v>8.3.1</v>
      </c>
    </row>
    <row r="18" spans="1:10">
      <c r="A18" s="3"/>
      <c r="B18" s="2" t="s">
        <v>13</v>
      </c>
      <c r="C18" s="3"/>
      <c r="D18" s="4">
        <v>252</v>
      </c>
      <c r="E18" s="4" t="s">
        <v>14</v>
      </c>
      <c r="F18" s="8">
        <f>+'8.3.1'!D15</f>
        <v>-14781882.787083333</v>
      </c>
      <c r="G18" s="9" t="s">
        <v>22</v>
      </c>
      <c r="H18" s="31">
        <v>7.9787774498314715E-2</v>
      </c>
      <c r="I18" s="11">
        <f>F18*H18</f>
        <v>-1179413.5304763247</v>
      </c>
      <c r="J18" s="9" t="str">
        <f t="shared" si="0"/>
        <v>8.3.1</v>
      </c>
    </row>
    <row r="19" spans="1:10">
      <c r="A19" s="3"/>
      <c r="B19" s="2" t="s">
        <v>13</v>
      </c>
      <c r="C19" s="3"/>
      <c r="D19" s="4">
        <v>252</v>
      </c>
      <c r="E19" s="4" t="s">
        <v>14</v>
      </c>
      <c r="F19" s="8">
        <f>+'8.3.1'!D16</f>
        <v>3913.32375</v>
      </c>
      <c r="G19" s="9" t="s">
        <v>23</v>
      </c>
      <c r="H19" s="31">
        <v>0.22162982918040364</v>
      </c>
      <c r="I19" s="11">
        <f t="shared" ref="I19:I20" si="1">F19*H19</f>
        <v>867.30927424011657</v>
      </c>
      <c r="J19" s="9" t="str">
        <f t="shared" si="0"/>
        <v>8.3.1</v>
      </c>
    </row>
    <row r="20" spans="1:10">
      <c r="A20" s="3"/>
      <c r="B20" s="2" t="s">
        <v>13</v>
      </c>
      <c r="C20" s="3"/>
      <c r="D20" s="4">
        <v>252</v>
      </c>
      <c r="E20" s="4" t="s">
        <v>14</v>
      </c>
      <c r="F20" s="8">
        <f>+'8.3.1'!D17</f>
        <v>33255031.6954167</v>
      </c>
      <c r="G20" s="9" t="s">
        <v>24</v>
      </c>
      <c r="H20" s="10">
        <v>0</v>
      </c>
      <c r="I20" s="11">
        <f t="shared" si="1"/>
        <v>0</v>
      </c>
      <c r="J20" s="9" t="str">
        <f t="shared" si="0"/>
        <v>8.3.1</v>
      </c>
    </row>
    <row r="21" spans="1:10">
      <c r="F21" s="12">
        <f>ROUND(SUM(F12:F20),0)</f>
        <v>0</v>
      </c>
      <c r="I21" s="12">
        <f>SUM(I12:I20)</f>
        <v>-1733115.077035418</v>
      </c>
      <c r="J21" s="9"/>
    </row>
    <row r="22" spans="1:10">
      <c r="B22" s="7"/>
      <c r="C22" s="3"/>
      <c r="D22" s="4"/>
      <c r="E22" s="4"/>
      <c r="F22" s="4"/>
      <c r="G22" s="4"/>
    </row>
    <row r="23" spans="1:10">
      <c r="C23" s="3"/>
      <c r="D23" s="4"/>
      <c r="E23" s="4"/>
      <c r="F23" s="8"/>
      <c r="G23" s="9"/>
    </row>
    <row r="24" spans="1:10">
      <c r="C24" s="3"/>
      <c r="D24" s="4"/>
      <c r="E24" s="4"/>
      <c r="F24" s="11"/>
      <c r="G24" s="9"/>
    </row>
    <row r="25" spans="1:10">
      <c r="C25" s="3"/>
      <c r="D25" s="4"/>
      <c r="E25" s="4"/>
      <c r="F25" s="11"/>
      <c r="G25" s="9"/>
    </row>
    <row r="26" spans="1:10">
      <c r="C26" s="3"/>
      <c r="D26" s="4"/>
      <c r="E26" s="4"/>
      <c r="F26" s="11"/>
      <c r="G26" s="9"/>
    </row>
    <row r="27" spans="1:10">
      <c r="C27" s="3"/>
      <c r="D27" s="4"/>
      <c r="E27" s="4"/>
      <c r="F27" s="11"/>
      <c r="G27" s="9"/>
    </row>
    <row r="28" spans="1:10">
      <c r="C28" s="3"/>
      <c r="D28" s="4"/>
      <c r="E28" s="4"/>
      <c r="F28" s="11"/>
      <c r="G28" s="9"/>
    </row>
    <row r="29" spans="1:10">
      <c r="C29" s="3"/>
      <c r="D29" s="4"/>
      <c r="E29" s="4"/>
      <c r="F29" s="11"/>
      <c r="G29" s="9"/>
    </row>
    <row r="50" spans="1:10">
      <c r="A50" s="13"/>
    </row>
    <row r="51" spans="1:10" ht="13.5" thickBot="1">
      <c r="B51" s="13" t="s">
        <v>25</v>
      </c>
    </row>
    <row r="52" spans="1:10">
      <c r="A52" s="14"/>
      <c r="B52" s="33" t="s">
        <v>46</v>
      </c>
      <c r="C52" s="33"/>
      <c r="D52" s="33"/>
      <c r="E52" s="33"/>
      <c r="F52" s="33"/>
      <c r="G52" s="33"/>
      <c r="H52" s="33"/>
      <c r="I52" s="33"/>
      <c r="J52" s="34"/>
    </row>
    <row r="53" spans="1:10">
      <c r="A53" s="15"/>
      <c r="B53" s="35"/>
      <c r="C53" s="35"/>
      <c r="D53" s="35"/>
      <c r="E53" s="35"/>
      <c r="F53" s="35"/>
      <c r="G53" s="35"/>
      <c r="H53" s="35"/>
      <c r="I53" s="35"/>
      <c r="J53" s="36"/>
    </row>
    <row r="54" spans="1:10">
      <c r="A54" s="15"/>
      <c r="B54" s="35"/>
      <c r="C54" s="35"/>
      <c r="D54" s="35"/>
      <c r="E54" s="35"/>
      <c r="F54" s="35"/>
      <c r="G54" s="35"/>
      <c r="H54" s="35"/>
      <c r="I54" s="35"/>
      <c r="J54" s="36"/>
    </row>
    <row r="55" spans="1:10">
      <c r="A55" s="15"/>
      <c r="B55" s="35"/>
      <c r="C55" s="35"/>
      <c r="D55" s="35"/>
      <c r="E55" s="35"/>
      <c r="F55" s="35"/>
      <c r="G55" s="35"/>
      <c r="H55" s="35"/>
      <c r="I55" s="35"/>
      <c r="J55" s="36"/>
    </row>
    <row r="56" spans="1:10">
      <c r="A56" s="15"/>
      <c r="B56" s="35"/>
      <c r="C56" s="35"/>
      <c r="D56" s="35"/>
      <c r="E56" s="35"/>
      <c r="F56" s="35"/>
      <c r="G56" s="35"/>
      <c r="H56" s="35"/>
      <c r="I56" s="35"/>
      <c r="J56" s="36"/>
    </row>
    <row r="57" spans="1:10">
      <c r="A57" s="15"/>
      <c r="B57" s="35"/>
      <c r="C57" s="35"/>
      <c r="D57" s="35"/>
      <c r="E57" s="35"/>
      <c r="F57" s="35"/>
      <c r="G57" s="35"/>
      <c r="H57" s="35"/>
      <c r="I57" s="35"/>
      <c r="J57" s="36"/>
    </row>
    <row r="58" spans="1:10">
      <c r="A58" s="15"/>
      <c r="B58" s="35"/>
      <c r="C58" s="35"/>
      <c r="D58" s="35"/>
      <c r="E58" s="35"/>
      <c r="F58" s="35"/>
      <c r="G58" s="35"/>
      <c r="H58" s="35"/>
      <c r="I58" s="35"/>
      <c r="J58" s="36"/>
    </row>
    <row r="59" spans="1:10">
      <c r="A59" s="15"/>
      <c r="B59" s="35"/>
      <c r="C59" s="35"/>
      <c r="D59" s="35"/>
      <c r="E59" s="35"/>
      <c r="F59" s="35"/>
      <c r="G59" s="35"/>
      <c r="H59" s="35"/>
      <c r="I59" s="35"/>
      <c r="J59" s="36"/>
    </row>
    <row r="60" spans="1:10">
      <c r="A60" s="15"/>
      <c r="B60" s="35"/>
      <c r="C60" s="35"/>
      <c r="D60" s="35"/>
      <c r="E60" s="35"/>
      <c r="F60" s="35"/>
      <c r="G60" s="35"/>
      <c r="H60" s="35"/>
      <c r="I60" s="35"/>
      <c r="J60" s="36"/>
    </row>
    <row r="61" spans="1:10" ht="13.5" thickBot="1">
      <c r="A61" s="16"/>
      <c r="B61" s="37"/>
      <c r="C61" s="37"/>
      <c r="D61" s="37"/>
      <c r="E61" s="37"/>
      <c r="F61" s="37"/>
      <c r="G61" s="37"/>
      <c r="H61" s="37"/>
      <c r="I61" s="37"/>
      <c r="J61" s="38"/>
    </row>
  </sheetData>
  <mergeCells count="1">
    <mergeCell ref="B52:J61"/>
  </mergeCells>
  <conditionalFormatting sqref="J2:J3">
    <cfRule type="cellIs" dxfId="3" priority="2" stopIfTrue="1" operator="equal">
      <formula>"x.x"</formula>
    </cfRule>
  </conditionalFormatting>
  <conditionalFormatting sqref="B23:B29 B12:B18 B20">
    <cfRule type="cellIs" dxfId="2" priority="3" stopIfTrue="1" operator="equal">
      <formula>"Title"</formula>
    </cfRule>
  </conditionalFormatting>
  <conditionalFormatting sqref="B22 B11">
    <cfRule type="cellIs" dxfId="1" priority="4" stopIfTrue="1" operator="equal">
      <formula>"Adjustment to Income/Expense/Rate Base:"</formula>
    </cfRule>
  </conditionalFormatting>
  <conditionalFormatting sqref="B19">
    <cfRule type="cellIs" dxfId="0" priority="1" stopIfTrue="1" operator="equal">
      <formula>"Title"</formula>
    </cfRule>
  </conditionalFormatting>
  <pageMargins left="0.7" right="0.7" top="0.75" bottom="0.75" header="0.3" footer="0.3"/>
  <pageSetup scale="88" fitToHeight="0" orientation="portrait" r:id="rId1"/>
  <headerFooter alignWithMargins="0"/>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6E14A-8ECE-40AC-BE68-60CA50049EAD}">
  <dimension ref="A1:J27"/>
  <sheetViews>
    <sheetView tabSelected="1" view="pageBreakPreview" zoomScaleNormal="100" zoomScaleSheetLayoutView="100" workbookViewId="0">
      <selection activeCell="G17" sqref="G17"/>
    </sheetView>
  </sheetViews>
  <sheetFormatPr defaultColWidth="9.140625" defaultRowHeight="12.75"/>
  <cols>
    <col min="1" max="1" width="12.140625" style="2" customWidth="1"/>
    <col min="2" max="2" width="22.7109375" style="2" bestFit="1" customWidth="1"/>
    <col min="3" max="3" width="17.5703125" style="2" bestFit="1" customWidth="1"/>
    <col min="4" max="4" width="15" style="2" bestFit="1" customWidth="1"/>
    <col min="5" max="5" width="10.7109375" style="2" bestFit="1" customWidth="1"/>
    <col min="6" max="7" width="9.140625" style="2"/>
    <col min="8" max="8" width="15.7109375" style="2" bestFit="1" customWidth="1"/>
    <col min="9" max="9" width="11.28515625" style="2" bestFit="1" customWidth="1"/>
    <col min="10" max="10" width="11.7109375" style="2" bestFit="1" customWidth="1"/>
    <col min="11" max="16384" width="9.140625" style="2"/>
  </cols>
  <sheetData>
    <row r="1" spans="1:10">
      <c r="A1" s="13" t="str">
        <f>'8.3'!B2</f>
        <v>PacifiCorp</v>
      </c>
      <c r="D1" s="17" t="s">
        <v>1</v>
      </c>
      <c r="E1" s="9" t="s">
        <v>47</v>
      </c>
    </row>
    <row r="2" spans="1:10">
      <c r="A2" s="13" t="s">
        <v>44</v>
      </c>
    </row>
    <row r="3" spans="1:10">
      <c r="A3" s="13" t="s">
        <v>45</v>
      </c>
    </row>
    <row r="6" spans="1:10">
      <c r="A6" s="13" t="s">
        <v>26</v>
      </c>
    </row>
    <row r="7" spans="1:10">
      <c r="A7" s="18" t="s">
        <v>27</v>
      </c>
      <c r="B7" s="19" t="s">
        <v>28</v>
      </c>
      <c r="C7" s="19" t="s">
        <v>29</v>
      </c>
      <c r="D7" s="19" t="s">
        <v>30</v>
      </c>
      <c r="E7" s="19" t="s">
        <v>31</v>
      </c>
    </row>
    <row r="8" spans="1:10">
      <c r="A8" s="20" t="s">
        <v>32</v>
      </c>
      <c r="B8" s="21">
        <v>0</v>
      </c>
      <c r="C8" s="21">
        <v>-129077.3875</v>
      </c>
      <c r="D8" s="22">
        <f>C8-B8</f>
        <v>-129077.3875</v>
      </c>
      <c r="E8" s="39" t="str">
        <f>" "&amp;'8.3'!$J$2</f>
        <v xml:space="preserve"> 8.3</v>
      </c>
      <c r="J8" s="23"/>
    </row>
    <row r="9" spans="1:10">
      <c r="A9" s="2" t="s">
        <v>33</v>
      </c>
      <c r="B9" s="21">
        <v>-9321299.9075000007</v>
      </c>
      <c r="C9" s="21">
        <v>-3453306.7333333329</v>
      </c>
      <c r="D9" s="22">
        <f>C9-B9</f>
        <v>5867993.1741666682</v>
      </c>
      <c r="E9" s="39" t="str">
        <f>" "&amp;'8.3'!$J$2</f>
        <v xml:space="preserve"> 8.3</v>
      </c>
      <c r="I9" s="24"/>
      <c r="J9" s="25"/>
    </row>
    <row r="10" spans="1:10">
      <c r="A10" s="2" t="s">
        <v>34</v>
      </c>
      <c r="B10" s="21">
        <v>0</v>
      </c>
      <c r="C10" s="21">
        <v>-554568.85583333333</v>
      </c>
      <c r="D10" s="22">
        <f t="shared" ref="D10:D16" si="0">C10-B10</f>
        <v>-554568.85583333333</v>
      </c>
      <c r="E10" s="39" t="str">
        <f>" "&amp;'8.3'!$J$2</f>
        <v xml:space="preserve"> 8.3</v>
      </c>
      <c r="J10" s="23"/>
    </row>
    <row r="11" spans="1:10">
      <c r="A11" s="2" t="s">
        <v>35</v>
      </c>
      <c r="B11" s="21">
        <v>0</v>
      </c>
      <c r="C11" s="21">
        <v>-1308982.1875</v>
      </c>
      <c r="D11" s="22">
        <f t="shared" si="0"/>
        <v>-1308982.1875</v>
      </c>
      <c r="E11" s="39" t="str">
        <f>" "&amp;'8.3'!$J$2</f>
        <v xml:space="preserve"> 8.3</v>
      </c>
      <c r="J11" s="23"/>
    </row>
    <row r="12" spans="1:10">
      <c r="A12" s="2" t="s">
        <v>36</v>
      </c>
      <c r="B12" s="21">
        <v>-247394.36125000002</v>
      </c>
      <c r="C12" s="21">
        <v>-21253530.402500011</v>
      </c>
      <c r="D12" s="22">
        <f t="shared" si="0"/>
        <v>-21006136.041250013</v>
      </c>
      <c r="E12" s="39" t="str">
        <f>" "&amp;'8.3'!$J$2</f>
        <v xml:space="preserve"> 8.3</v>
      </c>
      <c r="I12" s="24"/>
      <c r="J12" s="26"/>
    </row>
    <row r="13" spans="1:10">
      <c r="A13" s="2" t="s">
        <v>37</v>
      </c>
      <c r="B13" s="21">
        <v>0</v>
      </c>
      <c r="C13" s="21">
        <v>-1346290.9341666668</v>
      </c>
      <c r="D13" s="22">
        <f>C13-B13</f>
        <v>-1346290.9341666668</v>
      </c>
      <c r="E13" s="39" t="str">
        <f>" "&amp;'8.3'!$J$2</f>
        <v xml:space="preserve"> 8.3</v>
      </c>
      <c r="I13" s="24"/>
      <c r="J13" s="26"/>
    </row>
    <row r="14" spans="1:10">
      <c r="A14" s="2" t="s">
        <v>38</v>
      </c>
      <c r="B14" s="21">
        <v>0</v>
      </c>
      <c r="C14" s="21">
        <v>0</v>
      </c>
      <c r="D14" s="22">
        <f t="shared" si="0"/>
        <v>0</v>
      </c>
      <c r="E14" s="39" t="str">
        <f>" "&amp;'8.3'!$J$2</f>
        <v xml:space="preserve"> 8.3</v>
      </c>
      <c r="J14" s="23"/>
    </row>
    <row r="15" spans="1:10">
      <c r="A15" s="2" t="s">
        <v>39</v>
      </c>
      <c r="B15" s="21">
        <v>-19119</v>
      </c>
      <c r="C15" s="21">
        <v>-14801001.787083333</v>
      </c>
      <c r="D15" s="22">
        <f t="shared" si="0"/>
        <v>-14781882.787083333</v>
      </c>
      <c r="E15" s="39" t="str">
        <f>" "&amp;'8.3'!$J$2</f>
        <v xml:space="preserve"> 8.3</v>
      </c>
      <c r="I15" s="24"/>
      <c r="J15" s="26"/>
    </row>
    <row r="16" spans="1:10">
      <c r="A16" s="2" t="s">
        <v>40</v>
      </c>
      <c r="B16" s="21">
        <v>-3913.32375</v>
      </c>
      <c r="C16" s="21">
        <v>0</v>
      </c>
      <c r="D16" s="22">
        <f t="shared" si="0"/>
        <v>3913.32375</v>
      </c>
      <c r="E16" s="39" t="str">
        <f>" "&amp;'8.3'!$J$2</f>
        <v xml:space="preserve"> 8.3</v>
      </c>
      <c r="I16" s="24"/>
      <c r="J16" s="26"/>
    </row>
    <row r="17" spans="1:10">
      <c r="A17" s="2" t="s">
        <v>41</v>
      </c>
      <c r="B17" s="21">
        <v>-33255031.6954167</v>
      </c>
      <c r="C17" s="21">
        <v>0</v>
      </c>
      <c r="D17" s="22">
        <f>C17-B17</f>
        <v>33255031.6954167</v>
      </c>
      <c r="E17" s="39" t="str">
        <f>" "&amp;'8.3'!$J$2</f>
        <v xml:space="preserve"> 8.3</v>
      </c>
      <c r="I17" s="24"/>
      <c r="J17" s="26"/>
    </row>
    <row r="18" spans="1:10">
      <c r="A18" s="13" t="s">
        <v>42</v>
      </c>
      <c r="B18" s="27">
        <f>SUM(B8:B17)</f>
        <v>-42846758.287916705</v>
      </c>
      <c r="C18" s="27">
        <f>SUM(C8:C17)</f>
        <v>-42846758.287916675</v>
      </c>
      <c r="D18" s="27">
        <f>ROUND(SUM(D8:D17),0)</f>
        <v>0</v>
      </c>
      <c r="H18" s="28"/>
      <c r="I18" s="29"/>
      <c r="J18" s="26"/>
    </row>
    <row r="19" spans="1:10">
      <c r="B19" s="30"/>
      <c r="C19" s="30"/>
      <c r="J19" s="23"/>
    </row>
    <row r="20" spans="1:10">
      <c r="J20" s="23"/>
    </row>
    <row r="21" spans="1:10">
      <c r="B21" s="23"/>
      <c r="C21" s="30"/>
      <c r="D21" s="30"/>
      <c r="J21" s="23"/>
    </row>
    <row r="22" spans="1:10">
      <c r="J22" s="23"/>
    </row>
    <row r="23" spans="1:10">
      <c r="A23" s="13"/>
      <c r="J23" s="23"/>
    </row>
    <row r="24" spans="1:10">
      <c r="J24" s="23"/>
    </row>
    <row r="27" spans="1:10">
      <c r="A27" s="2" t="s">
        <v>43</v>
      </c>
    </row>
  </sheetData>
  <pageMargins left="0.7" right="0.7" top="0.75" bottom="0.75" header="0.3" footer="0.3"/>
  <pageSetup scale="115" fitToHeight="0" orientation="portrait" r:id="rId1"/>
  <headerFooter alignWithMargins="0"/>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2023-04-10T07:00:00+00:00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D25E72D8-816F-49FB-A8FA-2B90AAE205C1}"/>
</file>

<file path=customXml/itemProps2.xml><?xml version="1.0" encoding="utf-8"?>
<ds:datastoreItem xmlns:ds="http://schemas.openxmlformats.org/officeDocument/2006/customXml" ds:itemID="{3A44EF66-8EA1-4D7A-834E-89D6A44E6924}"/>
</file>

<file path=customXml/itemProps3.xml><?xml version="1.0" encoding="utf-8"?>
<ds:datastoreItem xmlns:ds="http://schemas.openxmlformats.org/officeDocument/2006/customXml" ds:itemID="{300F66EB-1006-4B55-9997-7EBA52D897F6}"/>
</file>

<file path=customXml/itemProps4.xml><?xml version="1.0" encoding="utf-8"?>
<ds:datastoreItem xmlns:ds="http://schemas.openxmlformats.org/officeDocument/2006/customXml" ds:itemID="{20CF96B8-C7AC-45CA-BAC7-76567C3C06C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8.3</vt:lpstr>
      <vt:lpstr>8.3.1</vt:lpstr>
      <vt:lpstr>'8.3.1'!Print_Area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2023-02-27T22:47:15Z</dcterms:created>
  <dcterms:modified xsi:type="dcterms:W3CDTF">2023-03-11T00:39:52Z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