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NANCIAL FOLDER\CITIES-Fuel Surcharge-Rates-Etc\_MasterData_RateCase\CustomerCount\"/>
    </mc:Choice>
  </mc:AlternateContent>
  <bookViews>
    <workbookView xWindow="0" yWindow="0" windowWidth="24000" windowHeight="9720" tabRatio="810"/>
  </bookViews>
  <sheets>
    <sheet name="BDI_UTC" sheetId="16" r:id="rId1"/>
    <sheet name="YAK_UTC" sheetId="19" r:id="rId2"/>
    <sheet name="EDS_UTC" sheetId="20" r:id="rId3"/>
    <sheet name="CHECK" sheetId="15" r:id="rId4"/>
    <sheet name="CustomerCount_Data" sheetId="4" r:id="rId5"/>
    <sheet name="BillingGroup" sheetId="7" r:id="rId6"/>
    <sheet name="NOTES_Query" sheetId="3" r:id="rId7"/>
    <sheet name="NOTES_FRANCHISEAREA" sheetId="12" r:id="rId8"/>
  </sheets>
  <definedNames>
    <definedName name="_xlnm._FilterDatabase" localSheetId="5" hidden="1">BillingGroup!$A$1:$C$51</definedName>
    <definedName name="Query_from_CORE" localSheetId="4" hidden="1">CustomerCount_Data!$A$1:$E$569</definedName>
    <definedName name="SQL_PBS_BDIGLSum_report" localSheetId="4" hidden="1">CustomerCount_Data!#REF!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5" l="1"/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M22" i="20" l="1"/>
  <c r="E22" i="20"/>
  <c r="I21" i="20"/>
  <c r="P17" i="20"/>
  <c r="H17" i="20"/>
  <c r="L16" i="20"/>
  <c r="P13" i="20"/>
  <c r="H13" i="20"/>
  <c r="L22" i="20"/>
  <c r="P21" i="20"/>
  <c r="H21" i="20"/>
  <c r="O17" i="20"/>
  <c r="G17" i="20"/>
  <c r="K16" i="20"/>
  <c r="O13" i="20"/>
  <c r="G13" i="20"/>
  <c r="G21" i="20"/>
  <c r="J16" i="20"/>
  <c r="J22" i="20"/>
  <c r="N21" i="20"/>
  <c r="F21" i="20"/>
  <c r="M17" i="20"/>
  <c r="E17" i="20"/>
  <c r="I16" i="20"/>
  <c r="M13" i="20"/>
  <c r="E13" i="20"/>
  <c r="I22" i="20"/>
  <c r="M21" i="20"/>
  <c r="E21" i="20"/>
  <c r="L17" i="20"/>
  <c r="P16" i="20"/>
  <c r="H16" i="20"/>
  <c r="L13" i="20"/>
  <c r="F22" i="20"/>
  <c r="I17" i="20"/>
  <c r="E16" i="20"/>
  <c r="O21" i="20"/>
  <c r="F17" i="20"/>
  <c r="F28" i="20" s="1"/>
  <c r="F13" i="20"/>
  <c r="P22" i="20"/>
  <c r="H22" i="20"/>
  <c r="L21" i="20"/>
  <c r="K17" i="20"/>
  <c r="O16" i="20"/>
  <c r="G16" i="20"/>
  <c r="K13" i="20"/>
  <c r="O22" i="20"/>
  <c r="G22" i="20"/>
  <c r="K21" i="20"/>
  <c r="J17" i="20"/>
  <c r="N16" i="20"/>
  <c r="F16" i="20"/>
  <c r="J13" i="20"/>
  <c r="N22" i="20"/>
  <c r="J21" i="20"/>
  <c r="M16" i="20"/>
  <c r="I13" i="20"/>
  <c r="K22" i="20"/>
  <c r="N17" i="20"/>
  <c r="N13" i="20"/>
  <c r="L24" i="16"/>
  <c r="M19" i="16"/>
  <c r="M23" i="16"/>
  <c r="L19" i="16"/>
  <c r="F23" i="16"/>
  <c r="N23" i="16"/>
  <c r="J24" i="16"/>
  <c r="K19" i="16"/>
  <c r="G23" i="16"/>
  <c r="O23" i="16"/>
  <c r="K24" i="16"/>
  <c r="J19" i="16"/>
  <c r="H23" i="16"/>
  <c r="P23" i="16"/>
  <c r="M38" i="19"/>
  <c r="E38" i="19"/>
  <c r="I37" i="19"/>
  <c r="M33" i="19"/>
  <c r="E33" i="19"/>
  <c r="I32" i="19"/>
  <c r="L28" i="19"/>
  <c r="P27" i="19"/>
  <c r="H27" i="19"/>
  <c r="L22" i="19"/>
  <c r="P21" i="19"/>
  <c r="H21" i="19"/>
  <c r="K17" i="19"/>
  <c r="O16" i="19"/>
  <c r="G16" i="19"/>
  <c r="M13" i="19"/>
  <c r="E13" i="19"/>
  <c r="L38" i="19"/>
  <c r="P37" i="19"/>
  <c r="H37" i="19"/>
  <c r="L33" i="19"/>
  <c r="P32" i="19"/>
  <c r="H32" i="19"/>
  <c r="K28" i="19"/>
  <c r="O27" i="19"/>
  <c r="G27" i="19"/>
  <c r="K22" i="19"/>
  <c r="O21" i="19"/>
  <c r="G21" i="19"/>
  <c r="J17" i="19"/>
  <c r="N16" i="19"/>
  <c r="F16" i="19"/>
  <c r="L13" i="19"/>
  <c r="I38" i="19"/>
  <c r="M37" i="19"/>
  <c r="E37" i="19"/>
  <c r="I33" i="19"/>
  <c r="M32" i="19"/>
  <c r="E32" i="19"/>
  <c r="P28" i="19"/>
  <c r="H28" i="19"/>
  <c r="L27" i="19"/>
  <c r="P22" i="19"/>
  <c r="H22" i="19"/>
  <c r="L21" i="19"/>
  <c r="O17" i="19"/>
  <c r="G17" i="19"/>
  <c r="K16" i="19"/>
  <c r="I13" i="19"/>
  <c r="H13" i="19"/>
  <c r="G38" i="19"/>
  <c r="O33" i="19"/>
  <c r="K32" i="19"/>
  <c r="F28" i="19"/>
  <c r="N22" i="19"/>
  <c r="J21" i="19"/>
  <c r="E17" i="19"/>
  <c r="G13" i="19"/>
  <c r="F38" i="19"/>
  <c r="N33" i="19"/>
  <c r="J32" i="19"/>
  <c r="E28" i="19"/>
  <c r="M22" i="19"/>
  <c r="I21" i="19"/>
  <c r="P16" i="19"/>
  <c r="P38" i="19"/>
  <c r="H38" i="19"/>
  <c r="H39" i="19" s="1"/>
  <c r="L37" i="19"/>
  <c r="P33" i="19"/>
  <c r="H33" i="19"/>
  <c r="L32" i="19"/>
  <c r="O28" i="19"/>
  <c r="G28" i="19"/>
  <c r="K27" i="19"/>
  <c r="O22" i="19"/>
  <c r="G22" i="19"/>
  <c r="K21" i="19"/>
  <c r="N17" i="19"/>
  <c r="F17" i="19"/>
  <c r="J16" i="19"/>
  <c r="P13" i="19"/>
  <c r="O38" i="19"/>
  <c r="K37" i="19"/>
  <c r="G33" i="19"/>
  <c r="N28" i="19"/>
  <c r="J27" i="19"/>
  <c r="F22" i="19"/>
  <c r="M17" i="19"/>
  <c r="I16" i="19"/>
  <c r="O13" i="19"/>
  <c r="N38" i="19"/>
  <c r="J37" i="19"/>
  <c r="F33" i="19"/>
  <c r="M28" i="19"/>
  <c r="I27" i="19"/>
  <c r="E22" i="19"/>
  <c r="L17" i="19"/>
  <c r="H16" i="19"/>
  <c r="J38" i="19"/>
  <c r="J33" i="19"/>
  <c r="I28" i="19"/>
  <c r="I22" i="19"/>
  <c r="H17" i="19"/>
  <c r="N32" i="19"/>
  <c r="M21" i="19"/>
  <c r="F27" i="19"/>
  <c r="O37" i="19"/>
  <c r="O32" i="19"/>
  <c r="N27" i="19"/>
  <c r="N21" i="19"/>
  <c r="M16" i="19"/>
  <c r="N37" i="19"/>
  <c r="M27" i="19"/>
  <c r="L16" i="19"/>
  <c r="G32" i="19"/>
  <c r="E16" i="19"/>
  <c r="F37" i="19"/>
  <c r="F32" i="19"/>
  <c r="E27" i="19"/>
  <c r="E21" i="19"/>
  <c r="N13" i="19"/>
  <c r="K13" i="19"/>
  <c r="P17" i="19"/>
  <c r="J13" i="19"/>
  <c r="K38" i="19"/>
  <c r="K33" i="19"/>
  <c r="J28" i="19"/>
  <c r="J22" i="19"/>
  <c r="I17" i="19"/>
  <c r="F13" i="19"/>
  <c r="G37" i="19"/>
  <c r="F21" i="19"/>
  <c r="K60" i="16"/>
  <c r="O59" i="16"/>
  <c r="G59" i="16"/>
  <c r="K55" i="16"/>
  <c r="O54" i="16"/>
  <c r="G54" i="16"/>
  <c r="K50" i="16"/>
  <c r="O49" i="16"/>
  <c r="G49" i="16"/>
  <c r="K45" i="16"/>
  <c r="O44" i="16"/>
  <c r="G44" i="16"/>
  <c r="K40" i="16"/>
  <c r="O39" i="16"/>
  <c r="G39" i="16"/>
  <c r="K35" i="16"/>
  <c r="O34" i="16"/>
  <c r="G34" i="16"/>
  <c r="K30" i="16"/>
  <c r="O29" i="16"/>
  <c r="G29" i="16"/>
  <c r="I60" i="16"/>
  <c r="E59" i="16"/>
  <c r="M54" i="16"/>
  <c r="I50" i="16"/>
  <c r="E49" i="16"/>
  <c r="M44" i="16"/>
  <c r="I40" i="16"/>
  <c r="E39" i="16"/>
  <c r="M34" i="16"/>
  <c r="I30" i="16"/>
  <c r="E29" i="16"/>
  <c r="P60" i="16"/>
  <c r="L59" i="16"/>
  <c r="L54" i="16"/>
  <c r="H50" i="16"/>
  <c r="P45" i="16"/>
  <c r="L44" i="16"/>
  <c r="J60" i="16"/>
  <c r="N59" i="16"/>
  <c r="F59" i="16"/>
  <c r="J55" i="16"/>
  <c r="N54" i="16"/>
  <c r="F54" i="16"/>
  <c r="J50" i="16"/>
  <c r="N49" i="16"/>
  <c r="F49" i="16"/>
  <c r="J45" i="16"/>
  <c r="N44" i="16"/>
  <c r="F44" i="16"/>
  <c r="J40" i="16"/>
  <c r="N39" i="16"/>
  <c r="F39" i="16"/>
  <c r="J35" i="16"/>
  <c r="N34" i="16"/>
  <c r="F34" i="16"/>
  <c r="J30" i="16"/>
  <c r="N29" i="16"/>
  <c r="F29" i="16"/>
  <c r="M59" i="16"/>
  <c r="I55" i="16"/>
  <c r="E54" i="16"/>
  <c r="M49" i="16"/>
  <c r="I45" i="16"/>
  <c r="E44" i="16"/>
  <c r="M39" i="16"/>
  <c r="I35" i="16"/>
  <c r="E34" i="16"/>
  <c r="M29" i="16"/>
  <c r="H60" i="16"/>
  <c r="P55" i="16"/>
  <c r="H55" i="16"/>
  <c r="P50" i="16"/>
  <c r="L49" i="16"/>
  <c r="H45" i="16"/>
  <c r="O60" i="16"/>
  <c r="G60" i="16"/>
  <c r="K59" i="16"/>
  <c r="O55" i="16"/>
  <c r="G55" i="16"/>
  <c r="K54" i="16"/>
  <c r="O50" i="16"/>
  <c r="G50" i="16"/>
  <c r="K49" i="16"/>
  <c r="O45" i="16"/>
  <c r="G45" i="16"/>
  <c r="K44" i="16"/>
  <c r="O40" i="16"/>
  <c r="G40" i="16"/>
  <c r="K39" i="16"/>
  <c r="O35" i="16"/>
  <c r="G35" i="16"/>
  <c r="K34" i="16"/>
  <c r="O30" i="16"/>
  <c r="G30" i="16"/>
  <c r="K29" i="16"/>
  <c r="N60" i="16"/>
  <c r="F60" i="16"/>
  <c r="J59" i="16"/>
  <c r="N55" i="16"/>
  <c r="F55" i="16"/>
  <c r="J54" i="16"/>
  <c r="N50" i="16"/>
  <c r="F50" i="16"/>
  <c r="J49" i="16"/>
  <c r="N45" i="16"/>
  <c r="F45" i="16"/>
  <c r="J44" i="16"/>
  <c r="J46" i="16" s="1"/>
  <c r="N40" i="16"/>
  <c r="F40" i="16"/>
  <c r="J39" i="16"/>
  <c r="N35" i="16"/>
  <c r="F35" i="16"/>
  <c r="J34" i="16"/>
  <c r="N30" i="16"/>
  <c r="F30" i="16"/>
  <c r="J29" i="16"/>
  <c r="M60" i="16"/>
  <c r="E60" i="16"/>
  <c r="I59" i="16"/>
  <c r="M55" i="16"/>
  <c r="E55" i="16"/>
  <c r="I54" i="16"/>
  <c r="M50" i="16"/>
  <c r="P54" i="16"/>
  <c r="L45" i="16"/>
  <c r="H40" i="16"/>
  <c r="L35" i="16"/>
  <c r="M30" i="16"/>
  <c r="L50" i="16"/>
  <c r="P39" i="16"/>
  <c r="H30" i="16"/>
  <c r="I44" i="16"/>
  <c r="P34" i="16"/>
  <c r="P30" i="16"/>
  <c r="H54" i="16"/>
  <c r="E45" i="16"/>
  <c r="E40" i="16"/>
  <c r="H35" i="16"/>
  <c r="L30" i="16"/>
  <c r="P44" i="16"/>
  <c r="E35" i="16"/>
  <c r="E50" i="16"/>
  <c r="L39" i="16"/>
  <c r="E30" i="16"/>
  <c r="L60" i="16"/>
  <c r="P49" i="16"/>
  <c r="H44" i="16"/>
  <c r="I39" i="16"/>
  <c r="L34" i="16"/>
  <c r="P29" i="16"/>
  <c r="P59" i="16"/>
  <c r="I49" i="16"/>
  <c r="P40" i="16"/>
  <c r="H39" i="16"/>
  <c r="I34" i="16"/>
  <c r="L29" i="16"/>
  <c r="H59" i="16"/>
  <c r="H49" i="16"/>
  <c r="M40" i="16"/>
  <c r="P35" i="16"/>
  <c r="H34" i="16"/>
  <c r="I29" i="16"/>
  <c r="L55" i="16"/>
  <c r="M45" i="16"/>
  <c r="L40" i="16"/>
  <c r="M35" i="16"/>
  <c r="H29" i="16"/>
  <c r="I24" i="16"/>
  <c r="E19" i="16"/>
  <c r="E24" i="16"/>
  <c r="H19" i="16"/>
  <c r="N24" i="16"/>
  <c r="N25" i="16" s="1"/>
  <c r="O19" i="16"/>
  <c r="G19" i="16"/>
  <c r="K23" i="16"/>
  <c r="G24" i="16"/>
  <c r="O24" i="16"/>
  <c r="O25" i="16" s="1"/>
  <c r="E23" i="16"/>
  <c r="E26" i="16" s="1"/>
  <c r="I19" i="16"/>
  <c r="I23" i="16"/>
  <c r="M24" i="16"/>
  <c r="M25" i="16" s="1"/>
  <c r="P19" i="16"/>
  <c r="J23" i="16"/>
  <c r="F24" i="16"/>
  <c r="F25" i="16" s="1"/>
  <c r="N19" i="16"/>
  <c r="F19" i="16"/>
  <c r="L23" i="16"/>
  <c r="H24" i="16"/>
  <c r="H25" i="16" s="1"/>
  <c r="P24" i="16"/>
  <c r="P25" i="16" s="1"/>
  <c r="K25" i="16"/>
  <c r="E25" i="16"/>
  <c r="E18" i="16"/>
  <c r="L18" i="16"/>
  <c r="F18" i="16"/>
  <c r="F21" i="16" s="1"/>
  <c r="J18" i="16"/>
  <c r="K18" i="16"/>
  <c r="N18" i="16"/>
  <c r="G18" i="16"/>
  <c r="O18" i="16"/>
  <c r="H18" i="16"/>
  <c r="P18" i="16"/>
  <c r="M18" i="16"/>
  <c r="M21" i="16" s="1"/>
  <c r="I18" i="16"/>
  <c r="C11" i="15"/>
  <c r="C6" i="15"/>
  <c r="C1" i="15"/>
  <c r="K24" i="20" l="1"/>
  <c r="P28" i="20"/>
  <c r="G18" i="20"/>
  <c r="G19" i="20"/>
  <c r="M23" i="20"/>
  <c r="M24" i="20"/>
  <c r="E21" i="16"/>
  <c r="J24" i="20"/>
  <c r="J23" i="20"/>
  <c r="N18" i="20"/>
  <c r="N19" i="20"/>
  <c r="O18" i="20"/>
  <c r="O19" i="20"/>
  <c r="O23" i="20"/>
  <c r="O24" i="20"/>
  <c r="N23" i="20"/>
  <c r="N24" i="20"/>
  <c r="G28" i="20"/>
  <c r="L18" i="20"/>
  <c r="L19" i="20"/>
  <c r="J28" i="20"/>
  <c r="K28" i="20"/>
  <c r="O28" i="20"/>
  <c r="H28" i="20"/>
  <c r="L23" i="20"/>
  <c r="L24" i="20"/>
  <c r="L27" i="20"/>
  <c r="L14" i="20"/>
  <c r="H23" i="20"/>
  <c r="H24" i="20"/>
  <c r="N14" i="20"/>
  <c r="N27" i="20"/>
  <c r="I28" i="20"/>
  <c r="M14" i="20"/>
  <c r="M27" i="20"/>
  <c r="P23" i="20"/>
  <c r="P24" i="20"/>
  <c r="I26" i="16"/>
  <c r="I57" i="16"/>
  <c r="J26" i="16"/>
  <c r="N28" i="20"/>
  <c r="P18" i="20"/>
  <c r="P19" i="20"/>
  <c r="I18" i="20"/>
  <c r="I19" i="20"/>
  <c r="G24" i="20"/>
  <c r="G23" i="20"/>
  <c r="Q22" i="20"/>
  <c r="M18" i="20"/>
  <c r="M19" i="20"/>
  <c r="P14" i="20"/>
  <c r="P27" i="20"/>
  <c r="E18" i="20"/>
  <c r="E19" i="20"/>
  <c r="Q16" i="20"/>
  <c r="E14" i="20"/>
  <c r="Q13" i="20"/>
  <c r="Q14" i="20" s="1"/>
  <c r="E27" i="20"/>
  <c r="J18" i="20"/>
  <c r="J19" i="20"/>
  <c r="J21" i="16"/>
  <c r="L25" i="16"/>
  <c r="H32" i="16"/>
  <c r="K23" i="20"/>
  <c r="L28" i="20"/>
  <c r="Q17" i="20"/>
  <c r="E28" i="20"/>
  <c r="G14" i="20"/>
  <c r="G27" i="20"/>
  <c r="F18" i="20"/>
  <c r="F19" i="20"/>
  <c r="F23" i="20"/>
  <c r="F24" i="20"/>
  <c r="K19" i="20"/>
  <c r="K18" i="20"/>
  <c r="J56" i="16"/>
  <c r="H19" i="20"/>
  <c r="H18" i="20"/>
  <c r="I24" i="20"/>
  <c r="I23" i="20"/>
  <c r="I14" i="20"/>
  <c r="I27" i="20"/>
  <c r="J14" i="20"/>
  <c r="J27" i="20"/>
  <c r="K14" i="20"/>
  <c r="K27" i="20"/>
  <c r="K29" i="20" s="1"/>
  <c r="F14" i="20"/>
  <c r="F27" i="20"/>
  <c r="E23" i="20"/>
  <c r="E24" i="20"/>
  <c r="Q21" i="20"/>
  <c r="M28" i="20"/>
  <c r="O27" i="20"/>
  <c r="O14" i="20"/>
  <c r="H14" i="20"/>
  <c r="H27" i="20"/>
  <c r="L35" i="19"/>
  <c r="Q22" i="19"/>
  <c r="P29" i="19"/>
  <c r="H29" i="19"/>
  <c r="L24" i="19"/>
  <c r="L21" i="16"/>
  <c r="K26" i="16"/>
  <c r="I25" i="16"/>
  <c r="I66" i="16"/>
  <c r="P51" i="16"/>
  <c r="Q24" i="16"/>
  <c r="I21" i="16"/>
  <c r="Q19" i="16"/>
  <c r="P42" i="16"/>
  <c r="H21" i="16"/>
  <c r="J66" i="16"/>
  <c r="P66" i="16"/>
  <c r="G66" i="16"/>
  <c r="Q50" i="16"/>
  <c r="H42" i="16"/>
  <c r="Q60" i="16"/>
  <c r="M44" i="19"/>
  <c r="G26" i="16"/>
  <c r="P39" i="19"/>
  <c r="L14" i="19"/>
  <c r="F52" i="16"/>
  <c r="F51" i="16"/>
  <c r="N43" i="19"/>
  <c r="N14" i="19"/>
  <c r="E34" i="19"/>
  <c r="E35" i="19"/>
  <c r="Q32" i="19"/>
  <c r="O66" i="16"/>
  <c r="L37" i="16"/>
  <c r="L36" i="16"/>
  <c r="K62" i="16"/>
  <c r="K61" i="16"/>
  <c r="E57" i="16"/>
  <c r="Q54" i="16"/>
  <c r="E56" i="16"/>
  <c r="M36" i="16"/>
  <c r="M37" i="16"/>
  <c r="F43" i="19"/>
  <c r="F14" i="19"/>
  <c r="M34" i="19"/>
  <c r="M35" i="19"/>
  <c r="H35" i="19"/>
  <c r="H34" i="19"/>
  <c r="I35" i="19"/>
  <c r="I34" i="19"/>
  <c r="P21" i="16"/>
  <c r="L32" i="16"/>
  <c r="L31" i="16"/>
  <c r="P57" i="16"/>
  <c r="P56" i="16"/>
  <c r="K37" i="16"/>
  <c r="K36" i="16"/>
  <c r="E42" i="16"/>
  <c r="E41" i="16"/>
  <c r="Q39" i="16"/>
  <c r="O57" i="16"/>
  <c r="O56" i="16"/>
  <c r="E30" i="19"/>
  <c r="E29" i="19"/>
  <c r="Q27" i="19"/>
  <c r="J29" i="19"/>
  <c r="J30" i="19"/>
  <c r="P35" i="19"/>
  <c r="P34" i="19"/>
  <c r="K44" i="19"/>
  <c r="I37" i="16"/>
  <c r="I36" i="16"/>
  <c r="E36" i="16"/>
  <c r="Q34" i="16"/>
  <c r="E37" i="16"/>
  <c r="F57" i="16"/>
  <c r="F56" i="16"/>
  <c r="G47" i="16"/>
  <c r="G46" i="16"/>
  <c r="F34" i="19"/>
  <c r="F35" i="19"/>
  <c r="G24" i="19"/>
  <c r="G23" i="19"/>
  <c r="L34" i="19"/>
  <c r="E43" i="19"/>
  <c r="E14" i="19"/>
  <c r="Q13" i="19"/>
  <c r="H24" i="19"/>
  <c r="H23" i="19"/>
  <c r="P26" i="16"/>
  <c r="N26" i="16"/>
  <c r="O21" i="16"/>
  <c r="F66" i="16"/>
  <c r="I31" i="16"/>
  <c r="I32" i="16"/>
  <c r="H41" i="16"/>
  <c r="P41" i="16"/>
  <c r="I56" i="16"/>
  <c r="J61" i="16"/>
  <c r="J62" i="16"/>
  <c r="F32" i="16"/>
  <c r="F31" i="16"/>
  <c r="N57" i="16"/>
  <c r="N56" i="16"/>
  <c r="L57" i="16"/>
  <c r="L56" i="16"/>
  <c r="M47" i="16"/>
  <c r="M46" i="16"/>
  <c r="O47" i="16"/>
  <c r="O46" i="16"/>
  <c r="G62" i="16"/>
  <c r="G61" i="16"/>
  <c r="F39" i="19"/>
  <c r="F40" i="19"/>
  <c r="N29" i="19"/>
  <c r="N30" i="19"/>
  <c r="F29" i="19"/>
  <c r="F30" i="19"/>
  <c r="K23" i="19"/>
  <c r="K24" i="19"/>
  <c r="O14" i="19"/>
  <c r="M40" i="19"/>
  <c r="M39" i="19"/>
  <c r="L43" i="19"/>
  <c r="O23" i="19"/>
  <c r="O24" i="19"/>
  <c r="H40" i="19"/>
  <c r="M43" i="19"/>
  <c r="M14" i="19"/>
  <c r="P24" i="19"/>
  <c r="P23" i="19"/>
  <c r="I39" i="19"/>
  <c r="I40" i="19"/>
  <c r="H26" i="16"/>
  <c r="F26" i="16"/>
  <c r="H52" i="16"/>
  <c r="H51" i="16"/>
  <c r="M52" i="16"/>
  <c r="M51" i="16"/>
  <c r="G39" i="19"/>
  <c r="G40" i="19"/>
  <c r="L44" i="19"/>
  <c r="N52" i="16"/>
  <c r="N51" i="16"/>
  <c r="O42" i="16"/>
  <c r="O41" i="16"/>
  <c r="E19" i="19"/>
  <c r="E18" i="19"/>
  <c r="Q16" i="19"/>
  <c r="I41" i="16"/>
  <c r="I42" i="16"/>
  <c r="J32" i="16"/>
  <c r="J31" i="16"/>
  <c r="F42" i="16"/>
  <c r="F41" i="16"/>
  <c r="G31" i="16"/>
  <c r="G32" i="16"/>
  <c r="G43" i="19"/>
  <c r="Q33" i="19"/>
  <c r="H66" i="16"/>
  <c r="G21" i="16"/>
  <c r="E66" i="16"/>
  <c r="L51" i="16"/>
  <c r="L52" i="16"/>
  <c r="M42" i="16"/>
  <c r="M41" i="16"/>
  <c r="N32" i="16"/>
  <c r="N31" i="16"/>
  <c r="F47" i="16"/>
  <c r="F46" i="16"/>
  <c r="J57" i="16"/>
  <c r="L62" i="16"/>
  <c r="L61" i="16"/>
  <c r="E52" i="16"/>
  <c r="E51" i="16"/>
  <c r="Q49" i="16"/>
  <c r="G37" i="16"/>
  <c r="G36" i="16"/>
  <c r="O62" i="16"/>
  <c r="O61" i="16"/>
  <c r="P18" i="19"/>
  <c r="P44" i="19"/>
  <c r="L19" i="19"/>
  <c r="L18" i="19"/>
  <c r="O35" i="19"/>
  <c r="O34" i="19"/>
  <c r="J39" i="19"/>
  <c r="J40" i="19"/>
  <c r="O43" i="19"/>
  <c r="K40" i="19"/>
  <c r="K39" i="19"/>
  <c r="P43" i="19"/>
  <c r="P14" i="19"/>
  <c r="L40" i="19"/>
  <c r="L39" i="19"/>
  <c r="P19" i="19"/>
  <c r="E44" i="19"/>
  <c r="Q17" i="19"/>
  <c r="L30" i="19"/>
  <c r="L29" i="19"/>
  <c r="P40" i="19"/>
  <c r="L23" i="19"/>
  <c r="Q38" i="19"/>
  <c r="L66" i="16"/>
  <c r="P32" i="16"/>
  <c r="P31" i="16"/>
  <c r="K47" i="16"/>
  <c r="K46" i="16"/>
  <c r="N37" i="16"/>
  <c r="N36" i="16"/>
  <c r="G42" i="16"/>
  <c r="G41" i="16"/>
  <c r="Q28" i="19"/>
  <c r="G44" i="19"/>
  <c r="F18" i="19"/>
  <c r="F19" i="19"/>
  <c r="G18" i="19"/>
  <c r="G19" i="19"/>
  <c r="Q35" i="16"/>
  <c r="J18" i="19"/>
  <c r="J19" i="19"/>
  <c r="K34" i="19"/>
  <c r="K35" i="19"/>
  <c r="P47" i="16"/>
  <c r="P46" i="16"/>
  <c r="M32" i="16"/>
  <c r="M31" i="16"/>
  <c r="G35" i="19"/>
  <c r="G34" i="19"/>
  <c r="J44" i="19"/>
  <c r="H46" i="16"/>
  <c r="H47" i="16"/>
  <c r="K52" i="16"/>
  <c r="K51" i="16"/>
  <c r="M62" i="16"/>
  <c r="M61" i="16"/>
  <c r="O32" i="16"/>
  <c r="O31" i="16"/>
  <c r="J43" i="19"/>
  <c r="J14" i="19"/>
  <c r="E40" i="19"/>
  <c r="E39" i="19"/>
  <c r="Q37" i="19"/>
  <c r="N66" i="16"/>
  <c r="Q55" i="16"/>
  <c r="I51" i="16"/>
  <c r="I52" i="16"/>
  <c r="Q45" i="16"/>
  <c r="J51" i="16"/>
  <c r="J52" i="16"/>
  <c r="K57" i="16"/>
  <c r="K56" i="16"/>
  <c r="P52" i="16"/>
  <c r="Q44" i="16"/>
  <c r="E46" i="16"/>
  <c r="E47" i="16"/>
  <c r="N47" i="16"/>
  <c r="N46" i="16"/>
  <c r="F62" i="16"/>
  <c r="F61" i="16"/>
  <c r="O37" i="16"/>
  <c r="O36" i="16"/>
  <c r="G52" i="16"/>
  <c r="G51" i="16"/>
  <c r="K43" i="19"/>
  <c r="K14" i="19"/>
  <c r="M30" i="19"/>
  <c r="M29" i="19"/>
  <c r="O39" i="19"/>
  <c r="O40" i="19"/>
  <c r="H18" i="19"/>
  <c r="H44" i="19"/>
  <c r="G14" i="19"/>
  <c r="I24" i="19"/>
  <c r="I23" i="19"/>
  <c r="J23" i="19"/>
  <c r="J24" i="19"/>
  <c r="G29" i="19"/>
  <c r="G30" i="19"/>
  <c r="H30" i="19"/>
  <c r="M26" i="16"/>
  <c r="J41" i="16"/>
  <c r="J42" i="16"/>
  <c r="E62" i="16"/>
  <c r="E61" i="16"/>
  <c r="Q59" i="16"/>
  <c r="M23" i="19"/>
  <c r="M24" i="19"/>
  <c r="G25" i="16"/>
  <c r="H62" i="16"/>
  <c r="H61" i="16"/>
  <c r="P36" i="16"/>
  <c r="P37" i="16"/>
  <c r="L47" i="16"/>
  <c r="L46" i="16"/>
  <c r="G57" i="16"/>
  <c r="G56" i="16"/>
  <c r="E23" i="19"/>
  <c r="E24" i="19"/>
  <c r="Q21" i="19"/>
  <c r="N34" i="19"/>
  <c r="N35" i="19"/>
  <c r="F44" i="19"/>
  <c r="J34" i="19"/>
  <c r="J35" i="19"/>
  <c r="O44" i="19"/>
  <c r="N18" i="19"/>
  <c r="N19" i="19"/>
  <c r="O18" i="19"/>
  <c r="O19" i="19"/>
  <c r="K66" i="16"/>
  <c r="I47" i="16"/>
  <c r="I46" i="16"/>
  <c r="M19" i="19"/>
  <c r="M18" i="19"/>
  <c r="I29" i="19"/>
  <c r="I30" i="19"/>
  <c r="H43" i="19"/>
  <c r="H14" i="19"/>
  <c r="J25" i="16"/>
  <c r="L26" i="16"/>
  <c r="N42" i="16"/>
  <c r="N41" i="16"/>
  <c r="I44" i="19"/>
  <c r="N23" i="19"/>
  <c r="N24" i="19"/>
  <c r="I14" i="19"/>
  <c r="I43" i="19"/>
  <c r="H36" i="16"/>
  <c r="H37" i="16"/>
  <c r="Q40" i="16"/>
  <c r="J37" i="16"/>
  <c r="J36" i="16"/>
  <c r="K42" i="16"/>
  <c r="K41" i="16"/>
  <c r="N21" i="16"/>
  <c r="Q23" i="16"/>
  <c r="Q30" i="16"/>
  <c r="K21" i="16"/>
  <c r="H31" i="16"/>
  <c r="P62" i="16"/>
  <c r="P61" i="16"/>
  <c r="L42" i="16"/>
  <c r="L41" i="16"/>
  <c r="H56" i="16"/>
  <c r="H57" i="16"/>
  <c r="I61" i="16"/>
  <c r="I62" i="16"/>
  <c r="K32" i="16"/>
  <c r="K31" i="16"/>
  <c r="F37" i="16"/>
  <c r="F36" i="16"/>
  <c r="J47" i="16"/>
  <c r="N62" i="16"/>
  <c r="N61" i="16"/>
  <c r="E32" i="16"/>
  <c r="Q29" i="16"/>
  <c r="E31" i="16"/>
  <c r="M57" i="16"/>
  <c r="M56" i="16"/>
  <c r="O52" i="16"/>
  <c r="O51" i="16"/>
  <c r="F23" i="19"/>
  <c r="F24" i="19"/>
  <c r="N39" i="19"/>
  <c r="N40" i="19"/>
  <c r="H19" i="19"/>
  <c r="I18" i="19"/>
  <c r="I19" i="19"/>
  <c r="K30" i="19"/>
  <c r="K29" i="19"/>
  <c r="N44" i="19"/>
  <c r="K19" i="19"/>
  <c r="K18" i="19"/>
  <c r="O29" i="19"/>
  <c r="O30" i="19"/>
  <c r="P30" i="19"/>
  <c r="O26" i="16"/>
  <c r="M66" i="16"/>
  <c r="N20" i="16"/>
  <c r="K20" i="16"/>
  <c r="I20" i="16"/>
  <c r="J20" i="16"/>
  <c r="G20" i="16"/>
  <c r="F20" i="16"/>
  <c r="L20" i="16"/>
  <c r="E20" i="16"/>
  <c r="M20" i="16"/>
  <c r="P20" i="16"/>
  <c r="H20" i="16"/>
  <c r="O20" i="16"/>
  <c r="Q18" i="16"/>
  <c r="K13" i="16"/>
  <c r="H14" i="16"/>
  <c r="P14" i="16"/>
  <c r="M15" i="16"/>
  <c r="N15" i="16"/>
  <c r="J14" i="16"/>
  <c r="O15" i="16"/>
  <c r="N13" i="16"/>
  <c r="H15" i="16"/>
  <c r="J13" i="16"/>
  <c r="L15" i="16"/>
  <c r="L13" i="16"/>
  <c r="I14" i="16"/>
  <c r="F15" i="16"/>
  <c r="M13" i="16"/>
  <c r="G15" i="16"/>
  <c r="F13" i="16"/>
  <c r="K14" i="16"/>
  <c r="P15" i="16"/>
  <c r="O14" i="16"/>
  <c r="G13" i="16"/>
  <c r="O13" i="16"/>
  <c r="L14" i="16"/>
  <c r="I15" i="16"/>
  <c r="E14" i="16"/>
  <c r="H13" i="16"/>
  <c r="P13" i="16"/>
  <c r="M14" i="16"/>
  <c r="J15" i="16"/>
  <c r="E15" i="16"/>
  <c r="I13" i="16"/>
  <c r="F14" i="16"/>
  <c r="N14" i="16"/>
  <c r="K15" i="16"/>
  <c r="E13" i="16"/>
  <c r="G14" i="16"/>
  <c r="L29" i="20" l="1"/>
  <c r="J30" i="20"/>
  <c r="J29" i="20"/>
  <c r="I30" i="20"/>
  <c r="I29" i="20"/>
  <c r="Q19" i="20"/>
  <c r="M29" i="20"/>
  <c r="M30" i="20"/>
  <c r="O29" i="20"/>
  <c r="O30" i="20"/>
  <c r="F30" i="20"/>
  <c r="F29" i="20"/>
  <c r="Q18" i="20"/>
  <c r="G30" i="20"/>
  <c r="G29" i="20"/>
  <c r="Q24" i="20"/>
  <c r="Q23" i="20"/>
  <c r="P30" i="20"/>
  <c r="P29" i="20"/>
  <c r="H29" i="20"/>
  <c r="H30" i="20"/>
  <c r="Q27" i="20"/>
  <c r="E30" i="20"/>
  <c r="E29" i="20"/>
  <c r="L30" i="20"/>
  <c r="K30" i="20"/>
  <c r="Q28" i="20"/>
  <c r="N30" i="20"/>
  <c r="N29" i="20"/>
  <c r="Q25" i="16"/>
  <c r="P45" i="19"/>
  <c r="Q21" i="16"/>
  <c r="Q26" i="16"/>
  <c r="Q61" i="16"/>
  <c r="Q34" i="19"/>
  <c r="L46" i="19"/>
  <c r="H45" i="19"/>
  <c r="P46" i="19"/>
  <c r="Q52" i="16"/>
  <c r="Q32" i="16"/>
  <c r="Q18" i="19"/>
  <c r="Q14" i="19"/>
  <c r="Q29" i="19"/>
  <c r="Q46" i="16"/>
  <c r="Q57" i="16"/>
  <c r="Q35" i="19"/>
  <c r="Q62" i="16"/>
  <c r="Q37" i="16"/>
  <c r="H46" i="19"/>
  <c r="J46" i="19"/>
  <c r="J45" i="19"/>
  <c r="Q42" i="16"/>
  <c r="Q19" i="19"/>
  <c r="F45" i="19"/>
  <c r="F46" i="19"/>
  <c r="G46" i="19"/>
  <c r="G45" i="19"/>
  <c r="E46" i="19"/>
  <c r="E45" i="19"/>
  <c r="Q43" i="19"/>
  <c r="Q30" i="19"/>
  <c r="Q23" i="19"/>
  <c r="K45" i="19"/>
  <c r="K46" i="19"/>
  <c r="Q40" i="19"/>
  <c r="L45" i="19"/>
  <c r="M45" i="19"/>
  <c r="M46" i="19"/>
  <c r="Q56" i="16"/>
  <c r="I46" i="19"/>
  <c r="I45" i="19"/>
  <c r="Q39" i="19"/>
  <c r="Q44" i="19"/>
  <c r="O46" i="19"/>
  <c r="O45" i="19"/>
  <c r="Q36" i="16"/>
  <c r="N46" i="19"/>
  <c r="N45" i="19"/>
  <c r="Q31" i="16"/>
  <c r="Q24" i="19"/>
  <c r="Q47" i="16"/>
  <c r="Q51" i="16"/>
  <c r="Q41" i="16"/>
  <c r="G65" i="16"/>
  <c r="G68" i="16" s="1"/>
  <c r="G16" i="16"/>
  <c r="L16" i="16"/>
  <c r="L65" i="16"/>
  <c r="I16" i="16"/>
  <c r="I65" i="16"/>
  <c r="E16" i="16"/>
  <c r="E65" i="16"/>
  <c r="H16" i="16"/>
  <c r="H65" i="16"/>
  <c r="J16" i="16"/>
  <c r="J65" i="16"/>
  <c r="N65" i="16"/>
  <c r="N16" i="16"/>
  <c r="M65" i="16"/>
  <c r="M16" i="16"/>
  <c r="O65" i="16"/>
  <c r="O16" i="16"/>
  <c r="P16" i="16"/>
  <c r="P65" i="16"/>
  <c r="P68" i="16" s="1"/>
  <c r="F65" i="16"/>
  <c r="F16" i="16"/>
  <c r="K16" i="16"/>
  <c r="K65" i="16"/>
  <c r="Q20" i="16"/>
  <c r="Q66" i="16"/>
  <c r="Q15" i="16"/>
  <c r="Q13" i="16"/>
  <c r="Q14" i="16"/>
  <c r="Q29" i="20" l="1"/>
  <c r="Q30" i="20"/>
  <c r="F3" i="20"/>
  <c r="Q45" i="19"/>
  <c r="C12" i="15" s="1"/>
  <c r="Q46" i="19"/>
  <c r="K3" i="19" s="1"/>
  <c r="G3" i="19"/>
  <c r="G67" i="16"/>
  <c r="P67" i="16"/>
  <c r="Q16" i="16"/>
  <c r="O68" i="16"/>
  <c r="O67" i="16"/>
  <c r="E68" i="16"/>
  <c r="E67" i="16"/>
  <c r="M67" i="16"/>
  <c r="M68" i="16"/>
  <c r="L67" i="16"/>
  <c r="L68" i="16"/>
  <c r="N68" i="16"/>
  <c r="N67" i="16"/>
  <c r="J67" i="16"/>
  <c r="J68" i="16"/>
  <c r="H68" i="16"/>
  <c r="H67" i="16"/>
  <c r="K67" i="16"/>
  <c r="K68" i="16"/>
  <c r="I68" i="16"/>
  <c r="I67" i="16"/>
  <c r="F68" i="16"/>
  <c r="F67" i="16"/>
  <c r="Q65" i="16"/>
  <c r="E3" i="20" l="1"/>
  <c r="G3" i="20"/>
  <c r="E3" i="19"/>
  <c r="I3" i="19"/>
  <c r="J3" i="19"/>
  <c r="H3" i="19"/>
  <c r="F3" i="19"/>
  <c r="Q68" i="16"/>
  <c r="O3" i="16" s="1"/>
  <c r="Q67" i="16"/>
  <c r="C2" i="15" s="1"/>
  <c r="C3" i="15" s="1"/>
  <c r="C13" i="15"/>
  <c r="F47" i="7"/>
  <c r="H3" i="20" l="1"/>
  <c r="L3" i="19"/>
  <c r="N3" i="16"/>
  <c r="I3" i="16"/>
  <c r="M3" i="16"/>
  <c r="H3" i="16"/>
  <c r="G3" i="16"/>
  <c r="L3" i="16"/>
  <c r="J3" i="16"/>
  <c r="K3" i="16"/>
  <c r="F3" i="16"/>
  <c r="E3" i="16"/>
  <c r="F44" i="7"/>
  <c r="F49" i="7"/>
  <c r="F46" i="7"/>
  <c r="F51" i="7"/>
  <c r="F48" i="7"/>
  <c r="F43" i="7"/>
  <c r="F45" i="7"/>
  <c r="F50" i="7"/>
  <c r="F42" i="7"/>
  <c r="F27" i="7"/>
  <c r="C8" i="15"/>
  <c r="F2" i="7"/>
  <c r="F30" i="7"/>
  <c r="F29" i="7"/>
  <c r="F31" i="7"/>
  <c r="F32" i="7"/>
  <c r="F34" i="7"/>
  <c r="F33" i="7"/>
  <c r="P3" i="16" l="1"/>
  <c r="F18" i="7"/>
  <c r="F20" i="7"/>
  <c r="F12" i="7"/>
  <c r="F26" i="7"/>
  <c r="F11" i="7"/>
  <c r="F7" i="7"/>
  <c r="F24" i="7"/>
  <c r="F15" i="7"/>
  <c r="F13" i="7"/>
  <c r="F21" i="7"/>
  <c r="F8" i="7"/>
  <c r="F22" i="7"/>
  <c r="F17" i="7"/>
  <c r="F5" i="7"/>
  <c r="F14" i="7"/>
  <c r="F3" i="7"/>
  <c r="F28" i="7"/>
  <c r="F25" i="7"/>
  <c r="F23" i="7"/>
  <c r="F10" i="7"/>
  <c r="F19" i="7"/>
  <c r="F16" i="7"/>
  <c r="F4" i="7"/>
  <c r="F9" i="7"/>
  <c r="F6" i="7"/>
</calcChain>
</file>

<file path=xl/connections.xml><?xml version="1.0" encoding="utf-8"?>
<connections xmlns="http://schemas.openxmlformats.org/spreadsheetml/2006/main">
  <connection id="1" name="Query from CORE" type="1" refreshedVersion="5" background="1" saveData="1">
    <dbPr connection="DRIVER=SQL Server;SERVER=BDI-SQLCORE;UID=johnf;Trusted_Connection=Yes;APP=Microsoft Office 2013;WSID=SPARE1-PASCO-PC;DATABASE=CCSI" command="Select _x000d__x000a_Company_x000d__x000a_,BillingGroup_x000d__x000a_,PERIOD_Month_x000d__x000a_,PERIOD_Year_x000d__x000a__x000d__x000a_,count(SiteAccountNum) as CustomerCount_x000d__x000a__x000d__x000a__x000d__x000a_from_x000d__x000a_(_x000d__x000a_SELECT DISTINCT_x000d__x000a_TH.SiteAcctNbr as SiteAccountNum_x000d__x000a_,TH.EffectiveDate as EffectiveDate_x000d__x000a_,TH.BillingCompany as Company_x000d__x000a_,TH.BillingGroup as BillingGroup_x000d__x000a_,PERIOD_Month = MONTH(EFFECTIVEDATE)_x000d__x000a_,PERIOD_Year = YEAR(EFFECTIVEDATE)_x000d__x000a_FROM CCSI.dbo.vw_Transaction_History TH_x000d__x000a_WHERE _x000d__x000a__x0009_TH.TransType Like 'charge%'_x000d__x000a__x0009_AND TH.EffectiveDate&gt;='2015-10-01'_x000d__x000a_                AND TH.EffectiveDate&lt;'2016-10-01'_x000d__x000a__x0009_and TH.BillingCompany in ('BDI','EDS','WALLA','YAKIMA')_x000d__x000a_)d1_x000d__x000a__x000d__x000a__x000d__x000a_group by _x000d__x000a_Company_x000d__x000a_,BillingGroup_x000d__x000a_,PERIOD_Month_x000d__x000a_,PERIOD_Year_x000d__x000a__x000d__x000a_order by _x000d__x000a_BillingGroup_x000d__x000a_,Company_x000d__x000a_,PERIOD_Month_x000d__x000a_,PERIOD_Year"/>
  </connection>
  <connection id="2" name="Query from CORE1" type="1" refreshedVersion="5" saveData="1">
    <dbPr connection="DRIVER=SQL Server;SERVER=BDI-SQLCORE;UID=johnf;Trusted_Connection=Yes;APP=Microsoft Office 2013;WSID=SPARE1-PASCO-PC;DATABASE=CCSI" command="Select _x000d__x000a_Company_x000d__x000a_,BillingGroup_x000d__x000a_,PERIOD_Month_x000d__x000a_,PERIOD_Year_x000d__x000a__x000d__x000a_,count(SiteAccountNum) as CustomerCount_x000d__x000a__x000d__x000a__x000d__x000a_from_x000d__x000a_(_x000d__x000a_SELECT DISTINCT_x000d__x000a_TH.SiteAcctNbr as SiteAccountNum_x000d__x000a_,TH.EffectiveDate as EffectiveDate_x000d__x000a_,TH.BillingCompany as Company_x000d__x000a_,TH.BillingGroup as BillingGroup_x000d__x000a_,PERIOD_Month = MONTH(EFFECTIVEDATE)_x000d__x000a_,PERIOD_Year = YEAR(EFFECTIVEDATE)_x000d__x000a_FROM CCSI.dbo.vw_Transaction_History TH_x000d__x000a_WHERE _x000d__x000a__x0009_TH.TransType Like 'charge%'_x000d__x000a__x0009_AND TH.EffectiveDate&gt;='2014-01-01'_x000d__x000a__x0009_and TH.BillingCompany in ('BDI','EDS','WALLA','YAKIMA')_x000d__x000a_)d1_x000d__x000a__x000d__x000a__x000d__x000a_group by _x000d__x000a_Company_x000d__x000a_,BillingGroup_x000d__x000a_,PERIOD_Month_x000d__x000a_,PERIOD_Year_x000d__x000a__x000d__x000a_order by _x000d__x000a_BillingGroup_x000d__x000a_,Company_x000d__x000a_,PERIOD_Month_x000d__x000a_,PERIOD_Year"/>
  </connection>
</connections>
</file>

<file path=xl/sharedStrings.xml><?xml version="1.0" encoding="utf-8"?>
<sst xmlns="http://schemas.openxmlformats.org/spreadsheetml/2006/main" count="1726" uniqueCount="152">
  <si>
    <t>Company</t>
  </si>
  <si>
    <t>BillingGroup</t>
  </si>
  <si>
    <t>PERIOD_Month</t>
  </si>
  <si>
    <t>PERIOD_Year</t>
  </si>
  <si>
    <t>CustomerCount</t>
  </si>
  <si>
    <t>WALLA</t>
  </si>
  <si>
    <t>ARCHIVE</t>
  </si>
  <si>
    <t>BDI</t>
  </si>
  <si>
    <t>BD-PROSSER_TRANSFER</t>
  </si>
  <si>
    <t>BDI-01-PASCO</t>
  </si>
  <si>
    <t>BDI-02-FRAN_WUTC</t>
  </si>
  <si>
    <t>BDI-03-BEN_WUTC</t>
  </si>
  <si>
    <t>BDI-04-WALLA_WUTC</t>
  </si>
  <si>
    <t>BDI-05_COLUMBIA_CO</t>
  </si>
  <si>
    <t>BDI-07-MESA_DIRECT_BILL</t>
  </si>
  <si>
    <t>BDI-08-CONNELL_DIRECT_BILL</t>
  </si>
  <si>
    <t>BDI-09-KAHLOTUS_DIRECT_BILL</t>
  </si>
  <si>
    <t>BDI-11-KENNEWICK</t>
  </si>
  <si>
    <t>BDI-12_RICHLAND_REC</t>
  </si>
  <si>
    <t>BDI-13_W_RICHLAND_DIRECT_BILL</t>
  </si>
  <si>
    <t>BDI-14_BENTON_CITY</t>
  </si>
  <si>
    <t>BDI-16_WAITSBURG_DIRECT_BILL</t>
  </si>
  <si>
    <t>BDI-24_YAKCO_RECYCLE</t>
  </si>
  <si>
    <t>BDI-BECTHEL</t>
  </si>
  <si>
    <t>BDI-BEN_CONTRACT</t>
  </si>
  <si>
    <t>BDI-CONNELL_CITY_BILL</t>
  </si>
  <si>
    <t>BDI-DAYTON_DIRECT_BILL</t>
  </si>
  <si>
    <t>BDI-FRAN_CONTRACT</t>
  </si>
  <si>
    <t>BDI-HATTON_CITY_BILL</t>
  </si>
  <si>
    <t>BDI-KAHLOTUS_CITY_BILL</t>
  </si>
  <si>
    <t>BDI-MESA_CITY_BILL</t>
  </si>
  <si>
    <t>BDI-PROSSER_CITY_BILL</t>
  </si>
  <si>
    <t>BDI-T1-PASCO</t>
  </si>
  <si>
    <t>BDI-WAITSBURG_CITY_BILL</t>
  </si>
  <si>
    <t>BDI-WW-CONTRACT</t>
  </si>
  <si>
    <t>EDS</t>
  </si>
  <si>
    <t>EDS-03-BEN_CO</t>
  </si>
  <si>
    <t>EDS-12_RICHLAND</t>
  </si>
  <si>
    <t>EDS-13-WR_DIRECT_BILL</t>
  </si>
  <si>
    <t>EDS-14-BENTON_CITY</t>
  </si>
  <si>
    <t>EDS-BC TRANSFER</t>
  </si>
  <si>
    <t>EDS-WR_CITY_BILLED</t>
  </si>
  <si>
    <t>WW-04-WALLA_WALLA_CO</t>
  </si>
  <si>
    <t>WW-05-COLUMBIA_CO</t>
  </si>
  <si>
    <t>WW-18-COLLEGE_PLACE</t>
  </si>
  <si>
    <t>WW-ANNEX</t>
  </si>
  <si>
    <t>WW-CC-CONTRACT</t>
  </si>
  <si>
    <t xml:space="preserve">WW-CITY OF WALLA WALLA </t>
  </si>
  <si>
    <t>YAKIMA</t>
  </si>
  <si>
    <t>YAK-06_YAKCO_COMM</t>
  </si>
  <si>
    <t>YAK-06_YAKCO_RES</t>
  </si>
  <si>
    <t>YAK-20 - SELAH</t>
  </si>
  <si>
    <t>YAK-21_UNION_GAP</t>
  </si>
  <si>
    <t>YAK-22_MOXEE</t>
  </si>
  <si>
    <t>YAK-23_WAPATO</t>
  </si>
  <si>
    <t>YAK-24_GRANDVIEW_COMM</t>
  </si>
  <si>
    <t>YAK-24_GRANDVIEW_RES</t>
  </si>
  <si>
    <t>YAK-25_SUNNYSIDE_RES</t>
  </si>
  <si>
    <t>YK-CDBD</t>
  </si>
  <si>
    <t>Area</t>
  </si>
  <si>
    <t>WUTC</t>
  </si>
  <si>
    <t>Ken</t>
  </si>
  <si>
    <t>Contract</t>
  </si>
  <si>
    <t>Connell</t>
  </si>
  <si>
    <t>Dayton</t>
  </si>
  <si>
    <t>Kahlotus</t>
  </si>
  <si>
    <t>Mesa</t>
  </si>
  <si>
    <t>Hatton</t>
  </si>
  <si>
    <t>Waitsburg</t>
  </si>
  <si>
    <t>Prosser</t>
  </si>
  <si>
    <t>Combine with Connell City Bill</t>
  </si>
  <si>
    <t>What activity is this?</t>
  </si>
  <si>
    <t>Lamb Weston Contract haul with ROL?</t>
  </si>
  <si>
    <t>Verify that this is UTC FA activity.</t>
  </si>
  <si>
    <t>Activity should be pursuant to Bechtel contract, and contract rates should be based on UTC tariff</t>
  </si>
  <si>
    <t>This activity should be combined into Eds - direct bill WR</t>
  </si>
  <si>
    <t>Activty probably gets eliminated in that it isn't garbage customers, but Tstation transactions.</t>
  </si>
  <si>
    <t>This activity should be combined into Eds - direct bill Benton City</t>
  </si>
  <si>
    <t>This looks like it is mis-posted activity in an old FA.</t>
  </si>
  <si>
    <t>If the activity is real, it should probably be combinded into Pasco Contract FA</t>
  </si>
  <si>
    <t>Probably gets eliminated</t>
  </si>
  <si>
    <t>Is now a NON UTC FA for purposes of allocation tables</t>
  </si>
  <si>
    <t>Cardboard Route customers</t>
  </si>
  <si>
    <t>Non UTC FA</t>
  </si>
  <si>
    <t>Notes from Darrick</t>
  </si>
  <si>
    <t>WEST RICHLAND</t>
  </si>
  <si>
    <t>EXCLUDE</t>
  </si>
  <si>
    <t>DARRICK QA1</t>
  </si>
  <si>
    <t>DARRICK QA2</t>
  </si>
  <si>
    <t>DAVE A</t>
  </si>
  <si>
    <t>COLUMBIA COUNTY GREEN WASTE</t>
  </si>
  <si>
    <t>COMBINED WITH EDS WEST RICHLAND</t>
  </si>
  <si>
    <t>ROL: LAMB WESTON, CBD:  TAGRIS, AGRIUM, TESSENDERLO KERLY</t>
  </si>
  <si>
    <t>14 customers.  All are recycle and ROL</t>
  </si>
  <si>
    <t>BENTON CITY</t>
  </si>
  <si>
    <t>COMBINED WITH EDS BENTON CITY</t>
  </si>
  <si>
    <t>40 96 g cans at $400 per month.  Active through 9/30/16.  on term stop.</t>
  </si>
  <si>
    <t>transfer station.  Exclude</t>
  </si>
  <si>
    <t>SELAH</t>
  </si>
  <si>
    <t>UNION GAP</t>
  </si>
  <si>
    <t>MOXEE</t>
  </si>
  <si>
    <t>WAPATO</t>
  </si>
  <si>
    <t>GRANDVIEW</t>
  </si>
  <si>
    <t>SUNNYSIDE</t>
  </si>
  <si>
    <t>CONTRACT</t>
  </si>
  <si>
    <t>COLLEGE PLACE</t>
  </si>
  <si>
    <t>Pasco</t>
  </si>
  <si>
    <t>Billing</t>
  </si>
  <si>
    <t>Total</t>
  </si>
  <si>
    <t>Jul</t>
  </si>
  <si>
    <t>Aug</t>
  </si>
  <si>
    <t>Sep</t>
  </si>
  <si>
    <t>Oct</t>
  </si>
  <si>
    <t>Nov</t>
  </si>
  <si>
    <t>Dec</t>
  </si>
  <si>
    <t>DIRECT BILL</t>
  </si>
  <si>
    <t>CITY BILL</t>
  </si>
  <si>
    <t>CHECK</t>
  </si>
  <si>
    <t>UNALOCATED</t>
  </si>
  <si>
    <t>SUNNYSIDE RITE-AID CARDBOARD</t>
  </si>
  <si>
    <t>RECYCLE?</t>
  </si>
  <si>
    <t>RECYCLE</t>
  </si>
  <si>
    <t>Notes</t>
  </si>
  <si>
    <t>check</t>
  </si>
  <si>
    <t>VERY LOW ACTIVITY - EXCLUDE</t>
  </si>
  <si>
    <t>Core Unit Summary Report, Unique Customers Oct 2015 - Sep 2016</t>
  </si>
  <si>
    <t>Unique To Tariff</t>
  </si>
  <si>
    <t>Jan</t>
  </si>
  <si>
    <t>Feb</t>
  </si>
  <si>
    <t>Mar</t>
  </si>
  <si>
    <t>Apr</t>
  </si>
  <si>
    <t>May</t>
  </si>
  <si>
    <t>Jun</t>
  </si>
  <si>
    <t>WUTC_Franklin County</t>
  </si>
  <si>
    <t>WUTC_Benton County</t>
  </si>
  <si>
    <t>WUTC_Walla Walla County</t>
  </si>
  <si>
    <t>WUTC_Columbia County</t>
  </si>
  <si>
    <t>WUTC_Yakima County</t>
  </si>
  <si>
    <t>KENNEWICK</t>
  </si>
  <si>
    <t>KEN</t>
  </si>
  <si>
    <t>PASCO</t>
  </si>
  <si>
    <t>CONNELL</t>
  </si>
  <si>
    <t>DAYTON</t>
  </si>
  <si>
    <t>KAHLOTUS</t>
  </si>
  <si>
    <t>MESA</t>
  </si>
  <si>
    <t>HATTON</t>
  </si>
  <si>
    <t>WAITSBURG</t>
  </si>
  <si>
    <t>PROSSER</t>
  </si>
  <si>
    <t>ALL</t>
  </si>
  <si>
    <t xml:space="preserve">City Billed Discounted to </t>
  </si>
  <si>
    <t>Adjusted Tariff Customers</t>
  </si>
  <si>
    <t>Basin Disposal,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</si>
</sst>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Border="1" applyAlignment="1"/>
    <xf numFmtId="0" fontId="0" fillId="3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5" borderId="0" xfId="0" applyFill="1"/>
    <xf numFmtId="0" fontId="0" fillId="5" borderId="1" xfId="0" applyFill="1" applyBorder="1"/>
    <xf numFmtId="0" fontId="0" fillId="5" borderId="4" xfId="0" applyFill="1" applyBorder="1"/>
    <xf numFmtId="0" fontId="0" fillId="5" borderId="6" xfId="0" applyFill="1" applyBorder="1"/>
    <xf numFmtId="0" fontId="0" fillId="0" borderId="0" xfId="0" quotePrefix="1" applyAlignment="1">
      <alignment horizontal="center"/>
    </xf>
    <xf numFmtId="164" fontId="4" fillId="0" borderId="9" xfId="1" applyNumberFormat="1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10" fontId="3" fillId="0" borderId="0" xfId="2" applyNumberFormat="1" applyFont="1" applyFill="1"/>
    <xf numFmtId="3" fontId="0" fillId="0" borderId="10" xfId="0" applyNumberFormat="1" applyBorder="1"/>
    <xf numFmtId="0" fontId="5" fillId="0" borderId="0" xfId="0" applyFont="1"/>
    <xf numFmtId="166" fontId="5" fillId="0" borderId="0" xfId="2" applyNumberFormat="1" applyFont="1"/>
    <xf numFmtId="10" fontId="3" fillId="0" borderId="0" xfId="2" applyNumberFormat="1" applyFont="1" applyFill="1" applyAlignment="1">
      <alignment horizontal="center"/>
    </xf>
    <xf numFmtId="3" fontId="0" fillId="5" borderId="3" xfId="0" applyNumberFormat="1" applyFill="1" applyBorder="1"/>
    <xf numFmtId="3" fontId="0" fillId="5" borderId="5" xfId="0" applyNumberFormat="1" applyFill="1" applyBorder="1"/>
    <xf numFmtId="3" fontId="0" fillId="5" borderId="8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161925</xdr:rowOff>
    </xdr:from>
    <xdr:to>
      <xdr:col>14</xdr:col>
      <xdr:colOff>266700</xdr:colOff>
      <xdr:row>38</xdr:row>
      <xdr:rowOff>123825</xdr:rowOff>
    </xdr:to>
    <xdr:sp macro="" textlink="">
      <xdr:nvSpPr>
        <xdr:cNvPr id="2" name="TextBox 1"/>
        <xdr:cNvSpPr txBox="1"/>
      </xdr:nvSpPr>
      <xdr:spPr>
        <a:xfrm>
          <a:off x="180975" y="161925"/>
          <a:ext cx="8620125" cy="720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Select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Company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,BillingGroup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,PERIOD_Month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,PERIOD_Year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,count(SiteAccountNum) as CustomerCount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from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SELECT DISTINCT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TH.SiteAcctNbr as SiteAccountNum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,TH.EffectiveDate as EffectiveDate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,TH.BillingCompany as Company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,TH.BillingGroup as BillingGroup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,PERIOD_Month = MONTH(EFFECTIVEDATE)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,PERIOD_Year = YEAR(EFFECTIVEDATE)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FROM CCSI.dbo.vw_Transaction_History TH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WHERE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TH.TransType Like 'charge%'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AND TH.EffectiveDate&gt;='2015-10-01'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TH.EffectiveDate&lt;'2016-10-01'</a:t>
          </a:r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and TH.BillingCompany in ('BDI','EDS','WALLA','YAKIMA')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)d1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group by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Company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,BillingGroup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,PERIOD_Month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,PERIOD_Year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order by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BillingGroup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,Company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,PERIOD_Month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,PERIOD_Year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Query from CORE" connectionId="1" autoFormatId="16" applyNumberFormats="0" applyBorderFormats="0" applyFontFormats="0" applyPatternFormats="0" applyAlignmentFormats="0" applyWidthHeightFormats="0">
  <queryTableRefresh nextId="8" unboundColumnsRight="2">
    <queryTableFields count="7">
      <queryTableField id="1" name="Company" tableColumnId="1"/>
      <queryTableField id="2" name="BillingGroup" tableColumnId="2"/>
      <queryTableField id="3" name="PERIOD_Month" tableColumnId="3"/>
      <queryTableField id="4" name="PERIOD_Year" tableColumnId="4"/>
      <queryTableField id="5" name="CustomerCount" tableColumnId="5"/>
      <queryTableField id="6" dataBound="0" tableColumnId="6"/>
      <queryTableField id="7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Query_from_CORE" displayName="Table_Query_from_CORE" ref="A1:G569" tableType="queryTable" totalsRowShown="0">
  <autoFilter ref="A1:G569">
    <filterColumn colId="0">
      <filters>
        <filter val="YAKIMA"/>
      </filters>
    </filterColumn>
    <filterColumn colId="5">
      <filters>
        <filter val="WUTC_Yakima County"/>
      </filters>
    </filterColumn>
  </autoFilter>
  <tableColumns count="7">
    <tableColumn id="1" uniqueName="1" name="Company" queryTableFieldId="1"/>
    <tableColumn id="2" uniqueName="2" name="BillingGroup" queryTableFieldId="2"/>
    <tableColumn id="3" uniqueName="3" name="PERIOD_Month" queryTableFieldId="3"/>
    <tableColumn id="4" uniqueName="4" name="PERIOD_Year" queryTableFieldId="4"/>
    <tableColumn id="5" uniqueName="5" name="CustomerCount" queryTableFieldId="5"/>
    <tableColumn id="6" uniqueName="6" name="Area" queryTableFieldId="6" dataDxfId="1">
      <calculatedColumnFormula>INDEX(BillingGroup!$C:$C,MATCH($B2,BillingGroup!$B:$B,0))</calculatedColumnFormula>
    </tableColumn>
    <tableColumn id="7" uniqueName="7" name="Billing" queryTableFieldId="7" dataDxfId="0">
      <calculatedColumnFormula>INDEX(BillingGroup!$D:$D,MATCH($B2,BillingGroup!$B:$B,0))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8"/>
  <sheetViews>
    <sheetView tabSelected="1" zoomScale="85" zoomScaleNormal="85" workbookViewId="0">
      <selection activeCell="U7" sqref="U7"/>
    </sheetView>
  </sheetViews>
  <sheetFormatPr defaultRowHeight="15" x14ac:dyDescent="0.25"/>
  <cols>
    <col min="1" max="1" width="11.5703125" bestFit="1" customWidth="1"/>
    <col min="2" max="2" width="26.28515625" customWidth="1"/>
    <col min="3" max="3" width="25.140625" bestFit="1" customWidth="1"/>
    <col min="4" max="4" width="11.42578125" bestFit="1" customWidth="1"/>
    <col min="5" max="5" width="15.42578125" bestFit="1" customWidth="1"/>
    <col min="6" max="15" width="10" customWidth="1"/>
    <col min="21" max="21" width="9.85546875" bestFit="1" customWidth="1"/>
  </cols>
  <sheetData>
    <row r="1" spans="2:17" x14ac:dyDescent="0.25">
      <c r="B1" t="s">
        <v>151</v>
      </c>
    </row>
    <row r="2" spans="2:17" x14ac:dyDescent="0.25">
      <c r="B2" t="s">
        <v>7</v>
      </c>
      <c r="E2" s="31" t="s">
        <v>106</v>
      </c>
      <c r="F2" s="32" t="s">
        <v>138</v>
      </c>
      <c r="G2" s="32" t="s">
        <v>66</v>
      </c>
      <c r="H2" s="32" t="s">
        <v>65</v>
      </c>
      <c r="I2" s="32" t="s">
        <v>63</v>
      </c>
      <c r="J2" s="32" t="s">
        <v>67</v>
      </c>
      <c r="K2" s="32" t="s">
        <v>69</v>
      </c>
      <c r="L2" s="32" t="s">
        <v>64</v>
      </c>
      <c r="M2" s="32" t="s">
        <v>68</v>
      </c>
      <c r="N2" s="32" t="s">
        <v>62</v>
      </c>
      <c r="O2" s="32" t="s">
        <v>60</v>
      </c>
      <c r="P2" s="32" t="s">
        <v>108</v>
      </c>
    </row>
    <row r="3" spans="2:17" x14ac:dyDescent="0.25">
      <c r="E3" s="33">
        <f>SUMIFS($Q:$Q,$B:$B,E$2,$C:$C,"Adjusted Tariff Customers")/SUMIFS($Q:$Q,$B:$B,"ALL",$C:$C,"Adjusted Tariff Customers")</f>
        <v>0.69977664795607908</v>
      </c>
      <c r="F3" s="33">
        <f>SUMIFS($Q:$Q,$B:$B,F$2,$C:$C,"Adjusted Tariff Customers")/SUMIFS($Q:$Q,$B:$B,"ALL",$C:$C,"Adjusted Tariff Customers")</f>
        <v>3.1229438586430694E-3</v>
      </c>
      <c r="G3" s="33">
        <f>SUMIFS($Q:$Q,$B:$B,G$2,$C:$C,"Adjusted Tariff Customers")/SUMIFS($Q:$Q,$B:$B,"ALL",$C:$C,"Adjusted Tariff Customers")</f>
        <v>6.0666187284774925E-4</v>
      </c>
      <c r="H3" s="33">
        <f>SUMIFS($Q:$Q,$B:$B,H$2,$C:$C,"Adjusted Tariff Customers")/SUMIFS($Q:$Q,$B:$B,"ALL",$C:$C,"Adjusted Tariff Customers")</f>
        <v>3.6661559202089648E-4</v>
      </c>
      <c r="I3" s="33">
        <f>SUMIFS($Q:$Q,$B:$B,I$2,$C:$C,"Adjusted Tariff Customers")/SUMIFS($Q:$Q,$B:$B,"ALL",$C:$C,"Adjusted Tariff Customers")</f>
        <v>2.22955369994302E-2</v>
      </c>
      <c r="J3" s="33">
        <f>SUMIFS($Q:$Q,$B:$B,J$2,$C:$C,"Adjusted Tariff Customers")/SUMIFS($Q:$Q,$B:$B,"ALL",$C:$C,"Adjusted Tariff Customers")</f>
        <v>3.7835665979714108E-6</v>
      </c>
      <c r="K3" s="33">
        <f>SUMIFS($Q:$Q,$B:$B,K$2,$C:$C,"Adjusted Tariff Customers")/SUMIFS($Q:$Q,$B:$B,"ALL",$C:$C,"Adjusted Tariff Customers")</f>
        <v>7.4255647457353901E-3</v>
      </c>
      <c r="L3" s="33">
        <f>SUMIFS($Q:$Q,$B:$B,L$2,$C:$C,"Adjusted Tariff Customers")/SUMIFS($Q:$Q,$B:$B,"ALL",$C:$C,"Adjusted Tariff Customers")</f>
        <v>4.278132803277674E-2</v>
      </c>
      <c r="M3" s="33">
        <f>SUMIFS($Q:$Q,$B:$B,M$2,$C:$C,"Adjusted Tariff Customers")/SUMIFS($Q:$Q,$B:$B,"ALL",$C:$C,"Adjusted Tariff Customers")</f>
        <v>2.1591553385756851E-3</v>
      </c>
      <c r="N3" s="33">
        <f>SUMIFS($Q:$Q,$B:$B,N$2,$C:$C,"Adjusted Tariff Customers")/SUMIFS($Q:$Q,$B:$B,"ALL",$C:$C,"Adjusted Tariff Customers")</f>
        <v>0</v>
      </c>
      <c r="O3" s="33">
        <f>SUMIFS($Q:$Q,$B:$B,O$2,$C:$C,"Unique to Tariff")/SUMIFS($Q:$Q,$B:$B,"ALL",$C:$C,"Adjusted Tariff Customers")</f>
        <v>0.22146176203729326</v>
      </c>
      <c r="P3" s="33">
        <f>SUM(E3:O3)</f>
        <v>1.0000000000000002</v>
      </c>
    </row>
    <row r="6" spans="2:17" x14ac:dyDescent="0.25">
      <c r="B6" t="s">
        <v>125</v>
      </c>
    </row>
    <row r="7" spans="2:17" x14ac:dyDescent="0.25">
      <c r="B7" s="35" t="s">
        <v>149</v>
      </c>
      <c r="C7" s="35"/>
      <c r="D7" s="36">
        <v>0.105</v>
      </c>
    </row>
    <row r="9" spans="2:17" x14ac:dyDescent="0.25">
      <c r="E9" s="14">
        <v>2015</v>
      </c>
      <c r="F9" s="14">
        <v>2015</v>
      </c>
      <c r="G9" s="14">
        <v>2015</v>
      </c>
      <c r="H9" s="14">
        <v>2016</v>
      </c>
      <c r="I9" s="14">
        <v>2016</v>
      </c>
      <c r="J9" s="14">
        <v>2016</v>
      </c>
      <c r="K9" s="14">
        <v>2016</v>
      </c>
      <c r="L9" s="14">
        <v>2016</v>
      </c>
      <c r="M9" s="14">
        <v>2016</v>
      </c>
      <c r="N9" s="14">
        <v>2016</v>
      </c>
      <c r="O9" s="14">
        <v>2016</v>
      </c>
      <c r="P9" s="14">
        <v>2016</v>
      </c>
      <c r="Q9" s="14"/>
    </row>
    <row r="10" spans="2:17" x14ac:dyDescent="0.25">
      <c r="E10" s="14">
        <v>10</v>
      </c>
      <c r="F10" s="14">
        <v>11</v>
      </c>
      <c r="G10" s="14">
        <v>12</v>
      </c>
      <c r="H10" s="14">
        <v>1</v>
      </c>
      <c r="I10" s="14">
        <v>2</v>
      </c>
      <c r="J10" s="14">
        <v>3</v>
      </c>
      <c r="K10" s="14">
        <v>4</v>
      </c>
      <c r="L10" s="14">
        <v>5</v>
      </c>
      <c r="M10" s="14">
        <v>6</v>
      </c>
      <c r="N10" s="14">
        <v>7</v>
      </c>
      <c r="O10" s="14">
        <v>8</v>
      </c>
      <c r="P10" s="14">
        <v>9</v>
      </c>
      <c r="Q10" s="14"/>
    </row>
    <row r="11" spans="2:17" x14ac:dyDescent="0.25">
      <c r="E11" s="30" t="s">
        <v>112</v>
      </c>
      <c r="F11" s="30" t="s">
        <v>113</v>
      </c>
      <c r="G11" s="30" t="s">
        <v>114</v>
      </c>
      <c r="H11" s="30" t="s">
        <v>127</v>
      </c>
      <c r="I11" s="30" t="s">
        <v>128</v>
      </c>
      <c r="J11" s="30" t="s">
        <v>129</v>
      </c>
      <c r="K11" s="30" t="s">
        <v>130</v>
      </c>
      <c r="L11" s="30" t="s">
        <v>131</v>
      </c>
      <c r="M11" s="30" t="s">
        <v>132</v>
      </c>
      <c r="N11" s="30" t="s">
        <v>109</v>
      </c>
      <c r="O11" s="30" t="s">
        <v>110</v>
      </c>
      <c r="P11" s="30" t="s">
        <v>111</v>
      </c>
      <c r="Q11" s="14" t="s">
        <v>108</v>
      </c>
    </row>
    <row r="13" spans="2:17" x14ac:dyDescent="0.25">
      <c r="B13" t="s">
        <v>134</v>
      </c>
      <c r="C13" t="s">
        <v>126</v>
      </c>
      <c r="D13" t="s">
        <v>115</v>
      </c>
      <c r="E13" s="34">
        <f>SUMIFS(CustomerCount_Data!$E:$E,CustomerCount_Data!$A:$A,$B$2,CustomerCount_Data!$F:$F,$B13,CustomerCount_Data!$G:$G,$D13,CustomerCount_Data!$D:$D,E$9,CustomerCount_Data!$C:$C,E$10)</f>
        <v>1199</v>
      </c>
      <c r="F13" s="34">
        <f>SUMIFS(CustomerCount_Data!$E:$E,CustomerCount_Data!$A:$A,$B$2,CustomerCount_Data!$F:$F,$B13,CustomerCount_Data!$G:$G,$D13,CustomerCount_Data!$D:$D,F$9,CustomerCount_Data!$C:$C,F$10)</f>
        <v>1169</v>
      </c>
      <c r="G13" s="34">
        <f>SUMIFS(CustomerCount_Data!$E:$E,CustomerCount_Data!$A:$A,$B$2,CustomerCount_Data!$F:$F,$B13,CustomerCount_Data!$G:$G,$D13,CustomerCount_Data!$D:$D,G$9,CustomerCount_Data!$C:$C,G$10)</f>
        <v>1189</v>
      </c>
      <c r="H13" s="34">
        <f>SUMIFS(CustomerCount_Data!$E:$E,CustomerCount_Data!$A:$A,$B$2,CustomerCount_Data!$F:$F,$B13,CustomerCount_Data!$G:$G,$D13,CustomerCount_Data!$D:$D,H$9,CustomerCount_Data!$C:$C,H$10)</f>
        <v>1183</v>
      </c>
      <c r="I13" s="34">
        <f>SUMIFS(CustomerCount_Data!$E:$E,CustomerCount_Data!$A:$A,$B$2,CustomerCount_Data!$F:$F,$B13,CustomerCount_Data!$G:$G,$D13,CustomerCount_Data!$D:$D,I$9,CustomerCount_Data!$C:$C,I$10)</f>
        <v>1180</v>
      </c>
      <c r="J13" s="34">
        <f>SUMIFS(CustomerCount_Data!$E:$E,CustomerCount_Data!$A:$A,$B$2,CustomerCount_Data!$F:$F,$B13,CustomerCount_Data!$G:$G,$D13,CustomerCount_Data!$D:$D,J$9,CustomerCount_Data!$C:$C,J$10)</f>
        <v>1161</v>
      </c>
      <c r="K13" s="34">
        <f>SUMIFS(CustomerCount_Data!$E:$E,CustomerCount_Data!$A:$A,$B$2,CustomerCount_Data!$F:$F,$B13,CustomerCount_Data!$G:$G,$D13,CustomerCount_Data!$D:$D,K$9,CustomerCount_Data!$C:$C,K$10)</f>
        <v>1187</v>
      </c>
      <c r="L13" s="34">
        <f>SUMIFS(CustomerCount_Data!$E:$E,CustomerCount_Data!$A:$A,$B$2,CustomerCount_Data!$F:$F,$B13,CustomerCount_Data!$G:$G,$D13,CustomerCount_Data!$D:$D,L$9,CustomerCount_Data!$C:$C,L$10)</f>
        <v>1150</v>
      </c>
      <c r="M13" s="34">
        <f>SUMIFS(CustomerCount_Data!$E:$E,CustomerCount_Data!$A:$A,$B$2,CustomerCount_Data!$F:$F,$B13,CustomerCount_Data!$G:$G,$D13,CustomerCount_Data!$D:$D,M$9,CustomerCount_Data!$C:$C,M$10)</f>
        <v>1203</v>
      </c>
      <c r="N13" s="34">
        <f>SUMIFS(CustomerCount_Data!$E:$E,CustomerCount_Data!$A:$A,$B$2,CustomerCount_Data!$F:$F,$B13,CustomerCount_Data!$G:$G,$D13,CustomerCount_Data!$D:$D,N$9,CustomerCount_Data!$C:$C,N$10)</f>
        <v>1186</v>
      </c>
      <c r="O13" s="34">
        <f>SUMIFS(CustomerCount_Data!$E:$E,CustomerCount_Data!$A:$A,$B$2,CustomerCount_Data!$F:$F,$B13,CustomerCount_Data!$G:$G,$D13,CustomerCount_Data!$D:$D,O$9,CustomerCount_Data!$C:$C,O$10)</f>
        <v>1200</v>
      </c>
      <c r="P13" s="34">
        <f>SUMIFS(CustomerCount_Data!$E:$E,CustomerCount_Data!$A:$A,$B$2,CustomerCount_Data!$F:$F,$B13,CustomerCount_Data!$G:$G,$D13,CustomerCount_Data!$D:$D,P$9,CustomerCount_Data!$C:$C,P$10)</f>
        <v>1161</v>
      </c>
      <c r="Q13" s="34">
        <f>SUM(E13:P13)</f>
        <v>14168</v>
      </c>
    </row>
    <row r="14" spans="2:17" x14ac:dyDescent="0.25">
      <c r="B14" t="s">
        <v>133</v>
      </c>
      <c r="C14" t="s">
        <v>126</v>
      </c>
      <c r="D14" t="s">
        <v>115</v>
      </c>
      <c r="E14" s="34">
        <f>SUMIFS(CustomerCount_Data!$E:$E,CustomerCount_Data!$A:$A,$B$2,CustomerCount_Data!$F:$F,$B14,CustomerCount_Data!$G:$G,$D14,CustomerCount_Data!$D:$D,E$9,CustomerCount_Data!$C:$C,E$10)</f>
        <v>3369</v>
      </c>
      <c r="F14" s="34">
        <f>SUMIFS(CustomerCount_Data!$E:$E,CustomerCount_Data!$A:$A,$B$2,CustomerCount_Data!$F:$F,$B14,CustomerCount_Data!$G:$G,$D14,CustomerCount_Data!$D:$D,F$9,CustomerCount_Data!$C:$C,F$10)</f>
        <v>3335</v>
      </c>
      <c r="G14" s="34">
        <f>SUMIFS(CustomerCount_Data!$E:$E,CustomerCount_Data!$A:$A,$B$2,CustomerCount_Data!$F:$F,$B14,CustomerCount_Data!$G:$G,$D14,CustomerCount_Data!$D:$D,G$9,CustomerCount_Data!$C:$C,G$10)</f>
        <v>3287</v>
      </c>
      <c r="H14" s="34">
        <f>SUMIFS(CustomerCount_Data!$E:$E,CustomerCount_Data!$A:$A,$B$2,CustomerCount_Data!$F:$F,$B14,CustomerCount_Data!$G:$G,$D14,CustomerCount_Data!$D:$D,H$9,CustomerCount_Data!$C:$C,H$10)</f>
        <v>3295</v>
      </c>
      <c r="I14" s="34">
        <f>SUMIFS(CustomerCount_Data!$E:$E,CustomerCount_Data!$A:$A,$B$2,CustomerCount_Data!$F:$F,$B14,CustomerCount_Data!$G:$G,$D14,CustomerCount_Data!$D:$D,I$9,CustomerCount_Data!$C:$C,I$10)</f>
        <v>3259</v>
      </c>
      <c r="J14" s="34">
        <f>SUMIFS(CustomerCount_Data!$E:$E,CustomerCount_Data!$A:$A,$B$2,CustomerCount_Data!$F:$F,$B14,CustomerCount_Data!$G:$G,$D14,CustomerCount_Data!$D:$D,J$9,CustomerCount_Data!$C:$C,J$10)</f>
        <v>3309</v>
      </c>
      <c r="K14" s="34">
        <f>SUMIFS(CustomerCount_Data!$E:$E,CustomerCount_Data!$A:$A,$B$2,CustomerCount_Data!$F:$F,$B14,CustomerCount_Data!$G:$G,$D14,CustomerCount_Data!$D:$D,K$9,CustomerCount_Data!$C:$C,K$10)</f>
        <v>3385</v>
      </c>
      <c r="L14" s="34">
        <f>SUMIFS(CustomerCount_Data!$E:$E,CustomerCount_Data!$A:$A,$B$2,CustomerCount_Data!$F:$F,$B14,CustomerCount_Data!$G:$G,$D14,CustomerCount_Data!$D:$D,L$9,CustomerCount_Data!$C:$C,L$10)</f>
        <v>3411</v>
      </c>
      <c r="M14" s="34">
        <f>SUMIFS(CustomerCount_Data!$E:$E,CustomerCount_Data!$A:$A,$B$2,CustomerCount_Data!$F:$F,$B14,CustomerCount_Data!$G:$G,$D14,CustomerCount_Data!$D:$D,M$9,CustomerCount_Data!$C:$C,M$10)</f>
        <v>3494</v>
      </c>
      <c r="N14" s="34">
        <f>SUMIFS(CustomerCount_Data!$E:$E,CustomerCount_Data!$A:$A,$B$2,CustomerCount_Data!$F:$F,$B14,CustomerCount_Data!$G:$G,$D14,CustomerCount_Data!$D:$D,N$9,CustomerCount_Data!$C:$C,N$10)</f>
        <v>3422</v>
      </c>
      <c r="O14" s="34">
        <f>SUMIFS(CustomerCount_Data!$E:$E,CustomerCount_Data!$A:$A,$B$2,CustomerCount_Data!$F:$F,$B14,CustomerCount_Data!$G:$G,$D14,CustomerCount_Data!$D:$D,O$9,CustomerCount_Data!$C:$C,O$10)</f>
        <v>3473</v>
      </c>
      <c r="P14" s="34">
        <f>SUMIFS(CustomerCount_Data!$E:$E,CustomerCount_Data!$A:$A,$B$2,CustomerCount_Data!$F:$F,$B14,CustomerCount_Data!$G:$G,$D14,CustomerCount_Data!$D:$D,P$9,CustomerCount_Data!$C:$C,P$10)</f>
        <v>3464</v>
      </c>
      <c r="Q14" s="34">
        <f t="shared" ref="Q14:Q15" si="0">SUM(E14:P14)</f>
        <v>40503</v>
      </c>
    </row>
    <row r="15" spans="2:17" x14ac:dyDescent="0.25">
      <c r="B15" t="s">
        <v>135</v>
      </c>
      <c r="C15" t="s">
        <v>126</v>
      </c>
      <c r="D15" t="s">
        <v>115</v>
      </c>
      <c r="E15" s="34">
        <f>SUMIFS(CustomerCount_Data!$E:$E,CustomerCount_Data!$A:$A,$B$2,CustomerCount_Data!$F:$F,$B15,CustomerCount_Data!$G:$G,$D15,CustomerCount_Data!$D:$D,E$9,CustomerCount_Data!$C:$C,E$10)</f>
        <v>1627</v>
      </c>
      <c r="F15" s="34">
        <f>SUMIFS(CustomerCount_Data!$E:$E,CustomerCount_Data!$A:$A,$B$2,CustomerCount_Data!$F:$F,$B15,CustomerCount_Data!$G:$G,$D15,CustomerCount_Data!$D:$D,F$9,CustomerCount_Data!$C:$C,F$10)</f>
        <v>1614</v>
      </c>
      <c r="G15" s="34">
        <f>SUMIFS(CustomerCount_Data!$E:$E,CustomerCount_Data!$A:$A,$B$2,CustomerCount_Data!$F:$F,$B15,CustomerCount_Data!$G:$G,$D15,CustomerCount_Data!$D:$D,G$9,CustomerCount_Data!$C:$C,G$10)</f>
        <v>1639</v>
      </c>
      <c r="H15" s="34">
        <f>SUMIFS(CustomerCount_Data!$E:$E,CustomerCount_Data!$A:$A,$B$2,CustomerCount_Data!$F:$F,$B15,CustomerCount_Data!$G:$G,$D15,CustomerCount_Data!$D:$D,H$9,CustomerCount_Data!$C:$C,H$10)</f>
        <v>1584</v>
      </c>
      <c r="I15" s="34">
        <f>SUMIFS(CustomerCount_Data!$E:$E,CustomerCount_Data!$A:$A,$B$2,CustomerCount_Data!$F:$F,$B15,CustomerCount_Data!$G:$G,$D15,CustomerCount_Data!$D:$D,I$9,CustomerCount_Data!$C:$C,I$10)</f>
        <v>1568</v>
      </c>
      <c r="J15" s="34">
        <f>SUMIFS(CustomerCount_Data!$E:$E,CustomerCount_Data!$A:$A,$B$2,CustomerCount_Data!$F:$F,$B15,CustomerCount_Data!$G:$G,$D15,CustomerCount_Data!$D:$D,J$9,CustomerCount_Data!$C:$C,J$10)</f>
        <v>1578</v>
      </c>
      <c r="K15" s="34">
        <f>SUMIFS(CustomerCount_Data!$E:$E,CustomerCount_Data!$A:$A,$B$2,CustomerCount_Data!$F:$F,$B15,CustomerCount_Data!$G:$G,$D15,CustomerCount_Data!$D:$D,K$9,CustomerCount_Data!$C:$C,K$10)</f>
        <v>1534</v>
      </c>
      <c r="L15" s="34">
        <f>SUMIFS(CustomerCount_Data!$E:$E,CustomerCount_Data!$A:$A,$B$2,CustomerCount_Data!$F:$F,$B15,CustomerCount_Data!$G:$G,$D15,CustomerCount_Data!$D:$D,L$9,CustomerCount_Data!$C:$C,L$10)</f>
        <v>1571</v>
      </c>
      <c r="M15" s="34">
        <f>SUMIFS(CustomerCount_Data!$E:$E,CustomerCount_Data!$A:$A,$B$2,CustomerCount_Data!$F:$F,$B15,CustomerCount_Data!$G:$G,$D15,CustomerCount_Data!$D:$D,M$9,CustomerCount_Data!$C:$C,M$10)</f>
        <v>1590</v>
      </c>
      <c r="N15" s="34">
        <f>SUMIFS(CustomerCount_Data!$E:$E,CustomerCount_Data!$A:$A,$B$2,CustomerCount_Data!$F:$F,$B15,CustomerCount_Data!$G:$G,$D15,CustomerCount_Data!$D:$D,N$9,CustomerCount_Data!$C:$C,N$10)</f>
        <v>1562</v>
      </c>
      <c r="O15" s="34">
        <f>SUMIFS(CustomerCount_Data!$E:$E,CustomerCount_Data!$A:$A,$B$2,CustomerCount_Data!$F:$F,$B15,CustomerCount_Data!$G:$G,$D15,CustomerCount_Data!$D:$D,O$9,CustomerCount_Data!$C:$C,O$10)</f>
        <v>1606</v>
      </c>
      <c r="P15" s="34">
        <f>SUMIFS(CustomerCount_Data!$E:$E,CustomerCount_Data!$A:$A,$B$2,CustomerCount_Data!$F:$F,$B15,CustomerCount_Data!$G:$G,$D15,CustomerCount_Data!$D:$D,P$9,CustomerCount_Data!$C:$C,P$10)</f>
        <v>1607</v>
      </c>
      <c r="Q15" s="34">
        <f t="shared" si="0"/>
        <v>19080</v>
      </c>
    </row>
    <row r="16" spans="2:17" x14ac:dyDescent="0.25">
      <c r="B16" t="s">
        <v>60</v>
      </c>
      <c r="C16" t="s">
        <v>126</v>
      </c>
      <c r="E16" s="34">
        <f>SUM(E13:E15)</f>
        <v>6195</v>
      </c>
      <c r="F16" s="34">
        <f t="shared" ref="F16:P16" si="1">SUM(F13:F15)</f>
        <v>6118</v>
      </c>
      <c r="G16" s="34">
        <f t="shared" si="1"/>
        <v>6115</v>
      </c>
      <c r="H16" s="34">
        <f t="shared" si="1"/>
        <v>6062</v>
      </c>
      <c r="I16" s="34">
        <f t="shared" si="1"/>
        <v>6007</v>
      </c>
      <c r="J16" s="34">
        <f t="shared" si="1"/>
        <v>6048</v>
      </c>
      <c r="K16" s="34">
        <f t="shared" si="1"/>
        <v>6106</v>
      </c>
      <c r="L16" s="34">
        <f t="shared" si="1"/>
        <v>6132</v>
      </c>
      <c r="M16" s="34">
        <f t="shared" si="1"/>
        <v>6287</v>
      </c>
      <c r="N16" s="34">
        <f t="shared" si="1"/>
        <v>6170</v>
      </c>
      <c r="O16" s="34">
        <f t="shared" si="1"/>
        <v>6279</v>
      </c>
      <c r="P16" s="34">
        <f t="shared" si="1"/>
        <v>6232</v>
      </c>
      <c r="Q16" s="34">
        <f>SUM(Q13:Q15)</f>
        <v>73751</v>
      </c>
    </row>
    <row r="18" spans="1:17" x14ac:dyDescent="0.25">
      <c r="A18" t="s">
        <v>106</v>
      </c>
      <c r="B18" t="s">
        <v>140</v>
      </c>
      <c r="D18" t="s">
        <v>115</v>
      </c>
      <c r="E18" s="34">
        <f>SUMIFS(CustomerCount_Data!$E:$E,CustomerCount_Data!$A:$A,$B$2,CustomerCount_Data!$F:$F,$A18,CustomerCount_Data!$G:$G,$D18,CustomerCount_Data!$D:$D,E$9,CustomerCount_Data!$C:$C,E$10)</f>
        <v>19393</v>
      </c>
      <c r="F18" s="34">
        <f>SUMIFS(CustomerCount_Data!$E:$E,CustomerCount_Data!$A:$A,$B$2,CustomerCount_Data!$F:$F,$A18,CustomerCount_Data!$G:$G,$D18,CustomerCount_Data!$D:$D,F$9,CustomerCount_Data!$C:$C,F$10)</f>
        <v>19277</v>
      </c>
      <c r="G18" s="34">
        <f>SUMIFS(CustomerCount_Data!$E:$E,CustomerCount_Data!$A:$A,$B$2,CustomerCount_Data!$F:$F,$A18,CustomerCount_Data!$G:$G,$D18,CustomerCount_Data!$D:$D,G$9,CustomerCount_Data!$C:$C,G$10)</f>
        <v>19228</v>
      </c>
      <c r="H18" s="34">
        <f>SUMIFS(CustomerCount_Data!$E:$E,CustomerCount_Data!$A:$A,$B$2,CustomerCount_Data!$F:$F,$A18,CustomerCount_Data!$G:$G,$D18,CustomerCount_Data!$D:$D,H$9,CustomerCount_Data!$C:$C,H$10)</f>
        <v>19086</v>
      </c>
      <c r="I18" s="34">
        <f>SUMIFS(CustomerCount_Data!$E:$E,CustomerCount_Data!$A:$A,$B$2,CustomerCount_Data!$F:$F,$A18,CustomerCount_Data!$G:$G,$D18,CustomerCount_Data!$D:$D,I$9,CustomerCount_Data!$C:$C,I$10)</f>
        <v>19195</v>
      </c>
      <c r="J18" s="34">
        <f>SUMIFS(CustomerCount_Data!$E:$E,CustomerCount_Data!$A:$A,$B$2,CustomerCount_Data!$F:$F,$A18,CustomerCount_Data!$G:$G,$D18,CustomerCount_Data!$D:$D,J$9,CustomerCount_Data!$C:$C,J$10)</f>
        <v>19277</v>
      </c>
      <c r="K18" s="34">
        <f>SUMIFS(CustomerCount_Data!$E:$E,CustomerCount_Data!$A:$A,$B$2,CustomerCount_Data!$F:$F,$A18,CustomerCount_Data!$G:$G,$D18,CustomerCount_Data!$D:$D,K$9,CustomerCount_Data!$C:$C,K$10)</f>
        <v>19476</v>
      </c>
      <c r="L18" s="34">
        <f>SUMIFS(CustomerCount_Data!$E:$E,CustomerCount_Data!$A:$A,$B$2,CustomerCount_Data!$F:$F,$A18,CustomerCount_Data!$G:$G,$D18,CustomerCount_Data!$D:$D,L$9,CustomerCount_Data!$C:$C,L$10)</f>
        <v>19490</v>
      </c>
      <c r="M18" s="34">
        <f>SUMIFS(CustomerCount_Data!$E:$E,CustomerCount_Data!$A:$A,$B$2,CustomerCount_Data!$F:$F,$A18,CustomerCount_Data!$G:$G,$D18,CustomerCount_Data!$D:$D,M$9,CustomerCount_Data!$C:$C,M$10)</f>
        <v>19577</v>
      </c>
      <c r="N18" s="34">
        <f>SUMIFS(CustomerCount_Data!$E:$E,CustomerCount_Data!$A:$A,$B$2,CustomerCount_Data!$F:$F,$A18,CustomerCount_Data!$G:$G,$D18,CustomerCount_Data!$D:$D,N$9,CustomerCount_Data!$C:$C,N$10)</f>
        <v>19595</v>
      </c>
      <c r="O18" s="34">
        <f>SUMIFS(CustomerCount_Data!$E:$E,CustomerCount_Data!$A:$A,$B$2,CustomerCount_Data!$F:$F,$A18,CustomerCount_Data!$G:$G,$D18,CustomerCount_Data!$D:$D,O$9,CustomerCount_Data!$C:$C,O$10)</f>
        <v>19745</v>
      </c>
      <c r="P18" s="34">
        <f>SUMIFS(CustomerCount_Data!$E:$E,CustomerCount_Data!$A:$A,$B$2,CustomerCount_Data!$F:$F,$A18,CustomerCount_Data!$G:$G,$D18,CustomerCount_Data!$D:$D,P$9,CustomerCount_Data!$C:$C,P$10)</f>
        <v>19700</v>
      </c>
      <c r="Q18" s="34">
        <f t="shared" ref="Q18:Q21" si="2">SUM(E18:P18)</f>
        <v>233039</v>
      </c>
    </row>
    <row r="19" spans="1:17" x14ac:dyDescent="0.25">
      <c r="B19" t="s">
        <v>140</v>
      </c>
      <c r="D19" t="s">
        <v>116</v>
      </c>
      <c r="E19" s="34">
        <f>SUMIFS(CustomerCount_Data!$E:$E,CustomerCount_Data!$A:$A,$B$2,CustomerCount_Data!$F:$F,$A18,CustomerCount_Data!$G:$G,$D19,CustomerCount_Data!$D:$D,E$9,CustomerCount_Data!$C:$C,E$10)</f>
        <v>0</v>
      </c>
      <c r="F19" s="34">
        <f>SUMIFS(CustomerCount_Data!$E:$E,CustomerCount_Data!$A:$A,$B$2,CustomerCount_Data!$F:$F,$A18,CustomerCount_Data!$G:$G,$D19,CustomerCount_Data!$D:$D,F$9,CustomerCount_Data!$C:$C,F$10)</f>
        <v>0</v>
      </c>
      <c r="G19" s="34">
        <f>SUMIFS(CustomerCount_Data!$E:$E,CustomerCount_Data!$A:$A,$B$2,CustomerCount_Data!$F:$F,$A18,CustomerCount_Data!$G:$G,$D19,CustomerCount_Data!$D:$D,G$9,CustomerCount_Data!$C:$C,G$10)</f>
        <v>0</v>
      </c>
      <c r="H19" s="34">
        <f>SUMIFS(CustomerCount_Data!$E:$E,CustomerCount_Data!$A:$A,$B$2,CustomerCount_Data!$F:$F,$A18,CustomerCount_Data!$G:$G,$D19,CustomerCount_Data!$D:$D,H$9,CustomerCount_Data!$C:$C,H$10)</f>
        <v>0</v>
      </c>
      <c r="I19" s="34">
        <f>SUMIFS(CustomerCount_Data!$E:$E,CustomerCount_Data!$A:$A,$B$2,CustomerCount_Data!$F:$F,$A18,CustomerCount_Data!$G:$G,$D19,CustomerCount_Data!$D:$D,I$9,CustomerCount_Data!$C:$C,I$10)</f>
        <v>0</v>
      </c>
      <c r="J19" s="34">
        <f>SUMIFS(CustomerCount_Data!$E:$E,CustomerCount_Data!$A:$A,$B$2,CustomerCount_Data!$F:$F,$A18,CustomerCount_Data!$G:$G,$D19,CustomerCount_Data!$D:$D,J$9,CustomerCount_Data!$C:$C,J$10)</f>
        <v>0</v>
      </c>
      <c r="K19" s="34">
        <f>SUMIFS(CustomerCount_Data!$E:$E,CustomerCount_Data!$A:$A,$B$2,CustomerCount_Data!$F:$F,$A18,CustomerCount_Data!$G:$G,$D19,CustomerCount_Data!$D:$D,K$9,CustomerCount_Data!$C:$C,K$10)</f>
        <v>0</v>
      </c>
      <c r="L19" s="34">
        <f>SUMIFS(CustomerCount_Data!$E:$E,CustomerCount_Data!$A:$A,$B$2,CustomerCount_Data!$F:$F,$A18,CustomerCount_Data!$G:$G,$D19,CustomerCount_Data!$D:$D,L$9,CustomerCount_Data!$C:$C,L$10)</f>
        <v>0</v>
      </c>
      <c r="M19" s="34">
        <f>SUMIFS(CustomerCount_Data!$E:$E,CustomerCount_Data!$A:$A,$B$2,CustomerCount_Data!$F:$F,$A18,CustomerCount_Data!$G:$G,$D19,CustomerCount_Data!$D:$D,M$9,CustomerCount_Data!$C:$C,M$10)</f>
        <v>0</v>
      </c>
      <c r="N19" s="34">
        <f>SUMIFS(CustomerCount_Data!$E:$E,CustomerCount_Data!$A:$A,$B$2,CustomerCount_Data!$F:$F,$A18,CustomerCount_Data!$G:$G,$D19,CustomerCount_Data!$D:$D,N$9,CustomerCount_Data!$C:$C,N$10)</f>
        <v>0</v>
      </c>
      <c r="O19" s="34">
        <f>SUMIFS(CustomerCount_Data!$E:$E,CustomerCount_Data!$A:$A,$B$2,CustomerCount_Data!$F:$F,$A18,CustomerCount_Data!$G:$G,$D19,CustomerCount_Data!$D:$D,O$9,CustomerCount_Data!$C:$C,O$10)</f>
        <v>0</v>
      </c>
      <c r="P19" s="34">
        <f>SUMIFS(CustomerCount_Data!$E:$E,CustomerCount_Data!$A:$A,$B$2,CustomerCount_Data!$F:$F,$A18,CustomerCount_Data!$G:$G,$D19,CustomerCount_Data!$D:$D,P$9,CustomerCount_Data!$C:$C,P$10)</f>
        <v>0</v>
      </c>
      <c r="Q19" s="34">
        <f t="shared" si="2"/>
        <v>0</v>
      </c>
    </row>
    <row r="20" spans="1:17" x14ac:dyDescent="0.25">
      <c r="B20" t="s">
        <v>140</v>
      </c>
      <c r="C20" t="s">
        <v>126</v>
      </c>
      <c r="E20" s="34">
        <f>SUM(E18:E19)</f>
        <v>19393</v>
      </c>
      <c r="F20" s="34">
        <f t="shared" ref="F20:P20" si="3">SUM(F18:F19)</f>
        <v>19277</v>
      </c>
      <c r="G20" s="34">
        <f t="shared" si="3"/>
        <v>19228</v>
      </c>
      <c r="H20" s="34">
        <f t="shared" si="3"/>
        <v>19086</v>
      </c>
      <c r="I20" s="34">
        <f t="shared" si="3"/>
        <v>19195</v>
      </c>
      <c r="J20" s="34">
        <f t="shared" si="3"/>
        <v>19277</v>
      </c>
      <c r="K20" s="34">
        <f t="shared" si="3"/>
        <v>19476</v>
      </c>
      <c r="L20" s="34">
        <f t="shared" si="3"/>
        <v>19490</v>
      </c>
      <c r="M20" s="34">
        <f t="shared" si="3"/>
        <v>19577</v>
      </c>
      <c r="N20" s="34">
        <f t="shared" si="3"/>
        <v>19595</v>
      </c>
      <c r="O20" s="34">
        <f t="shared" si="3"/>
        <v>19745</v>
      </c>
      <c r="P20" s="34">
        <f t="shared" si="3"/>
        <v>19700</v>
      </c>
      <c r="Q20" s="34">
        <f t="shared" si="2"/>
        <v>233039</v>
      </c>
    </row>
    <row r="21" spans="1:17" x14ac:dyDescent="0.25">
      <c r="B21" t="s">
        <v>140</v>
      </c>
      <c r="C21" t="s">
        <v>150</v>
      </c>
      <c r="E21" s="34">
        <f>+E18+(E19*$D$7)</f>
        <v>19393</v>
      </c>
      <c r="F21" s="34">
        <f t="shared" ref="F21:P21" si="4">+F18+(F19*$D$7)</f>
        <v>19277</v>
      </c>
      <c r="G21" s="34">
        <f t="shared" si="4"/>
        <v>19228</v>
      </c>
      <c r="H21" s="34">
        <f t="shared" si="4"/>
        <v>19086</v>
      </c>
      <c r="I21" s="34">
        <f t="shared" si="4"/>
        <v>19195</v>
      </c>
      <c r="J21" s="34">
        <f t="shared" si="4"/>
        <v>19277</v>
      </c>
      <c r="K21" s="34">
        <f t="shared" si="4"/>
        <v>19476</v>
      </c>
      <c r="L21" s="34">
        <f t="shared" si="4"/>
        <v>19490</v>
      </c>
      <c r="M21" s="34">
        <f t="shared" si="4"/>
        <v>19577</v>
      </c>
      <c r="N21" s="34">
        <f t="shared" si="4"/>
        <v>19595</v>
      </c>
      <c r="O21" s="34">
        <f t="shared" si="4"/>
        <v>19745</v>
      </c>
      <c r="P21" s="34">
        <f t="shared" si="4"/>
        <v>19700</v>
      </c>
      <c r="Q21" s="34">
        <f t="shared" si="2"/>
        <v>233039</v>
      </c>
    </row>
    <row r="23" spans="1:17" x14ac:dyDescent="0.25">
      <c r="A23" t="s">
        <v>139</v>
      </c>
      <c r="B23" t="s">
        <v>138</v>
      </c>
      <c r="D23" t="s">
        <v>115</v>
      </c>
      <c r="E23" s="34">
        <f>SUMIFS(CustomerCount_Data!$E:$E,CustomerCount_Data!$A:$A,$B$2,CustomerCount_Data!$F:$F,$A23,CustomerCount_Data!$G:$G,$D23,CustomerCount_Data!$D:$D,E$9,CustomerCount_Data!$C:$C,E$10)</f>
        <v>96</v>
      </c>
      <c r="F23" s="34">
        <f>SUMIFS(CustomerCount_Data!$E:$E,CustomerCount_Data!$A:$A,$B$2,CustomerCount_Data!$F:$F,$A23,CustomerCount_Data!$G:$G,$D23,CustomerCount_Data!$D:$D,F$9,CustomerCount_Data!$C:$C,F$10)</f>
        <v>88</v>
      </c>
      <c r="G23" s="34">
        <f>SUMIFS(CustomerCount_Data!$E:$E,CustomerCount_Data!$A:$A,$B$2,CustomerCount_Data!$F:$F,$A23,CustomerCount_Data!$G:$G,$D23,CustomerCount_Data!$D:$D,G$9,CustomerCount_Data!$C:$C,G$10)</f>
        <v>90</v>
      </c>
      <c r="H23" s="34">
        <f>SUMIFS(CustomerCount_Data!$E:$E,CustomerCount_Data!$A:$A,$B$2,CustomerCount_Data!$F:$F,$A23,CustomerCount_Data!$G:$G,$D23,CustomerCount_Data!$D:$D,H$9,CustomerCount_Data!$C:$C,H$10)</f>
        <v>87</v>
      </c>
      <c r="I23" s="34">
        <f>SUMIFS(CustomerCount_Data!$E:$E,CustomerCount_Data!$A:$A,$B$2,CustomerCount_Data!$F:$F,$A23,CustomerCount_Data!$G:$G,$D23,CustomerCount_Data!$D:$D,I$9,CustomerCount_Data!$C:$C,I$10)</f>
        <v>86</v>
      </c>
      <c r="J23" s="34">
        <f>SUMIFS(CustomerCount_Data!$E:$E,CustomerCount_Data!$A:$A,$B$2,CustomerCount_Data!$F:$F,$A23,CustomerCount_Data!$G:$G,$D23,CustomerCount_Data!$D:$D,J$9,CustomerCount_Data!$C:$C,J$10)</f>
        <v>85</v>
      </c>
      <c r="K23" s="34">
        <f>SUMIFS(CustomerCount_Data!$E:$E,CustomerCount_Data!$A:$A,$B$2,CustomerCount_Data!$F:$F,$A23,CustomerCount_Data!$G:$G,$D23,CustomerCount_Data!$D:$D,K$9,CustomerCount_Data!$C:$C,K$10)</f>
        <v>89</v>
      </c>
      <c r="L23" s="34">
        <f>SUMIFS(CustomerCount_Data!$E:$E,CustomerCount_Data!$A:$A,$B$2,CustomerCount_Data!$F:$F,$A23,CustomerCount_Data!$G:$G,$D23,CustomerCount_Data!$D:$D,L$9,CustomerCount_Data!$C:$C,L$10)</f>
        <v>86</v>
      </c>
      <c r="M23" s="34">
        <f>SUMIFS(CustomerCount_Data!$E:$E,CustomerCount_Data!$A:$A,$B$2,CustomerCount_Data!$F:$F,$A23,CustomerCount_Data!$G:$G,$D23,CustomerCount_Data!$D:$D,M$9,CustomerCount_Data!$C:$C,M$10)</f>
        <v>85</v>
      </c>
      <c r="N23" s="34">
        <f>SUMIFS(CustomerCount_Data!$E:$E,CustomerCount_Data!$A:$A,$B$2,CustomerCount_Data!$F:$F,$A23,CustomerCount_Data!$G:$G,$D23,CustomerCount_Data!$D:$D,N$9,CustomerCount_Data!$C:$C,N$10)</f>
        <v>82</v>
      </c>
      <c r="O23" s="34">
        <f>SUMIFS(CustomerCount_Data!$E:$E,CustomerCount_Data!$A:$A,$B$2,CustomerCount_Data!$F:$F,$A23,CustomerCount_Data!$G:$G,$D23,CustomerCount_Data!$D:$D,O$9,CustomerCount_Data!$C:$C,O$10)</f>
        <v>85</v>
      </c>
      <c r="P23" s="34">
        <f>SUMIFS(CustomerCount_Data!$E:$E,CustomerCount_Data!$A:$A,$B$2,CustomerCount_Data!$F:$F,$A23,CustomerCount_Data!$G:$G,$D23,CustomerCount_Data!$D:$D,P$9,CustomerCount_Data!$C:$C,P$10)</f>
        <v>81</v>
      </c>
      <c r="Q23" s="34">
        <f t="shared" ref="Q23:Q26" si="5">SUM(E23:P23)</f>
        <v>1040</v>
      </c>
    </row>
    <row r="24" spans="1:17" x14ac:dyDescent="0.25">
      <c r="B24" t="s">
        <v>138</v>
      </c>
      <c r="D24" t="s">
        <v>116</v>
      </c>
      <c r="E24" s="34">
        <f>SUMIFS(CustomerCount_Data!$E:$E,CustomerCount_Data!$A:$A,$B$2,CustomerCount_Data!$F:$F,$A23,CustomerCount_Data!$G:$G,$D24,CustomerCount_Data!$D:$D,E$9,CustomerCount_Data!$C:$C,E$10)</f>
        <v>0</v>
      </c>
      <c r="F24" s="34">
        <f>SUMIFS(CustomerCount_Data!$E:$E,CustomerCount_Data!$A:$A,$B$2,CustomerCount_Data!$F:$F,$A23,CustomerCount_Data!$G:$G,$D24,CustomerCount_Data!$D:$D,F$9,CustomerCount_Data!$C:$C,F$10)</f>
        <v>0</v>
      </c>
      <c r="G24" s="34">
        <f>SUMIFS(CustomerCount_Data!$E:$E,CustomerCount_Data!$A:$A,$B$2,CustomerCount_Data!$F:$F,$A23,CustomerCount_Data!$G:$G,$D24,CustomerCount_Data!$D:$D,G$9,CustomerCount_Data!$C:$C,G$10)</f>
        <v>0</v>
      </c>
      <c r="H24" s="34">
        <f>SUMIFS(CustomerCount_Data!$E:$E,CustomerCount_Data!$A:$A,$B$2,CustomerCount_Data!$F:$F,$A23,CustomerCount_Data!$G:$G,$D24,CustomerCount_Data!$D:$D,H$9,CustomerCount_Data!$C:$C,H$10)</f>
        <v>0</v>
      </c>
      <c r="I24" s="34">
        <f>SUMIFS(CustomerCount_Data!$E:$E,CustomerCount_Data!$A:$A,$B$2,CustomerCount_Data!$F:$F,$A23,CustomerCount_Data!$G:$G,$D24,CustomerCount_Data!$D:$D,I$9,CustomerCount_Data!$C:$C,I$10)</f>
        <v>0</v>
      </c>
      <c r="J24" s="34">
        <f>SUMIFS(CustomerCount_Data!$E:$E,CustomerCount_Data!$A:$A,$B$2,CustomerCount_Data!$F:$F,$A23,CustomerCount_Data!$G:$G,$D24,CustomerCount_Data!$D:$D,J$9,CustomerCount_Data!$C:$C,J$10)</f>
        <v>0</v>
      </c>
      <c r="K24" s="34">
        <f>SUMIFS(CustomerCount_Data!$E:$E,CustomerCount_Data!$A:$A,$B$2,CustomerCount_Data!$F:$F,$A23,CustomerCount_Data!$G:$G,$D24,CustomerCount_Data!$D:$D,K$9,CustomerCount_Data!$C:$C,K$10)</f>
        <v>0</v>
      </c>
      <c r="L24" s="34">
        <f>SUMIFS(CustomerCount_Data!$E:$E,CustomerCount_Data!$A:$A,$B$2,CustomerCount_Data!$F:$F,$A23,CustomerCount_Data!$G:$G,$D24,CustomerCount_Data!$D:$D,L$9,CustomerCount_Data!$C:$C,L$10)</f>
        <v>0</v>
      </c>
      <c r="M24" s="34">
        <f>SUMIFS(CustomerCount_Data!$E:$E,CustomerCount_Data!$A:$A,$B$2,CustomerCount_Data!$F:$F,$A23,CustomerCount_Data!$G:$G,$D24,CustomerCount_Data!$D:$D,M$9,CustomerCount_Data!$C:$C,M$10)</f>
        <v>0</v>
      </c>
      <c r="N24" s="34">
        <f>SUMIFS(CustomerCount_Data!$E:$E,CustomerCount_Data!$A:$A,$B$2,CustomerCount_Data!$F:$F,$A23,CustomerCount_Data!$G:$G,$D24,CustomerCount_Data!$D:$D,N$9,CustomerCount_Data!$C:$C,N$10)</f>
        <v>0</v>
      </c>
      <c r="O24" s="34">
        <f>SUMIFS(CustomerCount_Data!$E:$E,CustomerCount_Data!$A:$A,$B$2,CustomerCount_Data!$F:$F,$A23,CustomerCount_Data!$G:$G,$D24,CustomerCount_Data!$D:$D,O$9,CustomerCount_Data!$C:$C,O$10)</f>
        <v>0</v>
      </c>
      <c r="P24" s="34">
        <f>SUMIFS(CustomerCount_Data!$E:$E,CustomerCount_Data!$A:$A,$B$2,CustomerCount_Data!$F:$F,$A23,CustomerCount_Data!$G:$G,$D24,CustomerCount_Data!$D:$D,P$9,CustomerCount_Data!$C:$C,P$10)</f>
        <v>0</v>
      </c>
      <c r="Q24" s="34">
        <f t="shared" si="5"/>
        <v>0</v>
      </c>
    </row>
    <row r="25" spans="1:17" x14ac:dyDescent="0.25">
      <c r="B25" t="s">
        <v>138</v>
      </c>
      <c r="C25" t="s">
        <v>126</v>
      </c>
      <c r="E25" s="34">
        <f>SUM(E23:E24)</f>
        <v>96</v>
      </c>
      <c r="F25" s="34">
        <f t="shared" ref="F25" si="6">SUM(F23:F24)</f>
        <v>88</v>
      </c>
      <c r="G25" s="34">
        <f t="shared" ref="G25" si="7">SUM(G23:G24)</f>
        <v>90</v>
      </c>
      <c r="H25" s="34">
        <f t="shared" ref="H25" si="8">SUM(H23:H24)</f>
        <v>87</v>
      </c>
      <c r="I25" s="34">
        <f t="shared" ref="I25" si="9">SUM(I23:I24)</f>
        <v>86</v>
      </c>
      <c r="J25" s="34">
        <f t="shared" ref="J25" si="10">SUM(J23:J24)</f>
        <v>85</v>
      </c>
      <c r="K25" s="34">
        <f t="shared" ref="K25" si="11">SUM(K23:K24)</f>
        <v>89</v>
      </c>
      <c r="L25" s="34">
        <f t="shared" ref="L25" si="12">SUM(L23:L24)</f>
        <v>86</v>
      </c>
      <c r="M25" s="34">
        <f t="shared" ref="M25" si="13">SUM(M23:M24)</f>
        <v>85</v>
      </c>
      <c r="N25" s="34">
        <f t="shared" ref="N25" si="14">SUM(N23:N24)</f>
        <v>82</v>
      </c>
      <c r="O25" s="34">
        <f t="shared" ref="O25" si="15">SUM(O23:O24)</f>
        <v>85</v>
      </c>
      <c r="P25" s="34">
        <f t="shared" ref="P25" si="16">SUM(P23:P24)</f>
        <v>81</v>
      </c>
      <c r="Q25" s="34">
        <f t="shared" si="5"/>
        <v>1040</v>
      </c>
    </row>
    <row r="26" spans="1:17" x14ac:dyDescent="0.25">
      <c r="B26" t="s">
        <v>138</v>
      </c>
      <c r="C26" t="s">
        <v>150</v>
      </c>
      <c r="E26" s="34">
        <f>+E23+(E24*$D$7)</f>
        <v>96</v>
      </c>
      <c r="F26" s="34">
        <f t="shared" ref="F26:P26" si="17">+F23+(F24*$D$7)</f>
        <v>88</v>
      </c>
      <c r="G26" s="34">
        <f t="shared" si="17"/>
        <v>90</v>
      </c>
      <c r="H26" s="34">
        <f t="shared" si="17"/>
        <v>87</v>
      </c>
      <c r="I26" s="34">
        <f t="shared" si="17"/>
        <v>86</v>
      </c>
      <c r="J26" s="34">
        <f t="shared" si="17"/>
        <v>85</v>
      </c>
      <c r="K26" s="34">
        <f t="shared" si="17"/>
        <v>89</v>
      </c>
      <c r="L26" s="34">
        <f t="shared" si="17"/>
        <v>86</v>
      </c>
      <c r="M26" s="34">
        <f t="shared" si="17"/>
        <v>85</v>
      </c>
      <c r="N26" s="34">
        <f t="shared" si="17"/>
        <v>82</v>
      </c>
      <c r="O26" s="34">
        <f t="shared" si="17"/>
        <v>85</v>
      </c>
      <c r="P26" s="34">
        <f t="shared" si="17"/>
        <v>81</v>
      </c>
      <c r="Q26" s="34">
        <f t="shared" si="5"/>
        <v>1040</v>
      </c>
    </row>
    <row r="29" spans="1:17" x14ac:dyDescent="0.25">
      <c r="A29" t="s">
        <v>141</v>
      </c>
      <c r="B29" t="s">
        <v>141</v>
      </c>
      <c r="D29" t="s">
        <v>115</v>
      </c>
      <c r="E29" s="34">
        <f>SUMIFS(CustomerCount_Data!$E:$E,CustomerCount_Data!$A:$A,$B$2,CustomerCount_Data!$F:$F,$A29,CustomerCount_Data!$G:$G,$D29,CustomerCount_Data!$D:$D,E$9,CustomerCount_Data!$C:$C,E$10)</f>
        <v>39</v>
      </c>
      <c r="F29" s="34">
        <f>SUMIFS(CustomerCount_Data!$E:$E,CustomerCount_Data!$A:$A,$B$2,CustomerCount_Data!$F:$F,$A29,CustomerCount_Data!$G:$G,$D29,CustomerCount_Data!$D:$D,F$9,CustomerCount_Data!$C:$C,F$10)</f>
        <v>34</v>
      </c>
      <c r="G29" s="34">
        <f>SUMIFS(CustomerCount_Data!$E:$E,CustomerCount_Data!$A:$A,$B$2,CustomerCount_Data!$F:$F,$A29,CustomerCount_Data!$G:$G,$D29,CustomerCount_Data!$D:$D,G$9,CustomerCount_Data!$C:$C,G$10)</f>
        <v>33</v>
      </c>
      <c r="H29" s="34">
        <f>SUMIFS(CustomerCount_Data!$E:$E,CustomerCount_Data!$A:$A,$B$2,CustomerCount_Data!$F:$F,$A29,CustomerCount_Data!$G:$G,$D29,CustomerCount_Data!$D:$D,H$9,CustomerCount_Data!$C:$C,H$10)</f>
        <v>739</v>
      </c>
      <c r="I29" s="34">
        <f>SUMIFS(CustomerCount_Data!$E:$E,CustomerCount_Data!$A:$A,$B$2,CustomerCount_Data!$F:$F,$A29,CustomerCount_Data!$G:$G,$D29,CustomerCount_Data!$D:$D,I$9,CustomerCount_Data!$C:$C,I$10)</f>
        <v>753</v>
      </c>
      <c r="J29" s="34">
        <f>SUMIFS(CustomerCount_Data!$E:$E,CustomerCount_Data!$A:$A,$B$2,CustomerCount_Data!$F:$F,$A29,CustomerCount_Data!$G:$G,$D29,CustomerCount_Data!$D:$D,J$9,CustomerCount_Data!$C:$C,J$10)</f>
        <v>777</v>
      </c>
      <c r="K29" s="34">
        <f>SUMIFS(CustomerCount_Data!$E:$E,CustomerCount_Data!$A:$A,$B$2,CustomerCount_Data!$F:$F,$A29,CustomerCount_Data!$G:$G,$D29,CustomerCount_Data!$D:$D,K$9,CustomerCount_Data!$C:$C,K$10)</f>
        <v>774</v>
      </c>
      <c r="L29" s="34">
        <f>SUMIFS(CustomerCount_Data!$E:$E,CustomerCount_Data!$A:$A,$B$2,CustomerCount_Data!$F:$F,$A29,CustomerCount_Data!$G:$G,$D29,CustomerCount_Data!$D:$D,L$9,CustomerCount_Data!$C:$C,L$10)</f>
        <v>815</v>
      </c>
      <c r="M29" s="34">
        <f>SUMIFS(CustomerCount_Data!$E:$E,CustomerCount_Data!$A:$A,$B$2,CustomerCount_Data!$F:$F,$A29,CustomerCount_Data!$G:$G,$D29,CustomerCount_Data!$D:$D,M$9,CustomerCount_Data!$C:$C,M$10)</f>
        <v>821</v>
      </c>
      <c r="N29" s="34">
        <f>SUMIFS(CustomerCount_Data!$E:$E,CustomerCount_Data!$A:$A,$B$2,CustomerCount_Data!$F:$F,$A29,CustomerCount_Data!$G:$G,$D29,CustomerCount_Data!$D:$D,N$9,CustomerCount_Data!$C:$C,N$10)</f>
        <v>812</v>
      </c>
      <c r="O29" s="34">
        <f>SUMIFS(CustomerCount_Data!$E:$E,CustomerCount_Data!$A:$A,$B$2,CustomerCount_Data!$F:$F,$A29,CustomerCount_Data!$G:$G,$D29,CustomerCount_Data!$D:$D,O$9,CustomerCount_Data!$C:$C,O$10)</f>
        <v>798</v>
      </c>
      <c r="P29" s="34">
        <f>SUMIFS(CustomerCount_Data!$E:$E,CustomerCount_Data!$A:$A,$B$2,CustomerCount_Data!$F:$F,$A29,CustomerCount_Data!$G:$G,$D29,CustomerCount_Data!$D:$D,P$9,CustomerCount_Data!$C:$C,P$10)</f>
        <v>798</v>
      </c>
      <c r="Q29" s="34">
        <f t="shared" ref="Q29:Q32" si="18">SUM(E29:P29)</f>
        <v>7193</v>
      </c>
    </row>
    <row r="30" spans="1:17" x14ac:dyDescent="0.25">
      <c r="B30" t="s">
        <v>141</v>
      </c>
      <c r="D30" t="s">
        <v>116</v>
      </c>
      <c r="E30" s="34">
        <f>SUMIFS(CustomerCount_Data!$E:$E,CustomerCount_Data!$A:$A,$B$2,CustomerCount_Data!$F:$F,$A29,CustomerCount_Data!$G:$G,$D30,CustomerCount_Data!$D:$D,E$9,CustomerCount_Data!$C:$C,E$10)</f>
        <v>736</v>
      </c>
      <c r="F30" s="34">
        <f>SUMIFS(CustomerCount_Data!$E:$E,CustomerCount_Data!$A:$A,$B$2,CustomerCount_Data!$F:$F,$A29,CustomerCount_Data!$G:$G,$D30,CustomerCount_Data!$D:$D,F$9,CustomerCount_Data!$C:$C,F$10)</f>
        <v>730</v>
      </c>
      <c r="G30" s="34">
        <f>SUMIFS(CustomerCount_Data!$E:$E,CustomerCount_Data!$A:$A,$B$2,CustomerCount_Data!$F:$F,$A29,CustomerCount_Data!$G:$G,$D30,CustomerCount_Data!$D:$D,G$9,CustomerCount_Data!$C:$C,G$10)</f>
        <v>741</v>
      </c>
      <c r="H30" s="34">
        <f>SUMIFS(CustomerCount_Data!$E:$E,CustomerCount_Data!$A:$A,$B$2,CustomerCount_Data!$F:$F,$A29,CustomerCount_Data!$G:$G,$D30,CustomerCount_Data!$D:$D,H$9,CustomerCount_Data!$C:$C,H$10)</f>
        <v>1</v>
      </c>
      <c r="I30" s="34">
        <f>SUMIFS(CustomerCount_Data!$E:$E,CustomerCount_Data!$A:$A,$B$2,CustomerCount_Data!$F:$F,$A29,CustomerCount_Data!$G:$G,$D30,CustomerCount_Data!$D:$D,I$9,CustomerCount_Data!$C:$C,I$10)</f>
        <v>0</v>
      </c>
      <c r="J30" s="34">
        <f>SUMIFS(CustomerCount_Data!$E:$E,CustomerCount_Data!$A:$A,$B$2,CustomerCount_Data!$F:$F,$A29,CustomerCount_Data!$G:$G,$D30,CustomerCount_Data!$D:$D,J$9,CustomerCount_Data!$C:$C,J$10)</f>
        <v>0</v>
      </c>
      <c r="K30" s="34">
        <f>SUMIFS(CustomerCount_Data!$E:$E,CustomerCount_Data!$A:$A,$B$2,CustomerCount_Data!$F:$F,$A29,CustomerCount_Data!$G:$G,$D30,CustomerCount_Data!$D:$D,K$9,CustomerCount_Data!$C:$C,K$10)</f>
        <v>0</v>
      </c>
      <c r="L30" s="34">
        <f>SUMIFS(CustomerCount_Data!$E:$E,CustomerCount_Data!$A:$A,$B$2,CustomerCount_Data!$F:$F,$A29,CustomerCount_Data!$G:$G,$D30,CustomerCount_Data!$D:$D,L$9,CustomerCount_Data!$C:$C,L$10)</f>
        <v>0</v>
      </c>
      <c r="M30" s="34">
        <f>SUMIFS(CustomerCount_Data!$E:$E,CustomerCount_Data!$A:$A,$B$2,CustomerCount_Data!$F:$F,$A29,CustomerCount_Data!$G:$G,$D30,CustomerCount_Data!$D:$D,M$9,CustomerCount_Data!$C:$C,M$10)</f>
        <v>0</v>
      </c>
      <c r="N30" s="34">
        <f>SUMIFS(CustomerCount_Data!$E:$E,CustomerCount_Data!$A:$A,$B$2,CustomerCount_Data!$F:$F,$A29,CustomerCount_Data!$G:$G,$D30,CustomerCount_Data!$D:$D,N$9,CustomerCount_Data!$C:$C,N$10)</f>
        <v>0</v>
      </c>
      <c r="O30" s="34">
        <f>SUMIFS(CustomerCount_Data!$E:$E,CustomerCount_Data!$A:$A,$B$2,CustomerCount_Data!$F:$F,$A29,CustomerCount_Data!$G:$G,$D30,CustomerCount_Data!$D:$D,O$9,CustomerCount_Data!$C:$C,O$10)</f>
        <v>0</v>
      </c>
      <c r="P30" s="34">
        <f>SUMIFS(CustomerCount_Data!$E:$E,CustomerCount_Data!$A:$A,$B$2,CustomerCount_Data!$F:$F,$A29,CustomerCount_Data!$G:$G,$D30,CustomerCount_Data!$D:$D,P$9,CustomerCount_Data!$C:$C,P$10)</f>
        <v>0</v>
      </c>
      <c r="Q30" s="34">
        <f t="shared" si="18"/>
        <v>2208</v>
      </c>
    </row>
    <row r="31" spans="1:17" x14ac:dyDescent="0.25">
      <c r="B31" t="s">
        <v>141</v>
      </c>
      <c r="C31" t="s">
        <v>126</v>
      </c>
      <c r="E31" s="34">
        <f>SUM(E29:E30)</f>
        <v>775</v>
      </c>
      <c r="F31" s="34">
        <f t="shared" ref="F31:P31" si="19">SUM(F29:F30)</f>
        <v>764</v>
      </c>
      <c r="G31" s="34">
        <f t="shared" si="19"/>
        <v>774</v>
      </c>
      <c r="H31" s="34">
        <f t="shared" si="19"/>
        <v>740</v>
      </c>
      <c r="I31" s="34">
        <f t="shared" si="19"/>
        <v>753</v>
      </c>
      <c r="J31" s="34">
        <f t="shared" si="19"/>
        <v>777</v>
      </c>
      <c r="K31" s="34">
        <f t="shared" si="19"/>
        <v>774</v>
      </c>
      <c r="L31" s="34">
        <f t="shared" si="19"/>
        <v>815</v>
      </c>
      <c r="M31" s="34">
        <f t="shared" si="19"/>
        <v>821</v>
      </c>
      <c r="N31" s="34">
        <f t="shared" si="19"/>
        <v>812</v>
      </c>
      <c r="O31" s="34">
        <f t="shared" si="19"/>
        <v>798</v>
      </c>
      <c r="P31" s="34">
        <f t="shared" si="19"/>
        <v>798</v>
      </c>
      <c r="Q31" s="34">
        <f t="shared" si="18"/>
        <v>9401</v>
      </c>
    </row>
    <row r="32" spans="1:17" x14ac:dyDescent="0.25">
      <c r="B32" t="s">
        <v>141</v>
      </c>
      <c r="C32" t="s">
        <v>150</v>
      </c>
      <c r="E32" s="34">
        <f>+E29+(E30*$D$7)</f>
        <v>116.28</v>
      </c>
      <c r="F32" s="34">
        <f t="shared" ref="F32:P32" si="20">+F29+(F30*$D$7)</f>
        <v>110.64999999999999</v>
      </c>
      <c r="G32" s="34">
        <f t="shared" si="20"/>
        <v>110.80499999999999</v>
      </c>
      <c r="H32" s="34">
        <f t="shared" si="20"/>
        <v>739.10500000000002</v>
      </c>
      <c r="I32" s="34">
        <f t="shared" si="20"/>
        <v>753</v>
      </c>
      <c r="J32" s="34">
        <f t="shared" si="20"/>
        <v>777</v>
      </c>
      <c r="K32" s="34">
        <f t="shared" si="20"/>
        <v>774</v>
      </c>
      <c r="L32" s="34">
        <f t="shared" si="20"/>
        <v>815</v>
      </c>
      <c r="M32" s="34">
        <f t="shared" si="20"/>
        <v>821</v>
      </c>
      <c r="N32" s="34">
        <f t="shared" si="20"/>
        <v>812</v>
      </c>
      <c r="O32" s="34">
        <f t="shared" si="20"/>
        <v>798</v>
      </c>
      <c r="P32" s="34">
        <f t="shared" si="20"/>
        <v>798</v>
      </c>
      <c r="Q32" s="34">
        <f t="shared" si="18"/>
        <v>7424.84</v>
      </c>
    </row>
    <row r="34" spans="1:17" x14ac:dyDescent="0.25">
      <c r="A34" t="s">
        <v>142</v>
      </c>
      <c r="B34" t="s">
        <v>142</v>
      </c>
      <c r="D34" t="s">
        <v>115</v>
      </c>
      <c r="E34" s="34">
        <f>SUMIFS(CustomerCount_Data!$E:$E,CustomerCount_Data!$A:$A,$B$2,CustomerCount_Data!$F:$F,$A34,CustomerCount_Data!$G:$G,$D34,CustomerCount_Data!$D:$D,E$9,CustomerCount_Data!$C:$C,E$10)</f>
        <v>1206</v>
      </c>
      <c r="F34" s="34">
        <f>SUMIFS(CustomerCount_Data!$E:$E,CustomerCount_Data!$A:$A,$B$2,CustomerCount_Data!$F:$F,$A34,CustomerCount_Data!$G:$G,$D34,CustomerCount_Data!$D:$D,F$9,CustomerCount_Data!$C:$C,F$10)</f>
        <v>1191</v>
      </c>
      <c r="G34" s="34">
        <f>SUMIFS(CustomerCount_Data!$E:$E,CustomerCount_Data!$A:$A,$B$2,CustomerCount_Data!$F:$F,$A34,CustomerCount_Data!$G:$G,$D34,CustomerCount_Data!$D:$D,G$9,CustomerCount_Data!$C:$C,G$10)</f>
        <v>1191</v>
      </c>
      <c r="H34" s="34">
        <f>SUMIFS(CustomerCount_Data!$E:$E,CustomerCount_Data!$A:$A,$B$2,CustomerCount_Data!$F:$F,$A34,CustomerCount_Data!$G:$G,$D34,CustomerCount_Data!$D:$D,H$9,CustomerCount_Data!$C:$C,H$10)</f>
        <v>1187</v>
      </c>
      <c r="I34" s="34">
        <f>SUMIFS(CustomerCount_Data!$E:$E,CustomerCount_Data!$A:$A,$B$2,CustomerCount_Data!$F:$F,$A34,CustomerCount_Data!$G:$G,$D34,CustomerCount_Data!$D:$D,I$9,CustomerCount_Data!$C:$C,I$10)</f>
        <v>1153</v>
      </c>
      <c r="J34" s="34">
        <f>SUMIFS(CustomerCount_Data!$E:$E,CustomerCount_Data!$A:$A,$B$2,CustomerCount_Data!$F:$F,$A34,CustomerCount_Data!$G:$G,$D34,CustomerCount_Data!$D:$D,J$9,CustomerCount_Data!$C:$C,J$10)</f>
        <v>1161</v>
      </c>
      <c r="K34" s="34">
        <f>SUMIFS(CustomerCount_Data!$E:$E,CustomerCount_Data!$A:$A,$B$2,CustomerCount_Data!$F:$F,$A34,CustomerCount_Data!$G:$G,$D34,CustomerCount_Data!$D:$D,K$9,CustomerCount_Data!$C:$C,K$10)</f>
        <v>1167</v>
      </c>
      <c r="L34" s="34">
        <f>SUMIFS(CustomerCount_Data!$E:$E,CustomerCount_Data!$A:$A,$B$2,CustomerCount_Data!$F:$F,$A34,CustomerCount_Data!$G:$G,$D34,CustomerCount_Data!$D:$D,L$9,CustomerCount_Data!$C:$C,L$10)</f>
        <v>1182</v>
      </c>
      <c r="M34" s="34">
        <f>SUMIFS(CustomerCount_Data!$E:$E,CustomerCount_Data!$A:$A,$B$2,CustomerCount_Data!$F:$F,$A34,CustomerCount_Data!$G:$G,$D34,CustomerCount_Data!$D:$D,M$9,CustomerCount_Data!$C:$C,M$10)</f>
        <v>1213</v>
      </c>
      <c r="N34" s="34">
        <f>SUMIFS(CustomerCount_Data!$E:$E,CustomerCount_Data!$A:$A,$B$2,CustomerCount_Data!$F:$F,$A34,CustomerCount_Data!$G:$G,$D34,CustomerCount_Data!$D:$D,N$9,CustomerCount_Data!$C:$C,N$10)</f>
        <v>1191</v>
      </c>
      <c r="O34" s="34">
        <f>SUMIFS(CustomerCount_Data!$E:$E,CustomerCount_Data!$A:$A,$B$2,CustomerCount_Data!$F:$F,$A34,CustomerCount_Data!$G:$G,$D34,CustomerCount_Data!$D:$D,O$9,CustomerCount_Data!$C:$C,O$10)</f>
        <v>1195</v>
      </c>
      <c r="P34" s="34">
        <f>SUMIFS(CustomerCount_Data!$E:$E,CustomerCount_Data!$A:$A,$B$2,CustomerCount_Data!$F:$F,$A34,CustomerCount_Data!$G:$G,$D34,CustomerCount_Data!$D:$D,P$9,CustomerCount_Data!$C:$C,P$10)</f>
        <v>1210</v>
      </c>
      <c r="Q34" s="34">
        <f t="shared" ref="Q34:Q37" si="21">SUM(E34:P34)</f>
        <v>14247</v>
      </c>
    </row>
    <row r="35" spans="1:17" x14ac:dyDescent="0.25">
      <c r="B35" t="s">
        <v>142</v>
      </c>
      <c r="D35" t="s">
        <v>116</v>
      </c>
      <c r="E35" s="34">
        <f>SUMIFS(CustomerCount_Data!$E:$E,CustomerCount_Data!$A:$A,$B$2,CustomerCount_Data!$F:$F,$A34,CustomerCount_Data!$G:$G,$D35,CustomerCount_Data!$D:$D,E$9,CustomerCount_Data!$C:$C,E$10)</f>
        <v>0</v>
      </c>
      <c r="F35" s="34">
        <f>SUMIFS(CustomerCount_Data!$E:$E,CustomerCount_Data!$A:$A,$B$2,CustomerCount_Data!$F:$F,$A34,CustomerCount_Data!$G:$G,$D35,CustomerCount_Data!$D:$D,F$9,CustomerCount_Data!$C:$C,F$10)</f>
        <v>0</v>
      </c>
      <c r="G35" s="34">
        <f>SUMIFS(CustomerCount_Data!$E:$E,CustomerCount_Data!$A:$A,$B$2,CustomerCount_Data!$F:$F,$A34,CustomerCount_Data!$G:$G,$D35,CustomerCount_Data!$D:$D,G$9,CustomerCount_Data!$C:$C,G$10)</f>
        <v>0</v>
      </c>
      <c r="H35" s="34">
        <f>SUMIFS(CustomerCount_Data!$E:$E,CustomerCount_Data!$A:$A,$B$2,CustomerCount_Data!$F:$F,$A34,CustomerCount_Data!$G:$G,$D35,CustomerCount_Data!$D:$D,H$9,CustomerCount_Data!$C:$C,H$10)</f>
        <v>0</v>
      </c>
      <c r="I35" s="34">
        <f>SUMIFS(CustomerCount_Data!$E:$E,CustomerCount_Data!$A:$A,$B$2,CustomerCount_Data!$F:$F,$A34,CustomerCount_Data!$G:$G,$D35,CustomerCount_Data!$D:$D,I$9,CustomerCount_Data!$C:$C,I$10)</f>
        <v>0</v>
      </c>
      <c r="J35" s="34">
        <f>SUMIFS(CustomerCount_Data!$E:$E,CustomerCount_Data!$A:$A,$B$2,CustomerCount_Data!$F:$F,$A34,CustomerCount_Data!$G:$G,$D35,CustomerCount_Data!$D:$D,J$9,CustomerCount_Data!$C:$C,J$10)</f>
        <v>0</v>
      </c>
      <c r="K35" s="34">
        <f>SUMIFS(CustomerCount_Data!$E:$E,CustomerCount_Data!$A:$A,$B$2,CustomerCount_Data!$F:$F,$A34,CustomerCount_Data!$G:$G,$D35,CustomerCount_Data!$D:$D,K$9,CustomerCount_Data!$C:$C,K$10)</f>
        <v>0</v>
      </c>
      <c r="L35" s="34">
        <f>SUMIFS(CustomerCount_Data!$E:$E,CustomerCount_Data!$A:$A,$B$2,CustomerCount_Data!$F:$F,$A34,CustomerCount_Data!$G:$G,$D35,CustomerCount_Data!$D:$D,L$9,CustomerCount_Data!$C:$C,L$10)</f>
        <v>0</v>
      </c>
      <c r="M35" s="34">
        <f>SUMIFS(CustomerCount_Data!$E:$E,CustomerCount_Data!$A:$A,$B$2,CustomerCount_Data!$F:$F,$A34,CustomerCount_Data!$G:$G,$D35,CustomerCount_Data!$D:$D,M$9,CustomerCount_Data!$C:$C,M$10)</f>
        <v>0</v>
      </c>
      <c r="N35" s="34">
        <f>SUMIFS(CustomerCount_Data!$E:$E,CustomerCount_Data!$A:$A,$B$2,CustomerCount_Data!$F:$F,$A34,CustomerCount_Data!$G:$G,$D35,CustomerCount_Data!$D:$D,N$9,CustomerCount_Data!$C:$C,N$10)</f>
        <v>0</v>
      </c>
      <c r="O35" s="34">
        <f>SUMIFS(CustomerCount_Data!$E:$E,CustomerCount_Data!$A:$A,$B$2,CustomerCount_Data!$F:$F,$A34,CustomerCount_Data!$G:$G,$D35,CustomerCount_Data!$D:$D,O$9,CustomerCount_Data!$C:$C,O$10)</f>
        <v>0</v>
      </c>
      <c r="P35" s="34">
        <f>SUMIFS(CustomerCount_Data!$E:$E,CustomerCount_Data!$A:$A,$B$2,CustomerCount_Data!$F:$F,$A34,CustomerCount_Data!$G:$G,$D35,CustomerCount_Data!$D:$D,P$9,CustomerCount_Data!$C:$C,P$10)</f>
        <v>0</v>
      </c>
      <c r="Q35" s="34">
        <f t="shared" si="21"/>
        <v>0</v>
      </c>
    </row>
    <row r="36" spans="1:17" x14ac:dyDescent="0.25">
      <c r="B36" t="s">
        <v>142</v>
      </c>
      <c r="C36" t="s">
        <v>126</v>
      </c>
      <c r="E36" s="34">
        <f>SUM(E34:E35)</f>
        <v>1206</v>
      </c>
      <c r="F36" s="34">
        <f t="shared" ref="F36:P36" si="22">SUM(F34:F35)</f>
        <v>1191</v>
      </c>
      <c r="G36" s="34">
        <f t="shared" si="22"/>
        <v>1191</v>
      </c>
      <c r="H36" s="34">
        <f t="shared" si="22"/>
        <v>1187</v>
      </c>
      <c r="I36" s="34">
        <f t="shared" si="22"/>
        <v>1153</v>
      </c>
      <c r="J36" s="34">
        <f t="shared" si="22"/>
        <v>1161</v>
      </c>
      <c r="K36" s="34">
        <f t="shared" si="22"/>
        <v>1167</v>
      </c>
      <c r="L36" s="34">
        <f t="shared" si="22"/>
        <v>1182</v>
      </c>
      <c r="M36" s="34">
        <f t="shared" si="22"/>
        <v>1213</v>
      </c>
      <c r="N36" s="34">
        <f t="shared" si="22"/>
        <v>1191</v>
      </c>
      <c r="O36" s="34">
        <f t="shared" si="22"/>
        <v>1195</v>
      </c>
      <c r="P36" s="34">
        <f t="shared" si="22"/>
        <v>1210</v>
      </c>
      <c r="Q36" s="34">
        <f t="shared" si="21"/>
        <v>14247</v>
      </c>
    </row>
    <row r="37" spans="1:17" x14ac:dyDescent="0.25">
      <c r="B37" t="s">
        <v>142</v>
      </c>
      <c r="C37" t="s">
        <v>150</v>
      </c>
      <c r="E37" s="34">
        <f>+E34+(E35*$D$7)</f>
        <v>1206</v>
      </c>
      <c r="F37" s="34">
        <f t="shared" ref="F37:P37" si="23">+F34+(F35*$D$7)</f>
        <v>1191</v>
      </c>
      <c r="G37" s="34">
        <f t="shared" si="23"/>
        <v>1191</v>
      </c>
      <c r="H37" s="34">
        <f t="shared" si="23"/>
        <v>1187</v>
      </c>
      <c r="I37" s="34">
        <f t="shared" si="23"/>
        <v>1153</v>
      </c>
      <c r="J37" s="34">
        <f t="shared" si="23"/>
        <v>1161</v>
      </c>
      <c r="K37" s="34">
        <f t="shared" si="23"/>
        <v>1167</v>
      </c>
      <c r="L37" s="34">
        <f t="shared" si="23"/>
        <v>1182</v>
      </c>
      <c r="M37" s="34">
        <f t="shared" si="23"/>
        <v>1213</v>
      </c>
      <c r="N37" s="34">
        <f t="shared" si="23"/>
        <v>1191</v>
      </c>
      <c r="O37" s="34">
        <f t="shared" si="23"/>
        <v>1195</v>
      </c>
      <c r="P37" s="34">
        <f t="shared" si="23"/>
        <v>1210</v>
      </c>
      <c r="Q37" s="34">
        <f t="shared" si="21"/>
        <v>14247</v>
      </c>
    </row>
    <row r="39" spans="1:17" x14ac:dyDescent="0.25">
      <c r="A39" t="s">
        <v>143</v>
      </c>
      <c r="B39" t="s">
        <v>143</v>
      </c>
      <c r="D39" t="s">
        <v>115</v>
      </c>
      <c r="E39" s="34">
        <f>SUMIFS(CustomerCount_Data!$E:$E,CustomerCount_Data!$A:$A,$B$2,CustomerCount_Data!$F:$F,$A39,CustomerCount_Data!$G:$G,$D39,CustomerCount_Data!$D:$D,E$9,CustomerCount_Data!$C:$C,E$10)</f>
        <v>3</v>
      </c>
      <c r="F39" s="34">
        <f>SUMIFS(CustomerCount_Data!$E:$E,CustomerCount_Data!$A:$A,$B$2,CustomerCount_Data!$F:$F,$A39,CustomerCount_Data!$G:$G,$D39,CustomerCount_Data!$D:$D,F$9,CustomerCount_Data!$C:$C,F$10)</f>
        <v>2</v>
      </c>
      <c r="G39" s="34">
        <f>SUMIFS(CustomerCount_Data!$E:$E,CustomerCount_Data!$A:$A,$B$2,CustomerCount_Data!$F:$F,$A39,CustomerCount_Data!$G:$G,$D39,CustomerCount_Data!$D:$D,G$9,CustomerCount_Data!$C:$C,G$10)</f>
        <v>2</v>
      </c>
      <c r="H39" s="34">
        <f>SUMIFS(CustomerCount_Data!$E:$E,CustomerCount_Data!$A:$A,$B$2,CustomerCount_Data!$F:$F,$A39,CustomerCount_Data!$G:$G,$D39,CustomerCount_Data!$D:$D,H$9,CustomerCount_Data!$C:$C,H$10)</f>
        <v>3</v>
      </c>
      <c r="I39" s="34">
        <f>SUMIFS(CustomerCount_Data!$E:$E,CustomerCount_Data!$A:$A,$B$2,CustomerCount_Data!$F:$F,$A39,CustomerCount_Data!$G:$G,$D39,CustomerCount_Data!$D:$D,I$9,CustomerCount_Data!$C:$C,I$10)</f>
        <v>1</v>
      </c>
      <c r="J39" s="34">
        <f>SUMIFS(CustomerCount_Data!$E:$E,CustomerCount_Data!$A:$A,$B$2,CustomerCount_Data!$F:$F,$A39,CustomerCount_Data!$G:$G,$D39,CustomerCount_Data!$D:$D,J$9,CustomerCount_Data!$C:$C,J$10)</f>
        <v>2</v>
      </c>
      <c r="K39" s="34">
        <f>SUMIFS(CustomerCount_Data!$E:$E,CustomerCount_Data!$A:$A,$B$2,CustomerCount_Data!$F:$F,$A39,CustomerCount_Data!$G:$G,$D39,CustomerCount_Data!$D:$D,K$9,CustomerCount_Data!$C:$C,K$10)</f>
        <v>7</v>
      </c>
      <c r="L39" s="34">
        <f>SUMIFS(CustomerCount_Data!$E:$E,CustomerCount_Data!$A:$A,$B$2,CustomerCount_Data!$F:$F,$A39,CustomerCount_Data!$G:$G,$D39,CustomerCount_Data!$D:$D,L$9,CustomerCount_Data!$C:$C,L$10)</f>
        <v>2</v>
      </c>
      <c r="M39" s="34">
        <f>SUMIFS(CustomerCount_Data!$E:$E,CustomerCount_Data!$A:$A,$B$2,CustomerCount_Data!$F:$F,$A39,CustomerCount_Data!$G:$G,$D39,CustomerCount_Data!$D:$D,M$9,CustomerCount_Data!$C:$C,M$10)</f>
        <v>4</v>
      </c>
      <c r="N39" s="34">
        <f>SUMIFS(CustomerCount_Data!$E:$E,CustomerCount_Data!$A:$A,$B$2,CustomerCount_Data!$F:$F,$A39,CustomerCount_Data!$G:$G,$D39,CustomerCount_Data!$D:$D,N$9,CustomerCount_Data!$C:$C,N$10)</f>
        <v>2</v>
      </c>
      <c r="O39" s="34">
        <f>SUMIFS(CustomerCount_Data!$E:$E,CustomerCount_Data!$A:$A,$B$2,CustomerCount_Data!$F:$F,$A39,CustomerCount_Data!$G:$G,$D39,CustomerCount_Data!$D:$D,O$9,CustomerCount_Data!$C:$C,O$10)</f>
        <v>3</v>
      </c>
      <c r="P39" s="34">
        <f>SUMIFS(CustomerCount_Data!$E:$E,CustomerCount_Data!$A:$A,$B$2,CustomerCount_Data!$F:$F,$A39,CustomerCount_Data!$G:$G,$D39,CustomerCount_Data!$D:$D,P$9,CustomerCount_Data!$C:$C,P$10)</f>
        <v>1</v>
      </c>
      <c r="Q39" s="34">
        <f t="shared" ref="Q39:Q42" si="24">SUM(E39:P39)</f>
        <v>32</v>
      </c>
    </row>
    <row r="40" spans="1:17" x14ac:dyDescent="0.25">
      <c r="B40" t="s">
        <v>143</v>
      </c>
      <c r="D40" t="s">
        <v>116</v>
      </c>
      <c r="E40" s="34">
        <f>SUMIFS(CustomerCount_Data!$E:$E,CustomerCount_Data!$A:$A,$B$2,CustomerCount_Data!$F:$F,$A39,CustomerCount_Data!$G:$G,$D40,CustomerCount_Data!$D:$D,E$9,CustomerCount_Data!$C:$C,E$10)</f>
        <v>71</v>
      </c>
      <c r="F40" s="34">
        <f>SUMIFS(CustomerCount_Data!$E:$E,CustomerCount_Data!$A:$A,$B$2,CustomerCount_Data!$F:$F,$A39,CustomerCount_Data!$G:$G,$D40,CustomerCount_Data!$D:$D,F$9,CustomerCount_Data!$C:$C,F$10)</f>
        <v>71</v>
      </c>
      <c r="G40" s="34">
        <f>SUMIFS(CustomerCount_Data!$E:$E,CustomerCount_Data!$A:$A,$B$2,CustomerCount_Data!$F:$F,$A39,CustomerCount_Data!$G:$G,$D40,CustomerCount_Data!$D:$D,G$9,CustomerCount_Data!$C:$C,G$10)</f>
        <v>71</v>
      </c>
      <c r="H40" s="34">
        <f>SUMIFS(CustomerCount_Data!$E:$E,CustomerCount_Data!$A:$A,$B$2,CustomerCount_Data!$F:$F,$A39,CustomerCount_Data!$G:$G,$D40,CustomerCount_Data!$D:$D,H$9,CustomerCount_Data!$C:$C,H$10)</f>
        <v>72</v>
      </c>
      <c r="I40" s="34">
        <f>SUMIFS(CustomerCount_Data!$E:$E,CustomerCount_Data!$A:$A,$B$2,CustomerCount_Data!$F:$F,$A39,CustomerCount_Data!$G:$G,$D40,CustomerCount_Data!$D:$D,I$9,CustomerCount_Data!$C:$C,I$10)</f>
        <v>72</v>
      </c>
      <c r="J40" s="34">
        <f>SUMIFS(CustomerCount_Data!$E:$E,CustomerCount_Data!$A:$A,$B$2,CustomerCount_Data!$F:$F,$A39,CustomerCount_Data!$G:$G,$D40,CustomerCount_Data!$D:$D,J$9,CustomerCount_Data!$C:$C,J$10)</f>
        <v>71</v>
      </c>
      <c r="K40" s="34">
        <f>SUMIFS(CustomerCount_Data!$E:$E,CustomerCount_Data!$A:$A,$B$2,CustomerCount_Data!$F:$F,$A39,CustomerCount_Data!$G:$G,$D40,CustomerCount_Data!$D:$D,K$9,CustomerCount_Data!$C:$C,K$10)</f>
        <v>71</v>
      </c>
      <c r="L40" s="34">
        <f>SUMIFS(CustomerCount_Data!$E:$E,CustomerCount_Data!$A:$A,$B$2,CustomerCount_Data!$F:$F,$A39,CustomerCount_Data!$G:$G,$D40,CustomerCount_Data!$D:$D,L$9,CustomerCount_Data!$C:$C,L$10)</f>
        <v>72</v>
      </c>
      <c r="M40" s="34">
        <f>SUMIFS(CustomerCount_Data!$E:$E,CustomerCount_Data!$A:$A,$B$2,CustomerCount_Data!$F:$F,$A39,CustomerCount_Data!$G:$G,$D40,CustomerCount_Data!$D:$D,M$9,CustomerCount_Data!$C:$C,M$10)</f>
        <v>72</v>
      </c>
      <c r="N40" s="34">
        <f>SUMIFS(CustomerCount_Data!$E:$E,CustomerCount_Data!$A:$A,$B$2,CustomerCount_Data!$F:$F,$A39,CustomerCount_Data!$G:$G,$D40,CustomerCount_Data!$D:$D,N$9,CustomerCount_Data!$C:$C,N$10)</f>
        <v>71</v>
      </c>
      <c r="O40" s="34">
        <f>SUMIFS(CustomerCount_Data!$E:$E,CustomerCount_Data!$A:$A,$B$2,CustomerCount_Data!$F:$F,$A39,CustomerCount_Data!$G:$G,$D40,CustomerCount_Data!$D:$D,O$9,CustomerCount_Data!$C:$C,O$10)</f>
        <v>72</v>
      </c>
      <c r="P40" s="34">
        <f>SUMIFS(CustomerCount_Data!$E:$E,CustomerCount_Data!$A:$A,$B$2,CustomerCount_Data!$F:$F,$A39,CustomerCount_Data!$G:$G,$D40,CustomerCount_Data!$D:$D,P$9,CustomerCount_Data!$C:$C,P$10)</f>
        <v>72</v>
      </c>
      <c r="Q40" s="34">
        <f t="shared" si="24"/>
        <v>858</v>
      </c>
    </row>
    <row r="41" spans="1:17" x14ac:dyDescent="0.25">
      <c r="B41" t="s">
        <v>143</v>
      </c>
      <c r="C41" t="s">
        <v>126</v>
      </c>
      <c r="E41" s="34">
        <f>SUM(E39:E40)</f>
        <v>74</v>
      </c>
      <c r="F41" s="34">
        <f t="shared" ref="F41:P41" si="25">SUM(F39:F40)</f>
        <v>73</v>
      </c>
      <c r="G41" s="34">
        <f t="shared" si="25"/>
        <v>73</v>
      </c>
      <c r="H41" s="34">
        <f t="shared" si="25"/>
        <v>75</v>
      </c>
      <c r="I41" s="34">
        <f t="shared" si="25"/>
        <v>73</v>
      </c>
      <c r="J41" s="34">
        <f t="shared" si="25"/>
        <v>73</v>
      </c>
      <c r="K41" s="34">
        <f t="shared" si="25"/>
        <v>78</v>
      </c>
      <c r="L41" s="34">
        <f t="shared" si="25"/>
        <v>74</v>
      </c>
      <c r="M41" s="34">
        <f t="shared" si="25"/>
        <v>76</v>
      </c>
      <c r="N41" s="34">
        <f t="shared" si="25"/>
        <v>73</v>
      </c>
      <c r="O41" s="34">
        <f t="shared" si="25"/>
        <v>75</v>
      </c>
      <c r="P41" s="34">
        <f t="shared" si="25"/>
        <v>73</v>
      </c>
      <c r="Q41" s="34">
        <f t="shared" si="24"/>
        <v>890</v>
      </c>
    </row>
    <row r="42" spans="1:17" x14ac:dyDescent="0.25">
      <c r="B42" t="s">
        <v>143</v>
      </c>
      <c r="C42" t="s">
        <v>150</v>
      </c>
      <c r="E42" s="34">
        <f>+E39+(E40*$D$7)</f>
        <v>10.455</v>
      </c>
      <c r="F42" s="34">
        <f t="shared" ref="F42:P42" si="26">+F39+(F40*$D$7)</f>
        <v>9.4550000000000001</v>
      </c>
      <c r="G42" s="34">
        <f t="shared" si="26"/>
        <v>9.4550000000000001</v>
      </c>
      <c r="H42" s="34">
        <f t="shared" si="26"/>
        <v>10.559999999999999</v>
      </c>
      <c r="I42" s="34">
        <f t="shared" si="26"/>
        <v>8.5599999999999987</v>
      </c>
      <c r="J42" s="34">
        <f t="shared" si="26"/>
        <v>9.4550000000000001</v>
      </c>
      <c r="K42" s="34">
        <f t="shared" si="26"/>
        <v>14.455</v>
      </c>
      <c r="L42" s="34">
        <f t="shared" si="26"/>
        <v>9.5599999999999987</v>
      </c>
      <c r="M42" s="34">
        <f t="shared" si="26"/>
        <v>11.559999999999999</v>
      </c>
      <c r="N42" s="34">
        <f t="shared" si="26"/>
        <v>9.4550000000000001</v>
      </c>
      <c r="O42" s="34">
        <f t="shared" si="26"/>
        <v>10.559999999999999</v>
      </c>
      <c r="P42" s="34">
        <f t="shared" si="26"/>
        <v>8.5599999999999987</v>
      </c>
      <c r="Q42" s="34">
        <f t="shared" si="24"/>
        <v>122.09</v>
      </c>
    </row>
    <row r="44" spans="1:17" x14ac:dyDescent="0.25">
      <c r="A44" t="s">
        <v>144</v>
      </c>
      <c r="B44" t="s">
        <v>144</v>
      </c>
      <c r="D44" t="s">
        <v>115</v>
      </c>
      <c r="E44" s="34">
        <f>SUMIFS(CustomerCount_Data!$E:$E,CustomerCount_Data!$A:$A,$B$2,CustomerCount_Data!$F:$F,$A44,CustomerCount_Data!$G:$G,$D44,CustomerCount_Data!$D:$D,E$9,CustomerCount_Data!$C:$C,E$10)</f>
        <v>1</v>
      </c>
      <c r="F44" s="34">
        <f>SUMIFS(CustomerCount_Data!$E:$E,CustomerCount_Data!$A:$A,$B$2,CustomerCount_Data!$F:$F,$A44,CustomerCount_Data!$G:$G,$D44,CustomerCount_Data!$D:$D,F$9,CustomerCount_Data!$C:$C,F$10)</f>
        <v>2</v>
      </c>
      <c r="G44" s="34">
        <f>SUMIFS(CustomerCount_Data!$E:$E,CustomerCount_Data!$A:$A,$B$2,CustomerCount_Data!$F:$F,$A44,CustomerCount_Data!$G:$G,$D44,CustomerCount_Data!$D:$D,G$9,CustomerCount_Data!$C:$C,G$10)</f>
        <v>2</v>
      </c>
      <c r="H44" s="34">
        <f>SUMIFS(CustomerCount_Data!$E:$E,CustomerCount_Data!$A:$A,$B$2,CustomerCount_Data!$F:$F,$A44,CustomerCount_Data!$G:$G,$D44,CustomerCount_Data!$D:$D,H$9,CustomerCount_Data!$C:$C,H$10)</f>
        <v>2</v>
      </c>
      <c r="I44" s="34">
        <f>SUMIFS(CustomerCount_Data!$E:$E,CustomerCount_Data!$A:$A,$B$2,CustomerCount_Data!$F:$F,$A44,CustomerCount_Data!$G:$G,$D44,CustomerCount_Data!$D:$D,I$9,CustomerCount_Data!$C:$C,I$10)</f>
        <v>2</v>
      </c>
      <c r="J44" s="34">
        <f>SUMIFS(CustomerCount_Data!$E:$E,CustomerCount_Data!$A:$A,$B$2,CustomerCount_Data!$F:$F,$A44,CustomerCount_Data!$G:$G,$D44,CustomerCount_Data!$D:$D,J$9,CustomerCount_Data!$C:$C,J$10)</f>
        <v>2</v>
      </c>
      <c r="K44" s="34">
        <f>SUMIFS(CustomerCount_Data!$E:$E,CustomerCount_Data!$A:$A,$B$2,CustomerCount_Data!$F:$F,$A44,CustomerCount_Data!$G:$G,$D44,CustomerCount_Data!$D:$D,K$9,CustomerCount_Data!$C:$C,K$10)</f>
        <v>2</v>
      </c>
      <c r="L44" s="34">
        <f>SUMIFS(CustomerCount_Data!$E:$E,CustomerCount_Data!$A:$A,$B$2,CustomerCount_Data!$F:$F,$A44,CustomerCount_Data!$G:$G,$D44,CustomerCount_Data!$D:$D,L$9,CustomerCount_Data!$C:$C,L$10)</f>
        <v>3</v>
      </c>
      <c r="M44" s="34">
        <f>SUMIFS(CustomerCount_Data!$E:$E,CustomerCount_Data!$A:$A,$B$2,CustomerCount_Data!$F:$F,$A44,CustomerCount_Data!$G:$G,$D44,CustomerCount_Data!$D:$D,M$9,CustomerCount_Data!$C:$C,M$10)</f>
        <v>2</v>
      </c>
      <c r="N44" s="34">
        <f>SUMIFS(CustomerCount_Data!$E:$E,CustomerCount_Data!$A:$A,$B$2,CustomerCount_Data!$F:$F,$A44,CustomerCount_Data!$G:$G,$D44,CustomerCount_Data!$D:$D,N$9,CustomerCount_Data!$C:$C,N$10)</f>
        <v>2</v>
      </c>
      <c r="O44" s="34">
        <f>SUMIFS(CustomerCount_Data!$E:$E,CustomerCount_Data!$A:$A,$B$2,CustomerCount_Data!$F:$F,$A44,CustomerCount_Data!$G:$G,$D44,CustomerCount_Data!$D:$D,O$9,CustomerCount_Data!$C:$C,O$10)</f>
        <v>4</v>
      </c>
      <c r="P44" s="34">
        <f>SUMIFS(CustomerCount_Data!$E:$E,CustomerCount_Data!$A:$A,$B$2,CustomerCount_Data!$F:$F,$A44,CustomerCount_Data!$G:$G,$D44,CustomerCount_Data!$D:$D,P$9,CustomerCount_Data!$C:$C,P$10)</f>
        <v>1</v>
      </c>
      <c r="Q44" s="34">
        <f t="shared" ref="Q44:Q47" si="27">SUM(E44:P44)</f>
        <v>25</v>
      </c>
    </row>
    <row r="45" spans="1:17" x14ac:dyDescent="0.25">
      <c r="B45" t="s">
        <v>144</v>
      </c>
      <c r="D45" t="s">
        <v>116</v>
      </c>
      <c r="E45" s="34">
        <f>SUMIFS(CustomerCount_Data!$E:$E,CustomerCount_Data!$A:$A,$B$2,CustomerCount_Data!$F:$F,$A44,CustomerCount_Data!$G:$G,$D45,CustomerCount_Data!$D:$D,E$9,CustomerCount_Data!$C:$C,E$10)</f>
        <v>142</v>
      </c>
      <c r="F45" s="34">
        <f>SUMIFS(CustomerCount_Data!$E:$E,CustomerCount_Data!$A:$A,$B$2,CustomerCount_Data!$F:$F,$A44,CustomerCount_Data!$G:$G,$D45,CustomerCount_Data!$D:$D,F$9,CustomerCount_Data!$C:$C,F$10)</f>
        <v>140</v>
      </c>
      <c r="G45" s="34">
        <f>SUMIFS(CustomerCount_Data!$E:$E,CustomerCount_Data!$A:$A,$B$2,CustomerCount_Data!$F:$F,$A44,CustomerCount_Data!$G:$G,$D45,CustomerCount_Data!$D:$D,G$9,CustomerCount_Data!$C:$C,G$10)</f>
        <v>139</v>
      </c>
      <c r="H45" s="34">
        <f>SUMIFS(CustomerCount_Data!$E:$E,CustomerCount_Data!$A:$A,$B$2,CustomerCount_Data!$F:$F,$A44,CustomerCount_Data!$G:$G,$D45,CustomerCount_Data!$D:$D,H$9,CustomerCount_Data!$C:$C,H$10)</f>
        <v>139</v>
      </c>
      <c r="I45" s="34">
        <f>SUMIFS(CustomerCount_Data!$E:$E,CustomerCount_Data!$A:$A,$B$2,CustomerCount_Data!$F:$F,$A44,CustomerCount_Data!$G:$G,$D45,CustomerCount_Data!$D:$D,I$9,CustomerCount_Data!$C:$C,I$10)</f>
        <v>139</v>
      </c>
      <c r="J45" s="34">
        <f>SUMIFS(CustomerCount_Data!$E:$E,CustomerCount_Data!$A:$A,$B$2,CustomerCount_Data!$F:$F,$A44,CustomerCount_Data!$G:$G,$D45,CustomerCount_Data!$D:$D,J$9,CustomerCount_Data!$C:$C,J$10)</f>
        <v>140</v>
      </c>
      <c r="K45" s="34">
        <f>SUMIFS(CustomerCount_Data!$E:$E,CustomerCount_Data!$A:$A,$B$2,CustomerCount_Data!$F:$F,$A44,CustomerCount_Data!$G:$G,$D45,CustomerCount_Data!$D:$D,K$9,CustomerCount_Data!$C:$C,K$10)</f>
        <v>142</v>
      </c>
      <c r="L45" s="34">
        <f>SUMIFS(CustomerCount_Data!$E:$E,CustomerCount_Data!$A:$A,$B$2,CustomerCount_Data!$F:$F,$A44,CustomerCount_Data!$G:$G,$D45,CustomerCount_Data!$D:$D,L$9,CustomerCount_Data!$C:$C,L$10)</f>
        <v>137</v>
      </c>
      <c r="M45" s="34">
        <f>SUMIFS(CustomerCount_Data!$E:$E,CustomerCount_Data!$A:$A,$B$2,CustomerCount_Data!$F:$F,$A44,CustomerCount_Data!$G:$G,$D45,CustomerCount_Data!$D:$D,M$9,CustomerCount_Data!$C:$C,M$10)</f>
        <v>139</v>
      </c>
      <c r="N45" s="34">
        <f>SUMIFS(CustomerCount_Data!$E:$E,CustomerCount_Data!$A:$A,$B$2,CustomerCount_Data!$F:$F,$A44,CustomerCount_Data!$G:$G,$D45,CustomerCount_Data!$D:$D,N$9,CustomerCount_Data!$C:$C,N$10)</f>
        <v>141</v>
      </c>
      <c r="O45" s="34">
        <f>SUMIFS(CustomerCount_Data!$E:$E,CustomerCount_Data!$A:$A,$B$2,CustomerCount_Data!$F:$F,$A44,CustomerCount_Data!$G:$G,$D45,CustomerCount_Data!$D:$D,O$9,CustomerCount_Data!$C:$C,O$10)</f>
        <v>142</v>
      </c>
      <c r="P45" s="34">
        <f>SUMIFS(CustomerCount_Data!$E:$E,CustomerCount_Data!$A:$A,$B$2,CustomerCount_Data!$F:$F,$A44,CustomerCount_Data!$G:$G,$D45,CustomerCount_Data!$D:$D,P$9,CustomerCount_Data!$C:$C,P$10)</f>
        <v>146</v>
      </c>
      <c r="Q45" s="34">
        <f t="shared" si="27"/>
        <v>1686</v>
      </c>
    </row>
    <row r="46" spans="1:17" x14ac:dyDescent="0.25">
      <c r="B46" t="s">
        <v>144</v>
      </c>
      <c r="C46" t="s">
        <v>126</v>
      </c>
      <c r="E46" s="34">
        <f>SUM(E44:E45)</f>
        <v>143</v>
      </c>
      <c r="F46" s="34">
        <f t="shared" ref="F46:P46" si="28">SUM(F44:F45)</f>
        <v>142</v>
      </c>
      <c r="G46" s="34">
        <f t="shared" si="28"/>
        <v>141</v>
      </c>
      <c r="H46" s="34">
        <f t="shared" si="28"/>
        <v>141</v>
      </c>
      <c r="I46" s="34">
        <f t="shared" si="28"/>
        <v>141</v>
      </c>
      <c r="J46" s="34">
        <f t="shared" si="28"/>
        <v>142</v>
      </c>
      <c r="K46" s="34">
        <f t="shared" si="28"/>
        <v>144</v>
      </c>
      <c r="L46" s="34">
        <f t="shared" si="28"/>
        <v>140</v>
      </c>
      <c r="M46" s="34">
        <f t="shared" si="28"/>
        <v>141</v>
      </c>
      <c r="N46" s="34">
        <f t="shared" si="28"/>
        <v>143</v>
      </c>
      <c r="O46" s="34">
        <f t="shared" si="28"/>
        <v>146</v>
      </c>
      <c r="P46" s="34">
        <f t="shared" si="28"/>
        <v>147</v>
      </c>
      <c r="Q46" s="34">
        <f t="shared" si="27"/>
        <v>1711</v>
      </c>
    </row>
    <row r="47" spans="1:17" x14ac:dyDescent="0.25">
      <c r="B47" t="s">
        <v>144</v>
      </c>
      <c r="C47" t="s">
        <v>150</v>
      </c>
      <c r="E47" s="34">
        <f>+E44+(E45*$D$7)</f>
        <v>15.91</v>
      </c>
      <c r="F47" s="34">
        <f t="shared" ref="F47:P47" si="29">+F44+(F45*$D$7)</f>
        <v>16.7</v>
      </c>
      <c r="G47" s="34">
        <f t="shared" si="29"/>
        <v>16.594999999999999</v>
      </c>
      <c r="H47" s="34">
        <f t="shared" si="29"/>
        <v>16.594999999999999</v>
      </c>
      <c r="I47" s="34">
        <f t="shared" si="29"/>
        <v>16.594999999999999</v>
      </c>
      <c r="J47" s="34">
        <f t="shared" si="29"/>
        <v>16.7</v>
      </c>
      <c r="K47" s="34">
        <f t="shared" si="29"/>
        <v>16.91</v>
      </c>
      <c r="L47" s="34">
        <f t="shared" si="29"/>
        <v>17.384999999999998</v>
      </c>
      <c r="M47" s="34">
        <f t="shared" si="29"/>
        <v>16.594999999999999</v>
      </c>
      <c r="N47" s="34">
        <f t="shared" si="29"/>
        <v>16.805</v>
      </c>
      <c r="O47" s="34">
        <f t="shared" si="29"/>
        <v>18.91</v>
      </c>
      <c r="P47" s="34">
        <f t="shared" si="29"/>
        <v>16.329999999999998</v>
      </c>
      <c r="Q47" s="34">
        <f t="shared" si="27"/>
        <v>202.02999999999997</v>
      </c>
    </row>
    <row r="49" spans="1:17" x14ac:dyDescent="0.25">
      <c r="A49" t="s">
        <v>145</v>
      </c>
      <c r="B49" t="s">
        <v>145</v>
      </c>
      <c r="D49" t="s">
        <v>115</v>
      </c>
      <c r="E49" s="34">
        <f>SUMIFS(CustomerCount_Data!$E:$E,CustomerCount_Data!$A:$A,$B$2,CustomerCount_Data!$F:$F,$A49,CustomerCount_Data!$G:$G,$D49,CustomerCount_Data!$D:$D,E$9,CustomerCount_Data!$C:$C,E$10)</f>
        <v>0</v>
      </c>
      <c r="F49" s="34">
        <f>SUMIFS(CustomerCount_Data!$E:$E,CustomerCount_Data!$A:$A,$B$2,CustomerCount_Data!$F:$F,$A49,CustomerCount_Data!$G:$G,$D49,CustomerCount_Data!$D:$D,F$9,CustomerCount_Data!$C:$C,F$10)</f>
        <v>0</v>
      </c>
      <c r="G49" s="34">
        <f>SUMIFS(CustomerCount_Data!$E:$E,CustomerCount_Data!$A:$A,$B$2,CustomerCount_Data!$F:$F,$A49,CustomerCount_Data!$G:$G,$D49,CustomerCount_Data!$D:$D,G$9,CustomerCount_Data!$C:$C,G$10)</f>
        <v>0</v>
      </c>
      <c r="H49" s="34">
        <f>SUMIFS(CustomerCount_Data!$E:$E,CustomerCount_Data!$A:$A,$B$2,CustomerCount_Data!$F:$F,$A49,CustomerCount_Data!$G:$G,$D49,CustomerCount_Data!$D:$D,H$9,CustomerCount_Data!$C:$C,H$10)</f>
        <v>0</v>
      </c>
      <c r="I49" s="34">
        <f>SUMIFS(CustomerCount_Data!$E:$E,CustomerCount_Data!$A:$A,$B$2,CustomerCount_Data!$F:$F,$A49,CustomerCount_Data!$G:$G,$D49,CustomerCount_Data!$D:$D,I$9,CustomerCount_Data!$C:$C,I$10)</f>
        <v>0</v>
      </c>
      <c r="J49" s="34">
        <f>SUMIFS(CustomerCount_Data!$E:$E,CustomerCount_Data!$A:$A,$B$2,CustomerCount_Data!$F:$F,$A49,CustomerCount_Data!$G:$G,$D49,CustomerCount_Data!$D:$D,J$9,CustomerCount_Data!$C:$C,J$10)</f>
        <v>0</v>
      </c>
      <c r="K49" s="34">
        <f>SUMIFS(CustomerCount_Data!$E:$E,CustomerCount_Data!$A:$A,$B$2,CustomerCount_Data!$F:$F,$A49,CustomerCount_Data!$G:$G,$D49,CustomerCount_Data!$D:$D,K$9,CustomerCount_Data!$C:$C,K$10)</f>
        <v>0</v>
      </c>
      <c r="L49" s="34">
        <f>SUMIFS(CustomerCount_Data!$E:$E,CustomerCount_Data!$A:$A,$B$2,CustomerCount_Data!$F:$F,$A49,CustomerCount_Data!$G:$G,$D49,CustomerCount_Data!$D:$D,L$9,CustomerCount_Data!$C:$C,L$10)</f>
        <v>0</v>
      </c>
      <c r="M49" s="34">
        <f>SUMIFS(CustomerCount_Data!$E:$E,CustomerCount_Data!$A:$A,$B$2,CustomerCount_Data!$F:$F,$A49,CustomerCount_Data!$G:$G,$D49,CustomerCount_Data!$D:$D,M$9,CustomerCount_Data!$C:$C,M$10)</f>
        <v>0</v>
      </c>
      <c r="N49" s="34">
        <f>SUMIFS(CustomerCount_Data!$E:$E,CustomerCount_Data!$A:$A,$B$2,CustomerCount_Data!$F:$F,$A49,CustomerCount_Data!$G:$G,$D49,CustomerCount_Data!$D:$D,N$9,CustomerCount_Data!$C:$C,N$10)</f>
        <v>0</v>
      </c>
      <c r="O49" s="34">
        <f>SUMIFS(CustomerCount_Data!$E:$E,CustomerCount_Data!$A:$A,$B$2,CustomerCount_Data!$F:$F,$A49,CustomerCount_Data!$G:$G,$D49,CustomerCount_Data!$D:$D,O$9,CustomerCount_Data!$C:$C,O$10)</f>
        <v>0</v>
      </c>
      <c r="P49" s="34">
        <f>SUMIFS(CustomerCount_Data!$E:$E,CustomerCount_Data!$A:$A,$B$2,CustomerCount_Data!$F:$F,$A49,CustomerCount_Data!$G:$G,$D49,CustomerCount_Data!$D:$D,P$9,CustomerCount_Data!$C:$C,P$10)</f>
        <v>0</v>
      </c>
      <c r="Q49" s="34">
        <f t="shared" ref="Q49:Q52" si="30">SUM(E49:P49)</f>
        <v>0</v>
      </c>
    </row>
    <row r="50" spans="1:17" x14ac:dyDescent="0.25">
      <c r="B50" t="s">
        <v>145</v>
      </c>
      <c r="D50" t="s">
        <v>116</v>
      </c>
      <c r="E50" s="34">
        <f>SUMIFS(CustomerCount_Data!$E:$E,CustomerCount_Data!$A:$A,$B$2,CustomerCount_Data!$F:$F,$A49,CustomerCount_Data!$G:$G,$D50,CustomerCount_Data!$D:$D,E$9,CustomerCount_Data!$C:$C,E$10)</f>
        <v>1</v>
      </c>
      <c r="F50" s="34">
        <f>SUMIFS(CustomerCount_Data!$E:$E,CustomerCount_Data!$A:$A,$B$2,CustomerCount_Data!$F:$F,$A49,CustomerCount_Data!$G:$G,$D50,CustomerCount_Data!$D:$D,F$9,CustomerCount_Data!$C:$C,F$10)</f>
        <v>1</v>
      </c>
      <c r="G50" s="34">
        <f>SUMIFS(CustomerCount_Data!$E:$E,CustomerCount_Data!$A:$A,$B$2,CustomerCount_Data!$F:$F,$A49,CustomerCount_Data!$G:$G,$D50,CustomerCount_Data!$D:$D,G$9,CustomerCount_Data!$C:$C,G$10)</f>
        <v>1</v>
      </c>
      <c r="H50" s="34">
        <f>SUMIFS(CustomerCount_Data!$E:$E,CustomerCount_Data!$A:$A,$B$2,CustomerCount_Data!$F:$F,$A49,CustomerCount_Data!$G:$G,$D50,CustomerCount_Data!$D:$D,H$9,CustomerCount_Data!$C:$C,H$10)</f>
        <v>1</v>
      </c>
      <c r="I50" s="34">
        <f>SUMIFS(CustomerCount_Data!$E:$E,CustomerCount_Data!$A:$A,$B$2,CustomerCount_Data!$F:$F,$A49,CustomerCount_Data!$G:$G,$D50,CustomerCount_Data!$D:$D,I$9,CustomerCount_Data!$C:$C,I$10)</f>
        <v>1</v>
      </c>
      <c r="J50" s="34">
        <f>SUMIFS(CustomerCount_Data!$E:$E,CustomerCount_Data!$A:$A,$B$2,CustomerCount_Data!$F:$F,$A49,CustomerCount_Data!$G:$G,$D50,CustomerCount_Data!$D:$D,J$9,CustomerCount_Data!$C:$C,J$10)</f>
        <v>1</v>
      </c>
      <c r="K50" s="34">
        <f>SUMIFS(CustomerCount_Data!$E:$E,CustomerCount_Data!$A:$A,$B$2,CustomerCount_Data!$F:$F,$A49,CustomerCount_Data!$G:$G,$D50,CustomerCount_Data!$D:$D,K$9,CustomerCount_Data!$C:$C,K$10)</f>
        <v>1</v>
      </c>
      <c r="L50" s="34">
        <f>SUMIFS(CustomerCount_Data!$E:$E,CustomerCount_Data!$A:$A,$B$2,CustomerCount_Data!$F:$F,$A49,CustomerCount_Data!$G:$G,$D50,CustomerCount_Data!$D:$D,L$9,CustomerCount_Data!$C:$C,L$10)</f>
        <v>1</v>
      </c>
      <c r="M50" s="34">
        <f>SUMIFS(CustomerCount_Data!$E:$E,CustomerCount_Data!$A:$A,$B$2,CustomerCount_Data!$F:$F,$A49,CustomerCount_Data!$G:$G,$D50,CustomerCount_Data!$D:$D,M$9,CustomerCount_Data!$C:$C,M$10)</f>
        <v>1</v>
      </c>
      <c r="N50" s="34">
        <f>SUMIFS(CustomerCount_Data!$E:$E,CustomerCount_Data!$A:$A,$B$2,CustomerCount_Data!$F:$F,$A49,CustomerCount_Data!$G:$G,$D50,CustomerCount_Data!$D:$D,N$9,CustomerCount_Data!$C:$C,N$10)</f>
        <v>1</v>
      </c>
      <c r="O50" s="34">
        <f>SUMIFS(CustomerCount_Data!$E:$E,CustomerCount_Data!$A:$A,$B$2,CustomerCount_Data!$F:$F,$A49,CustomerCount_Data!$G:$G,$D50,CustomerCount_Data!$D:$D,O$9,CustomerCount_Data!$C:$C,O$10)</f>
        <v>1</v>
      </c>
      <c r="P50" s="34">
        <f>SUMIFS(CustomerCount_Data!$E:$E,CustomerCount_Data!$A:$A,$B$2,CustomerCount_Data!$F:$F,$A49,CustomerCount_Data!$G:$G,$D50,CustomerCount_Data!$D:$D,P$9,CustomerCount_Data!$C:$C,P$10)</f>
        <v>1</v>
      </c>
      <c r="Q50" s="34">
        <f t="shared" si="30"/>
        <v>12</v>
      </c>
    </row>
    <row r="51" spans="1:17" x14ac:dyDescent="0.25">
      <c r="B51" t="s">
        <v>145</v>
      </c>
      <c r="C51" t="s">
        <v>126</v>
      </c>
      <c r="E51" s="34">
        <f>SUM(E49:E50)</f>
        <v>1</v>
      </c>
      <c r="F51" s="34">
        <f t="shared" ref="F51:P51" si="31">SUM(F49:F50)</f>
        <v>1</v>
      </c>
      <c r="G51" s="34">
        <f t="shared" si="31"/>
        <v>1</v>
      </c>
      <c r="H51" s="34">
        <f t="shared" si="31"/>
        <v>1</v>
      </c>
      <c r="I51" s="34">
        <f t="shared" si="31"/>
        <v>1</v>
      </c>
      <c r="J51" s="34">
        <f t="shared" si="31"/>
        <v>1</v>
      </c>
      <c r="K51" s="34">
        <f t="shared" si="31"/>
        <v>1</v>
      </c>
      <c r="L51" s="34">
        <f t="shared" si="31"/>
        <v>1</v>
      </c>
      <c r="M51" s="34">
        <f t="shared" si="31"/>
        <v>1</v>
      </c>
      <c r="N51" s="34">
        <f t="shared" si="31"/>
        <v>1</v>
      </c>
      <c r="O51" s="34">
        <f t="shared" si="31"/>
        <v>1</v>
      </c>
      <c r="P51" s="34">
        <f t="shared" si="31"/>
        <v>1</v>
      </c>
      <c r="Q51" s="34">
        <f t="shared" si="30"/>
        <v>12</v>
      </c>
    </row>
    <row r="52" spans="1:17" x14ac:dyDescent="0.25">
      <c r="B52" t="s">
        <v>145</v>
      </c>
      <c r="C52" t="s">
        <v>150</v>
      </c>
      <c r="E52" s="34">
        <f>+E49+(E50*$D$7)</f>
        <v>0.105</v>
      </c>
      <c r="F52" s="34">
        <f t="shared" ref="F52:P52" si="32">+F49+(F50*$D$7)</f>
        <v>0.105</v>
      </c>
      <c r="G52" s="34">
        <f t="shared" si="32"/>
        <v>0.105</v>
      </c>
      <c r="H52" s="34">
        <f t="shared" si="32"/>
        <v>0.105</v>
      </c>
      <c r="I52" s="34">
        <f t="shared" si="32"/>
        <v>0.105</v>
      </c>
      <c r="J52" s="34">
        <f t="shared" si="32"/>
        <v>0.105</v>
      </c>
      <c r="K52" s="34">
        <f t="shared" si="32"/>
        <v>0.105</v>
      </c>
      <c r="L52" s="34">
        <f t="shared" si="32"/>
        <v>0.105</v>
      </c>
      <c r="M52" s="34">
        <f t="shared" si="32"/>
        <v>0.105</v>
      </c>
      <c r="N52" s="34">
        <f t="shared" si="32"/>
        <v>0.105</v>
      </c>
      <c r="O52" s="34">
        <f t="shared" si="32"/>
        <v>0.105</v>
      </c>
      <c r="P52" s="34">
        <f t="shared" si="32"/>
        <v>0.105</v>
      </c>
      <c r="Q52" s="34">
        <f t="shared" si="30"/>
        <v>1.26</v>
      </c>
    </row>
    <row r="54" spans="1:17" x14ac:dyDescent="0.25">
      <c r="A54" t="s">
        <v>146</v>
      </c>
      <c r="B54" t="s">
        <v>146</v>
      </c>
      <c r="D54" t="s">
        <v>115</v>
      </c>
      <c r="E54" s="34">
        <f>SUMIFS(CustomerCount_Data!$E:$E,CustomerCount_Data!$A:$A,$B$2,CustomerCount_Data!$F:$F,$A54,CustomerCount_Data!$G:$G,$D54,CustomerCount_Data!$D:$D,E$9,CustomerCount_Data!$C:$C,E$10)</f>
        <v>4</v>
      </c>
      <c r="F54" s="34">
        <f>SUMIFS(CustomerCount_Data!$E:$E,CustomerCount_Data!$A:$A,$B$2,CustomerCount_Data!$F:$F,$A54,CustomerCount_Data!$G:$G,$D54,CustomerCount_Data!$D:$D,F$9,CustomerCount_Data!$C:$C,F$10)</f>
        <v>6</v>
      </c>
      <c r="G54" s="34">
        <f>SUMIFS(CustomerCount_Data!$E:$E,CustomerCount_Data!$A:$A,$B$2,CustomerCount_Data!$F:$F,$A54,CustomerCount_Data!$G:$G,$D54,CustomerCount_Data!$D:$D,G$9,CustomerCount_Data!$C:$C,G$10)</f>
        <v>5</v>
      </c>
      <c r="H54" s="34">
        <f>SUMIFS(CustomerCount_Data!$E:$E,CustomerCount_Data!$A:$A,$B$2,CustomerCount_Data!$F:$F,$A54,CustomerCount_Data!$G:$G,$D54,CustomerCount_Data!$D:$D,H$9,CustomerCount_Data!$C:$C,H$10)</f>
        <v>6</v>
      </c>
      <c r="I54" s="34">
        <f>SUMIFS(CustomerCount_Data!$E:$E,CustomerCount_Data!$A:$A,$B$2,CustomerCount_Data!$F:$F,$A54,CustomerCount_Data!$G:$G,$D54,CustomerCount_Data!$D:$D,I$9,CustomerCount_Data!$C:$C,I$10)</f>
        <v>3</v>
      </c>
      <c r="J54" s="34">
        <f>SUMIFS(CustomerCount_Data!$E:$E,CustomerCount_Data!$A:$A,$B$2,CustomerCount_Data!$F:$F,$A54,CustomerCount_Data!$G:$G,$D54,CustomerCount_Data!$D:$D,J$9,CustomerCount_Data!$C:$C,J$10)</f>
        <v>5</v>
      </c>
      <c r="K54" s="34">
        <f>SUMIFS(CustomerCount_Data!$E:$E,CustomerCount_Data!$A:$A,$B$2,CustomerCount_Data!$F:$F,$A54,CustomerCount_Data!$G:$G,$D54,CustomerCount_Data!$D:$D,K$9,CustomerCount_Data!$C:$C,K$10)</f>
        <v>3</v>
      </c>
      <c r="L54" s="34">
        <f>SUMIFS(CustomerCount_Data!$E:$E,CustomerCount_Data!$A:$A,$B$2,CustomerCount_Data!$F:$F,$A54,CustomerCount_Data!$G:$G,$D54,CustomerCount_Data!$D:$D,L$9,CustomerCount_Data!$C:$C,L$10)</f>
        <v>7</v>
      </c>
      <c r="M54" s="34">
        <f>SUMIFS(CustomerCount_Data!$E:$E,CustomerCount_Data!$A:$A,$B$2,CustomerCount_Data!$F:$F,$A54,CustomerCount_Data!$G:$G,$D54,CustomerCount_Data!$D:$D,M$9,CustomerCount_Data!$C:$C,M$10)</f>
        <v>5</v>
      </c>
      <c r="N54" s="34">
        <f>SUMIFS(CustomerCount_Data!$E:$E,CustomerCount_Data!$A:$A,$B$2,CustomerCount_Data!$F:$F,$A54,CustomerCount_Data!$G:$G,$D54,CustomerCount_Data!$D:$D,N$9,CustomerCount_Data!$C:$C,N$10)</f>
        <v>5</v>
      </c>
      <c r="O54" s="34">
        <f>SUMIFS(CustomerCount_Data!$E:$E,CustomerCount_Data!$A:$A,$B$2,CustomerCount_Data!$F:$F,$A54,CustomerCount_Data!$G:$G,$D54,CustomerCount_Data!$D:$D,O$9,CustomerCount_Data!$C:$C,O$10)</f>
        <v>7</v>
      </c>
      <c r="P54" s="34">
        <f>SUMIFS(CustomerCount_Data!$E:$E,CustomerCount_Data!$A:$A,$B$2,CustomerCount_Data!$F:$F,$A54,CustomerCount_Data!$G:$G,$D54,CustomerCount_Data!$D:$D,P$9,CustomerCount_Data!$C:$C,P$10)</f>
        <v>7</v>
      </c>
      <c r="Q54" s="34">
        <f t="shared" ref="Q54:Q57" si="33">SUM(E54:P54)</f>
        <v>63</v>
      </c>
    </row>
    <row r="55" spans="1:17" x14ac:dyDescent="0.25">
      <c r="B55" t="s">
        <v>146</v>
      </c>
      <c r="D55" t="s">
        <v>116</v>
      </c>
      <c r="E55" s="34">
        <f>SUMIFS(CustomerCount_Data!$E:$E,CustomerCount_Data!$A:$A,$B$2,CustomerCount_Data!$F:$F,$A54,CustomerCount_Data!$G:$G,$D55,CustomerCount_Data!$D:$D,E$9,CustomerCount_Data!$C:$C,E$10)</f>
        <v>524</v>
      </c>
      <c r="F55" s="34">
        <f>SUMIFS(CustomerCount_Data!$E:$E,CustomerCount_Data!$A:$A,$B$2,CustomerCount_Data!$F:$F,$A54,CustomerCount_Data!$G:$G,$D55,CustomerCount_Data!$D:$D,F$9,CustomerCount_Data!$C:$C,F$10)</f>
        <v>517</v>
      </c>
      <c r="G55" s="34">
        <f>SUMIFS(CustomerCount_Data!$E:$E,CustomerCount_Data!$A:$A,$B$2,CustomerCount_Data!$F:$F,$A54,CustomerCount_Data!$G:$G,$D55,CustomerCount_Data!$D:$D,G$9,CustomerCount_Data!$C:$C,G$10)</f>
        <v>517</v>
      </c>
      <c r="H55" s="34">
        <f>SUMIFS(CustomerCount_Data!$E:$E,CustomerCount_Data!$A:$A,$B$2,CustomerCount_Data!$F:$F,$A54,CustomerCount_Data!$G:$G,$D55,CustomerCount_Data!$D:$D,H$9,CustomerCount_Data!$C:$C,H$10)</f>
        <v>513</v>
      </c>
      <c r="I55" s="34">
        <f>SUMIFS(CustomerCount_Data!$E:$E,CustomerCount_Data!$A:$A,$B$2,CustomerCount_Data!$F:$F,$A54,CustomerCount_Data!$G:$G,$D55,CustomerCount_Data!$D:$D,I$9,CustomerCount_Data!$C:$C,I$10)</f>
        <v>513</v>
      </c>
      <c r="J55" s="34">
        <f>SUMIFS(CustomerCount_Data!$E:$E,CustomerCount_Data!$A:$A,$B$2,CustomerCount_Data!$F:$F,$A54,CustomerCount_Data!$G:$G,$D55,CustomerCount_Data!$D:$D,J$9,CustomerCount_Data!$C:$C,J$10)</f>
        <v>521</v>
      </c>
      <c r="K55" s="34">
        <f>SUMIFS(CustomerCount_Data!$E:$E,CustomerCount_Data!$A:$A,$B$2,CustomerCount_Data!$F:$F,$A54,CustomerCount_Data!$G:$G,$D55,CustomerCount_Data!$D:$D,K$9,CustomerCount_Data!$C:$C,K$10)</f>
        <v>531</v>
      </c>
      <c r="L55" s="34">
        <f>SUMIFS(CustomerCount_Data!$E:$E,CustomerCount_Data!$A:$A,$B$2,CustomerCount_Data!$F:$F,$A54,CustomerCount_Data!$G:$G,$D55,CustomerCount_Data!$D:$D,L$9,CustomerCount_Data!$C:$C,L$10)</f>
        <v>518</v>
      </c>
      <c r="M55" s="34">
        <f>SUMIFS(CustomerCount_Data!$E:$E,CustomerCount_Data!$A:$A,$B$2,CustomerCount_Data!$F:$F,$A54,CustomerCount_Data!$G:$G,$D55,CustomerCount_Data!$D:$D,M$9,CustomerCount_Data!$C:$C,M$10)</f>
        <v>522</v>
      </c>
      <c r="N55" s="34">
        <f>SUMIFS(CustomerCount_Data!$E:$E,CustomerCount_Data!$A:$A,$B$2,CustomerCount_Data!$F:$F,$A54,CustomerCount_Data!$G:$G,$D55,CustomerCount_Data!$D:$D,N$9,CustomerCount_Data!$C:$C,N$10)</f>
        <v>524</v>
      </c>
      <c r="O55" s="34">
        <f>SUMIFS(CustomerCount_Data!$E:$E,CustomerCount_Data!$A:$A,$B$2,CustomerCount_Data!$F:$F,$A54,CustomerCount_Data!$G:$G,$D55,CustomerCount_Data!$D:$D,O$9,CustomerCount_Data!$C:$C,O$10)</f>
        <v>521</v>
      </c>
      <c r="P55" s="34">
        <f>SUMIFS(CustomerCount_Data!$E:$E,CustomerCount_Data!$A:$A,$B$2,CustomerCount_Data!$F:$F,$A54,CustomerCount_Data!$G:$G,$D55,CustomerCount_Data!$D:$D,P$9,CustomerCount_Data!$C:$C,P$10)</f>
        <v>527</v>
      </c>
      <c r="Q55" s="34">
        <f t="shared" si="33"/>
        <v>6248</v>
      </c>
    </row>
    <row r="56" spans="1:17" x14ac:dyDescent="0.25">
      <c r="B56" t="s">
        <v>146</v>
      </c>
      <c r="C56" t="s">
        <v>126</v>
      </c>
      <c r="E56" s="34">
        <f>SUM(E54:E55)</f>
        <v>528</v>
      </c>
      <c r="F56" s="34">
        <f t="shared" ref="F56:P56" si="34">SUM(F54:F55)</f>
        <v>523</v>
      </c>
      <c r="G56" s="34">
        <f t="shared" si="34"/>
        <v>522</v>
      </c>
      <c r="H56" s="34">
        <f t="shared" si="34"/>
        <v>519</v>
      </c>
      <c r="I56" s="34">
        <f t="shared" si="34"/>
        <v>516</v>
      </c>
      <c r="J56" s="34">
        <f t="shared" si="34"/>
        <v>526</v>
      </c>
      <c r="K56" s="34">
        <f t="shared" si="34"/>
        <v>534</v>
      </c>
      <c r="L56" s="34">
        <f t="shared" si="34"/>
        <v>525</v>
      </c>
      <c r="M56" s="34">
        <f t="shared" si="34"/>
        <v>527</v>
      </c>
      <c r="N56" s="34">
        <f t="shared" si="34"/>
        <v>529</v>
      </c>
      <c r="O56" s="34">
        <f t="shared" si="34"/>
        <v>528</v>
      </c>
      <c r="P56" s="34">
        <f t="shared" si="34"/>
        <v>534</v>
      </c>
      <c r="Q56" s="34">
        <f t="shared" si="33"/>
        <v>6311</v>
      </c>
    </row>
    <row r="57" spans="1:17" x14ac:dyDescent="0.25">
      <c r="B57" t="s">
        <v>146</v>
      </c>
      <c r="C57" t="s">
        <v>150</v>
      </c>
      <c r="E57" s="34">
        <f>+E54+(E55*$D$7)</f>
        <v>59.019999999999996</v>
      </c>
      <c r="F57" s="34">
        <f t="shared" ref="F57:P57" si="35">+F54+(F55*$D$7)</f>
        <v>60.284999999999997</v>
      </c>
      <c r="G57" s="34">
        <f t="shared" si="35"/>
        <v>59.284999999999997</v>
      </c>
      <c r="H57" s="34">
        <f t="shared" si="35"/>
        <v>59.864999999999995</v>
      </c>
      <c r="I57" s="34">
        <f t="shared" si="35"/>
        <v>56.864999999999995</v>
      </c>
      <c r="J57" s="34">
        <f t="shared" si="35"/>
        <v>59.704999999999998</v>
      </c>
      <c r="K57" s="34">
        <f t="shared" si="35"/>
        <v>58.754999999999995</v>
      </c>
      <c r="L57" s="34">
        <f t="shared" si="35"/>
        <v>61.39</v>
      </c>
      <c r="M57" s="34">
        <f t="shared" si="35"/>
        <v>59.809999999999995</v>
      </c>
      <c r="N57" s="34">
        <f t="shared" si="35"/>
        <v>60.019999999999996</v>
      </c>
      <c r="O57" s="34">
        <f t="shared" si="35"/>
        <v>61.704999999999998</v>
      </c>
      <c r="P57" s="34">
        <f t="shared" si="35"/>
        <v>62.335000000000001</v>
      </c>
      <c r="Q57" s="34">
        <f t="shared" si="33"/>
        <v>719.04</v>
      </c>
    </row>
    <row r="59" spans="1:17" x14ac:dyDescent="0.25">
      <c r="A59" t="s">
        <v>147</v>
      </c>
      <c r="B59" t="s">
        <v>147</v>
      </c>
      <c r="D59" t="s">
        <v>115</v>
      </c>
      <c r="E59" s="34">
        <f>SUMIFS(CustomerCount_Data!$E:$E,CustomerCount_Data!$A:$A,$B$2,CustomerCount_Data!$F:$F,$A59,CustomerCount_Data!$G:$G,$D59,CustomerCount_Data!$D:$D,E$9,CustomerCount_Data!$C:$C,E$10)</f>
        <v>0</v>
      </c>
      <c r="F59" s="34">
        <f>SUMIFS(CustomerCount_Data!$E:$E,CustomerCount_Data!$A:$A,$B$2,CustomerCount_Data!$F:$F,$A59,CustomerCount_Data!$G:$G,$D59,CustomerCount_Data!$D:$D,F$9,CustomerCount_Data!$C:$C,F$10)</f>
        <v>0</v>
      </c>
      <c r="G59" s="34">
        <f>SUMIFS(CustomerCount_Data!$E:$E,CustomerCount_Data!$A:$A,$B$2,CustomerCount_Data!$F:$F,$A59,CustomerCount_Data!$G:$G,$D59,CustomerCount_Data!$D:$D,G$9,CustomerCount_Data!$C:$C,G$10)</f>
        <v>0</v>
      </c>
      <c r="H59" s="34">
        <f>SUMIFS(CustomerCount_Data!$E:$E,CustomerCount_Data!$A:$A,$B$2,CustomerCount_Data!$F:$F,$A59,CustomerCount_Data!$G:$G,$D59,CustomerCount_Data!$D:$D,H$9,CustomerCount_Data!$C:$C,H$10)</f>
        <v>0</v>
      </c>
      <c r="I59" s="34">
        <f>SUMIFS(CustomerCount_Data!$E:$E,CustomerCount_Data!$A:$A,$B$2,CustomerCount_Data!$F:$F,$A59,CustomerCount_Data!$G:$G,$D59,CustomerCount_Data!$D:$D,I$9,CustomerCount_Data!$C:$C,I$10)</f>
        <v>0</v>
      </c>
      <c r="J59" s="34">
        <f>SUMIFS(CustomerCount_Data!$E:$E,CustomerCount_Data!$A:$A,$B$2,CustomerCount_Data!$F:$F,$A59,CustomerCount_Data!$G:$G,$D59,CustomerCount_Data!$D:$D,J$9,CustomerCount_Data!$C:$C,J$10)</f>
        <v>0</v>
      </c>
      <c r="K59" s="34">
        <f>SUMIFS(CustomerCount_Data!$E:$E,CustomerCount_Data!$A:$A,$B$2,CustomerCount_Data!$F:$F,$A59,CustomerCount_Data!$G:$G,$D59,CustomerCount_Data!$D:$D,K$9,CustomerCount_Data!$C:$C,K$10)</f>
        <v>0</v>
      </c>
      <c r="L59" s="34">
        <f>SUMIFS(CustomerCount_Data!$E:$E,CustomerCount_Data!$A:$A,$B$2,CustomerCount_Data!$F:$F,$A59,CustomerCount_Data!$G:$G,$D59,CustomerCount_Data!$D:$D,L$9,CustomerCount_Data!$C:$C,L$10)</f>
        <v>0</v>
      </c>
      <c r="M59" s="34">
        <f>SUMIFS(CustomerCount_Data!$E:$E,CustomerCount_Data!$A:$A,$B$2,CustomerCount_Data!$F:$F,$A59,CustomerCount_Data!$G:$G,$D59,CustomerCount_Data!$D:$D,M$9,CustomerCount_Data!$C:$C,M$10)</f>
        <v>0</v>
      </c>
      <c r="N59" s="34">
        <f>SUMIFS(CustomerCount_Data!$E:$E,CustomerCount_Data!$A:$A,$B$2,CustomerCount_Data!$F:$F,$A59,CustomerCount_Data!$G:$G,$D59,CustomerCount_Data!$D:$D,N$9,CustomerCount_Data!$C:$C,N$10)</f>
        <v>0</v>
      </c>
      <c r="O59" s="34">
        <f>SUMIFS(CustomerCount_Data!$E:$E,CustomerCount_Data!$A:$A,$B$2,CustomerCount_Data!$F:$F,$A59,CustomerCount_Data!$G:$G,$D59,CustomerCount_Data!$D:$D,O$9,CustomerCount_Data!$C:$C,O$10)</f>
        <v>0</v>
      </c>
      <c r="P59" s="34">
        <f>SUMIFS(CustomerCount_Data!$E:$E,CustomerCount_Data!$A:$A,$B$2,CustomerCount_Data!$F:$F,$A59,CustomerCount_Data!$G:$G,$D59,CustomerCount_Data!$D:$D,P$9,CustomerCount_Data!$C:$C,P$10)</f>
        <v>0</v>
      </c>
      <c r="Q59" s="34">
        <f t="shared" ref="Q59:Q62" si="36">SUM(E59:P59)</f>
        <v>0</v>
      </c>
    </row>
    <row r="60" spans="1:17" x14ac:dyDescent="0.25">
      <c r="B60" t="s">
        <v>147</v>
      </c>
      <c r="D60" t="s">
        <v>116</v>
      </c>
      <c r="E60" s="34">
        <f>SUMIFS(CustomerCount_Data!$E:$E,CustomerCount_Data!$A:$A,$B$2,CustomerCount_Data!$F:$F,$A59,CustomerCount_Data!$G:$G,$D60,CustomerCount_Data!$D:$D,E$9,CustomerCount_Data!$C:$C,E$10)</f>
        <v>2003</v>
      </c>
      <c r="F60" s="34">
        <f>SUMIFS(CustomerCount_Data!$E:$E,CustomerCount_Data!$A:$A,$B$2,CustomerCount_Data!$F:$F,$A59,CustomerCount_Data!$G:$G,$D60,CustomerCount_Data!$D:$D,F$9,CustomerCount_Data!$C:$C,F$10)</f>
        <v>1943</v>
      </c>
      <c r="G60" s="34">
        <f>SUMIFS(CustomerCount_Data!$E:$E,CustomerCount_Data!$A:$A,$B$2,CustomerCount_Data!$F:$F,$A59,CustomerCount_Data!$G:$G,$D60,CustomerCount_Data!$D:$D,G$9,CustomerCount_Data!$C:$C,G$10)</f>
        <v>1929</v>
      </c>
      <c r="H60" s="34">
        <f>SUMIFS(CustomerCount_Data!$E:$E,CustomerCount_Data!$A:$A,$B$2,CustomerCount_Data!$F:$F,$A59,CustomerCount_Data!$G:$G,$D60,CustomerCount_Data!$D:$D,H$9,CustomerCount_Data!$C:$C,H$10)</f>
        <v>1910</v>
      </c>
      <c r="I60" s="34">
        <f>SUMIFS(CustomerCount_Data!$E:$E,CustomerCount_Data!$A:$A,$B$2,CustomerCount_Data!$F:$F,$A59,CustomerCount_Data!$G:$G,$D60,CustomerCount_Data!$D:$D,I$9,CustomerCount_Data!$C:$C,I$10)</f>
        <v>1939</v>
      </c>
      <c r="J60" s="34">
        <f>SUMIFS(CustomerCount_Data!$E:$E,CustomerCount_Data!$A:$A,$B$2,CustomerCount_Data!$F:$F,$A59,CustomerCount_Data!$G:$G,$D60,CustomerCount_Data!$D:$D,J$9,CustomerCount_Data!$C:$C,J$10)</f>
        <v>1959</v>
      </c>
      <c r="K60" s="34">
        <f>SUMIFS(CustomerCount_Data!$E:$E,CustomerCount_Data!$A:$A,$B$2,CustomerCount_Data!$F:$F,$A59,CustomerCount_Data!$G:$G,$D60,CustomerCount_Data!$D:$D,K$9,CustomerCount_Data!$C:$C,K$10)</f>
        <v>1958</v>
      </c>
      <c r="L60" s="34">
        <f>SUMIFS(CustomerCount_Data!$E:$E,CustomerCount_Data!$A:$A,$B$2,CustomerCount_Data!$F:$F,$A59,CustomerCount_Data!$G:$G,$D60,CustomerCount_Data!$D:$D,L$9,CustomerCount_Data!$C:$C,L$10)</f>
        <v>1935</v>
      </c>
      <c r="M60" s="34">
        <f>SUMIFS(CustomerCount_Data!$E:$E,CustomerCount_Data!$A:$A,$B$2,CustomerCount_Data!$F:$F,$A59,CustomerCount_Data!$G:$G,$D60,CustomerCount_Data!$D:$D,M$9,CustomerCount_Data!$C:$C,M$10)</f>
        <v>1997</v>
      </c>
      <c r="N60" s="34">
        <f>SUMIFS(CustomerCount_Data!$E:$E,CustomerCount_Data!$A:$A,$B$2,CustomerCount_Data!$F:$F,$A59,CustomerCount_Data!$G:$G,$D60,CustomerCount_Data!$D:$D,N$9,CustomerCount_Data!$C:$C,N$10)</f>
        <v>1960</v>
      </c>
      <c r="O60" s="34">
        <f>SUMIFS(CustomerCount_Data!$E:$E,CustomerCount_Data!$A:$A,$B$2,CustomerCount_Data!$F:$F,$A59,CustomerCount_Data!$G:$G,$D60,CustomerCount_Data!$D:$D,O$9,CustomerCount_Data!$C:$C,O$10)</f>
        <v>2002</v>
      </c>
      <c r="P60" s="34">
        <f>SUMIFS(CustomerCount_Data!$E:$E,CustomerCount_Data!$A:$A,$B$2,CustomerCount_Data!$F:$F,$A59,CustomerCount_Data!$G:$G,$D60,CustomerCount_Data!$D:$D,P$9,CustomerCount_Data!$C:$C,P$10)</f>
        <v>2016</v>
      </c>
      <c r="Q60" s="34">
        <f t="shared" si="36"/>
        <v>23551</v>
      </c>
    </row>
    <row r="61" spans="1:17" x14ac:dyDescent="0.25">
      <c r="B61" t="s">
        <v>147</v>
      </c>
      <c r="C61" t="s">
        <v>126</v>
      </c>
      <c r="E61" s="34">
        <f>SUM(E59:E60)</f>
        <v>2003</v>
      </c>
      <c r="F61" s="34">
        <f t="shared" ref="F61:P61" si="37">SUM(F59:F60)</f>
        <v>1943</v>
      </c>
      <c r="G61" s="34">
        <f t="shared" si="37"/>
        <v>1929</v>
      </c>
      <c r="H61" s="34">
        <f t="shared" si="37"/>
        <v>1910</v>
      </c>
      <c r="I61" s="34">
        <f t="shared" si="37"/>
        <v>1939</v>
      </c>
      <c r="J61" s="34">
        <f t="shared" si="37"/>
        <v>1959</v>
      </c>
      <c r="K61" s="34">
        <f t="shared" si="37"/>
        <v>1958</v>
      </c>
      <c r="L61" s="34">
        <f t="shared" si="37"/>
        <v>1935</v>
      </c>
      <c r="M61" s="34">
        <f t="shared" si="37"/>
        <v>1997</v>
      </c>
      <c r="N61" s="34">
        <f t="shared" si="37"/>
        <v>1960</v>
      </c>
      <c r="O61" s="34">
        <f t="shared" si="37"/>
        <v>2002</v>
      </c>
      <c r="P61" s="34">
        <f t="shared" si="37"/>
        <v>2016</v>
      </c>
      <c r="Q61" s="34">
        <f t="shared" si="36"/>
        <v>23551</v>
      </c>
    </row>
    <row r="62" spans="1:17" x14ac:dyDescent="0.25">
      <c r="B62" t="s">
        <v>147</v>
      </c>
      <c r="C62" t="s">
        <v>150</v>
      </c>
      <c r="E62" s="34">
        <f>+E59+(E60*$D$7)</f>
        <v>210.315</v>
      </c>
      <c r="F62" s="34">
        <f t="shared" ref="F62:P62" si="38">+F59+(F60*$D$7)</f>
        <v>204.01499999999999</v>
      </c>
      <c r="G62" s="34">
        <f t="shared" si="38"/>
        <v>202.54499999999999</v>
      </c>
      <c r="H62" s="34">
        <f t="shared" si="38"/>
        <v>200.54999999999998</v>
      </c>
      <c r="I62" s="34">
        <f t="shared" si="38"/>
        <v>203.595</v>
      </c>
      <c r="J62" s="34">
        <f t="shared" si="38"/>
        <v>205.69499999999999</v>
      </c>
      <c r="K62" s="34">
        <f t="shared" si="38"/>
        <v>205.59</v>
      </c>
      <c r="L62" s="34">
        <f t="shared" si="38"/>
        <v>203.17499999999998</v>
      </c>
      <c r="M62" s="34">
        <f t="shared" si="38"/>
        <v>209.685</v>
      </c>
      <c r="N62" s="34">
        <f t="shared" si="38"/>
        <v>205.79999999999998</v>
      </c>
      <c r="O62" s="34">
        <f t="shared" si="38"/>
        <v>210.20999999999998</v>
      </c>
      <c r="P62" s="34">
        <f t="shared" si="38"/>
        <v>211.67999999999998</v>
      </c>
      <c r="Q62" s="34">
        <f t="shared" si="36"/>
        <v>2472.8549999999996</v>
      </c>
    </row>
    <row r="65" spans="1:17" x14ac:dyDescent="0.25">
      <c r="A65" t="s">
        <v>148</v>
      </c>
      <c r="B65" t="s">
        <v>148</v>
      </c>
      <c r="D65" t="s">
        <v>115</v>
      </c>
      <c r="E65" s="34">
        <f>SUMIFS(E$13:E$62,$D13:$D62,$D65)</f>
        <v>26937</v>
      </c>
      <c r="F65" s="34">
        <f t="shared" ref="F65:P65" si="39">SUMIFS(F$13:F$62,$D13:$D62,$D65)</f>
        <v>26718</v>
      </c>
      <c r="G65" s="34">
        <f t="shared" si="39"/>
        <v>26666</v>
      </c>
      <c r="H65" s="34">
        <f t="shared" si="39"/>
        <v>27172</v>
      </c>
      <c r="I65" s="34">
        <f t="shared" si="39"/>
        <v>27200</v>
      </c>
      <c r="J65" s="34">
        <f t="shared" si="39"/>
        <v>27357</v>
      </c>
      <c r="K65" s="34">
        <f t="shared" si="39"/>
        <v>27624</v>
      </c>
      <c r="L65" s="34">
        <f t="shared" si="39"/>
        <v>27717</v>
      </c>
      <c r="M65" s="34">
        <f t="shared" si="39"/>
        <v>27994</v>
      </c>
      <c r="N65" s="34">
        <f t="shared" si="39"/>
        <v>27859</v>
      </c>
      <c r="O65" s="34">
        <f t="shared" si="39"/>
        <v>28116</v>
      </c>
      <c r="P65" s="34">
        <f t="shared" si="39"/>
        <v>28030</v>
      </c>
      <c r="Q65" s="34">
        <f t="shared" ref="Q65:Q68" si="40">SUM(E65:P65)</f>
        <v>329390</v>
      </c>
    </row>
    <row r="66" spans="1:17" x14ac:dyDescent="0.25">
      <c r="B66" t="s">
        <v>148</v>
      </c>
      <c r="D66" t="s">
        <v>116</v>
      </c>
      <c r="E66" s="34">
        <f>SUMIFS(E$13:E$62,$D13:$D62,$D66)</f>
        <v>3477</v>
      </c>
      <c r="F66" s="34">
        <f t="shared" ref="F66:P66" si="41">SUMIFS(F$13:F$62,$D13:$D62,$D66)</f>
        <v>3402</v>
      </c>
      <c r="G66" s="34">
        <f t="shared" si="41"/>
        <v>3398</v>
      </c>
      <c r="H66" s="34">
        <f t="shared" si="41"/>
        <v>2636</v>
      </c>
      <c r="I66" s="34">
        <f t="shared" si="41"/>
        <v>2664</v>
      </c>
      <c r="J66" s="34">
        <f t="shared" si="41"/>
        <v>2692</v>
      </c>
      <c r="K66" s="34">
        <f t="shared" si="41"/>
        <v>2703</v>
      </c>
      <c r="L66" s="34">
        <f t="shared" si="41"/>
        <v>2663</v>
      </c>
      <c r="M66" s="34">
        <f t="shared" si="41"/>
        <v>2731</v>
      </c>
      <c r="N66" s="34">
        <f t="shared" si="41"/>
        <v>2697</v>
      </c>
      <c r="O66" s="34">
        <f t="shared" si="41"/>
        <v>2738</v>
      </c>
      <c r="P66" s="34">
        <f t="shared" si="41"/>
        <v>2762</v>
      </c>
      <c r="Q66" s="34">
        <f t="shared" si="40"/>
        <v>34563</v>
      </c>
    </row>
    <row r="67" spans="1:17" x14ac:dyDescent="0.25">
      <c r="B67" t="s">
        <v>148</v>
      </c>
      <c r="C67" t="s">
        <v>126</v>
      </c>
      <c r="E67" s="34">
        <f>SUM(E65:E66)</f>
        <v>30414</v>
      </c>
      <c r="F67" s="34">
        <f t="shared" ref="F67:P67" si="42">SUM(F65:F66)</f>
        <v>30120</v>
      </c>
      <c r="G67" s="34">
        <f t="shared" si="42"/>
        <v>30064</v>
      </c>
      <c r="H67" s="34">
        <f t="shared" si="42"/>
        <v>29808</v>
      </c>
      <c r="I67" s="34">
        <f t="shared" si="42"/>
        <v>29864</v>
      </c>
      <c r="J67" s="34">
        <f t="shared" si="42"/>
        <v>30049</v>
      </c>
      <c r="K67" s="34">
        <f t="shared" si="42"/>
        <v>30327</v>
      </c>
      <c r="L67" s="34">
        <f t="shared" si="42"/>
        <v>30380</v>
      </c>
      <c r="M67" s="34">
        <f t="shared" si="42"/>
        <v>30725</v>
      </c>
      <c r="N67" s="34">
        <f t="shared" si="42"/>
        <v>30556</v>
      </c>
      <c r="O67" s="34">
        <f t="shared" si="42"/>
        <v>30854</v>
      </c>
      <c r="P67" s="34">
        <f t="shared" si="42"/>
        <v>30792</v>
      </c>
      <c r="Q67" s="34">
        <f t="shared" si="40"/>
        <v>363953</v>
      </c>
    </row>
    <row r="68" spans="1:17" x14ac:dyDescent="0.25">
      <c r="B68" t="s">
        <v>148</v>
      </c>
      <c r="C68" t="s">
        <v>150</v>
      </c>
      <c r="E68" s="34">
        <f>+E65+(E66*$D$7)</f>
        <v>27302.084999999999</v>
      </c>
      <c r="F68" s="34">
        <f t="shared" ref="F68:P68" si="43">+F65+(F66*$D$7)</f>
        <v>27075.21</v>
      </c>
      <c r="G68" s="34">
        <f t="shared" si="43"/>
        <v>27022.79</v>
      </c>
      <c r="H68" s="34">
        <f t="shared" si="43"/>
        <v>27448.78</v>
      </c>
      <c r="I68" s="34">
        <f t="shared" si="43"/>
        <v>27479.72</v>
      </c>
      <c r="J68" s="34">
        <f t="shared" si="43"/>
        <v>27639.66</v>
      </c>
      <c r="K68" s="34">
        <f t="shared" si="43"/>
        <v>27907.814999999999</v>
      </c>
      <c r="L68" s="34">
        <f t="shared" si="43"/>
        <v>27996.615000000002</v>
      </c>
      <c r="M68" s="34">
        <f t="shared" si="43"/>
        <v>28280.755000000001</v>
      </c>
      <c r="N68" s="34">
        <f t="shared" si="43"/>
        <v>28142.185000000001</v>
      </c>
      <c r="O68" s="34">
        <f t="shared" si="43"/>
        <v>28403.49</v>
      </c>
      <c r="P68" s="34">
        <f t="shared" si="43"/>
        <v>28320.01</v>
      </c>
      <c r="Q68" s="34">
        <f t="shared" si="40"/>
        <v>333019.11499999999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46"/>
  <sheetViews>
    <sheetView topLeftCell="A34" zoomScale="85" zoomScaleNormal="85" workbookViewId="0">
      <selection activeCell="A42" sqref="A42:XFD42"/>
    </sheetView>
  </sheetViews>
  <sheetFormatPr defaultRowHeight="15" x14ac:dyDescent="0.25"/>
  <cols>
    <col min="1" max="1" width="11.5703125" bestFit="1" customWidth="1"/>
    <col min="2" max="2" width="26.28515625" customWidth="1"/>
    <col min="3" max="3" width="25.140625" bestFit="1" customWidth="1"/>
    <col min="4" max="4" width="11.42578125" bestFit="1" customWidth="1"/>
    <col min="5" max="5" width="15.42578125" bestFit="1" customWidth="1"/>
    <col min="6" max="15" width="10" customWidth="1"/>
    <col min="21" max="21" width="9.85546875" bestFit="1" customWidth="1"/>
  </cols>
  <sheetData>
    <row r="2" spans="1:17" x14ac:dyDescent="0.25">
      <c r="B2" t="s">
        <v>48</v>
      </c>
      <c r="E2" s="32" t="s">
        <v>102</v>
      </c>
      <c r="F2" s="32" t="s">
        <v>100</v>
      </c>
      <c r="G2" s="32" t="s">
        <v>98</v>
      </c>
      <c r="H2" s="32" t="s">
        <v>103</v>
      </c>
      <c r="I2" s="32" t="s">
        <v>99</v>
      </c>
      <c r="J2" s="32" t="s">
        <v>101</v>
      </c>
      <c r="K2" s="32" t="s">
        <v>60</v>
      </c>
      <c r="L2" s="32" t="s">
        <v>108</v>
      </c>
    </row>
    <row r="3" spans="1:17" x14ac:dyDescent="0.25">
      <c r="E3" s="37">
        <f>SUMIFS($Q:$Q,$B:$B,E$2,$C:$C,"Adjusted Tariff Customers")/SUMIFS($Q:$Q,$B:$B,"ALL",$C:$C,"Adjusted Tariff Customers")</f>
        <v>1.4739427267651439E-2</v>
      </c>
      <c r="F3" s="37">
        <f>SUMIFS($Q:$Q,$B:$B,F$2,$C:$C,"Adjusted Tariff Customers")/SUMIFS($Q:$Q,$B:$B,"ALL",$C:$C,"Adjusted Tariff Customers")</f>
        <v>3.3767961175948415E-2</v>
      </c>
      <c r="G3" s="37">
        <f>SUMIFS($Q:$Q,$B:$B,G$2,$C:$C,"Adjusted Tariff Customers")/SUMIFS($Q:$Q,$B:$B,"ALL",$C:$C,"Adjusted Tariff Customers")</f>
        <v>7.4576166435033869E-2</v>
      </c>
      <c r="H3" s="37">
        <f>SUMIFS($Q:$Q,$B:$B,H$2,$C:$C,"Adjusted Tariff Customers")/SUMIFS($Q:$Q,$B:$B,"ALL",$C:$C,"Adjusted Tariff Customers")</f>
        <v>0</v>
      </c>
      <c r="I3" s="37">
        <f>SUMIFS($Q:$Q,$B:$B,I$2,$C:$C,"Adjusted Tariff Customers")/SUMIFS($Q:$Q,$B:$B,"ALL",$C:$C,"Adjusted Tariff Customers")</f>
        <v>6.4183869797724155E-2</v>
      </c>
      <c r="J3" s="37">
        <f>SUMIFS($Q:$Q,$B:$B,J$2,$C:$C,"Adjusted Tariff Customers")/SUMIFS($Q:$Q,$B:$B,"ALL",$C:$C,"Adjusted Tariff Customers")</f>
        <v>3.2654500821950948E-2</v>
      </c>
      <c r="K3" s="37">
        <f>SUMIFS($Q:$Q,$B:$B,K$2,$C:$C,"Unique to Tariff")/SUMIFS($Q:$Q,$B:$B,"ALL",$C:$C,"Adjusted Tariff Customers")</f>
        <v>0.78007807450169131</v>
      </c>
      <c r="L3" s="37">
        <f>SUM(E3:K3)</f>
        <v>1.0000000000000002</v>
      </c>
    </row>
    <row r="6" spans="1:17" x14ac:dyDescent="0.25">
      <c r="B6" t="s">
        <v>125</v>
      </c>
    </row>
    <row r="7" spans="1:17" x14ac:dyDescent="0.25">
      <c r="B7" s="35" t="s">
        <v>149</v>
      </c>
      <c r="C7" s="35"/>
      <c r="D7" s="36">
        <v>0.105</v>
      </c>
    </row>
    <row r="9" spans="1:17" x14ac:dyDescent="0.25">
      <c r="E9" s="15">
        <v>2015</v>
      </c>
      <c r="F9" s="15">
        <v>2015</v>
      </c>
      <c r="G9" s="15">
        <v>2015</v>
      </c>
      <c r="H9" s="15">
        <v>2016</v>
      </c>
      <c r="I9" s="15">
        <v>2016</v>
      </c>
      <c r="J9" s="15">
        <v>2016</v>
      </c>
      <c r="K9" s="15">
        <v>2016</v>
      </c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/>
    </row>
    <row r="10" spans="1:17" x14ac:dyDescent="0.25">
      <c r="E10" s="15">
        <v>10</v>
      </c>
      <c r="F10" s="15">
        <v>11</v>
      </c>
      <c r="G10" s="15">
        <v>12</v>
      </c>
      <c r="H10" s="15">
        <v>1</v>
      </c>
      <c r="I10" s="15">
        <v>2</v>
      </c>
      <c r="J10" s="15">
        <v>3</v>
      </c>
      <c r="K10" s="15">
        <v>4</v>
      </c>
      <c r="L10" s="15">
        <v>5</v>
      </c>
      <c r="M10" s="15">
        <v>6</v>
      </c>
      <c r="N10" s="15">
        <v>7</v>
      </c>
      <c r="O10" s="15">
        <v>8</v>
      </c>
      <c r="P10" s="15">
        <v>9</v>
      </c>
      <c r="Q10" s="15"/>
    </row>
    <row r="11" spans="1:17" x14ac:dyDescent="0.25">
      <c r="E11" s="30" t="s">
        <v>112</v>
      </c>
      <c r="F11" s="30" t="s">
        <v>113</v>
      </c>
      <c r="G11" s="30" t="s">
        <v>114</v>
      </c>
      <c r="H11" s="30" t="s">
        <v>127</v>
      </c>
      <c r="I11" s="30" t="s">
        <v>128</v>
      </c>
      <c r="J11" s="30" t="s">
        <v>129</v>
      </c>
      <c r="K11" s="30" t="s">
        <v>130</v>
      </c>
      <c r="L11" s="30" t="s">
        <v>131</v>
      </c>
      <c r="M11" s="30" t="s">
        <v>132</v>
      </c>
      <c r="N11" s="30" t="s">
        <v>109</v>
      </c>
      <c r="O11" s="30" t="s">
        <v>110</v>
      </c>
      <c r="P11" s="30" t="s">
        <v>111</v>
      </c>
      <c r="Q11" s="15" t="s">
        <v>108</v>
      </c>
    </row>
    <row r="13" spans="1:17" x14ac:dyDescent="0.25">
      <c r="B13" t="s">
        <v>137</v>
      </c>
      <c r="C13" t="s">
        <v>126</v>
      </c>
      <c r="D13" t="s">
        <v>115</v>
      </c>
      <c r="E13" s="34">
        <f>SUMIFS(CustomerCount_Data!$E:$E,CustomerCount_Data!$A:$A,$B$2,CustomerCount_Data!$F:$F,$B13,CustomerCount_Data!$G:$G,$D13,CustomerCount_Data!$D:$D,E$9,CustomerCount_Data!$C:$C,E$10)</f>
        <v>2877</v>
      </c>
      <c r="F13" s="34">
        <f>SUMIFS(CustomerCount_Data!$E:$E,CustomerCount_Data!$A:$A,$B$2,CustomerCount_Data!$F:$F,$B13,CustomerCount_Data!$G:$G,$D13,CustomerCount_Data!$D:$D,F$9,CustomerCount_Data!$C:$C,F$10)</f>
        <v>2976</v>
      </c>
      <c r="G13" s="34">
        <f>SUMIFS(CustomerCount_Data!$E:$E,CustomerCount_Data!$A:$A,$B$2,CustomerCount_Data!$F:$F,$B13,CustomerCount_Data!$G:$G,$D13,CustomerCount_Data!$D:$D,G$9,CustomerCount_Data!$C:$C,G$10)</f>
        <v>2921</v>
      </c>
      <c r="H13" s="34">
        <f>SUMIFS(CustomerCount_Data!$E:$E,CustomerCount_Data!$A:$A,$B$2,CustomerCount_Data!$F:$F,$B13,CustomerCount_Data!$G:$G,$D13,CustomerCount_Data!$D:$D,H$9,CustomerCount_Data!$C:$C,H$10)</f>
        <v>2827</v>
      </c>
      <c r="I13" s="34">
        <f>SUMIFS(CustomerCount_Data!$E:$E,CustomerCount_Data!$A:$A,$B$2,CustomerCount_Data!$F:$F,$B13,CustomerCount_Data!$G:$G,$D13,CustomerCount_Data!$D:$D,I$9,CustomerCount_Data!$C:$C,I$10)</f>
        <v>2847</v>
      </c>
      <c r="J13" s="34">
        <f>SUMIFS(CustomerCount_Data!$E:$E,CustomerCount_Data!$A:$A,$B$2,CustomerCount_Data!$F:$F,$B13,CustomerCount_Data!$G:$G,$D13,CustomerCount_Data!$D:$D,J$9,CustomerCount_Data!$C:$C,J$10)</f>
        <v>2933</v>
      </c>
      <c r="K13" s="34">
        <f>SUMIFS(CustomerCount_Data!$E:$E,CustomerCount_Data!$A:$A,$B$2,CustomerCount_Data!$F:$F,$B13,CustomerCount_Data!$G:$G,$D13,CustomerCount_Data!$D:$D,K$9,CustomerCount_Data!$C:$C,K$10)</f>
        <v>2955</v>
      </c>
      <c r="L13" s="34">
        <f>SUMIFS(CustomerCount_Data!$E:$E,CustomerCount_Data!$A:$A,$B$2,CustomerCount_Data!$F:$F,$B13,CustomerCount_Data!$G:$G,$D13,CustomerCount_Data!$D:$D,L$9,CustomerCount_Data!$C:$C,L$10)</f>
        <v>2953</v>
      </c>
      <c r="M13" s="34">
        <f>SUMIFS(CustomerCount_Data!$E:$E,CustomerCount_Data!$A:$A,$B$2,CustomerCount_Data!$F:$F,$B13,CustomerCount_Data!$G:$G,$D13,CustomerCount_Data!$D:$D,M$9,CustomerCount_Data!$C:$C,M$10)</f>
        <v>2955</v>
      </c>
      <c r="N13" s="34">
        <f>SUMIFS(CustomerCount_Data!$E:$E,CustomerCount_Data!$A:$A,$B$2,CustomerCount_Data!$F:$F,$B13,CustomerCount_Data!$G:$G,$D13,CustomerCount_Data!$D:$D,N$9,CustomerCount_Data!$C:$C,N$10)</f>
        <v>2965</v>
      </c>
      <c r="O13" s="34">
        <f>SUMIFS(CustomerCount_Data!$E:$E,CustomerCount_Data!$A:$A,$B$2,CustomerCount_Data!$F:$F,$B13,CustomerCount_Data!$G:$G,$D13,CustomerCount_Data!$D:$D,O$9,CustomerCount_Data!$C:$C,O$10)</f>
        <v>3022</v>
      </c>
      <c r="P13" s="34">
        <f>SUMIFS(CustomerCount_Data!$E:$E,CustomerCount_Data!$A:$A,$B$2,CustomerCount_Data!$F:$F,$B13,CustomerCount_Data!$G:$G,$D13,CustomerCount_Data!$D:$D,P$9,CustomerCount_Data!$C:$C,P$10)</f>
        <v>2858</v>
      </c>
      <c r="Q13" s="34">
        <f>SUM(E13:P13)</f>
        <v>35089</v>
      </c>
    </row>
    <row r="14" spans="1:17" x14ac:dyDescent="0.25">
      <c r="B14" t="s">
        <v>60</v>
      </c>
      <c r="C14" t="s">
        <v>126</v>
      </c>
      <c r="E14" s="34">
        <f>SUM(E13:E13)</f>
        <v>2877</v>
      </c>
      <c r="F14" s="34">
        <f>SUM(F13:F13)</f>
        <v>2976</v>
      </c>
      <c r="G14" s="34">
        <f>SUM(G13:G13)</f>
        <v>2921</v>
      </c>
      <c r="H14" s="34">
        <f>SUM(H13:H13)</f>
        <v>2827</v>
      </c>
      <c r="I14" s="34">
        <f>SUM(I13:I13)</f>
        <v>2847</v>
      </c>
      <c r="J14" s="34">
        <f>SUM(J13:J13)</f>
        <v>2933</v>
      </c>
      <c r="K14" s="34">
        <f>SUM(K13:K13)</f>
        <v>2955</v>
      </c>
      <c r="L14" s="34">
        <f>SUM(L13:L13)</f>
        <v>2953</v>
      </c>
      <c r="M14" s="34">
        <f>SUM(M13:M13)</f>
        <v>2955</v>
      </c>
      <c r="N14" s="34">
        <f>SUM(N13:N13)</f>
        <v>2965</v>
      </c>
      <c r="O14" s="34">
        <f>SUM(O13:O13)</f>
        <v>3022</v>
      </c>
      <c r="P14" s="34">
        <f>SUM(P13:P13)</f>
        <v>2858</v>
      </c>
      <c r="Q14" s="34">
        <f>SUM(Q13:Q13)</f>
        <v>35089</v>
      </c>
    </row>
    <row r="16" spans="1:17" x14ac:dyDescent="0.25">
      <c r="A16" t="s">
        <v>99</v>
      </c>
      <c r="B16" t="s">
        <v>99</v>
      </c>
      <c r="D16" t="s">
        <v>115</v>
      </c>
      <c r="E16" s="34">
        <f>SUMIFS(CustomerCount_Data!$E:$E,CustomerCount_Data!$A:$A,$B$2,CustomerCount_Data!$F:$F,$A16,CustomerCount_Data!$G:$G,$D16,CustomerCount_Data!$D:$D,E$9,CustomerCount_Data!$C:$C,E$10)</f>
        <v>0</v>
      </c>
      <c r="F16" s="34">
        <f>SUMIFS(CustomerCount_Data!$E:$E,CustomerCount_Data!$A:$A,$B$2,CustomerCount_Data!$F:$F,$A16,CustomerCount_Data!$G:$G,$D16,CustomerCount_Data!$D:$D,F$9,CustomerCount_Data!$C:$C,F$10)</f>
        <v>0</v>
      </c>
      <c r="G16" s="34">
        <f>SUMIFS(CustomerCount_Data!$E:$E,CustomerCount_Data!$A:$A,$B$2,CustomerCount_Data!$F:$F,$A16,CustomerCount_Data!$G:$G,$D16,CustomerCount_Data!$D:$D,G$9,CustomerCount_Data!$C:$C,G$10)</f>
        <v>0</v>
      </c>
      <c r="H16" s="34">
        <f>SUMIFS(CustomerCount_Data!$E:$E,CustomerCount_Data!$A:$A,$B$2,CustomerCount_Data!$F:$F,$A16,CustomerCount_Data!$G:$G,$D16,CustomerCount_Data!$D:$D,H$9,CustomerCount_Data!$C:$C,H$10)</f>
        <v>0</v>
      </c>
      <c r="I16" s="34">
        <f>SUMIFS(CustomerCount_Data!$E:$E,CustomerCount_Data!$A:$A,$B$2,CustomerCount_Data!$F:$F,$A16,CustomerCount_Data!$G:$G,$D16,CustomerCount_Data!$D:$D,I$9,CustomerCount_Data!$C:$C,I$10)</f>
        <v>0</v>
      </c>
      <c r="J16" s="34">
        <f>SUMIFS(CustomerCount_Data!$E:$E,CustomerCount_Data!$A:$A,$B$2,CustomerCount_Data!$F:$F,$A16,CustomerCount_Data!$G:$G,$D16,CustomerCount_Data!$D:$D,J$9,CustomerCount_Data!$C:$C,J$10)</f>
        <v>0</v>
      </c>
      <c r="K16" s="34">
        <f>SUMIFS(CustomerCount_Data!$E:$E,CustomerCount_Data!$A:$A,$B$2,CustomerCount_Data!$F:$F,$A16,CustomerCount_Data!$G:$G,$D16,CustomerCount_Data!$D:$D,K$9,CustomerCount_Data!$C:$C,K$10)</f>
        <v>0</v>
      </c>
      <c r="L16" s="34">
        <f>SUMIFS(CustomerCount_Data!$E:$E,CustomerCount_Data!$A:$A,$B$2,CustomerCount_Data!$F:$F,$A16,CustomerCount_Data!$G:$G,$D16,CustomerCount_Data!$D:$D,L$9,CustomerCount_Data!$C:$C,L$10)</f>
        <v>0</v>
      </c>
      <c r="M16" s="34">
        <f>SUMIFS(CustomerCount_Data!$E:$E,CustomerCount_Data!$A:$A,$B$2,CustomerCount_Data!$F:$F,$A16,CustomerCount_Data!$G:$G,$D16,CustomerCount_Data!$D:$D,M$9,CustomerCount_Data!$C:$C,M$10)</f>
        <v>0</v>
      </c>
      <c r="N16" s="34">
        <f>SUMIFS(CustomerCount_Data!$E:$E,CustomerCount_Data!$A:$A,$B$2,CustomerCount_Data!$F:$F,$A16,CustomerCount_Data!$G:$G,$D16,CustomerCount_Data!$D:$D,N$9,CustomerCount_Data!$C:$C,N$10)</f>
        <v>0</v>
      </c>
      <c r="O16" s="34">
        <f>SUMIFS(CustomerCount_Data!$E:$E,CustomerCount_Data!$A:$A,$B$2,CustomerCount_Data!$F:$F,$A16,CustomerCount_Data!$G:$G,$D16,CustomerCount_Data!$D:$D,O$9,CustomerCount_Data!$C:$C,O$10)</f>
        <v>0</v>
      </c>
      <c r="P16" s="34">
        <f>SUMIFS(CustomerCount_Data!$E:$E,CustomerCount_Data!$A:$A,$B$2,CustomerCount_Data!$F:$F,$A16,CustomerCount_Data!$G:$G,$D16,CustomerCount_Data!$D:$D,P$9,CustomerCount_Data!$C:$C,P$10)</f>
        <v>0</v>
      </c>
      <c r="Q16" s="34">
        <f t="shared" ref="Q16:Q19" si="0">SUM(E16:P16)</f>
        <v>0</v>
      </c>
    </row>
    <row r="17" spans="1:17" x14ac:dyDescent="0.25">
      <c r="B17" t="s">
        <v>99</v>
      </c>
      <c r="D17" t="s">
        <v>116</v>
      </c>
      <c r="E17" s="34">
        <f>SUMIFS(CustomerCount_Data!$E:$E,CustomerCount_Data!$A:$A,$B$2,CustomerCount_Data!$F:$F,$A16,CustomerCount_Data!$G:$G,$D17,CustomerCount_Data!$D:$D,E$9,CustomerCount_Data!$C:$C,E$10)</f>
        <v>2305</v>
      </c>
      <c r="F17" s="34">
        <f>SUMIFS(CustomerCount_Data!$E:$E,CustomerCount_Data!$A:$A,$B$2,CustomerCount_Data!$F:$F,$A16,CustomerCount_Data!$G:$G,$D17,CustomerCount_Data!$D:$D,F$9,CustomerCount_Data!$C:$C,F$10)</f>
        <v>2262</v>
      </c>
      <c r="G17" s="34">
        <f>SUMIFS(CustomerCount_Data!$E:$E,CustomerCount_Data!$A:$A,$B$2,CustomerCount_Data!$F:$F,$A16,CustomerCount_Data!$G:$G,$D17,CustomerCount_Data!$D:$D,G$9,CustomerCount_Data!$C:$C,G$10)</f>
        <v>2226</v>
      </c>
      <c r="H17" s="34">
        <f>SUMIFS(CustomerCount_Data!$E:$E,CustomerCount_Data!$A:$A,$B$2,CustomerCount_Data!$F:$F,$A16,CustomerCount_Data!$G:$G,$D17,CustomerCount_Data!$D:$D,H$9,CustomerCount_Data!$C:$C,H$10)</f>
        <v>2216</v>
      </c>
      <c r="I17" s="34">
        <f>SUMIFS(CustomerCount_Data!$E:$E,CustomerCount_Data!$A:$A,$B$2,CustomerCount_Data!$F:$F,$A16,CustomerCount_Data!$G:$G,$D17,CustomerCount_Data!$D:$D,I$9,CustomerCount_Data!$C:$C,I$10)</f>
        <v>2247</v>
      </c>
      <c r="J17" s="34">
        <f>SUMIFS(CustomerCount_Data!$E:$E,CustomerCount_Data!$A:$A,$B$2,CustomerCount_Data!$F:$F,$A16,CustomerCount_Data!$G:$G,$D17,CustomerCount_Data!$D:$D,J$9,CustomerCount_Data!$C:$C,J$10)</f>
        <v>2309</v>
      </c>
      <c r="K17" s="34">
        <f>SUMIFS(CustomerCount_Data!$E:$E,CustomerCount_Data!$A:$A,$B$2,CustomerCount_Data!$F:$F,$A16,CustomerCount_Data!$G:$G,$D17,CustomerCount_Data!$D:$D,K$9,CustomerCount_Data!$C:$C,K$10)</f>
        <v>2307</v>
      </c>
      <c r="L17" s="34">
        <f>SUMIFS(CustomerCount_Data!$E:$E,CustomerCount_Data!$A:$A,$B$2,CustomerCount_Data!$F:$F,$A16,CustomerCount_Data!$G:$G,$D17,CustomerCount_Data!$D:$D,L$9,CustomerCount_Data!$C:$C,L$10)</f>
        <v>2291</v>
      </c>
      <c r="M17" s="34">
        <f>SUMIFS(CustomerCount_Data!$E:$E,CustomerCount_Data!$A:$A,$B$2,CustomerCount_Data!$F:$F,$A16,CustomerCount_Data!$G:$G,$D17,CustomerCount_Data!$D:$D,M$9,CustomerCount_Data!$C:$C,M$10)</f>
        <v>2333</v>
      </c>
      <c r="N17" s="34">
        <f>SUMIFS(CustomerCount_Data!$E:$E,CustomerCount_Data!$A:$A,$B$2,CustomerCount_Data!$F:$F,$A16,CustomerCount_Data!$G:$G,$D17,CustomerCount_Data!$D:$D,N$9,CustomerCount_Data!$C:$C,N$10)</f>
        <v>2302</v>
      </c>
      <c r="O17" s="34">
        <f>SUMIFS(CustomerCount_Data!$E:$E,CustomerCount_Data!$A:$A,$B$2,CustomerCount_Data!$F:$F,$A16,CustomerCount_Data!$G:$G,$D17,CustomerCount_Data!$D:$D,O$9,CustomerCount_Data!$C:$C,O$10)</f>
        <v>2370</v>
      </c>
      <c r="P17" s="34">
        <f>SUMIFS(CustomerCount_Data!$E:$E,CustomerCount_Data!$A:$A,$B$2,CustomerCount_Data!$F:$F,$A16,CustomerCount_Data!$G:$G,$D17,CustomerCount_Data!$D:$D,P$9,CustomerCount_Data!$C:$C,P$10)</f>
        <v>2328</v>
      </c>
      <c r="Q17" s="34">
        <f t="shared" si="0"/>
        <v>27496</v>
      </c>
    </row>
    <row r="18" spans="1:17" x14ac:dyDescent="0.25">
      <c r="B18" t="s">
        <v>99</v>
      </c>
      <c r="C18" t="s">
        <v>126</v>
      </c>
      <c r="E18" s="34">
        <f>SUM(E16:E17)</f>
        <v>2305</v>
      </c>
      <c r="F18" s="34">
        <f t="shared" ref="F18:P18" si="1">SUM(F16:F17)</f>
        <v>2262</v>
      </c>
      <c r="G18" s="34">
        <f t="shared" si="1"/>
        <v>2226</v>
      </c>
      <c r="H18" s="34">
        <f t="shared" si="1"/>
        <v>2216</v>
      </c>
      <c r="I18" s="34">
        <f t="shared" si="1"/>
        <v>2247</v>
      </c>
      <c r="J18" s="34">
        <f t="shared" si="1"/>
        <v>2309</v>
      </c>
      <c r="K18" s="34">
        <f t="shared" si="1"/>
        <v>2307</v>
      </c>
      <c r="L18" s="34">
        <f t="shared" si="1"/>
        <v>2291</v>
      </c>
      <c r="M18" s="34">
        <f t="shared" si="1"/>
        <v>2333</v>
      </c>
      <c r="N18" s="34">
        <f t="shared" si="1"/>
        <v>2302</v>
      </c>
      <c r="O18" s="34">
        <f t="shared" si="1"/>
        <v>2370</v>
      </c>
      <c r="P18" s="34">
        <f t="shared" si="1"/>
        <v>2328</v>
      </c>
      <c r="Q18" s="34">
        <f t="shared" si="0"/>
        <v>27496</v>
      </c>
    </row>
    <row r="19" spans="1:17" x14ac:dyDescent="0.25">
      <c r="B19" t="s">
        <v>99</v>
      </c>
      <c r="C19" t="s">
        <v>150</v>
      </c>
      <c r="E19" s="34">
        <f>+E16+(E17*$D$7)</f>
        <v>242.02499999999998</v>
      </c>
      <c r="F19" s="34">
        <f t="shared" ref="F19:P19" si="2">+F16+(F17*$D$7)</f>
        <v>237.51</v>
      </c>
      <c r="G19" s="34">
        <f t="shared" si="2"/>
        <v>233.73</v>
      </c>
      <c r="H19" s="34">
        <f t="shared" si="2"/>
        <v>232.67999999999998</v>
      </c>
      <c r="I19" s="34">
        <f t="shared" si="2"/>
        <v>235.935</v>
      </c>
      <c r="J19" s="34">
        <f t="shared" si="2"/>
        <v>242.44499999999999</v>
      </c>
      <c r="K19" s="34">
        <f t="shared" si="2"/>
        <v>242.23499999999999</v>
      </c>
      <c r="L19" s="34">
        <f t="shared" si="2"/>
        <v>240.55499999999998</v>
      </c>
      <c r="M19" s="34">
        <f t="shared" si="2"/>
        <v>244.965</v>
      </c>
      <c r="N19" s="34">
        <f t="shared" si="2"/>
        <v>241.70999999999998</v>
      </c>
      <c r="O19" s="34">
        <f t="shared" si="2"/>
        <v>248.85</v>
      </c>
      <c r="P19" s="34">
        <f t="shared" si="2"/>
        <v>244.44</v>
      </c>
      <c r="Q19" s="34">
        <f t="shared" si="0"/>
        <v>2887.08</v>
      </c>
    </row>
    <row r="21" spans="1:17" x14ac:dyDescent="0.25">
      <c r="A21" t="s">
        <v>98</v>
      </c>
      <c r="B21" t="s">
        <v>98</v>
      </c>
      <c r="D21" t="s">
        <v>115</v>
      </c>
      <c r="E21" s="34">
        <f>SUMIFS(CustomerCount_Data!$E:$E,CustomerCount_Data!$A:$A,$B$2,CustomerCount_Data!$F:$F,$A21,CustomerCount_Data!$G:$G,$D21,CustomerCount_Data!$D:$D,E$9,CustomerCount_Data!$C:$C,E$10)</f>
        <v>0</v>
      </c>
      <c r="F21" s="34">
        <f>SUMIFS(CustomerCount_Data!$E:$E,CustomerCount_Data!$A:$A,$B$2,CustomerCount_Data!$F:$F,$A21,CustomerCount_Data!$G:$G,$D21,CustomerCount_Data!$D:$D,F$9,CustomerCount_Data!$C:$C,F$10)</f>
        <v>0</v>
      </c>
      <c r="G21" s="34">
        <f>SUMIFS(CustomerCount_Data!$E:$E,CustomerCount_Data!$A:$A,$B$2,CustomerCount_Data!$F:$F,$A21,CustomerCount_Data!$G:$G,$D21,CustomerCount_Data!$D:$D,G$9,CustomerCount_Data!$C:$C,G$10)</f>
        <v>0</v>
      </c>
      <c r="H21" s="34">
        <f>SUMIFS(CustomerCount_Data!$E:$E,CustomerCount_Data!$A:$A,$B$2,CustomerCount_Data!$F:$F,$A21,CustomerCount_Data!$G:$G,$D21,CustomerCount_Data!$D:$D,H$9,CustomerCount_Data!$C:$C,H$10)</f>
        <v>0</v>
      </c>
      <c r="I21" s="34">
        <f>SUMIFS(CustomerCount_Data!$E:$E,CustomerCount_Data!$A:$A,$B$2,CustomerCount_Data!$F:$F,$A21,CustomerCount_Data!$G:$G,$D21,CustomerCount_Data!$D:$D,I$9,CustomerCount_Data!$C:$C,I$10)</f>
        <v>0</v>
      </c>
      <c r="J21" s="34">
        <f>SUMIFS(CustomerCount_Data!$E:$E,CustomerCount_Data!$A:$A,$B$2,CustomerCount_Data!$F:$F,$A21,CustomerCount_Data!$G:$G,$D21,CustomerCount_Data!$D:$D,J$9,CustomerCount_Data!$C:$C,J$10)</f>
        <v>0</v>
      </c>
      <c r="K21" s="34">
        <f>SUMIFS(CustomerCount_Data!$E:$E,CustomerCount_Data!$A:$A,$B$2,CustomerCount_Data!$F:$F,$A21,CustomerCount_Data!$G:$G,$D21,CustomerCount_Data!$D:$D,K$9,CustomerCount_Data!$C:$C,K$10)</f>
        <v>0</v>
      </c>
      <c r="L21" s="34">
        <f>SUMIFS(CustomerCount_Data!$E:$E,CustomerCount_Data!$A:$A,$B$2,CustomerCount_Data!$F:$F,$A21,CustomerCount_Data!$G:$G,$D21,CustomerCount_Data!$D:$D,L$9,CustomerCount_Data!$C:$C,L$10)</f>
        <v>0</v>
      </c>
      <c r="M21" s="34">
        <f>SUMIFS(CustomerCount_Data!$E:$E,CustomerCount_Data!$A:$A,$B$2,CustomerCount_Data!$F:$F,$A21,CustomerCount_Data!$G:$G,$D21,CustomerCount_Data!$D:$D,M$9,CustomerCount_Data!$C:$C,M$10)</f>
        <v>0</v>
      </c>
      <c r="N21" s="34">
        <f>SUMIFS(CustomerCount_Data!$E:$E,CustomerCount_Data!$A:$A,$B$2,CustomerCount_Data!$F:$F,$A21,CustomerCount_Data!$G:$G,$D21,CustomerCount_Data!$D:$D,N$9,CustomerCount_Data!$C:$C,N$10)</f>
        <v>0</v>
      </c>
      <c r="O21" s="34">
        <f>SUMIFS(CustomerCount_Data!$E:$E,CustomerCount_Data!$A:$A,$B$2,CustomerCount_Data!$F:$F,$A21,CustomerCount_Data!$G:$G,$D21,CustomerCount_Data!$D:$D,O$9,CustomerCount_Data!$C:$C,O$10)</f>
        <v>0</v>
      </c>
      <c r="P21" s="34">
        <f>SUMIFS(CustomerCount_Data!$E:$E,CustomerCount_Data!$A:$A,$B$2,CustomerCount_Data!$F:$F,$A21,CustomerCount_Data!$G:$G,$D21,CustomerCount_Data!$D:$D,P$9,CustomerCount_Data!$C:$C,P$10)</f>
        <v>0</v>
      </c>
      <c r="Q21" s="34">
        <f t="shared" ref="Q21:Q24" si="3">SUM(E21:P21)</f>
        <v>0</v>
      </c>
    </row>
    <row r="22" spans="1:17" x14ac:dyDescent="0.25">
      <c r="B22" t="s">
        <v>98</v>
      </c>
      <c r="D22" t="s">
        <v>116</v>
      </c>
      <c r="E22" s="34">
        <f>SUMIFS(CustomerCount_Data!$E:$E,CustomerCount_Data!$A:$A,$B$2,CustomerCount_Data!$F:$F,$A21,CustomerCount_Data!$G:$G,$D22,CustomerCount_Data!$D:$D,E$9,CustomerCount_Data!$C:$C,E$10)</f>
        <v>2643</v>
      </c>
      <c r="F22" s="34">
        <f>SUMIFS(CustomerCount_Data!$E:$E,CustomerCount_Data!$A:$A,$B$2,CustomerCount_Data!$F:$F,$A21,CustomerCount_Data!$G:$G,$D22,CustomerCount_Data!$D:$D,F$9,CustomerCount_Data!$C:$C,F$10)</f>
        <v>2614</v>
      </c>
      <c r="G22" s="34">
        <f>SUMIFS(CustomerCount_Data!$E:$E,CustomerCount_Data!$A:$A,$B$2,CustomerCount_Data!$F:$F,$A21,CustomerCount_Data!$G:$G,$D22,CustomerCount_Data!$D:$D,G$9,CustomerCount_Data!$C:$C,G$10)</f>
        <v>2652</v>
      </c>
      <c r="H22" s="34">
        <f>SUMIFS(CustomerCount_Data!$E:$E,CustomerCount_Data!$A:$A,$B$2,CustomerCount_Data!$F:$F,$A21,CustomerCount_Data!$G:$G,$D22,CustomerCount_Data!$D:$D,H$9,CustomerCount_Data!$C:$C,H$10)</f>
        <v>2633</v>
      </c>
      <c r="I22" s="34">
        <f>SUMIFS(CustomerCount_Data!$E:$E,CustomerCount_Data!$A:$A,$B$2,CustomerCount_Data!$F:$F,$A21,CustomerCount_Data!$G:$G,$D22,CustomerCount_Data!$D:$D,I$9,CustomerCount_Data!$C:$C,I$10)</f>
        <v>2636</v>
      </c>
      <c r="J22" s="34">
        <f>SUMIFS(CustomerCount_Data!$E:$E,CustomerCount_Data!$A:$A,$B$2,CustomerCount_Data!$F:$F,$A21,CustomerCount_Data!$G:$G,$D22,CustomerCount_Data!$D:$D,J$9,CustomerCount_Data!$C:$C,J$10)</f>
        <v>2668</v>
      </c>
      <c r="K22" s="34">
        <f>SUMIFS(CustomerCount_Data!$E:$E,CustomerCount_Data!$A:$A,$B$2,CustomerCount_Data!$F:$F,$A21,CustomerCount_Data!$G:$G,$D22,CustomerCount_Data!$D:$D,K$9,CustomerCount_Data!$C:$C,K$10)</f>
        <v>2689</v>
      </c>
      <c r="L22" s="34">
        <f>SUMIFS(CustomerCount_Data!$E:$E,CustomerCount_Data!$A:$A,$B$2,CustomerCount_Data!$F:$F,$A21,CustomerCount_Data!$G:$G,$D22,CustomerCount_Data!$D:$D,L$9,CustomerCount_Data!$C:$C,L$10)</f>
        <v>2684</v>
      </c>
      <c r="M22" s="34">
        <f>SUMIFS(CustomerCount_Data!$E:$E,CustomerCount_Data!$A:$A,$B$2,CustomerCount_Data!$F:$F,$A21,CustomerCount_Data!$G:$G,$D22,CustomerCount_Data!$D:$D,M$9,CustomerCount_Data!$C:$C,M$10)</f>
        <v>2672</v>
      </c>
      <c r="N22" s="34">
        <f>SUMIFS(CustomerCount_Data!$E:$E,CustomerCount_Data!$A:$A,$B$2,CustomerCount_Data!$F:$F,$A21,CustomerCount_Data!$G:$G,$D22,CustomerCount_Data!$D:$D,N$9,CustomerCount_Data!$C:$C,N$10)</f>
        <v>2660</v>
      </c>
      <c r="O22" s="34">
        <f>SUMIFS(CustomerCount_Data!$E:$E,CustomerCount_Data!$A:$A,$B$2,CustomerCount_Data!$F:$F,$A21,CustomerCount_Data!$G:$G,$D22,CustomerCount_Data!$D:$D,O$9,CustomerCount_Data!$C:$C,O$10)</f>
        <v>2675</v>
      </c>
      <c r="P22" s="34">
        <f>SUMIFS(CustomerCount_Data!$E:$E,CustomerCount_Data!$A:$A,$B$2,CustomerCount_Data!$F:$F,$A21,CustomerCount_Data!$G:$G,$D22,CustomerCount_Data!$D:$D,P$9,CustomerCount_Data!$C:$C,P$10)</f>
        <v>2722</v>
      </c>
      <c r="Q22" s="34">
        <f t="shared" si="3"/>
        <v>31948</v>
      </c>
    </row>
    <row r="23" spans="1:17" x14ac:dyDescent="0.25">
      <c r="B23" t="s">
        <v>98</v>
      </c>
      <c r="C23" t="s">
        <v>126</v>
      </c>
      <c r="E23" s="34">
        <f>SUM(E21:E22)</f>
        <v>2643</v>
      </c>
      <c r="F23" s="34">
        <f t="shared" ref="F23:P23" si="4">SUM(F21:F22)</f>
        <v>2614</v>
      </c>
      <c r="G23" s="34">
        <f t="shared" si="4"/>
        <v>2652</v>
      </c>
      <c r="H23" s="34">
        <f t="shared" si="4"/>
        <v>2633</v>
      </c>
      <c r="I23" s="34">
        <f t="shared" si="4"/>
        <v>2636</v>
      </c>
      <c r="J23" s="34">
        <f t="shared" si="4"/>
        <v>2668</v>
      </c>
      <c r="K23" s="34">
        <f t="shared" si="4"/>
        <v>2689</v>
      </c>
      <c r="L23" s="34">
        <f t="shared" si="4"/>
        <v>2684</v>
      </c>
      <c r="M23" s="34">
        <f t="shared" si="4"/>
        <v>2672</v>
      </c>
      <c r="N23" s="34">
        <f t="shared" si="4"/>
        <v>2660</v>
      </c>
      <c r="O23" s="34">
        <f t="shared" si="4"/>
        <v>2675</v>
      </c>
      <c r="P23" s="34">
        <f t="shared" si="4"/>
        <v>2722</v>
      </c>
      <c r="Q23" s="34">
        <f t="shared" si="3"/>
        <v>31948</v>
      </c>
    </row>
    <row r="24" spans="1:17" x14ac:dyDescent="0.25">
      <c r="B24" t="s">
        <v>98</v>
      </c>
      <c r="C24" t="s">
        <v>150</v>
      </c>
      <c r="E24" s="34">
        <f>+E21+(E22*$D$7)</f>
        <v>277.51499999999999</v>
      </c>
      <c r="F24" s="34">
        <f t="shared" ref="F24:P24" si="5">+F21+(F22*$D$7)</f>
        <v>274.46999999999997</v>
      </c>
      <c r="G24" s="34">
        <f t="shared" si="5"/>
        <v>278.45999999999998</v>
      </c>
      <c r="H24" s="34">
        <f t="shared" si="5"/>
        <v>276.46499999999997</v>
      </c>
      <c r="I24" s="34">
        <f t="shared" si="5"/>
        <v>276.77999999999997</v>
      </c>
      <c r="J24" s="34">
        <f t="shared" si="5"/>
        <v>280.14</v>
      </c>
      <c r="K24" s="34">
        <f t="shared" si="5"/>
        <v>282.34499999999997</v>
      </c>
      <c r="L24" s="34">
        <f t="shared" si="5"/>
        <v>281.82</v>
      </c>
      <c r="M24" s="34">
        <f t="shared" si="5"/>
        <v>280.56</v>
      </c>
      <c r="N24" s="34">
        <f t="shared" si="5"/>
        <v>279.3</v>
      </c>
      <c r="O24" s="34">
        <f t="shared" si="5"/>
        <v>280.875</v>
      </c>
      <c r="P24" s="34">
        <f t="shared" si="5"/>
        <v>285.81</v>
      </c>
      <c r="Q24" s="34">
        <f t="shared" si="3"/>
        <v>3354.54</v>
      </c>
    </row>
    <row r="27" spans="1:17" x14ac:dyDescent="0.25">
      <c r="A27" t="s">
        <v>101</v>
      </c>
      <c r="B27" t="s">
        <v>101</v>
      </c>
      <c r="D27" t="s">
        <v>115</v>
      </c>
      <c r="E27" s="34">
        <f>SUMIFS(CustomerCount_Data!$E:$E,CustomerCount_Data!$A:$A,$B$2,CustomerCount_Data!$F:$F,$A27,CustomerCount_Data!$G:$G,$D27,CustomerCount_Data!$D:$D,E$9,CustomerCount_Data!$C:$C,E$10)</f>
        <v>0</v>
      </c>
      <c r="F27" s="34">
        <f>SUMIFS(CustomerCount_Data!$E:$E,CustomerCount_Data!$A:$A,$B$2,CustomerCount_Data!$F:$F,$A27,CustomerCount_Data!$G:$G,$D27,CustomerCount_Data!$D:$D,F$9,CustomerCount_Data!$C:$C,F$10)</f>
        <v>0</v>
      </c>
      <c r="G27" s="34">
        <f>SUMIFS(CustomerCount_Data!$E:$E,CustomerCount_Data!$A:$A,$B$2,CustomerCount_Data!$F:$F,$A27,CustomerCount_Data!$G:$G,$D27,CustomerCount_Data!$D:$D,G$9,CustomerCount_Data!$C:$C,G$10)</f>
        <v>0</v>
      </c>
      <c r="H27" s="34">
        <f>SUMIFS(CustomerCount_Data!$E:$E,CustomerCount_Data!$A:$A,$B$2,CustomerCount_Data!$F:$F,$A27,CustomerCount_Data!$G:$G,$D27,CustomerCount_Data!$D:$D,H$9,CustomerCount_Data!$C:$C,H$10)</f>
        <v>0</v>
      </c>
      <c r="I27" s="34">
        <f>SUMIFS(CustomerCount_Data!$E:$E,CustomerCount_Data!$A:$A,$B$2,CustomerCount_Data!$F:$F,$A27,CustomerCount_Data!$G:$G,$D27,CustomerCount_Data!$D:$D,I$9,CustomerCount_Data!$C:$C,I$10)</f>
        <v>0</v>
      </c>
      <c r="J27" s="34">
        <f>SUMIFS(CustomerCount_Data!$E:$E,CustomerCount_Data!$A:$A,$B$2,CustomerCount_Data!$F:$F,$A27,CustomerCount_Data!$G:$G,$D27,CustomerCount_Data!$D:$D,J$9,CustomerCount_Data!$C:$C,J$10)</f>
        <v>0</v>
      </c>
      <c r="K27" s="34">
        <f>SUMIFS(CustomerCount_Data!$E:$E,CustomerCount_Data!$A:$A,$B$2,CustomerCount_Data!$F:$F,$A27,CustomerCount_Data!$G:$G,$D27,CustomerCount_Data!$D:$D,K$9,CustomerCount_Data!$C:$C,K$10)</f>
        <v>0</v>
      </c>
      <c r="L27" s="34">
        <f>SUMIFS(CustomerCount_Data!$E:$E,CustomerCount_Data!$A:$A,$B$2,CustomerCount_Data!$F:$F,$A27,CustomerCount_Data!$G:$G,$D27,CustomerCount_Data!$D:$D,L$9,CustomerCount_Data!$C:$C,L$10)</f>
        <v>0</v>
      </c>
      <c r="M27" s="34">
        <f>SUMIFS(CustomerCount_Data!$E:$E,CustomerCount_Data!$A:$A,$B$2,CustomerCount_Data!$F:$F,$A27,CustomerCount_Data!$G:$G,$D27,CustomerCount_Data!$D:$D,M$9,CustomerCount_Data!$C:$C,M$10)</f>
        <v>0</v>
      </c>
      <c r="N27" s="34">
        <f>SUMIFS(CustomerCount_Data!$E:$E,CustomerCount_Data!$A:$A,$B$2,CustomerCount_Data!$F:$F,$A27,CustomerCount_Data!$G:$G,$D27,CustomerCount_Data!$D:$D,N$9,CustomerCount_Data!$C:$C,N$10)</f>
        <v>0</v>
      </c>
      <c r="O27" s="34">
        <f>SUMIFS(CustomerCount_Data!$E:$E,CustomerCount_Data!$A:$A,$B$2,CustomerCount_Data!$F:$F,$A27,CustomerCount_Data!$G:$G,$D27,CustomerCount_Data!$D:$D,O$9,CustomerCount_Data!$C:$C,O$10)</f>
        <v>0</v>
      </c>
      <c r="P27" s="34">
        <f>SUMIFS(CustomerCount_Data!$E:$E,CustomerCount_Data!$A:$A,$B$2,CustomerCount_Data!$F:$F,$A27,CustomerCount_Data!$G:$G,$D27,CustomerCount_Data!$D:$D,P$9,CustomerCount_Data!$C:$C,P$10)</f>
        <v>0</v>
      </c>
      <c r="Q27" s="34">
        <f t="shared" ref="Q27:Q30" si="6">SUM(E27:P27)</f>
        <v>0</v>
      </c>
    </row>
    <row r="28" spans="1:17" x14ac:dyDescent="0.25">
      <c r="B28" t="s">
        <v>101</v>
      </c>
      <c r="D28" t="s">
        <v>116</v>
      </c>
      <c r="E28" s="34">
        <f>SUMIFS(CustomerCount_Data!$E:$E,CustomerCount_Data!$A:$A,$B$2,CustomerCount_Data!$F:$F,$A27,CustomerCount_Data!$G:$G,$D28,CustomerCount_Data!$D:$D,E$9,CustomerCount_Data!$C:$C,E$10)</f>
        <v>1187</v>
      </c>
      <c r="F28" s="34">
        <f>SUMIFS(CustomerCount_Data!$E:$E,CustomerCount_Data!$A:$A,$B$2,CustomerCount_Data!$F:$F,$A27,CustomerCount_Data!$G:$G,$D28,CustomerCount_Data!$D:$D,F$9,CustomerCount_Data!$C:$C,F$10)</f>
        <v>1159</v>
      </c>
      <c r="G28" s="34">
        <f>SUMIFS(CustomerCount_Data!$E:$E,CustomerCount_Data!$A:$A,$B$2,CustomerCount_Data!$F:$F,$A27,CustomerCount_Data!$G:$G,$D28,CustomerCount_Data!$D:$D,G$9,CustomerCount_Data!$C:$C,G$10)</f>
        <v>1152</v>
      </c>
      <c r="H28" s="34">
        <f>SUMIFS(CustomerCount_Data!$E:$E,CustomerCount_Data!$A:$A,$B$2,CustomerCount_Data!$F:$F,$A27,CustomerCount_Data!$G:$G,$D28,CustomerCount_Data!$D:$D,H$9,CustomerCount_Data!$C:$C,H$10)</f>
        <v>1162</v>
      </c>
      <c r="I28" s="34">
        <f>SUMIFS(CustomerCount_Data!$E:$E,CustomerCount_Data!$A:$A,$B$2,CustomerCount_Data!$F:$F,$A27,CustomerCount_Data!$G:$G,$D28,CustomerCount_Data!$D:$D,I$9,CustomerCount_Data!$C:$C,I$10)</f>
        <v>1164</v>
      </c>
      <c r="J28" s="34">
        <f>SUMIFS(CustomerCount_Data!$E:$E,CustomerCount_Data!$A:$A,$B$2,CustomerCount_Data!$F:$F,$A27,CustomerCount_Data!$G:$G,$D28,CustomerCount_Data!$D:$D,J$9,CustomerCount_Data!$C:$C,J$10)</f>
        <v>1195</v>
      </c>
      <c r="K28" s="34">
        <f>SUMIFS(CustomerCount_Data!$E:$E,CustomerCount_Data!$A:$A,$B$2,CustomerCount_Data!$F:$F,$A27,CustomerCount_Data!$G:$G,$D28,CustomerCount_Data!$D:$D,K$9,CustomerCount_Data!$C:$C,K$10)</f>
        <v>1157</v>
      </c>
      <c r="L28" s="34">
        <f>SUMIFS(CustomerCount_Data!$E:$E,CustomerCount_Data!$A:$A,$B$2,CustomerCount_Data!$F:$F,$A27,CustomerCount_Data!$G:$G,$D28,CustomerCount_Data!$D:$D,L$9,CustomerCount_Data!$C:$C,L$10)</f>
        <v>1170</v>
      </c>
      <c r="M28" s="34">
        <f>SUMIFS(CustomerCount_Data!$E:$E,CustomerCount_Data!$A:$A,$B$2,CustomerCount_Data!$F:$F,$A27,CustomerCount_Data!$G:$G,$D28,CustomerCount_Data!$D:$D,M$9,CustomerCount_Data!$C:$C,M$10)</f>
        <v>1167</v>
      </c>
      <c r="N28" s="34">
        <f>SUMIFS(CustomerCount_Data!$E:$E,CustomerCount_Data!$A:$A,$B$2,CustomerCount_Data!$F:$F,$A27,CustomerCount_Data!$G:$G,$D28,CustomerCount_Data!$D:$D,N$9,CustomerCount_Data!$C:$C,N$10)</f>
        <v>1149</v>
      </c>
      <c r="O28" s="34">
        <f>SUMIFS(CustomerCount_Data!$E:$E,CustomerCount_Data!$A:$A,$B$2,CustomerCount_Data!$F:$F,$A27,CustomerCount_Data!$G:$G,$D28,CustomerCount_Data!$D:$D,O$9,CustomerCount_Data!$C:$C,O$10)</f>
        <v>1175</v>
      </c>
      <c r="P28" s="34">
        <f>SUMIFS(CustomerCount_Data!$E:$E,CustomerCount_Data!$A:$A,$B$2,CustomerCount_Data!$F:$F,$A27,CustomerCount_Data!$G:$G,$D28,CustomerCount_Data!$D:$D,P$9,CustomerCount_Data!$C:$C,P$10)</f>
        <v>1152</v>
      </c>
      <c r="Q28" s="34">
        <f t="shared" si="6"/>
        <v>13989</v>
      </c>
    </row>
    <row r="29" spans="1:17" x14ac:dyDescent="0.25">
      <c r="B29" t="s">
        <v>101</v>
      </c>
      <c r="C29" t="s">
        <v>126</v>
      </c>
      <c r="E29" s="34">
        <f>SUM(E27:E28)</f>
        <v>1187</v>
      </c>
      <c r="F29" s="34">
        <f t="shared" ref="F29:P29" si="7">SUM(F27:F28)</f>
        <v>1159</v>
      </c>
      <c r="G29" s="34">
        <f t="shared" si="7"/>
        <v>1152</v>
      </c>
      <c r="H29" s="34">
        <f t="shared" si="7"/>
        <v>1162</v>
      </c>
      <c r="I29" s="34">
        <f t="shared" si="7"/>
        <v>1164</v>
      </c>
      <c r="J29" s="34">
        <f t="shared" si="7"/>
        <v>1195</v>
      </c>
      <c r="K29" s="34">
        <f t="shared" si="7"/>
        <v>1157</v>
      </c>
      <c r="L29" s="34">
        <f t="shared" si="7"/>
        <v>1170</v>
      </c>
      <c r="M29" s="34">
        <f t="shared" si="7"/>
        <v>1167</v>
      </c>
      <c r="N29" s="34">
        <f t="shared" si="7"/>
        <v>1149</v>
      </c>
      <c r="O29" s="34">
        <f t="shared" si="7"/>
        <v>1175</v>
      </c>
      <c r="P29" s="34">
        <f t="shared" si="7"/>
        <v>1152</v>
      </c>
      <c r="Q29" s="34">
        <f t="shared" si="6"/>
        <v>13989</v>
      </c>
    </row>
    <row r="30" spans="1:17" x14ac:dyDescent="0.25">
      <c r="B30" t="s">
        <v>101</v>
      </c>
      <c r="C30" t="s">
        <v>150</v>
      </c>
      <c r="E30" s="34">
        <f>+E27+(E28*$D$7)</f>
        <v>124.63499999999999</v>
      </c>
      <c r="F30" s="34">
        <f t="shared" ref="F30:P30" si="8">+F27+(F28*$D$7)</f>
        <v>121.69499999999999</v>
      </c>
      <c r="G30" s="34">
        <f t="shared" si="8"/>
        <v>120.96</v>
      </c>
      <c r="H30" s="34">
        <f t="shared" si="8"/>
        <v>122.00999999999999</v>
      </c>
      <c r="I30" s="34">
        <f t="shared" si="8"/>
        <v>122.22</v>
      </c>
      <c r="J30" s="34">
        <f t="shared" si="8"/>
        <v>125.47499999999999</v>
      </c>
      <c r="K30" s="34">
        <f t="shared" si="8"/>
        <v>121.485</v>
      </c>
      <c r="L30" s="34">
        <f t="shared" si="8"/>
        <v>122.85</v>
      </c>
      <c r="M30" s="34">
        <f t="shared" si="8"/>
        <v>122.535</v>
      </c>
      <c r="N30" s="34">
        <f t="shared" si="8"/>
        <v>120.645</v>
      </c>
      <c r="O30" s="34">
        <f t="shared" si="8"/>
        <v>123.375</v>
      </c>
      <c r="P30" s="34">
        <f t="shared" si="8"/>
        <v>120.96</v>
      </c>
      <c r="Q30" s="34">
        <f t="shared" si="6"/>
        <v>1468.845</v>
      </c>
    </row>
    <row r="32" spans="1:17" x14ac:dyDescent="0.25">
      <c r="A32" t="s">
        <v>102</v>
      </c>
      <c r="B32" t="s">
        <v>102</v>
      </c>
      <c r="D32" t="s">
        <v>115</v>
      </c>
      <c r="E32" s="34">
        <f>SUMIFS(CustomerCount_Data!$E:$E,CustomerCount_Data!$A:$A,$B$2,CustomerCount_Data!$F:$F,$A32,CustomerCount_Data!$G:$G,$D32,CustomerCount_Data!$D:$D,E$9,CustomerCount_Data!$C:$C,E$10)</f>
        <v>63</v>
      </c>
      <c r="F32" s="34">
        <f>SUMIFS(CustomerCount_Data!$E:$E,CustomerCount_Data!$A:$A,$B$2,CustomerCount_Data!$F:$F,$A32,CustomerCount_Data!$G:$G,$D32,CustomerCount_Data!$D:$D,F$9,CustomerCount_Data!$C:$C,F$10)</f>
        <v>46</v>
      </c>
      <c r="G32" s="34">
        <f>SUMIFS(CustomerCount_Data!$E:$E,CustomerCount_Data!$A:$A,$B$2,CustomerCount_Data!$F:$F,$A32,CustomerCount_Data!$G:$G,$D32,CustomerCount_Data!$D:$D,G$9,CustomerCount_Data!$C:$C,G$10)</f>
        <v>43</v>
      </c>
      <c r="H32" s="34">
        <f>SUMIFS(CustomerCount_Data!$E:$E,CustomerCount_Data!$A:$A,$B$2,CustomerCount_Data!$F:$F,$A32,CustomerCount_Data!$G:$G,$D32,CustomerCount_Data!$D:$D,H$9,CustomerCount_Data!$C:$C,H$10)</f>
        <v>46</v>
      </c>
      <c r="I32" s="34">
        <f>SUMIFS(CustomerCount_Data!$E:$E,CustomerCount_Data!$A:$A,$B$2,CustomerCount_Data!$F:$F,$A32,CustomerCount_Data!$G:$G,$D32,CustomerCount_Data!$D:$D,I$9,CustomerCount_Data!$C:$C,I$10)</f>
        <v>50</v>
      </c>
      <c r="J32" s="34">
        <f>SUMIFS(CustomerCount_Data!$E:$E,CustomerCount_Data!$A:$A,$B$2,CustomerCount_Data!$F:$F,$A32,CustomerCount_Data!$G:$G,$D32,CustomerCount_Data!$D:$D,J$9,CustomerCount_Data!$C:$C,J$10)</f>
        <v>46</v>
      </c>
      <c r="K32" s="34">
        <f>SUMIFS(CustomerCount_Data!$E:$E,CustomerCount_Data!$A:$A,$B$2,CustomerCount_Data!$F:$F,$A32,CustomerCount_Data!$G:$G,$D32,CustomerCount_Data!$D:$D,K$9,CustomerCount_Data!$C:$C,K$10)</f>
        <v>49</v>
      </c>
      <c r="L32" s="34">
        <f>SUMIFS(CustomerCount_Data!$E:$E,CustomerCount_Data!$A:$A,$B$2,CustomerCount_Data!$F:$F,$A32,CustomerCount_Data!$G:$G,$D32,CustomerCount_Data!$D:$D,L$9,CustomerCount_Data!$C:$C,L$10)</f>
        <v>44</v>
      </c>
      <c r="M32" s="34">
        <f>SUMIFS(CustomerCount_Data!$E:$E,CustomerCount_Data!$A:$A,$B$2,CustomerCount_Data!$F:$F,$A32,CustomerCount_Data!$G:$G,$D32,CustomerCount_Data!$D:$D,M$9,CustomerCount_Data!$C:$C,M$10)</f>
        <v>64</v>
      </c>
      <c r="N32" s="34">
        <f>SUMIFS(CustomerCount_Data!$E:$E,CustomerCount_Data!$A:$A,$B$2,CustomerCount_Data!$F:$F,$A32,CustomerCount_Data!$G:$G,$D32,CustomerCount_Data!$D:$D,N$9,CustomerCount_Data!$C:$C,N$10)</f>
        <v>59</v>
      </c>
      <c r="O32" s="34">
        <f>SUMIFS(CustomerCount_Data!$E:$E,CustomerCount_Data!$A:$A,$B$2,CustomerCount_Data!$F:$F,$A32,CustomerCount_Data!$G:$G,$D32,CustomerCount_Data!$D:$D,O$9,CustomerCount_Data!$C:$C,O$10)</f>
        <v>75</v>
      </c>
      <c r="P32" s="34">
        <f>SUMIFS(CustomerCount_Data!$E:$E,CustomerCount_Data!$A:$A,$B$2,CustomerCount_Data!$F:$F,$A32,CustomerCount_Data!$G:$G,$D32,CustomerCount_Data!$D:$D,P$9,CustomerCount_Data!$C:$C,P$10)</f>
        <v>78</v>
      </c>
      <c r="Q32" s="34">
        <f t="shared" ref="Q32:Q35" si="9">SUM(E32:P32)</f>
        <v>663</v>
      </c>
    </row>
    <row r="33" spans="1:17" x14ac:dyDescent="0.25">
      <c r="B33" t="s">
        <v>102</v>
      </c>
      <c r="D33" t="s">
        <v>116</v>
      </c>
      <c r="E33" s="34">
        <f>SUMIFS(CustomerCount_Data!$E:$E,CustomerCount_Data!$A:$A,$B$2,CustomerCount_Data!$F:$F,$A32,CustomerCount_Data!$G:$G,$D33,CustomerCount_Data!$D:$D,E$9,CustomerCount_Data!$C:$C,E$10)</f>
        <v>0</v>
      </c>
      <c r="F33" s="34">
        <f>SUMIFS(CustomerCount_Data!$E:$E,CustomerCount_Data!$A:$A,$B$2,CustomerCount_Data!$F:$F,$A32,CustomerCount_Data!$G:$G,$D33,CustomerCount_Data!$D:$D,F$9,CustomerCount_Data!$C:$C,F$10)</f>
        <v>0</v>
      </c>
      <c r="G33" s="34">
        <f>SUMIFS(CustomerCount_Data!$E:$E,CustomerCount_Data!$A:$A,$B$2,CustomerCount_Data!$F:$F,$A32,CustomerCount_Data!$G:$G,$D33,CustomerCount_Data!$D:$D,G$9,CustomerCount_Data!$C:$C,G$10)</f>
        <v>0</v>
      </c>
      <c r="H33" s="34">
        <f>SUMIFS(CustomerCount_Data!$E:$E,CustomerCount_Data!$A:$A,$B$2,CustomerCount_Data!$F:$F,$A32,CustomerCount_Data!$G:$G,$D33,CustomerCount_Data!$D:$D,H$9,CustomerCount_Data!$C:$C,H$10)</f>
        <v>0</v>
      </c>
      <c r="I33" s="34">
        <f>SUMIFS(CustomerCount_Data!$E:$E,CustomerCount_Data!$A:$A,$B$2,CustomerCount_Data!$F:$F,$A32,CustomerCount_Data!$G:$G,$D33,CustomerCount_Data!$D:$D,I$9,CustomerCount_Data!$C:$C,I$10)</f>
        <v>0</v>
      </c>
      <c r="J33" s="34">
        <f>SUMIFS(CustomerCount_Data!$E:$E,CustomerCount_Data!$A:$A,$B$2,CustomerCount_Data!$F:$F,$A32,CustomerCount_Data!$G:$G,$D33,CustomerCount_Data!$D:$D,J$9,CustomerCount_Data!$C:$C,J$10)</f>
        <v>0</v>
      </c>
      <c r="K33" s="34">
        <f>SUMIFS(CustomerCount_Data!$E:$E,CustomerCount_Data!$A:$A,$B$2,CustomerCount_Data!$F:$F,$A32,CustomerCount_Data!$G:$G,$D33,CustomerCount_Data!$D:$D,K$9,CustomerCount_Data!$C:$C,K$10)</f>
        <v>0</v>
      </c>
      <c r="L33" s="34">
        <f>SUMIFS(CustomerCount_Data!$E:$E,CustomerCount_Data!$A:$A,$B$2,CustomerCount_Data!$F:$F,$A32,CustomerCount_Data!$G:$G,$D33,CustomerCount_Data!$D:$D,L$9,CustomerCount_Data!$C:$C,L$10)</f>
        <v>0</v>
      </c>
      <c r="M33" s="34">
        <f>SUMIFS(CustomerCount_Data!$E:$E,CustomerCount_Data!$A:$A,$B$2,CustomerCount_Data!$F:$F,$A32,CustomerCount_Data!$G:$G,$D33,CustomerCount_Data!$D:$D,M$9,CustomerCount_Data!$C:$C,M$10)</f>
        <v>0</v>
      </c>
      <c r="N33" s="34">
        <f>SUMIFS(CustomerCount_Data!$E:$E,CustomerCount_Data!$A:$A,$B$2,CustomerCount_Data!$F:$F,$A32,CustomerCount_Data!$G:$G,$D33,CustomerCount_Data!$D:$D,N$9,CustomerCount_Data!$C:$C,N$10)</f>
        <v>0</v>
      </c>
      <c r="O33" s="34">
        <f>SUMIFS(CustomerCount_Data!$E:$E,CustomerCount_Data!$A:$A,$B$2,CustomerCount_Data!$F:$F,$A32,CustomerCount_Data!$G:$G,$D33,CustomerCount_Data!$D:$D,O$9,CustomerCount_Data!$C:$C,O$10)</f>
        <v>0</v>
      </c>
      <c r="P33" s="34">
        <f>SUMIFS(CustomerCount_Data!$E:$E,CustomerCount_Data!$A:$A,$B$2,CustomerCount_Data!$F:$F,$A32,CustomerCount_Data!$G:$G,$D33,CustomerCount_Data!$D:$D,P$9,CustomerCount_Data!$C:$C,P$10)</f>
        <v>0</v>
      </c>
      <c r="Q33" s="34">
        <f t="shared" si="9"/>
        <v>0</v>
      </c>
    </row>
    <row r="34" spans="1:17" x14ac:dyDescent="0.25">
      <c r="B34" t="s">
        <v>102</v>
      </c>
      <c r="C34" t="s">
        <v>126</v>
      </c>
      <c r="E34" s="34">
        <f>SUM(E32:E33)</f>
        <v>63</v>
      </c>
      <c r="F34" s="34">
        <f t="shared" ref="F34:P34" si="10">SUM(F32:F33)</f>
        <v>46</v>
      </c>
      <c r="G34" s="34">
        <f t="shared" si="10"/>
        <v>43</v>
      </c>
      <c r="H34" s="34">
        <f t="shared" si="10"/>
        <v>46</v>
      </c>
      <c r="I34" s="34">
        <f t="shared" si="10"/>
        <v>50</v>
      </c>
      <c r="J34" s="34">
        <f t="shared" si="10"/>
        <v>46</v>
      </c>
      <c r="K34" s="34">
        <f t="shared" si="10"/>
        <v>49</v>
      </c>
      <c r="L34" s="34">
        <f t="shared" si="10"/>
        <v>44</v>
      </c>
      <c r="M34" s="34">
        <f t="shared" si="10"/>
        <v>64</v>
      </c>
      <c r="N34" s="34">
        <f t="shared" si="10"/>
        <v>59</v>
      </c>
      <c r="O34" s="34">
        <f t="shared" si="10"/>
        <v>75</v>
      </c>
      <c r="P34" s="34">
        <f t="shared" si="10"/>
        <v>78</v>
      </c>
      <c r="Q34" s="34">
        <f t="shared" si="9"/>
        <v>663</v>
      </c>
    </row>
    <row r="35" spans="1:17" x14ac:dyDescent="0.25">
      <c r="B35" t="s">
        <v>102</v>
      </c>
      <c r="C35" t="s">
        <v>150</v>
      </c>
      <c r="E35" s="34">
        <f>+E32+(E33*$D$7)</f>
        <v>63</v>
      </c>
      <c r="F35" s="34">
        <f t="shared" ref="F35:P35" si="11">+F32+(F33*$D$7)</f>
        <v>46</v>
      </c>
      <c r="G35" s="34">
        <f t="shared" si="11"/>
        <v>43</v>
      </c>
      <c r="H35" s="34">
        <f t="shared" si="11"/>
        <v>46</v>
      </c>
      <c r="I35" s="34">
        <f t="shared" si="11"/>
        <v>50</v>
      </c>
      <c r="J35" s="34">
        <f t="shared" si="11"/>
        <v>46</v>
      </c>
      <c r="K35" s="34">
        <f t="shared" si="11"/>
        <v>49</v>
      </c>
      <c r="L35" s="34">
        <f t="shared" si="11"/>
        <v>44</v>
      </c>
      <c r="M35" s="34">
        <f t="shared" si="11"/>
        <v>64</v>
      </c>
      <c r="N35" s="34">
        <f t="shared" si="11"/>
        <v>59</v>
      </c>
      <c r="O35" s="34">
        <f t="shared" si="11"/>
        <v>75</v>
      </c>
      <c r="P35" s="34">
        <f t="shared" si="11"/>
        <v>78</v>
      </c>
      <c r="Q35" s="34">
        <f t="shared" si="9"/>
        <v>663</v>
      </c>
    </row>
    <row r="37" spans="1:17" x14ac:dyDescent="0.25">
      <c r="A37" t="s">
        <v>100</v>
      </c>
      <c r="B37" t="s">
        <v>100</v>
      </c>
      <c r="D37" t="s">
        <v>115</v>
      </c>
      <c r="E37" s="34">
        <f>SUMIFS(CustomerCount_Data!$E:$E,CustomerCount_Data!$A:$A,$B$2,CustomerCount_Data!$F:$F,$A37,CustomerCount_Data!$G:$G,$D37,CustomerCount_Data!$D:$D,E$9,CustomerCount_Data!$C:$C,E$10)</f>
        <v>0</v>
      </c>
      <c r="F37" s="34">
        <f>SUMIFS(CustomerCount_Data!$E:$E,CustomerCount_Data!$A:$A,$B$2,CustomerCount_Data!$F:$F,$A37,CustomerCount_Data!$G:$G,$D37,CustomerCount_Data!$D:$D,F$9,CustomerCount_Data!$C:$C,F$10)</f>
        <v>0</v>
      </c>
      <c r="G37" s="34">
        <f>SUMIFS(CustomerCount_Data!$E:$E,CustomerCount_Data!$A:$A,$B$2,CustomerCount_Data!$F:$F,$A37,CustomerCount_Data!$G:$G,$D37,CustomerCount_Data!$D:$D,G$9,CustomerCount_Data!$C:$C,G$10)</f>
        <v>0</v>
      </c>
      <c r="H37" s="34">
        <f>SUMIFS(CustomerCount_Data!$E:$E,CustomerCount_Data!$A:$A,$B$2,CustomerCount_Data!$F:$F,$A37,CustomerCount_Data!$G:$G,$D37,CustomerCount_Data!$D:$D,H$9,CustomerCount_Data!$C:$C,H$10)</f>
        <v>0</v>
      </c>
      <c r="I37" s="34">
        <f>SUMIFS(CustomerCount_Data!$E:$E,CustomerCount_Data!$A:$A,$B$2,CustomerCount_Data!$F:$F,$A37,CustomerCount_Data!$G:$G,$D37,CustomerCount_Data!$D:$D,I$9,CustomerCount_Data!$C:$C,I$10)</f>
        <v>0</v>
      </c>
      <c r="J37" s="34">
        <f>SUMIFS(CustomerCount_Data!$E:$E,CustomerCount_Data!$A:$A,$B$2,CustomerCount_Data!$F:$F,$A37,CustomerCount_Data!$G:$G,$D37,CustomerCount_Data!$D:$D,J$9,CustomerCount_Data!$C:$C,J$10)</f>
        <v>0</v>
      </c>
      <c r="K37" s="34">
        <f>SUMIFS(CustomerCount_Data!$E:$E,CustomerCount_Data!$A:$A,$B$2,CustomerCount_Data!$F:$F,$A37,CustomerCount_Data!$G:$G,$D37,CustomerCount_Data!$D:$D,K$9,CustomerCount_Data!$C:$C,K$10)</f>
        <v>0</v>
      </c>
      <c r="L37" s="34">
        <f>SUMIFS(CustomerCount_Data!$E:$E,CustomerCount_Data!$A:$A,$B$2,CustomerCount_Data!$F:$F,$A37,CustomerCount_Data!$G:$G,$D37,CustomerCount_Data!$D:$D,L$9,CustomerCount_Data!$C:$C,L$10)</f>
        <v>0</v>
      </c>
      <c r="M37" s="34">
        <f>SUMIFS(CustomerCount_Data!$E:$E,CustomerCount_Data!$A:$A,$B$2,CustomerCount_Data!$F:$F,$A37,CustomerCount_Data!$G:$G,$D37,CustomerCount_Data!$D:$D,M$9,CustomerCount_Data!$C:$C,M$10)</f>
        <v>0</v>
      </c>
      <c r="N37" s="34">
        <f>SUMIFS(CustomerCount_Data!$E:$E,CustomerCount_Data!$A:$A,$B$2,CustomerCount_Data!$F:$F,$A37,CustomerCount_Data!$G:$G,$D37,CustomerCount_Data!$D:$D,N$9,CustomerCount_Data!$C:$C,N$10)</f>
        <v>0</v>
      </c>
      <c r="O37" s="34">
        <f>SUMIFS(CustomerCount_Data!$E:$E,CustomerCount_Data!$A:$A,$B$2,CustomerCount_Data!$F:$F,$A37,CustomerCount_Data!$G:$G,$D37,CustomerCount_Data!$D:$D,O$9,CustomerCount_Data!$C:$C,O$10)</f>
        <v>0</v>
      </c>
      <c r="P37" s="34">
        <f>SUMIFS(CustomerCount_Data!$E:$E,CustomerCount_Data!$A:$A,$B$2,CustomerCount_Data!$F:$F,$A37,CustomerCount_Data!$G:$G,$D37,CustomerCount_Data!$D:$D,P$9,CustomerCount_Data!$C:$C,P$10)</f>
        <v>0</v>
      </c>
      <c r="Q37" s="34">
        <f t="shared" ref="Q37:Q40" si="12">SUM(E37:P37)</f>
        <v>0</v>
      </c>
    </row>
    <row r="38" spans="1:17" x14ac:dyDescent="0.25">
      <c r="B38" t="s">
        <v>100</v>
      </c>
      <c r="D38" t="s">
        <v>116</v>
      </c>
      <c r="E38" s="34">
        <f>SUMIFS(CustomerCount_Data!$E:$E,CustomerCount_Data!$A:$A,$B$2,CustomerCount_Data!$F:$F,$A37,CustomerCount_Data!$G:$G,$D38,CustomerCount_Data!$D:$D,E$9,CustomerCount_Data!$C:$C,E$10)</f>
        <v>1200</v>
      </c>
      <c r="F38" s="34">
        <f>SUMIFS(CustomerCount_Data!$E:$E,CustomerCount_Data!$A:$A,$B$2,CustomerCount_Data!$F:$F,$A37,CustomerCount_Data!$G:$G,$D38,CustomerCount_Data!$D:$D,F$9,CustomerCount_Data!$C:$C,F$10)</f>
        <v>1187</v>
      </c>
      <c r="G38" s="34">
        <f>SUMIFS(CustomerCount_Data!$E:$E,CustomerCount_Data!$A:$A,$B$2,CustomerCount_Data!$F:$F,$A37,CustomerCount_Data!$G:$G,$D38,CustomerCount_Data!$D:$D,G$9,CustomerCount_Data!$C:$C,G$10)</f>
        <v>1230</v>
      </c>
      <c r="H38" s="34">
        <f>SUMIFS(CustomerCount_Data!$E:$E,CustomerCount_Data!$A:$A,$B$2,CustomerCount_Data!$F:$F,$A37,CustomerCount_Data!$G:$G,$D38,CustomerCount_Data!$D:$D,H$9,CustomerCount_Data!$C:$C,H$10)</f>
        <v>1167</v>
      </c>
      <c r="I38" s="34">
        <f>SUMIFS(CustomerCount_Data!$E:$E,CustomerCount_Data!$A:$A,$B$2,CustomerCount_Data!$F:$F,$A37,CustomerCount_Data!$G:$G,$D38,CustomerCount_Data!$D:$D,I$9,CustomerCount_Data!$C:$C,I$10)</f>
        <v>1181</v>
      </c>
      <c r="J38" s="34">
        <f>SUMIFS(CustomerCount_Data!$E:$E,CustomerCount_Data!$A:$A,$B$2,CustomerCount_Data!$F:$F,$A37,CustomerCount_Data!$G:$G,$D38,CustomerCount_Data!$D:$D,J$9,CustomerCount_Data!$C:$C,J$10)</f>
        <v>1213</v>
      </c>
      <c r="K38" s="34">
        <f>SUMIFS(CustomerCount_Data!$E:$E,CustomerCount_Data!$A:$A,$B$2,CustomerCount_Data!$F:$F,$A37,CustomerCount_Data!$G:$G,$D38,CustomerCount_Data!$D:$D,K$9,CustomerCount_Data!$C:$C,K$10)</f>
        <v>1208</v>
      </c>
      <c r="L38" s="34">
        <f>SUMIFS(CustomerCount_Data!$E:$E,CustomerCount_Data!$A:$A,$B$2,CustomerCount_Data!$F:$F,$A37,CustomerCount_Data!$G:$G,$D38,CustomerCount_Data!$D:$D,L$9,CustomerCount_Data!$C:$C,L$10)</f>
        <v>1215</v>
      </c>
      <c r="M38" s="34">
        <f>SUMIFS(CustomerCount_Data!$E:$E,CustomerCount_Data!$A:$A,$B$2,CustomerCount_Data!$F:$F,$A37,CustomerCount_Data!$G:$G,$D38,CustomerCount_Data!$D:$D,M$9,CustomerCount_Data!$C:$C,M$10)</f>
        <v>1222</v>
      </c>
      <c r="N38" s="34">
        <f>SUMIFS(CustomerCount_Data!$E:$E,CustomerCount_Data!$A:$A,$B$2,CustomerCount_Data!$F:$F,$A37,CustomerCount_Data!$G:$G,$D38,CustomerCount_Data!$D:$D,N$9,CustomerCount_Data!$C:$C,N$10)</f>
        <v>1214</v>
      </c>
      <c r="O38" s="34">
        <f>SUMIFS(CustomerCount_Data!$E:$E,CustomerCount_Data!$A:$A,$B$2,CustomerCount_Data!$F:$F,$A37,CustomerCount_Data!$G:$G,$D38,CustomerCount_Data!$D:$D,O$9,CustomerCount_Data!$C:$C,O$10)</f>
        <v>1218</v>
      </c>
      <c r="P38" s="34">
        <f>SUMIFS(CustomerCount_Data!$E:$E,CustomerCount_Data!$A:$A,$B$2,CustomerCount_Data!$F:$F,$A37,CustomerCount_Data!$G:$G,$D38,CustomerCount_Data!$D:$D,P$9,CustomerCount_Data!$C:$C,P$10)</f>
        <v>1211</v>
      </c>
      <c r="Q38" s="34">
        <f t="shared" si="12"/>
        <v>14466</v>
      </c>
    </row>
    <row r="39" spans="1:17" x14ac:dyDescent="0.25">
      <c r="B39" t="s">
        <v>100</v>
      </c>
      <c r="C39" t="s">
        <v>126</v>
      </c>
      <c r="E39" s="34">
        <f>SUM(E37:E38)</f>
        <v>1200</v>
      </c>
      <c r="F39" s="34">
        <f t="shared" ref="F39:P39" si="13">SUM(F37:F38)</f>
        <v>1187</v>
      </c>
      <c r="G39" s="34">
        <f t="shared" si="13"/>
        <v>1230</v>
      </c>
      <c r="H39" s="34">
        <f t="shared" si="13"/>
        <v>1167</v>
      </c>
      <c r="I39" s="34">
        <f t="shared" si="13"/>
        <v>1181</v>
      </c>
      <c r="J39" s="34">
        <f t="shared" si="13"/>
        <v>1213</v>
      </c>
      <c r="K39" s="34">
        <f t="shared" si="13"/>
        <v>1208</v>
      </c>
      <c r="L39" s="34">
        <f t="shared" si="13"/>
        <v>1215</v>
      </c>
      <c r="M39" s="34">
        <f t="shared" si="13"/>
        <v>1222</v>
      </c>
      <c r="N39" s="34">
        <f t="shared" si="13"/>
        <v>1214</v>
      </c>
      <c r="O39" s="34">
        <f t="shared" si="13"/>
        <v>1218</v>
      </c>
      <c r="P39" s="34">
        <f t="shared" si="13"/>
        <v>1211</v>
      </c>
      <c r="Q39" s="34">
        <f t="shared" si="12"/>
        <v>14466</v>
      </c>
    </row>
    <row r="40" spans="1:17" x14ac:dyDescent="0.25">
      <c r="B40" t="s">
        <v>100</v>
      </c>
      <c r="C40" t="s">
        <v>150</v>
      </c>
      <c r="E40" s="34">
        <f>+E37+(E38*$D$7)</f>
        <v>126</v>
      </c>
      <c r="F40" s="34">
        <f t="shared" ref="F40:P40" si="14">+F37+(F38*$D$7)</f>
        <v>124.63499999999999</v>
      </c>
      <c r="G40" s="34">
        <f t="shared" si="14"/>
        <v>129.15</v>
      </c>
      <c r="H40" s="34">
        <f t="shared" si="14"/>
        <v>122.535</v>
      </c>
      <c r="I40" s="34">
        <f t="shared" si="14"/>
        <v>124.005</v>
      </c>
      <c r="J40" s="34">
        <f t="shared" si="14"/>
        <v>127.36499999999999</v>
      </c>
      <c r="K40" s="34">
        <f t="shared" si="14"/>
        <v>126.83999999999999</v>
      </c>
      <c r="L40" s="34">
        <f t="shared" si="14"/>
        <v>127.57499999999999</v>
      </c>
      <c r="M40" s="34">
        <f t="shared" si="14"/>
        <v>128.31</v>
      </c>
      <c r="N40" s="34">
        <f t="shared" si="14"/>
        <v>127.47</v>
      </c>
      <c r="O40" s="34">
        <f t="shared" si="14"/>
        <v>127.89</v>
      </c>
      <c r="P40" s="34">
        <f t="shared" si="14"/>
        <v>127.155</v>
      </c>
      <c r="Q40" s="34">
        <f t="shared" si="12"/>
        <v>1518.93</v>
      </c>
    </row>
    <row r="43" spans="1:17" x14ac:dyDescent="0.25">
      <c r="A43" t="s">
        <v>148</v>
      </c>
      <c r="B43" t="s">
        <v>148</v>
      </c>
      <c r="D43" t="s">
        <v>115</v>
      </c>
      <c r="E43" s="34">
        <f>SUMIFS(E$13:E$41,$D13:$D41,$D43)</f>
        <v>2940</v>
      </c>
      <c r="F43" s="34">
        <f>SUMIFS(F$13:F$41,$D13:$D41,$D43)</f>
        <v>3022</v>
      </c>
      <c r="G43" s="34">
        <f>SUMIFS(G$13:G$41,$D13:$D41,$D43)</f>
        <v>2964</v>
      </c>
      <c r="H43" s="34">
        <f>SUMIFS(H$13:H$41,$D13:$D41,$D43)</f>
        <v>2873</v>
      </c>
      <c r="I43" s="34">
        <f>SUMIFS(I$13:I$41,$D13:$D41,$D43)</f>
        <v>2897</v>
      </c>
      <c r="J43" s="34">
        <f>SUMIFS(J$13:J$41,$D13:$D41,$D43)</f>
        <v>2979</v>
      </c>
      <c r="K43" s="34">
        <f>SUMIFS(K$13:K$41,$D13:$D41,$D43)</f>
        <v>3004</v>
      </c>
      <c r="L43" s="34">
        <f>SUMIFS(L$13:L$41,$D13:$D41,$D43)</f>
        <v>2997</v>
      </c>
      <c r="M43" s="34">
        <f>SUMIFS(M$13:M$41,$D13:$D41,$D43)</f>
        <v>3019</v>
      </c>
      <c r="N43" s="34">
        <f>SUMIFS(N$13:N$41,$D13:$D41,$D43)</f>
        <v>3024</v>
      </c>
      <c r="O43" s="34">
        <f>SUMIFS(O$13:O$41,$D13:$D41,$D43)</f>
        <v>3097</v>
      </c>
      <c r="P43" s="34">
        <f>SUMIFS(P$13:P$41,$D13:$D41,$D43)</f>
        <v>2936</v>
      </c>
      <c r="Q43" s="34">
        <f t="shared" ref="Q43:Q46" si="15">SUM(E43:P43)</f>
        <v>35752</v>
      </c>
    </row>
    <row r="44" spans="1:17" x14ac:dyDescent="0.25">
      <c r="B44" t="s">
        <v>148</v>
      </c>
      <c r="D44" t="s">
        <v>116</v>
      </c>
      <c r="E44" s="34">
        <f>SUMIFS(E$13:E$41,$D13:$D41,$D44)</f>
        <v>7335</v>
      </c>
      <c r="F44" s="34">
        <f>SUMIFS(F$13:F$41,$D13:$D41,$D44)</f>
        <v>7222</v>
      </c>
      <c r="G44" s="34">
        <f>SUMIFS(G$13:G$41,$D13:$D41,$D44)</f>
        <v>7260</v>
      </c>
      <c r="H44" s="34">
        <f>SUMIFS(H$13:H$41,$D13:$D41,$D44)</f>
        <v>7178</v>
      </c>
      <c r="I44" s="34">
        <f>SUMIFS(I$13:I$41,$D13:$D41,$D44)</f>
        <v>7228</v>
      </c>
      <c r="J44" s="34">
        <f>SUMIFS(J$13:J$41,$D13:$D41,$D44)</f>
        <v>7385</v>
      </c>
      <c r="K44" s="34">
        <f>SUMIFS(K$13:K$41,$D13:$D41,$D44)</f>
        <v>7361</v>
      </c>
      <c r="L44" s="34">
        <f>SUMIFS(L$13:L$41,$D13:$D41,$D44)</f>
        <v>7360</v>
      </c>
      <c r="M44" s="34">
        <f>SUMIFS(M$13:M$41,$D13:$D41,$D44)</f>
        <v>7394</v>
      </c>
      <c r="N44" s="34">
        <f>SUMIFS(N$13:N$41,$D13:$D41,$D44)</f>
        <v>7325</v>
      </c>
      <c r="O44" s="34">
        <f>SUMIFS(O$13:O$41,$D13:$D41,$D44)</f>
        <v>7438</v>
      </c>
      <c r="P44" s="34">
        <f>SUMIFS(P$13:P$41,$D13:$D41,$D44)</f>
        <v>7413</v>
      </c>
      <c r="Q44" s="34">
        <f t="shared" si="15"/>
        <v>87899</v>
      </c>
    </row>
    <row r="45" spans="1:17" x14ac:dyDescent="0.25">
      <c r="B45" t="s">
        <v>148</v>
      </c>
      <c r="C45" t="s">
        <v>126</v>
      </c>
      <c r="E45" s="34">
        <f>SUM(E43:E44)</f>
        <v>10275</v>
      </c>
      <c r="F45" s="34">
        <f t="shared" ref="F45:P45" si="16">SUM(F43:F44)</f>
        <v>10244</v>
      </c>
      <c r="G45" s="34">
        <f t="shared" si="16"/>
        <v>10224</v>
      </c>
      <c r="H45" s="34">
        <f t="shared" si="16"/>
        <v>10051</v>
      </c>
      <c r="I45" s="34">
        <f t="shared" si="16"/>
        <v>10125</v>
      </c>
      <c r="J45" s="34">
        <f t="shared" si="16"/>
        <v>10364</v>
      </c>
      <c r="K45" s="34">
        <f t="shared" si="16"/>
        <v>10365</v>
      </c>
      <c r="L45" s="34">
        <f t="shared" si="16"/>
        <v>10357</v>
      </c>
      <c r="M45" s="34">
        <f t="shared" si="16"/>
        <v>10413</v>
      </c>
      <c r="N45" s="34">
        <f t="shared" si="16"/>
        <v>10349</v>
      </c>
      <c r="O45" s="34">
        <f t="shared" si="16"/>
        <v>10535</v>
      </c>
      <c r="P45" s="34">
        <f t="shared" si="16"/>
        <v>10349</v>
      </c>
      <c r="Q45" s="34">
        <f t="shared" si="15"/>
        <v>123651</v>
      </c>
    </row>
    <row r="46" spans="1:17" x14ac:dyDescent="0.25">
      <c r="B46" t="s">
        <v>148</v>
      </c>
      <c r="C46" t="s">
        <v>150</v>
      </c>
      <c r="E46" s="34">
        <f>+E43+(E44*$D$7)</f>
        <v>3710.1750000000002</v>
      </c>
      <c r="F46" s="34">
        <f t="shared" ref="F46:P46" si="17">+F43+(F44*$D$7)</f>
        <v>3780.31</v>
      </c>
      <c r="G46" s="34">
        <f t="shared" si="17"/>
        <v>3726.3</v>
      </c>
      <c r="H46" s="34">
        <f t="shared" si="17"/>
        <v>3626.69</v>
      </c>
      <c r="I46" s="34">
        <f t="shared" si="17"/>
        <v>3655.94</v>
      </c>
      <c r="J46" s="34">
        <f t="shared" si="17"/>
        <v>3754.4250000000002</v>
      </c>
      <c r="K46" s="34">
        <f t="shared" si="17"/>
        <v>3776.9049999999997</v>
      </c>
      <c r="L46" s="34">
        <f t="shared" si="17"/>
        <v>3769.8</v>
      </c>
      <c r="M46" s="34">
        <f t="shared" si="17"/>
        <v>3795.37</v>
      </c>
      <c r="N46" s="34">
        <f t="shared" si="17"/>
        <v>3793.125</v>
      </c>
      <c r="O46" s="34">
        <f t="shared" si="17"/>
        <v>3877.99</v>
      </c>
      <c r="P46" s="34">
        <f t="shared" si="17"/>
        <v>3714.3649999999998</v>
      </c>
      <c r="Q46" s="34">
        <f t="shared" si="15"/>
        <v>44981.394999999997</v>
      </c>
    </row>
  </sheetData>
  <sortState ref="T3:T8">
    <sortCondition ref="T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30"/>
  <sheetViews>
    <sheetView topLeftCell="A19" zoomScale="85" zoomScaleNormal="85" workbookViewId="0">
      <selection activeCell="K44" sqref="K44"/>
    </sheetView>
  </sheetViews>
  <sheetFormatPr defaultRowHeight="15" x14ac:dyDescent="0.25"/>
  <cols>
    <col min="1" max="1" width="15.5703125" bestFit="1" customWidth="1"/>
    <col min="2" max="2" width="26.28515625" customWidth="1"/>
    <col min="3" max="3" width="25.140625" bestFit="1" customWidth="1"/>
    <col min="4" max="4" width="11.42578125" bestFit="1" customWidth="1"/>
    <col min="5" max="5" width="15.42578125" bestFit="1" customWidth="1"/>
    <col min="6" max="15" width="10" customWidth="1"/>
    <col min="21" max="21" width="9.85546875" bestFit="1" customWidth="1"/>
  </cols>
  <sheetData>
    <row r="2" spans="1:17" x14ac:dyDescent="0.25">
      <c r="B2" t="s">
        <v>35</v>
      </c>
      <c r="E2" s="32" t="s">
        <v>85</v>
      </c>
      <c r="F2" s="32" t="s">
        <v>94</v>
      </c>
      <c r="G2" s="32" t="s">
        <v>60</v>
      </c>
      <c r="H2" s="32" t="s">
        <v>108</v>
      </c>
    </row>
    <row r="3" spans="1:17" x14ac:dyDescent="0.25">
      <c r="E3" s="37">
        <f>SUMIFS($Q:$Q,$B:$B,E$2,$C:$C,"Adjusted Tariff Customers")/SUMIFS($Q:$Q,$B:$B,"ALL",$C:$C,"Adjusted Tariff Customers")</f>
        <v>9.0568854301969079E-2</v>
      </c>
      <c r="F3" s="37">
        <f>SUMIFS($Q:$Q,$B:$B,F$2,$C:$C,"Adjusted Tariff Customers")/SUMIFS($Q:$Q,$B:$B,"ALL",$C:$C,"Adjusted Tariff Customers")</f>
        <v>0.18488599265256783</v>
      </c>
      <c r="G3" s="37">
        <f>SUMIFS($Q:$Q,$B:$B,G$2,$C:$C,"Unique to Tariff")/SUMIFS($Q:$Q,$B:$B,"ALL",$C:$C,"Adjusted Tariff Customers")</f>
        <v>0.72454515304546285</v>
      </c>
      <c r="H3" s="37">
        <f>SUM(E3:G3)</f>
        <v>0.99999999999999978</v>
      </c>
    </row>
    <row r="6" spans="1:17" x14ac:dyDescent="0.25">
      <c r="B6" t="s">
        <v>125</v>
      </c>
    </row>
    <row r="7" spans="1:17" x14ac:dyDescent="0.25">
      <c r="B7" s="35" t="s">
        <v>149</v>
      </c>
      <c r="C7" s="35"/>
      <c r="D7" s="36">
        <v>0.105</v>
      </c>
    </row>
    <row r="9" spans="1:17" x14ac:dyDescent="0.25">
      <c r="E9" s="15">
        <v>2015</v>
      </c>
      <c r="F9" s="15">
        <v>2015</v>
      </c>
      <c r="G9" s="15">
        <v>2015</v>
      </c>
      <c r="H9" s="15">
        <v>2016</v>
      </c>
      <c r="I9" s="15">
        <v>2016</v>
      </c>
      <c r="J9" s="15">
        <v>2016</v>
      </c>
      <c r="K9" s="15">
        <v>2016</v>
      </c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/>
    </row>
    <row r="10" spans="1:17" x14ac:dyDescent="0.25">
      <c r="E10" s="15">
        <v>10</v>
      </c>
      <c r="F10" s="15">
        <v>11</v>
      </c>
      <c r="G10" s="15">
        <v>12</v>
      </c>
      <c r="H10" s="15">
        <v>1</v>
      </c>
      <c r="I10" s="15">
        <v>2</v>
      </c>
      <c r="J10" s="15">
        <v>3</v>
      </c>
      <c r="K10" s="15">
        <v>4</v>
      </c>
      <c r="L10" s="15">
        <v>5</v>
      </c>
      <c r="M10" s="15">
        <v>6</v>
      </c>
      <c r="N10" s="15">
        <v>7</v>
      </c>
      <c r="O10" s="15">
        <v>8</v>
      </c>
      <c r="P10" s="15">
        <v>9</v>
      </c>
      <c r="Q10" s="15"/>
    </row>
    <row r="11" spans="1:17" x14ac:dyDescent="0.25">
      <c r="E11" s="30" t="s">
        <v>112</v>
      </c>
      <c r="F11" s="30" t="s">
        <v>113</v>
      </c>
      <c r="G11" s="30" t="s">
        <v>114</v>
      </c>
      <c r="H11" s="30" t="s">
        <v>127</v>
      </c>
      <c r="I11" s="30" t="s">
        <v>128</v>
      </c>
      <c r="J11" s="30" t="s">
        <v>129</v>
      </c>
      <c r="K11" s="30" t="s">
        <v>130</v>
      </c>
      <c r="L11" s="30" t="s">
        <v>131</v>
      </c>
      <c r="M11" s="30" t="s">
        <v>132</v>
      </c>
      <c r="N11" s="30" t="s">
        <v>109</v>
      </c>
      <c r="O11" s="30" t="s">
        <v>110</v>
      </c>
      <c r="P11" s="30" t="s">
        <v>111</v>
      </c>
      <c r="Q11" s="15" t="s">
        <v>108</v>
      </c>
    </row>
    <row r="13" spans="1:17" x14ac:dyDescent="0.25">
      <c r="B13" t="s">
        <v>134</v>
      </c>
      <c r="C13" t="s">
        <v>126</v>
      </c>
      <c r="D13" t="s">
        <v>115</v>
      </c>
      <c r="E13" s="34">
        <f>SUMIFS(CustomerCount_Data!$E:$E,CustomerCount_Data!$A:$A,$B$2,CustomerCount_Data!$F:$F,$B13,CustomerCount_Data!$G:$G,$D13,CustomerCount_Data!$D:$D,E$9,CustomerCount_Data!$C:$C,E$10)</f>
        <v>4206</v>
      </c>
      <c r="F13" s="34">
        <f>SUMIFS(CustomerCount_Data!$E:$E,CustomerCount_Data!$A:$A,$B$2,CustomerCount_Data!$F:$F,$B13,CustomerCount_Data!$G:$G,$D13,CustomerCount_Data!$D:$D,F$9,CustomerCount_Data!$C:$C,F$10)</f>
        <v>4200</v>
      </c>
      <c r="G13" s="34">
        <f>SUMIFS(CustomerCount_Data!$E:$E,CustomerCount_Data!$A:$A,$B$2,CustomerCount_Data!$F:$F,$B13,CustomerCount_Data!$G:$G,$D13,CustomerCount_Data!$D:$D,G$9,CustomerCount_Data!$C:$C,G$10)</f>
        <v>4169</v>
      </c>
      <c r="H13" s="34">
        <f>SUMIFS(CustomerCount_Data!$E:$E,CustomerCount_Data!$A:$A,$B$2,CustomerCount_Data!$F:$F,$B13,CustomerCount_Data!$G:$G,$D13,CustomerCount_Data!$D:$D,H$9,CustomerCount_Data!$C:$C,H$10)</f>
        <v>4187</v>
      </c>
      <c r="I13" s="34">
        <f>SUMIFS(CustomerCount_Data!$E:$E,CustomerCount_Data!$A:$A,$B$2,CustomerCount_Data!$F:$F,$B13,CustomerCount_Data!$G:$G,$D13,CustomerCount_Data!$D:$D,I$9,CustomerCount_Data!$C:$C,I$10)</f>
        <v>4192</v>
      </c>
      <c r="J13" s="34">
        <f>SUMIFS(CustomerCount_Data!$E:$E,CustomerCount_Data!$A:$A,$B$2,CustomerCount_Data!$F:$F,$B13,CustomerCount_Data!$G:$G,$D13,CustomerCount_Data!$D:$D,J$9,CustomerCount_Data!$C:$C,J$10)</f>
        <v>4169</v>
      </c>
      <c r="K13" s="34">
        <f>SUMIFS(CustomerCount_Data!$E:$E,CustomerCount_Data!$A:$A,$B$2,CustomerCount_Data!$F:$F,$B13,CustomerCount_Data!$G:$G,$D13,CustomerCount_Data!$D:$D,K$9,CustomerCount_Data!$C:$C,K$10)</f>
        <v>4212</v>
      </c>
      <c r="L13" s="34">
        <f>SUMIFS(CustomerCount_Data!$E:$E,CustomerCount_Data!$A:$A,$B$2,CustomerCount_Data!$F:$F,$B13,CustomerCount_Data!$G:$G,$D13,CustomerCount_Data!$D:$D,L$9,CustomerCount_Data!$C:$C,L$10)</f>
        <v>4322</v>
      </c>
      <c r="M13" s="34">
        <f>SUMIFS(CustomerCount_Data!$E:$E,CustomerCount_Data!$A:$A,$B$2,CustomerCount_Data!$F:$F,$B13,CustomerCount_Data!$G:$G,$D13,CustomerCount_Data!$D:$D,M$9,CustomerCount_Data!$C:$C,M$10)</f>
        <v>4369</v>
      </c>
      <c r="N13" s="34">
        <f>SUMIFS(CustomerCount_Data!$E:$E,CustomerCount_Data!$A:$A,$B$2,CustomerCount_Data!$F:$F,$B13,CustomerCount_Data!$G:$G,$D13,CustomerCount_Data!$D:$D,N$9,CustomerCount_Data!$C:$C,N$10)</f>
        <v>4318</v>
      </c>
      <c r="O13" s="34">
        <f>SUMIFS(CustomerCount_Data!$E:$E,CustomerCount_Data!$A:$A,$B$2,CustomerCount_Data!$F:$F,$B13,CustomerCount_Data!$G:$G,$D13,CustomerCount_Data!$D:$D,O$9,CustomerCount_Data!$C:$C,O$10)</f>
        <v>4343</v>
      </c>
      <c r="P13" s="34">
        <f>SUMIFS(CustomerCount_Data!$E:$E,CustomerCount_Data!$A:$A,$B$2,CustomerCount_Data!$F:$F,$B13,CustomerCount_Data!$G:$G,$D13,CustomerCount_Data!$D:$D,P$9,CustomerCount_Data!$C:$C,P$10)</f>
        <v>4325</v>
      </c>
      <c r="Q13" s="34">
        <f>SUM(E13:P13)</f>
        <v>51012</v>
      </c>
    </row>
    <row r="14" spans="1:17" x14ac:dyDescent="0.25">
      <c r="B14" t="s">
        <v>60</v>
      </c>
      <c r="C14" t="s">
        <v>126</v>
      </c>
      <c r="E14" s="34">
        <f>SUM(E13:E13)</f>
        <v>4206</v>
      </c>
      <c r="F14" s="34">
        <f>SUM(F13:F13)</f>
        <v>4200</v>
      </c>
      <c r="G14" s="34">
        <f>SUM(G13:G13)</f>
        <v>4169</v>
      </c>
      <c r="H14" s="34">
        <f>SUM(H13:H13)</f>
        <v>4187</v>
      </c>
      <c r="I14" s="34">
        <f>SUM(I13:I13)</f>
        <v>4192</v>
      </c>
      <c r="J14" s="34">
        <f>SUM(J13:J13)</f>
        <v>4169</v>
      </c>
      <c r="K14" s="34">
        <f>SUM(K13:K13)</f>
        <v>4212</v>
      </c>
      <c r="L14" s="34">
        <f>SUM(L13:L13)</f>
        <v>4322</v>
      </c>
      <c r="M14" s="34">
        <f>SUM(M13:M13)</f>
        <v>4369</v>
      </c>
      <c r="N14" s="34">
        <f>SUM(N13:N13)</f>
        <v>4318</v>
      </c>
      <c r="O14" s="34">
        <f>SUM(O13:O13)</f>
        <v>4343</v>
      </c>
      <c r="P14" s="34">
        <f>SUM(P13:P13)</f>
        <v>4325</v>
      </c>
      <c r="Q14" s="34">
        <f>SUM(Q13:Q13)</f>
        <v>51012</v>
      </c>
    </row>
    <row r="16" spans="1:17" x14ac:dyDescent="0.25">
      <c r="A16" t="s">
        <v>85</v>
      </c>
      <c r="B16" t="s">
        <v>85</v>
      </c>
      <c r="D16" t="s">
        <v>115</v>
      </c>
      <c r="E16" s="34">
        <f>SUMIFS(CustomerCount_Data!$E:$E,CustomerCount_Data!$A:$A,$B$2,CustomerCount_Data!$F:$F,$A16,CustomerCount_Data!$G:$G,$D16,CustomerCount_Data!$D:$D,E$9,CustomerCount_Data!$C:$C,E$10)</f>
        <v>37</v>
      </c>
      <c r="F16" s="34">
        <f>SUMIFS(CustomerCount_Data!$E:$E,CustomerCount_Data!$A:$A,$B$2,CustomerCount_Data!$F:$F,$A16,CustomerCount_Data!$G:$G,$D16,CustomerCount_Data!$D:$D,F$9,CustomerCount_Data!$C:$C,F$10)</f>
        <v>17</v>
      </c>
      <c r="G16" s="34">
        <f>SUMIFS(CustomerCount_Data!$E:$E,CustomerCount_Data!$A:$A,$B$2,CustomerCount_Data!$F:$F,$A16,CustomerCount_Data!$G:$G,$D16,CustomerCount_Data!$D:$D,G$9,CustomerCount_Data!$C:$C,G$10)</f>
        <v>28</v>
      </c>
      <c r="H16" s="34">
        <f>SUMIFS(CustomerCount_Data!$E:$E,CustomerCount_Data!$A:$A,$B$2,CustomerCount_Data!$F:$F,$A16,CustomerCount_Data!$G:$G,$D16,CustomerCount_Data!$D:$D,H$9,CustomerCount_Data!$C:$C,H$10)</f>
        <v>27</v>
      </c>
      <c r="I16" s="34">
        <f>SUMIFS(CustomerCount_Data!$E:$E,CustomerCount_Data!$A:$A,$B$2,CustomerCount_Data!$F:$F,$A16,CustomerCount_Data!$G:$G,$D16,CustomerCount_Data!$D:$D,I$9,CustomerCount_Data!$C:$C,I$10)</f>
        <v>46</v>
      </c>
      <c r="J16" s="34">
        <f>SUMIFS(CustomerCount_Data!$E:$E,CustomerCount_Data!$A:$A,$B$2,CustomerCount_Data!$F:$F,$A16,CustomerCount_Data!$G:$G,$D16,CustomerCount_Data!$D:$D,J$9,CustomerCount_Data!$C:$C,J$10)</f>
        <v>43</v>
      </c>
      <c r="K16" s="34">
        <f>SUMIFS(CustomerCount_Data!$E:$E,CustomerCount_Data!$A:$A,$B$2,CustomerCount_Data!$F:$F,$A16,CustomerCount_Data!$G:$G,$D16,CustomerCount_Data!$D:$D,K$9,CustomerCount_Data!$C:$C,K$10)</f>
        <v>59</v>
      </c>
      <c r="L16" s="34">
        <f>SUMIFS(CustomerCount_Data!$E:$E,CustomerCount_Data!$A:$A,$B$2,CustomerCount_Data!$F:$F,$A16,CustomerCount_Data!$G:$G,$D16,CustomerCount_Data!$D:$D,L$9,CustomerCount_Data!$C:$C,L$10)</f>
        <v>54</v>
      </c>
      <c r="M16" s="34">
        <f>SUMIFS(CustomerCount_Data!$E:$E,CustomerCount_Data!$A:$A,$B$2,CustomerCount_Data!$F:$F,$A16,CustomerCount_Data!$G:$G,$D16,CustomerCount_Data!$D:$D,M$9,CustomerCount_Data!$C:$C,M$10)</f>
        <v>46</v>
      </c>
      <c r="N16" s="34">
        <f>SUMIFS(CustomerCount_Data!$E:$E,CustomerCount_Data!$A:$A,$B$2,CustomerCount_Data!$F:$F,$A16,CustomerCount_Data!$G:$G,$D16,CustomerCount_Data!$D:$D,N$9,CustomerCount_Data!$C:$C,N$10)</f>
        <v>40</v>
      </c>
      <c r="O16" s="34">
        <f>SUMIFS(CustomerCount_Data!$E:$E,CustomerCount_Data!$A:$A,$B$2,CustomerCount_Data!$F:$F,$A16,CustomerCount_Data!$G:$G,$D16,CustomerCount_Data!$D:$D,O$9,CustomerCount_Data!$C:$C,O$10)</f>
        <v>40</v>
      </c>
      <c r="P16" s="34">
        <f>SUMIFS(CustomerCount_Data!$E:$E,CustomerCount_Data!$A:$A,$B$2,CustomerCount_Data!$F:$F,$A16,CustomerCount_Data!$G:$G,$D16,CustomerCount_Data!$D:$D,P$9,CustomerCount_Data!$C:$C,P$10)</f>
        <v>48</v>
      </c>
      <c r="Q16" s="34">
        <f t="shared" ref="Q16:Q19" si="0">SUM(E16:P16)</f>
        <v>485</v>
      </c>
    </row>
    <row r="17" spans="1:17" x14ac:dyDescent="0.25">
      <c r="B17" t="s">
        <v>85</v>
      </c>
      <c r="D17" t="s">
        <v>116</v>
      </c>
      <c r="E17" s="34">
        <f>SUMIFS(CustomerCount_Data!$E:$E,CustomerCount_Data!$A:$A,$B$2,CustomerCount_Data!$F:$F,$A16,CustomerCount_Data!$G:$G,$D17,CustomerCount_Data!$D:$D,E$9,CustomerCount_Data!$C:$C,E$10)</f>
        <v>4607</v>
      </c>
      <c r="F17" s="34">
        <f>SUMIFS(CustomerCount_Data!$E:$E,CustomerCount_Data!$A:$A,$B$2,CustomerCount_Data!$F:$F,$A16,CustomerCount_Data!$G:$G,$D17,CustomerCount_Data!$D:$D,F$9,CustomerCount_Data!$C:$C,F$10)</f>
        <v>4597</v>
      </c>
      <c r="G17" s="34">
        <f>SUMIFS(CustomerCount_Data!$E:$E,CustomerCount_Data!$A:$A,$B$2,CustomerCount_Data!$F:$F,$A16,CustomerCount_Data!$G:$G,$D17,CustomerCount_Data!$D:$D,G$9,CustomerCount_Data!$C:$C,G$10)</f>
        <v>4619</v>
      </c>
      <c r="H17" s="34">
        <f>SUMIFS(CustomerCount_Data!$E:$E,CustomerCount_Data!$A:$A,$B$2,CustomerCount_Data!$F:$F,$A16,CustomerCount_Data!$G:$G,$D17,CustomerCount_Data!$D:$D,H$9,CustomerCount_Data!$C:$C,H$10)</f>
        <v>4614</v>
      </c>
      <c r="I17" s="34">
        <f>SUMIFS(CustomerCount_Data!$E:$E,CustomerCount_Data!$A:$A,$B$2,CustomerCount_Data!$F:$F,$A16,CustomerCount_Data!$G:$G,$D17,CustomerCount_Data!$D:$D,I$9,CustomerCount_Data!$C:$C,I$10)</f>
        <v>4650</v>
      </c>
      <c r="J17" s="34">
        <f>SUMIFS(CustomerCount_Data!$E:$E,CustomerCount_Data!$A:$A,$B$2,CustomerCount_Data!$F:$F,$A16,CustomerCount_Data!$G:$G,$D17,CustomerCount_Data!$D:$D,J$9,CustomerCount_Data!$C:$C,J$10)</f>
        <v>4676</v>
      </c>
      <c r="K17" s="34">
        <f>SUMIFS(CustomerCount_Data!$E:$E,CustomerCount_Data!$A:$A,$B$2,CustomerCount_Data!$F:$F,$A16,CustomerCount_Data!$G:$G,$D17,CustomerCount_Data!$D:$D,K$9,CustomerCount_Data!$C:$C,K$10)</f>
        <v>4698</v>
      </c>
      <c r="L17" s="34">
        <f>SUMIFS(CustomerCount_Data!$E:$E,CustomerCount_Data!$A:$A,$B$2,CustomerCount_Data!$F:$F,$A16,CustomerCount_Data!$G:$G,$D17,CustomerCount_Data!$D:$D,L$9,CustomerCount_Data!$C:$C,L$10)</f>
        <v>4694</v>
      </c>
      <c r="M17" s="34">
        <f>SUMIFS(CustomerCount_Data!$E:$E,CustomerCount_Data!$A:$A,$B$2,CustomerCount_Data!$F:$F,$A16,CustomerCount_Data!$G:$G,$D17,CustomerCount_Data!$D:$D,M$9,CustomerCount_Data!$C:$C,M$10)</f>
        <v>4736</v>
      </c>
      <c r="N17" s="34">
        <f>SUMIFS(CustomerCount_Data!$E:$E,CustomerCount_Data!$A:$A,$B$2,CustomerCount_Data!$F:$F,$A16,CustomerCount_Data!$G:$G,$D17,CustomerCount_Data!$D:$D,N$9,CustomerCount_Data!$C:$C,N$10)</f>
        <v>4728</v>
      </c>
      <c r="O17" s="34">
        <f>SUMIFS(CustomerCount_Data!$E:$E,CustomerCount_Data!$A:$A,$B$2,CustomerCount_Data!$F:$F,$A16,CustomerCount_Data!$G:$G,$D17,CustomerCount_Data!$D:$D,O$9,CustomerCount_Data!$C:$C,O$10)</f>
        <v>4755</v>
      </c>
      <c r="P17" s="34">
        <f>SUMIFS(CustomerCount_Data!$E:$E,CustomerCount_Data!$A:$A,$B$2,CustomerCount_Data!$F:$F,$A16,CustomerCount_Data!$G:$G,$D17,CustomerCount_Data!$D:$D,P$9,CustomerCount_Data!$C:$C,P$10)</f>
        <v>4736</v>
      </c>
      <c r="Q17" s="34">
        <f t="shared" si="0"/>
        <v>56110</v>
      </c>
    </row>
    <row r="18" spans="1:17" x14ac:dyDescent="0.25">
      <c r="B18" t="s">
        <v>85</v>
      </c>
      <c r="C18" t="s">
        <v>126</v>
      </c>
      <c r="E18" s="34">
        <f>SUM(E16:E17)</f>
        <v>4644</v>
      </c>
      <c r="F18" s="34">
        <f t="shared" ref="F18:P18" si="1">SUM(F16:F17)</f>
        <v>4614</v>
      </c>
      <c r="G18" s="34">
        <f t="shared" si="1"/>
        <v>4647</v>
      </c>
      <c r="H18" s="34">
        <f t="shared" si="1"/>
        <v>4641</v>
      </c>
      <c r="I18" s="34">
        <f t="shared" si="1"/>
        <v>4696</v>
      </c>
      <c r="J18" s="34">
        <f t="shared" si="1"/>
        <v>4719</v>
      </c>
      <c r="K18" s="34">
        <f t="shared" si="1"/>
        <v>4757</v>
      </c>
      <c r="L18" s="34">
        <f t="shared" si="1"/>
        <v>4748</v>
      </c>
      <c r="M18" s="34">
        <f t="shared" si="1"/>
        <v>4782</v>
      </c>
      <c r="N18" s="34">
        <f t="shared" si="1"/>
        <v>4768</v>
      </c>
      <c r="O18" s="34">
        <f t="shared" si="1"/>
        <v>4795</v>
      </c>
      <c r="P18" s="34">
        <f t="shared" si="1"/>
        <v>4784</v>
      </c>
      <c r="Q18" s="34">
        <f t="shared" si="0"/>
        <v>56595</v>
      </c>
    </row>
    <row r="19" spans="1:17" x14ac:dyDescent="0.25">
      <c r="B19" t="s">
        <v>85</v>
      </c>
      <c r="C19" t="s">
        <v>150</v>
      </c>
      <c r="E19" s="34">
        <f>+E16+(E17*$D$7)</f>
        <v>520.7349999999999</v>
      </c>
      <c r="F19" s="34">
        <f t="shared" ref="F19:P19" si="2">+F16+(F17*$D$7)</f>
        <v>499.685</v>
      </c>
      <c r="G19" s="34">
        <f t="shared" si="2"/>
        <v>512.995</v>
      </c>
      <c r="H19" s="34">
        <f t="shared" si="2"/>
        <v>511.46999999999997</v>
      </c>
      <c r="I19" s="34">
        <f t="shared" si="2"/>
        <v>534.25</v>
      </c>
      <c r="J19" s="34">
        <f t="shared" si="2"/>
        <v>533.98</v>
      </c>
      <c r="K19" s="34">
        <f t="shared" si="2"/>
        <v>552.29</v>
      </c>
      <c r="L19" s="34">
        <f t="shared" si="2"/>
        <v>546.87</v>
      </c>
      <c r="M19" s="34">
        <f t="shared" si="2"/>
        <v>543.28</v>
      </c>
      <c r="N19" s="34">
        <f t="shared" si="2"/>
        <v>536.44000000000005</v>
      </c>
      <c r="O19" s="34">
        <f t="shared" si="2"/>
        <v>539.27499999999998</v>
      </c>
      <c r="P19" s="34">
        <f t="shared" si="2"/>
        <v>545.28</v>
      </c>
      <c r="Q19" s="34">
        <f t="shared" si="0"/>
        <v>6376.55</v>
      </c>
    </row>
    <row r="21" spans="1:17" x14ac:dyDescent="0.25">
      <c r="A21" t="s">
        <v>94</v>
      </c>
      <c r="B21" t="s">
        <v>94</v>
      </c>
      <c r="D21" t="s">
        <v>115</v>
      </c>
      <c r="E21" s="34">
        <f>SUMIFS(CustomerCount_Data!$E:$E,CustomerCount_Data!$A:$A,$B$2,CustomerCount_Data!$F:$F,$A21,CustomerCount_Data!$G:$G,$D21,CustomerCount_Data!$D:$D,E$9,CustomerCount_Data!$C:$C,E$10)</f>
        <v>1066</v>
      </c>
      <c r="F21" s="34">
        <f>SUMIFS(CustomerCount_Data!$E:$E,CustomerCount_Data!$A:$A,$B$2,CustomerCount_Data!$F:$F,$A21,CustomerCount_Data!$G:$G,$D21,CustomerCount_Data!$D:$D,F$9,CustomerCount_Data!$C:$C,F$10)</f>
        <v>1075</v>
      </c>
      <c r="G21" s="34">
        <f>SUMIFS(CustomerCount_Data!$E:$E,CustomerCount_Data!$A:$A,$B$2,CustomerCount_Data!$F:$F,$A21,CustomerCount_Data!$G:$G,$D21,CustomerCount_Data!$D:$D,G$9,CustomerCount_Data!$C:$C,G$10)</f>
        <v>1080</v>
      </c>
      <c r="H21" s="34">
        <f>SUMIFS(CustomerCount_Data!$E:$E,CustomerCount_Data!$A:$A,$B$2,CustomerCount_Data!$F:$F,$A21,CustomerCount_Data!$G:$G,$D21,CustomerCount_Data!$D:$D,H$9,CustomerCount_Data!$C:$C,H$10)</f>
        <v>1062</v>
      </c>
      <c r="I21" s="34">
        <f>SUMIFS(CustomerCount_Data!$E:$E,CustomerCount_Data!$A:$A,$B$2,CustomerCount_Data!$F:$F,$A21,CustomerCount_Data!$G:$G,$D21,CustomerCount_Data!$D:$D,I$9,CustomerCount_Data!$C:$C,I$10)</f>
        <v>1073</v>
      </c>
      <c r="J21" s="34">
        <f>SUMIFS(CustomerCount_Data!$E:$E,CustomerCount_Data!$A:$A,$B$2,CustomerCount_Data!$F:$F,$A21,CustomerCount_Data!$G:$G,$D21,CustomerCount_Data!$D:$D,J$9,CustomerCount_Data!$C:$C,J$10)</f>
        <v>1066</v>
      </c>
      <c r="K21" s="34">
        <f>SUMIFS(CustomerCount_Data!$E:$E,CustomerCount_Data!$A:$A,$B$2,CustomerCount_Data!$F:$F,$A21,CustomerCount_Data!$G:$G,$D21,CustomerCount_Data!$D:$D,K$9,CustomerCount_Data!$C:$C,K$10)</f>
        <v>1079</v>
      </c>
      <c r="L21" s="34">
        <f>SUMIFS(CustomerCount_Data!$E:$E,CustomerCount_Data!$A:$A,$B$2,CustomerCount_Data!$F:$F,$A21,CustomerCount_Data!$G:$G,$D21,CustomerCount_Data!$D:$D,L$9,CustomerCount_Data!$C:$C,L$10)</f>
        <v>1084</v>
      </c>
      <c r="M21" s="34">
        <f>SUMIFS(CustomerCount_Data!$E:$E,CustomerCount_Data!$A:$A,$B$2,CustomerCount_Data!$F:$F,$A21,CustomerCount_Data!$G:$G,$D21,CustomerCount_Data!$D:$D,M$9,CustomerCount_Data!$C:$C,M$10)</f>
        <v>1114</v>
      </c>
      <c r="N21" s="34">
        <f>SUMIFS(CustomerCount_Data!$E:$E,CustomerCount_Data!$A:$A,$B$2,CustomerCount_Data!$F:$F,$A21,CustomerCount_Data!$G:$G,$D21,CustomerCount_Data!$D:$D,N$9,CustomerCount_Data!$C:$C,N$10)</f>
        <v>1094</v>
      </c>
      <c r="O21" s="34">
        <f>SUMIFS(CustomerCount_Data!$E:$E,CustomerCount_Data!$A:$A,$B$2,CustomerCount_Data!$F:$F,$A21,CustomerCount_Data!$G:$G,$D21,CustomerCount_Data!$D:$D,O$9,CustomerCount_Data!$C:$C,O$10)</f>
        <v>1109</v>
      </c>
      <c r="P21" s="34">
        <f>SUMIFS(CustomerCount_Data!$E:$E,CustomerCount_Data!$A:$A,$B$2,CustomerCount_Data!$F:$F,$A21,CustomerCount_Data!$G:$G,$D21,CustomerCount_Data!$D:$D,P$9,CustomerCount_Data!$C:$C,P$10)</f>
        <v>1115</v>
      </c>
      <c r="Q21" s="34">
        <f t="shared" ref="Q21:Q24" si="3">SUM(E21:P21)</f>
        <v>13017</v>
      </c>
    </row>
    <row r="22" spans="1:17" x14ac:dyDescent="0.25">
      <c r="B22" t="s">
        <v>94</v>
      </c>
      <c r="D22" t="s">
        <v>116</v>
      </c>
      <c r="E22" s="34">
        <f>SUMIFS(CustomerCount_Data!$E:$E,CustomerCount_Data!$A:$A,$B$2,CustomerCount_Data!$F:$F,$A21,CustomerCount_Data!$G:$G,$D22,CustomerCount_Data!$D:$D,E$9,CustomerCount_Data!$C:$C,E$10)</f>
        <v>0</v>
      </c>
      <c r="F22" s="34">
        <f>SUMIFS(CustomerCount_Data!$E:$E,CustomerCount_Data!$A:$A,$B$2,CustomerCount_Data!$F:$F,$A21,CustomerCount_Data!$G:$G,$D22,CustomerCount_Data!$D:$D,F$9,CustomerCount_Data!$C:$C,F$10)</f>
        <v>0</v>
      </c>
      <c r="G22" s="34">
        <f>SUMIFS(CustomerCount_Data!$E:$E,CustomerCount_Data!$A:$A,$B$2,CustomerCount_Data!$F:$F,$A21,CustomerCount_Data!$G:$G,$D22,CustomerCount_Data!$D:$D,G$9,CustomerCount_Data!$C:$C,G$10)</f>
        <v>0</v>
      </c>
      <c r="H22" s="34">
        <f>SUMIFS(CustomerCount_Data!$E:$E,CustomerCount_Data!$A:$A,$B$2,CustomerCount_Data!$F:$F,$A21,CustomerCount_Data!$G:$G,$D22,CustomerCount_Data!$D:$D,H$9,CustomerCount_Data!$C:$C,H$10)</f>
        <v>0</v>
      </c>
      <c r="I22" s="34">
        <f>SUMIFS(CustomerCount_Data!$E:$E,CustomerCount_Data!$A:$A,$B$2,CustomerCount_Data!$F:$F,$A21,CustomerCount_Data!$G:$G,$D22,CustomerCount_Data!$D:$D,I$9,CustomerCount_Data!$C:$C,I$10)</f>
        <v>0</v>
      </c>
      <c r="J22" s="34">
        <f>SUMIFS(CustomerCount_Data!$E:$E,CustomerCount_Data!$A:$A,$B$2,CustomerCount_Data!$F:$F,$A21,CustomerCount_Data!$G:$G,$D22,CustomerCount_Data!$D:$D,J$9,CustomerCount_Data!$C:$C,J$10)</f>
        <v>0</v>
      </c>
      <c r="K22" s="34">
        <f>SUMIFS(CustomerCount_Data!$E:$E,CustomerCount_Data!$A:$A,$B$2,CustomerCount_Data!$F:$F,$A21,CustomerCount_Data!$G:$G,$D22,CustomerCount_Data!$D:$D,K$9,CustomerCount_Data!$C:$C,K$10)</f>
        <v>0</v>
      </c>
      <c r="L22" s="34">
        <f>SUMIFS(CustomerCount_Data!$E:$E,CustomerCount_Data!$A:$A,$B$2,CustomerCount_Data!$F:$F,$A21,CustomerCount_Data!$G:$G,$D22,CustomerCount_Data!$D:$D,L$9,CustomerCount_Data!$C:$C,L$10)</f>
        <v>0</v>
      </c>
      <c r="M22" s="34">
        <f>SUMIFS(CustomerCount_Data!$E:$E,CustomerCount_Data!$A:$A,$B$2,CustomerCount_Data!$F:$F,$A21,CustomerCount_Data!$G:$G,$D22,CustomerCount_Data!$D:$D,M$9,CustomerCount_Data!$C:$C,M$10)</f>
        <v>0</v>
      </c>
      <c r="N22" s="34">
        <f>SUMIFS(CustomerCount_Data!$E:$E,CustomerCount_Data!$A:$A,$B$2,CustomerCount_Data!$F:$F,$A21,CustomerCount_Data!$G:$G,$D22,CustomerCount_Data!$D:$D,N$9,CustomerCount_Data!$C:$C,N$10)</f>
        <v>0</v>
      </c>
      <c r="O22" s="34">
        <f>SUMIFS(CustomerCount_Data!$E:$E,CustomerCount_Data!$A:$A,$B$2,CustomerCount_Data!$F:$F,$A21,CustomerCount_Data!$G:$G,$D22,CustomerCount_Data!$D:$D,O$9,CustomerCount_Data!$C:$C,O$10)</f>
        <v>0</v>
      </c>
      <c r="P22" s="34">
        <f>SUMIFS(CustomerCount_Data!$E:$E,CustomerCount_Data!$A:$A,$B$2,CustomerCount_Data!$F:$F,$A21,CustomerCount_Data!$G:$G,$D22,CustomerCount_Data!$D:$D,P$9,CustomerCount_Data!$C:$C,P$10)</f>
        <v>0</v>
      </c>
      <c r="Q22" s="34">
        <f t="shared" si="3"/>
        <v>0</v>
      </c>
    </row>
    <row r="23" spans="1:17" x14ac:dyDescent="0.25">
      <c r="B23" t="s">
        <v>94</v>
      </c>
      <c r="C23" t="s">
        <v>126</v>
      </c>
      <c r="E23" s="34">
        <f>SUM(E21:E22)</f>
        <v>1066</v>
      </c>
      <c r="F23" s="34">
        <f t="shared" ref="F23:P23" si="4">SUM(F21:F22)</f>
        <v>1075</v>
      </c>
      <c r="G23" s="34">
        <f t="shared" si="4"/>
        <v>1080</v>
      </c>
      <c r="H23" s="34">
        <f t="shared" si="4"/>
        <v>1062</v>
      </c>
      <c r="I23" s="34">
        <f t="shared" si="4"/>
        <v>1073</v>
      </c>
      <c r="J23" s="34">
        <f t="shared" si="4"/>
        <v>1066</v>
      </c>
      <c r="K23" s="34">
        <f t="shared" si="4"/>
        <v>1079</v>
      </c>
      <c r="L23" s="34">
        <f t="shared" si="4"/>
        <v>1084</v>
      </c>
      <c r="M23" s="34">
        <f t="shared" si="4"/>
        <v>1114</v>
      </c>
      <c r="N23" s="34">
        <f t="shared" si="4"/>
        <v>1094</v>
      </c>
      <c r="O23" s="34">
        <f t="shared" si="4"/>
        <v>1109</v>
      </c>
      <c r="P23" s="34">
        <f t="shared" si="4"/>
        <v>1115</v>
      </c>
      <c r="Q23" s="34">
        <f t="shared" si="3"/>
        <v>13017</v>
      </c>
    </row>
    <row r="24" spans="1:17" x14ac:dyDescent="0.25">
      <c r="B24" t="s">
        <v>94</v>
      </c>
      <c r="C24" t="s">
        <v>150</v>
      </c>
      <c r="E24" s="34">
        <f>+E21+(E22*$D$7)</f>
        <v>1066</v>
      </c>
      <c r="F24" s="34">
        <f t="shared" ref="F24:P24" si="5">+F21+(F22*$D$7)</f>
        <v>1075</v>
      </c>
      <c r="G24" s="34">
        <f t="shared" si="5"/>
        <v>1080</v>
      </c>
      <c r="H24" s="34">
        <f t="shared" si="5"/>
        <v>1062</v>
      </c>
      <c r="I24" s="34">
        <f t="shared" si="5"/>
        <v>1073</v>
      </c>
      <c r="J24" s="34">
        <f t="shared" si="5"/>
        <v>1066</v>
      </c>
      <c r="K24" s="34">
        <f t="shared" si="5"/>
        <v>1079</v>
      </c>
      <c r="L24" s="34">
        <f t="shared" si="5"/>
        <v>1084</v>
      </c>
      <c r="M24" s="34">
        <f t="shared" si="5"/>
        <v>1114</v>
      </c>
      <c r="N24" s="34">
        <f t="shared" si="5"/>
        <v>1094</v>
      </c>
      <c r="O24" s="34">
        <f t="shared" si="5"/>
        <v>1109</v>
      </c>
      <c r="P24" s="34">
        <f t="shared" si="5"/>
        <v>1115</v>
      </c>
      <c r="Q24" s="34">
        <f t="shared" si="3"/>
        <v>13017</v>
      </c>
    </row>
    <row r="27" spans="1:17" x14ac:dyDescent="0.25">
      <c r="A27" t="s">
        <v>148</v>
      </c>
      <c r="B27" t="s">
        <v>148</v>
      </c>
      <c r="D27" t="s">
        <v>115</v>
      </c>
      <c r="E27" s="34">
        <f>SUMIFS(E$13:E$25,$D13:$D25,$D27)</f>
        <v>5309</v>
      </c>
      <c r="F27" s="34">
        <f>SUMIFS(F$13:F$25,$D13:$D25,$D27)</f>
        <v>5292</v>
      </c>
      <c r="G27" s="34">
        <f>SUMIFS(G$13:G$25,$D13:$D25,$D27)</f>
        <v>5277</v>
      </c>
      <c r="H27" s="34">
        <f>SUMIFS(H$13:H$25,$D13:$D25,$D27)</f>
        <v>5276</v>
      </c>
      <c r="I27" s="34">
        <f>SUMIFS(I$13:I$25,$D13:$D25,$D27)</f>
        <v>5311</v>
      </c>
      <c r="J27" s="34">
        <f>SUMIFS(J$13:J$25,$D13:$D25,$D27)</f>
        <v>5278</v>
      </c>
      <c r="K27" s="34">
        <f>SUMIFS(K$13:K$25,$D13:$D25,$D27)</f>
        <v>5350</v>
      </c>
      <c r="L27" s="34">
        <f>SUMIFS(L$13:L$25,$D13:$D25,$D27)</f>
        <v>5460</v>
      </c>
      <c r="M27" s="34">
        <f>SUMIFS(M$13:M$25,$D13:$D25,$D27)</f>
        <v>5529</v>
      </c>
      <c r="N27" s="34">
        <f>SUMIFS(N$13:N$25,$D13:$D25,$D27)</f>
        <v>5452</v>
      </c>
      <c r="O27" s="34">
        <f>SUMIFS(O$13:O$25,$D13:$D25,$D27)</f>
        <v>5492</v>
      </c>
      <c r="P27" s="34">
        <f>SUMIFS(P$13:P$25,$D13:$D25,$D27)</f>
        <v>5488</v>
      </c>
      <c r="Q27" s="34">
        <f t="shared" ref="Q27:Q30" si="6">SUM(E27:P27)</f>
        <v>64514</v>
      </c>
    </row>
    <row r="28" spans="1:17" x14ac:dyDescent="0.25">
      <c r="B28" t="s">
        <v>148</v>
      </c>
      <c r="D28" t="s">
        <v>116</v>
      </c>
      <c r="E28" s="34">
        <f>SUMIFS(E$13:E$25,$D13:$D25,$D28)</f>
        <v>4607</v>
      </c>
      <c r="F28" s="34">
        <f>SUMIFS(F$13:F$25,$D13:$D25,$D28)</f>
        <v>4597</v>
      </c>
      <c r="G28" s="34">
        <f>SUMIFS(G$13:G$25,$D13:$D25,$D28)</f>
        <v>4619</v>
      </c>
      <c r="H28" s="34">
        <f>SUMIFS(H$13:H$25,$D13:$D25,$D28)</f>
        <v>4614</v>
      </c>
      <c r="I28" s="34">
        <f>SUMIFS(I$13:I$25,$D13:$D25,$D28)</f>
        <v>4650</v>
      </c>
      <c r="J28" s="34">
        <f>SUMIFS(J$13:J$25,$D13:$D25,$D28)</f>
        <v>4676</v>
      </c>
      <c r="K28" s="34">
        <f>SUMIFS(K$13:K$25,$D13:$D25,$D28)</f>
        <v>4698</v>
      </c>
      <c r="L28" s="34">
        <f>SUMIFS(L$13:L$25,$D13:$D25,$D28)</f>
        <v>4694</v>
      </c>
      <c r="M28" s="34">
        <f>SUMIFS(M$13:M$25,$D13:$D25,$D28)</f>
        <v>4736</v>
      </c>
      <c r="N28" s="34">
        <f>SUMIFS(N$13:N$25,$D13:$D25,$D28)</f>
        <v>4728</v>
      </c>
      <c r="O28" s="34">
        <f>SUMIFS(O$13:O$25,$D13:$D25,$D28)</f>
        <v>4755</v>
      </c>
      <c r="P28" s="34">
        <f>SUMIFS(P$13:P$25,$D13:$D25,$D28)</f>
        <v>4736</v>
      </c>
      <c r="Q28" s="34">
        <f t="shared" si="6"/>
        <v>56110</v>
      </c>
    </row>
    <row r="29" spans="1:17" x14ac:dyDescent="0.25">
      <c r="B29" t="s">
        <v>148</v>
      </c>
      <c r="C29" t="s">
        <v>126</v>
      </c>
      <c r="E29" s="34">
        <f>SUM(E27:E28)</f>
        <v>9916</v>
      </c>
      <c r="F29" s="34">
        <f t="shared" ref="F29:P29" si="7">SUM(F27:F28)</f>
        <v>9889</v>
      </c>
      <c r="G29" s="34">
        <f t="shared" si="7"/>
        <v>9896</v>
      </c>
      <c r="H29" s="34">
        <f t="shared" si="7"/>
        <v>9890</v>
      </c>
      <c r="I29" s="34">
        <f t="shared" si="7"/>
        <v>9961</v>
      </c>
      <c r="J29" s="34">
        <f t="shared" si="7"/>
        <v>9954</v>
      </c>
      <c r="K29" s="34">
        <f t="shared" si="7"/>
        <v>10048</v>
      </c>
      <c r="L29" s="34">
        <f t="shared" si="7"/>
        <v>10154</v>
      </c>
      <c r="M29" s="34">
        <f t="shared" si="7"/>
        <v>10265</v>
      </c>
      <c r="N29" s="34">
        <f t="shared" si="7"/>
        <v>10180</v>
      </c>
      <c r="O29" s="34">
        <f t="shared" si="7"/>
        <v>10247</v>
      </c>
      <c r="P29" s="34">
        <f t="shared" si="7"/>
        <v>10224</v>
      </c>
      <c r="Q29" s="34">
        <f t="shared" si="6"/>
        <v>120624</v>
      </c>
    </row>
    <row r="30" spans="1:17" x14ac:dyDescent="0.25">
      <c r="B30" t="s">
        <v>148</v>
      </c>
      <c r="C30" t="s">
        <v>150</v>
      </c>
      <c r="E30" s="34">
        <f>+E27+(E28*$D$7)</f>
        <v>5792.7349999999997</v>
      </c>
      <c r="F30" s="34">
        <f t="shared" ref="F30:P30" si="8">+F27+(F28*$D$7)</f>
        <v>5774.6850000000004</v>
      </c>
      <c r="G30" s="34">
        <f t="shared" si="8"/>
        <v>5761.9949999999999</v>
      </c>
      <c r="H30" s="34">
        <f t="shared" si="8"/>
        <v>5760.47</v>
      </c>
      <c r="I30" s="34">
        <f t="shared" si="8"/>
        <v>5799.25</v>
      </c>
      <c r="J30" s="34">
        <f t="shared" si="8"/>
        <v>5768.98</v>
      </c>
      <c r="K30" s="34">
        <f t="shared" si="8"/>
        <v>5843.29</v>
      </c>
      <c r="L30" s="34">
        <f t="shared" si="8"/>
        <v>5952.87</v>
      </c>
      <c r="M30" s="34">
        <f t="shared" si="8"/>
        <v>6026.28</v>
      </c>
      <c r="N30" s="34">
        <f t="shared" si="8"/>
        <v>5948.44</v>
      </c>
      <c r="O30" s="34">
        <f t="shared" si="8"/>
        <v>5991.2749999999996</v>
      </c>
      <c r="P30" s="34">
        <f t="shared" si="8"/>
        <v>5985.28</v>
      </c>
      <c r="Q30" s="34">
        <f t="shared" si="6"/>
        <v>70405.550000000017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3"/>
  <sheetViews>
    <sheetView workbookViewId="0">
      <selection activeCell="C8" sqref="C8"/>
    </sheetView>
  </sheetViews>
  <sheetFormatPr defaultRowHeight="15" x14ac:dyDescent="0.25"/>
  <cols>
    <col min="2" max="2" width="13.140625" bestFit="1" customWidth="1"/>
    <col min="3" max="3" width="13.28515625" customWidth="1"/>
  </cols>
  <sheetData>
    <row r="1" spans="1:3" x14ac:dyDescent="0.25">
      <c r="A1" s="26" t="s">
        <v>117</v>
      </c>
      <c r="B1" s="27" t="s">
        <v>7</v>
      </c>
      <c r="C1" s="38">
        <f>SUMIFS(CustomerCount_Data!E:E,CustomerCount_Data!A:A,B1)</f>
        <v>365678</v>
      </c>
    </row>
    <row r="2" spans="1:3" x14ac:dyDescent="0.25">
      <c r="A2" s="26"/>
      <c r="B2" s="28"/>
      <c r="C2" s="39">
        <f>BDI_UTC!Q67</f>
        <v>363953</v>
      </c>
    </row>
    <row r="3" spans="1:3" ht="15.75" thickBot="1" x14ac:dyDescent="0.3">
      <c r="A3" s="26"/>
      <c r="B3" s="29" t="s">
        <v>118</v>
      </c>
      <c r="C3" s="40">
        <f>+C1-C2</f>
        <v>1725</v>
      </c>
    </row>
    <row r="4" spans="1:3" x14ac:dyDescent="0.25">
      <c r="C4" s="1"/>
    </row>
    <row r="5" spans="1:3" ht="15.75" thickBot="1" x14ac:dyDescent="0.3">
      <c r="C5" s="1"/>
    </row>
    <row r="6" spans="1:3" x14ac:dyDescent="0.25">
      <c r="A6" s="26" t="s">
        <v>117</v>
      </c>
      <c r="B6" s="27" t="s">
        <v>35</v>
      </c>
      <c r="C6" s="38">
        <f>SUMIFS(CustomerCount_Data!E:E,CustomerCount_Data!A:A,B6)</f>
        <v>120746</v>
      </c>
    </row>
    <row r="7" spans="1:3" x14ac:dyDescent="0.25">
      <c r="A7" s="26"/>
      <c r="B7" s="28"/>
      <c r="C7" s="39">
        <f>EDS_UTC!Q29</f>
        <v>120624</v>
      </c>
    </row>
    <row r="8" spans="1:3" ht="15.75" thickBot="1" x14ac:dyDescent="0.3">
      <c r="A8" s="26"/>
      <c r="B8" s="29" t="s">
        <v>118</v>
      </c>
      <c r="C8" s="40">
        <f>+C6-C7</f>
        <v>122</v>
      </c>
    </row>
    <row r="9" spans="1:3" x14ac:dyDescent="0.25">
      <c r="C9" s="1"/>
    </row>
    <row r="10" spans="1:3" ht="15.75" thickBot="1" x14ac:dyDescent="0.3">
      <c r="C10" s="1"/>
    </row>
    <row r="11" spans="1:3" x14ac:dyDescent="0.25">
      <c r="A11" s="26" t="s">
        <v>117</v>
      </c>
      <c r="B11" s="27" t="s">
        <v>48</v>
      </c>
      <c r="C11" s="38">
        <f>SUMIFS(CustomerCount_Data!E:E,CustomerCount_Data!A:A,B11)</f>
        <v>125502</v>
      </c>
    </row>
    <row r="12" spans="1:3" x14ac:dyDescent="0.25">
      <c r="A12" s="26"/>
      <c r="B12" s="28"/>
      <c r="C12" s="39">
        <f>YAK_UTC!Q45</f>
        <v>123651</v>
      </c>
    </row>
    <row r="13" spans="1:3" ht="15.75" thickBot="1" x14ac:dyDescent="0.3">
      <c r="A13" s="26"/>
      <c r="B13" s="29" t="s">
        <v>118</v>
      </c>
      <c r="C13" s="40">
        <f>+C11-C12</f>
        <v>1851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69"/>
  <sheetViews>
    <sheetView zoomScale="70" zoomScaleNormal="70" workbookViewId="0">
      <selection activeCell="E450" activeCellId="1" sqref="E462 E450"/>
    </sheetView>
  </sheetViews>
  <sheetFormatPr defaultRowHeight="15" x14ac:dyDescent="0.25"/>
  <cols>
    <col min="1" max="1" width="24.42578125" customWidth="1"/>
    <col min="2" max="2" width="37.140625" customWidth="1"/>
    <col min="3" max="3" width="22.42578125" customWidth="1"/>
    <col min="4" max="4" width="20.7109375" customWidth="1"/>
    <col min="5" max="5" width="22.5703125" customWidth="1"/>
    <col min="6" max="6" width="26.85546875" bestFit="1" customWidth="1"/>
    <col min="7" max="7" width="14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59</v>
      </c>
      <c r="G1" t="s">
        <v>107</v>
      </c>
    </row>
    <row r="2" spans="1:7" hidden="1" x14ac:dyDescent="0.25">
      <c r="A2" t="s">
        <v>5</v>
      </c>
      <c r="B2" t="s">
        <v>6</v>
      </c>
      <c r="C2">
        <v>2</v>
      </c>
      <c r="D2">
        <v>2016</v>
      </c>
      <c r="E2">
        <v>1</v>
      </c>
      <c r="F2" t="str">
        <f>INDEX(BillingGroup!$C:$C,MATCH($B2,BillingGroup!$B:$B,0))</f>
        <v>EXCLUDE</v>
      </c>
      <c r="G2" t="str">
        <f>INDEX(BillingGroup!$D:$D,MATCH($B2,BillingGroup!$B:$B,0))</f>
        <v>EXCLUDE</v>
      </c>
    </row>
    <row r="3" spans="1:7" hidden="1" x14ac:dyDescent="0.25">
      <c r="A3" t="s">
        <v>5</v>
      </c>
      <c r="B3" t="s">
        <v>6</v>
      </c>
      <c r="C3">
        <v>3</v>
      </c>
      <c r="D3">
        <v>2016</v>
      </c>
      <c r="E3">
        <v>1</v>
      </c>
      <c r="F3" t="str">
        <f>INDEX(BillingGroup!$C:$C,MATCH($B3,BillingGroup!$B:$B,0))</f>
        <v>EXCLUDE</v>
      </c>
      <c r="G3" t="str">
        <f>INDEX(BillingGroup!$D:$D,MATCH($B3,BillingGroup!$B:$B,0))</f>
        <v>EXCLUDE</v>
      </c>
    </row>
    <row r="4" spans="1:7" hidden="1" x14ac:dyDescent="0.25">
      <c r="A4" t="s">
        <v>5</v>
      </c>
      <c r="B4" t="s">
        <v>6</v>
      </c>
      <c r="C4">
        <v>10</v>
      </c>
      <c r="D4">
        <v>2015</v>
      </c>
      <c r="E4">
        <v>1</v>
      </c>
      <c r="F4" t="str">
        <f>INDEX(BillingGroup!$C:$C,MATCH($B4,BillingGroup!$B:$B,0))</f>
        <v>EXCLUDE</v>
      </c>
      <c r="G4" t="str">
        <f>INDEX(BillingGroup!$D:$D,MATCH($B4,BillingGroup!$B:$B,0))</f>
        <v>EXCLUDE</v>
      </c>
    </row>
    <row r="5" spans="1:7" hidden="1" x14ac:dyDescent="0.25">
      <c r="A5" t="s">
        <v>7</v>
      </c>
      <c r="B5" t="s">
        <v>8</v>
      </c>
      <c r="C5">
        <v>1</v>
      </c>
      <c r="D5">
        <v>2016</v>
      </c>
      <c r="E5">
        <v>11</v>
      </c>
      <c r="F5" t="str">
        <f>INDEX(BillingGroup!$C:$C,MATCH($B5,BillingGroup!$B:$B,0))</f>
        <v>EXCLUDE</v>
      </c>
      <c r="G5" t="str">
        <f>INDEX(BillingGroup!$D:$D,MATCH($B5,BillingGroup!$B:$B,0))</f>
        <v>EXCLUDE</v>
      </c>
    </row>
    <row r="6" spans="1:7" hidden="1" x14ac:dyDescent="0.25">
      <c r="A6" t="s">
        <v>7</v>
      </c>
      <c r="B6" t="s">
        <v>8</v>
      </c>
      <c r="C6">
        <v>2</v>
      </c>
      <c r="D6">
        <v>2016</v>
      </c>
      <c r="E6">
        <v>10</v>
      </c>
      <c r="F6" t="str">
        <f>INDEX(BillingGroup!$C:$C,MATCH($B6,BillingGroup!$B:$B,0))</f>
        <v>EXCLUDE</v>
      </c>
      <c r="G6" t="str">
        <f>INDEX(BillingGroup!$D:$D,MATCH($B6,BillingGroup!$B:$B,0))</f>
        <v>EXCLUDE</v>
      </c>
    </row>
    <row r="7" spans="1:7" hidden="1" x14ac:dyDescent="0.25">
      <c r="A7" t="s">
        <v>7</v>
      </c>
      <c r="B7" t="s">
        <v>8</v>
      </c>
      <c r="C7">
        <v>3</v>
      </c>
      <c r="D7">
        <v>2016</v>
      </c>
      <c r="E7">
        <v>9</v>
      </c>
      <c r="F7" t="str">
        <f>INDEX(BillingGroup!$C:$C,MATCH($B7,BillingGroup!$B:$B,0))</f>
        <v>EXCLUDE</v>
      </c>
      <c r="G7" t="str">
        <f>INDEX(BillingGroup!$D:$D,MATCH($B7,BillingGroup!$B:$B,0))</f>
        <v>EXCLUDE</v>
      </c>
    </row>
    <row r="8" spans="1:7" hidden="1" x14ac:dyDescent="0.25">
      <c r="A8" t="s">
        <v>7</v>
      </c>
      <c r="B8" t="s">
        <v>8</v>
      </c>
      <c r="C8">
        <v>4</v>
      </c>
      <c r="D8">
        <v>2016</v>
      </c>
      <c r="E8">
        <v>13</v>
      </c>
      <c r="F8" t="str">
        <f>INDEX(BillingGroup!$C:$C,MATCH($B8,BillingGroup!$B:$B,0))</f>
        <v>EXCLUDE</v>
      </c>
      <c r="G8" t="str">
        <f>INDEX(BillingGroup!$D:$D,MATCH($B8,BillingGroup!$B:$B,0))</f>
        <v>EXCLUDE</v>
      </c>
    </row>
    <row r="9" spans="1:7" hidden="1" x14ac:dyDescent="0.25">
      <c r="A9" t="s">
        <v>7</v>
      </c>
      <c r="B9" t="s">
        <v>8</v>
      </c>
      <c r="C9">
        <v>5</v>
      </c>
      <c r="D9">
        <v>2016</v>
      </c>
      <c r="E9">
        <v>13</v>
      </c>
      <c r="F9" t="str">
        <f>INDEX(BillingGroup!$C:$C,MATCH($B9,BillingGroup!$B:$B,0))</f>
        <v>EXCLUDE</v>
      </c>
      <c r="G9" t="str">
        <f>INDEX(BillingGroup!$D:$D,MATCH($B9,BillingGroup!$B:$B,0))</f>
        <v>EXCLUDE</v>
      </c>
    </row>
    <row r="10" spans="1:7" hidden="1" x14ac:dyDescent="0.25">
      <c r="A10" t="s">
        <v>7</v>
      </c>
      <c r="B10" t="s">
        <v>8</v>
      </c>
      <c r="C10">
        <v>6</v>
      </c>
      <c r="D10">
        <v>2016</v>
      </c>
      <c r="E10">
        <v>12</v>
      </c>
      <c r="F10" t="str">
        <f>INDEX(BillingGroup!$C:$C,MATCH($B10,BillingGroup!$B:$B,0))</f>
        <v>EXCLUDE</v>
      </c>
      <c r="G10" t="str">
        <f>INDEX(BillingGroup!$D:$D,MATCH($B10,BillingGroup!$B:$B,0))</f>
        <v>EXCLUDE</v>
      </c>
    </row>
    <row r="11" spans="1:7" hidden="1" x14ac:dyDescent="0.25">
      <c r="A11" t="s">
        <v>7</v>
      </c>
      <c r="B11" t="s">
        <v>8</v>
      </c>
      <c r="C11">
        <v>7</v>
      </c>
      <c r="D11">
        <v>2016</v>
      </c>
      <c r="E11">
        <v>21</v>
      </c>
      <c r="F11" t="str">
        <f>INDEX(BillingGroup!$C:$C,MATCH($B11,BillingGroup!$B:$B,0))</f>
        <v>EXCLUDE</v>
      </c>
      <c r="G11" t="str">
        <f>INDEX(BillingGroup!$D:$D,MATCH($B11,BillingGroup!$B:$B,0))</f>
        <v>EXCLUDE</v>
      </c>
    </row>
    <row r="12" spans="1:7" hidden="1" x14ac:dyDescent="0.25">
      <c r="A12" t="s">
        <v>7</v>
      </c>
      <c r="B12" t="s">
        <v>8</v>
      </c>
      <c r="C12">
        <v>8</v>
      </c>
      <c r="D12">
        <v>2016</v>
      </c>
      <c r="E12">
        <v>18</v>
      </c>
      <c r="F12" t="str">
        <f>INDEX(BillingGroup!$C:$C,MATCH($B12,BillingGroup!$B:$B,0))</f>
        <v>EXCLUDE</v>
      </c>
      <c r="G12" t="str">
        <f>INDEX(BillingGroup!$D:$D,MATCH($B12,BillingGroup!$B:$B,0))</f>
        <v>EXCLUDE</v>
      </c>
    </row>
    <row r="13" spans="1:7" hidden="1" x14ac:dyDescent="0.25">
      <c r="A13" t="s">
        <v>7</v>
      </c>
      <c r="B13" t="s">
        <v>8</v>
      </c>
      <c r="C13">
        <v>9</v>
      </c>
      <c r="D13">
        <v>2016</v>
      </c>
      <c r="E13">
        <v>20</v>
      </c>
      <c r="F13" t="str">
        <f>INDEX(BillingGroup!$C:$C,MATCH($B13,BillingGroup!$B:$B,0))</f>
        <v>EXCLUDE</v>
      </c>
      <c r="G13" t="str">
        <f>INDEX(BillingGroup!$D:$D,MATCH($B13,BillingGroup!$B:$B,0))</f>
        <v>EXCLUDE</v>
      </c>
    </row>
    <row r="14" spans="1:7" hidden="1" x14ac:dyDescent="0.25">
      <c r="A14" t="s">
        <v>7</v>
      </c>
      <c r="B14" t="s">
        <v>8</v>
      </c>
      <c r="C14">
        <v>10</v>
      </c>
      <c r="D14">
        <v>2015</v>
      </c>
      <c r="E14">
        <v>10</v>
      </c>
      <c r="F14" t="str">
        <f>INDEX(BillingGroup!$C:$C,MATCH($B14,BillingGroup!$B:$B,0))</f>
        <v>EXCLUDE</v>
      </c>
      <c r="G14" t="str">
        <f>INDEX(BillingGroup!$D:$D,MATCH($B14,BillingGroup!$B:$B,0))</f>
        <v>EXCLUDE</v>
      </c>
    </row>
    <row r="15" spans="1:7" hidden="1" x14ac:dyDescent="0.25">
      <c r="A15" t="s">
        <v>7</v>
      </c>
      <c r="B15" t="s">
        <v>8</v>
      </c>
      <c r="C15">
        <v>11</v>
      </c>
      <c r="D15">
        <v>2015</v>
      </c>
      <c r="E15">
        <v>7</v>
      </c>
      <c r="F15" t="str">
        <f>INDEX(BillingGroup!$C:$C,MATCH($B15,BillingGroup!$B:$B,0))</f>
        <v>EXCLUDE</v>
      </c>
      <c r="G15" t="str">
        <f>INDEX(BillingGroup!$D:$D,MATCH($B15,BillingGroup!$B:$B,0))</f>
        <v>EXCLUDE</v>
      </c>
    </row>
    <row r="16" spans="1:7" hidden="1" x14ac:dyDescent="0.25">
      <c r="A16" t="s">
        <v>7</v>
      </c>
      <c r="B16" t="s">
        <v>8</v>
      </c>
      <c r="C16">
        <v>12</v>
      </c>
      <c r="D16">
        <v>2015</v>
      </c>
      <c r="E16">
        <v>7</v>
      </c>
      <c r="F16" t="str">
        <f>INDEX(BillingGroup!$C:$C,MATCH($B16,BillingGroup!$B:$B,0))</f>
        <v>EXCLUDE</v>
      </c>
      <c r="G16" t="str">
        <f>INDEX(BillingGroup!$D:$D,MATCH($B16,BillingGroup!$B:$B,0))</f>
        <v>EXCLUDE</v>
      </c>
    </row>
    <row r="17" spans="1:7" hidden="1" x14ac:dyDescent="0.25">
      <c r="A17" t="s">
        <v>7</v>
      </c>
      <c r="B17" t="s">
        <v>9</v>
      </c>
      <c r="C17">
        <v>1</v>
      </c>
      <c r="D17">
        <v>2016</v>
      </c>
      <c r="E17">
        <v>19083</v>
      </c>
      <c r="F17" t="str">
        <f>INDEX(BillingGroup!$C:$C,MATCH($B17,BillingGroup!$B:$B,0))</f>
        <v>Pasco</v>
      </c>
      <c r="G17" t="str">
        <f>INDEX(BillingGroup!$D:$D,MATCH($B17,BillingGroup!$B:$B,0))</f>
        <v>DIRECT BILL</v>
      </c>
    </row>
    <row r="18" spans="1:7" hidden="1" x14ac:dyDescent="0.25">
      <c r="A18" t="s">
        <v>7</v>
      </c>
      <c r="B18" t="s">
        <v>9</v>
      </c>
      <c r="C18">
        <v>2</v>
      </c>
      <c r="D18">
        <v>2016</v>
      </c>
      <c r="E18">
        <v>19194</v>
      </c>
      <c r="F18" t="str">
        <f>INDEX(BillingGroup!$C:$C,MATCH($B18,BillingGroup!$B:$B,0))</f>
        <v>Pasco</v>
      </c>
      <c r="G18" t="str">
        <f>INDEX(BillingGroup!$D:$D,MATCH($B18,BillingGroup!$B:$B,0))</f>
        <v>DIRECT BILL</v>
      </c>
    </row>
    <row r="19" spans="1:7" hidden="1" x14ac:dyDescent="0.25">
      <c r="A19" t="s">
        <v>7</v>
      </c>
      <c r="B19" t="s">
        <v>9</v>
      </c>
      <c r="C19">
        <v>3</v>
      </c>
      <c r="D19">
        <v>2016</v>
      </c>
      <c r="E19">
        <v>19277</v>
      </c>
      <c r="F19" t="str">
        <f>INDEX(BillingGroup!$C:$C,MATCH($B19,BillingGroup!$B:$B,0))</f>
        <v>Pasco</v>
      </c>
      <c r="G19" t="str">
        <f>INDEX(BillingGroup!$D:$D,MATCH($B19,BillingGroup!$B:$B,0))</f>
        <v>DIRECT BILL</v>
      </c>
    </row>
    <row r="20" spans="1:7" hidden="1" x14ac:dyDescent="0.25">
      <c r="A20" t="s">
        <v>7</v>
      </c>
      <c r="B20" t="s">
        <v>9</v>
      </c>
      <c r="C20">
        <v>4</v>
      </c>
      <c r="D20">
        <v>2016</v>
      </c>
      <c r="E20">
        <v>19474</v>
      </c>
      <c r="F20" t="str">
        <f>INDEX(BillingGroup!$C:$C,MATCH($B20,BillingGroup!$B:$B,0))</f>
        <v>Pasco</v>
      </c>
      <c r="G20" t="str">
        <f>INDEX(BillingGroup!$D:$D,MATCH($B20,BillingGroup!$B:$B,0))</f>
        <v>DIRECT BILL</v>
      </c>
    </row>
    <row r="21" spans="1:7" hidden="1" x14ac:dyDescent="0.25">
      <c r="A21" t="s">
        <v>7</v>
      </c>
      <c r="B21" t="s">
        <v>9</v>
      </c>
      <c r="C21">
        <v>5</v>
      </c>
      <c r="D21">
        <v>2016</v>
      </c>
      <c r="E21">
        <v>19490</v>
      </c>
      <c r="F21" t="str">
        <f>INDEX(BillingGroup!$C:$C,MATCH($B21,BillingGroup!$B:$B,0))</f>
        <v>Pasco</v>
      </c>
      <c r="G21" t="str">
        <f>INDEX(BillingGroup!$D:$D,MATCH($B21,BillingGroup!$B:$B,0))</f>
        <v>DIRECT BILL</v>
      </c>
    </row>
    <row r="22" spans="1:7" hidden="1" x14ac:dyDescent="0.25">
      <c r="A22" t="s">
        <v>7</v>
      </c>
      <c r="B22" t="s">
        <v>9</v>
      </c>
      <c r="C22">
        <v>6</v>
      </c>
      <c r="D22">
        <v>2016</v>
      </c>
      <c r="E22">
        <v>19577</v>
      </c>
      <c r="F22" t="str">
        <f>INDEX(BillingGroup!$C:$C,MATCH($B22,BillingGroup!$B:$B,0))</f>
        <v>Pasco</v>
      </c>
      <c r="G22" t="str">
        <f>INDEX(BillingGroup!$D:$D,MATCH($B22,BillingGroup!$B:$B,0))</f>
        <v>DIRECT BILL</v>
      </c>
    </row>
    <row r="23" spans="1:7" hidden="1" x14ac:dyDescent="0.25">
      <c r="A23" t="s">
        <v>7</v>
      </c>
      <c r="B23" t="s">
        <v>9</v>
      </c>
      <c r="C23">
        <v>7</v>
      </c>
      <c r="D23">
        <v>2016</v>
      </c>
      <c r="E23">
        <v>19595</v>
      </c>
      <c r="F23" t="str">
        <f>INDEX(BillingGroup!$C:$C,MATCH($B23,BillingGroup!$B:$B,0))</f>
        <v>Pasco</v>
      </c>
      <c r="G23" t="str">
        <f>INDEX(BillingGroup!$D:$D,MATCH($B23,BillingGroup!$B:$B,0))</f>
        <v>DIRECT BILL</v>
      </c>
    </row>
    <row r="24" spans="1:7" hidden="1" x14ac:dyDescent="0.25">
      <c r="A24" t="s">
        <v>7</v>
      </c>
      <c r="B24" t="s">
        <v>9</v>
      </c>
      <c r="C24">
        <v>8</v>
      </c>
      <c r="D24">
        <v>2016</v>
      </c>
      <c r="E24">
        <v>19745</v>
      </c>
      <c r="F24" t="str">
        <f>INDEX(BillingGroup!$C:$C,MATCH($B24,BillingGroup!$B:$B,0))</f>
        <v>Pasco</v>
      </c>
      <c r="G24" t="str">
        <f>INDEX(BillingGroup!$D:$D,MATCH($B24,BillingGroup!$B:$B,0))</f>
        <v>DIRECT BILL</v>
      </c>
    </row>
    <row r="25" spans="1:7" hidden="1" x14ac:dyDescent="0.25">
      <c r="A25" t="s">
        <v>7</v>
      </c>
      <c r="B25" t="s">
        <v>9</v>
      </c>
      <c r="C25">
        <v>9</v>
      </c>
      <c r="D25">
        <v>2016</v>
      </c>
      <c r="E25">
        <v>19700</v>
      </c>
      <c r="F25" t="str">
        <f>INDEX(BillingGroup!$C:$C,MATCH($B25,BillingGroup!$B:$B,0))</f>
        <v>Pasco</v>
      </c>
      <c r="G25" t="str">
        <f>INDEX(BillingGroup!$D:$D,MATCH($B25,BillingGroup!$B:$B,0))</f>
        <v>DIRECT BILL</v>
      </c>
    </row>
    <row r="26" spans="1:7" hidden="1" x14ac:dyDescent="0.25">
      <c r="A26" t="s">
        <v>7</v>
      </c>
      <c r="B26" t="s">
        <v>9</v>
      </c>
      <c r="C26">
        <v>10</v>
      </c>
      <c r="D26">
        <v>2015</v>
      </c>
      <c r="E26">
        <v>19390</v>
      </c>
      <c r="F26" t="str">
        <f>INDEX(BillingGroup!$C:$C,MATCH($B26,BillingGroup!$B:$B,0))</f>
        <v>Pasco</v>
      </c>
      <c r="G26" t="str">
        <f>INDEX(BillingGroup!$D:$D,MATCH($B26,BillingGroup!$B:$B,0))</f>
        <v>DIRECT BILL</v>
      </c>
    </row>
    <row r="27" spans="1:7" hidden="1" x14ac:dyDescent="0.25">
      <c r="A27" t="s">
        <v>7</v>
      </c>
      <c r="B27" t="s">
        <v>9</v>
      </c>
      <c r="C27">
        <v>11</v>
      </c>
      <c r="D27">
        <v>2015</v>
      </c>
      <c r="E27">
        <v>19270</v>
      </c>
      <c r="F27" t="str">
        <f>INDEX(BillingGroup!$C:$C,MATCH($B27,BillingGroup!$B:$B,0))</f>
        <v>Pasco</v>
      </c>
      <c r="G27" t="str">
        <f>INDEX(BillingGroup!$D:$D,MATCH($B27,BillingGroup!$B:$B,0))</f>
        <v>DIRECT BILL</v>
      </c>
    </row>
    <row r="28" spans="1:7" hidden="1" x14ac:dyDescent="0.25">
      <c r="A28" t="s">
        <v>7</v>
      </c>
      <c r="B28" t="s">
        <v>9</v>
      </c>
      <c r="C28">
        <v>12</v>
      </c>
      <c r="D28">
        <v>2015</v>
      </c>
      <c r="E28">
        <v>19224</v>
      </c>
      <c r="F28" t="str">
        <f>INDEX(BillingGroup!$C:$C,MATCH($B28,BillingGroup!$B:$B,0))</f>
        <v>Pasco</v>
      </c>
      <c r="G28" t="str">
        <f>INDEX(BillingGroup!$D:$D,MATCH($B28,BillingGroup!$B:$B,0))</f>
        <v>DIRECT BILL</v>
      </c>
    </row>
    <row r="29" spans="1:7" hidden="1" x14ac:dyDescent="0.25">
      <c r="A29" t="s">
        <v>7</v>
      </c>
      <c r="B29" t="s">
        <v>10</v>
      </c>
      <c r="C29">
        <v>1</v>
      </c>
      <c r="D29">
        <v>2016</v>
      </c>
      <c r="E29">
        <v>3295</v>
      </c>
      <c r="F29" t="str">
        <f>INDEX(BillingGroup!$C:$C,MATCH($B29,BillingGroup!$B:$B,0))</f>
        <v>WUTC_Franklin County</v>
      </c>
      <c r="G29" t="str">
        <f>INDEX(BillingGroup!$D:$D,MATCH($B29,BillingGroup!$B:$B,0))</f>
        <v>DIRECT BILL</v>
      </c>
    </row>
    <row r="30" spans="1:7" hidden="1" x14ac:dyDescent="0.25">
      <c r="A30" t="s">
        <v>7</v>
      </c>
      <c r="B30" t="s">
        <v>10</v>
      </c>
      <c r="C30">
        <v>2</v>
      </c>
      <c r="D30">
        <v>2016</v>
      </c>
      <c r="E30">
        <v>3259</v>
      </c>
      <c r="F30" t="str">
        <f>INDEX(BillingGroup!$C:$C,MATCH($B30,BillingGroup!$B:$B,0))</f>
        <v>WUTC_Franklin County</v>
      </c>
      <c r="G30" t="str">
        <f>INDEX(BillingGroup!$D:$D,MATCH($B30,BillingGroup!$B:$B,0))</f>
        <v>DIRECT BILL</v>
      </c>
    </row>
    <row r="31" spans="1:7" hidden="1" x14ac:dyDescent="0.25">
      <c r="A31" t="s">
        <v>7</v>
      </c>
      <c r="B31" t="s">
        <v>10</v>
      </c>
      <c r="C31">
        <v>3</v>
      </c>
      <c r="D31">
        <v>2016</v>
      </c>
      <c r="E31">
        <v>3309</v>
      </c>
      <c r="F31" t="str">
        <f>INDEX(BillingGroup!$C:$C,MATCH($B31,BillingGroup!$B:$B,0))</f>
        <v>WUTC_Franklin County</v>
      </c>
      <c r="G31" t="str">
        <f>INDEX(BillingGroup!$D:$D,MATCH($B31,BillingGroup!$B:$B,0))</f>
        <v>DIRECT BILL</v>
      </c>
    </row>
    <row r="32" spans="1:7" hidden="1" x14ac:dyDescent="0.25">
      <c r="A32" t="s">
        <v>7</v>
      </c>
      <c r="B32" t="s">
        <v>10</v>
      </c>
      <c r="C32">
        <v>4</v>
      </c>
      <c r="D32">
        <v>2016</v>
      </c>
      <c r="E32">
        <v>3385</v>
      </c>
      <c r="F32" t="str">
        <f>INDEX(BillingGroup!$C:$C,MATCH($B32,BillingGroup!$B:$B,0))</f>
        <v>WUTC_Franklin County</v>
      </c>
      <c r="G32" t="str">
        <f>INDEX(BillingGroup!$D:$D,MATCH($B32,BillingGroup!$B:$B,0))</f>
        <v>DIRECT BILL</v>
      </c>
    </row>
    <row r="33" spans="1:7" hidden="1" x14ac:dyDescent="0.25">
      <c r="A33" t="s">
        <v>7</v>
      </c>
      <c r="B33" t="s">
        <v>10</v>
      </c>
      <c r="C33">
        <v>5</v>
      </c>
      <c r="D33">
        <v>2016</v>
      </c>
      <c r="E33">
        <v>3411</v>
      </c>
      <c r="F33" t="str">
        <f>INDEX(BillingGroup!$C:$C,MATCH($B33,BillingGroup!$B:$B,0))</f>
        <v>WUTC_Franklin County</v>
      </c>
      <c r="G33" t="str">
        <f>INDEX(BillingGroup!$D:$D,MATCH($B33,BillingGroup!$B:$B,0))</f>
        <v>DIRECT BILL</v>
      </c>
    </row>
    <row r="34" spans="1:7" hidden="1" x14ac:dyDescent="0.25">
      <c r="A34" t="s">
        <v>7</v>
      </c>
      <c r="B34" t="s">
        <v>10</v>
      </c>
      <c r="C34">
        <v>6</v>
      </c>
      <c r="D34">
        <v>2016</v>
      </c>
      <c r="E34">
        <v>3494</v>
      </c>
      <c r="F34" t="str">
        <f>INDEX(BillingGroup!$C:$C,MATCH($B34,BillingGroup!$B:$B,0))</f>
        <v>WUTC_Franklin County</v>
      </c>
      <c r="G34" t="str">
        <f>INDEX(BillingGroup!$D:$D,MATCH($B34,BillingGroup!$B:$B,0))</f>
        <v>DIRECT BILL</v>
      </c>
    </row>
    <row r="35" spans="1:7" hidden="1" x14ac:dyDescent="0.25">
      <c r="A35" t="s">
        <v>7</v>
      </c>
      <c r="B35" t="s">
        <v>10</v>
      </c>
      <c r="C35">
        <v>7</v>
      </c>
      <c r="D35">
        <v>2016</v>
      </c>
      <c r="E35">
        <v>3422</v>
      </c>
      <c r="F35" t="str">
        <f>INDEX(BillingGroup!$C:$C,MATCH($B35,BillingGroup!$B:$B,0))</f>
        <v>WUTC_Franklin County</v>
      </c>
      <c r="G35" t="str">
        <f>INDEX(BillingGroup!$D:$D,MATCH($B35,BillingGroup!$B:$B,0))</f>
        <v>DIRECT BILL</v>
      </c>
    </row>
    <row r="36" spans="1:7" hidden="1" x14ac:dyDescent="0.25">
      <c r="A36" t="s">
        <v>7</v>
      </c>
      <c r="B36" t="s">
        <v>10</v>
      </c>
      <c r="C36">
        <v>8</v>
      </c>
      <c r="D36">
        <v>2016</v>
      </c>
      <c r="E36">
        <v>3473</v>
      </c>
      <c r="F36" t="str">
        <f>INDEX(BillingGroup!$C:$C,MATCH($B36,BillingGroup!$B:$B,0))</f>
        <v>WUTC_Franklin County</v>
      </c>
      <c r="G36" t="str">
        <f>INDEX(BillingGroup!$D:$D,MATCH($B36,BillingGroup!$B:$B,0))</f>
        <v>DIRECT BILL</v>
      </c>
    </row>
    <row r="37" spans="1:7" hidden="1" x14ac:dyDescent="0.25">
      <c r="A37" t="s">
        <v>7</v>
      </c>
      <c r="B37" t="s">
        <v>10</v>
      </c>
      <c r="C37">
        <v>9</v>
      </c>
      <c r="D37">
        <v>2016</v>
      </c>
      <c r="E37">
        <v>3464</v>
      </c>
      <c r="F37" t="str">
        <f>INDEX(BillingGroup!$C:$C,MATCH($B37,BillingGroup!$B:$B,0))</f>
        <v>WUTC_Franklin County</v>
      </c>
      <c r="G37" t="str">
        <f>INDEX(BillingGroup!$D:$D,MATCH($B37,BillingGroup!$B:$B,0))</f>
        <v>DIRECT BILL</v>
      </c>
    </row>
    <row r="38" spans="1:7" hidden="1" x14ac:dyDescent="0.25">
      <c r="A38" t="s">
        <v>7</v>
      </c>
      <c r="B38" t="s">
        <v>10</v>
      </c>
      <c r="C38">
        <v>10</v>
      </c>
      <c r="D38">
        <v>2015</v>
      </c>
      <c r="E38">
        <v>3369</v>
      </c>
      <c r="F38" t="str">
        <f>INDEX(BillingGroup!$C:$C,MATCH($B38,BillingGroup!$B:$B,0))</f>
        <v>WUTC_Franklin County</v>
      </c>
      <c r="G38" t="str">
        <f>INDEX(BillingGroup!$D:$D,MATCH($B38,BillingGroup!$B:$B,0))</f>
        <v>DIRECT BILL</v>
      </c>
    </row>
    <row r="39" spans="1:7" hidden="1" x14ac:dyDescent="0.25">
      <c r="A39" t="s">
        <v>7</v>
      </c>
      <c r="B39" t="s">
        <v>10</v>
      </c>
      <c r="C39">
        <v>11</v>
      </c>
      <c r="D39">
        <v>2015</v>
      </c>
      <c r="E39">
        <v>3335</v>
      </c>
      <c r="F39" t="str">
        <f>INDEX(BillingGroup!$C:$C,MATCH($B39,BillingGroup!$B:$B,0))</f>
        <v>WUTC_Franklin County</v>
      </c>
      <c r="G39" t="str">
        <f>INDEX(BillingGroup!$D:$D,MATCH($B39,BillingGroup!$B:$B,0))</f>
        <v>DIRECT BILL</v>
      </c>
    </row>
    <row r="40" spans="1:7" hidden="1" x14ac:dyDescent="0.25">
      <c r="A40" t="s">
        <v>7</v>
      </c>
      <c r="B40" t="s">
        <v>10</v>
      </c>
      <c r="C40">
        <v>12</v>
      </c>
      <c r="D40">
        <v>2015</v>
      </c>
      <c r="E40">
        <v>3287</v>
      </c>
      <c r="F40" t="str">
        <f>INDEX(BillingGroup!$C:$C,MATCH($B40,BillingGroup!$B:$B,0))</f>
        <v>WUTC_Franklin County</v>
      </c>
      <c r="G40" t="str">
        <f>INDEX(BillingGroup!$D:$D,MATCH($B40,BillingGroup!$B:$B,0))</f>
        <v>DIRECT BILL</v>
      </c>
    </row>
    <row r="41" spans="1:7" hidden="1" x14ac:dyDescent="0.25">
      <c r="A41" t="s">
        <v>7</v>
      </c>
      <c r="B41" t="s">
        <v>11</v>
      </c>
      <c r="C41">
        <v>1</v>
      </c>
      <c r="D41">
        <v>2016</v>
      </c>
      <c r="E41">
        <v>1183</v>
      </c>
      <c r="F41" t="str">
        <f>INDEX(BillingGroup!$C:$C,MATCH($B41,BillingGroup!$B:$B,0))</f>
        <v>WUTC_Benton County</v>
      </c>
      <c r="G41" t="str">
        <f>INDEX(BillingGroup!$D:$D,MATCH($B41,BillingGroup!$B:$B,0))</f>
        <v>DIRECT BILL</v>
      </c>
    </row>
    <row r="42" spans="1:7" hidden="1" x14ac:dyDescent="0.25">
      <c r="A42" t="s">
        <v>7</v>
      </c>
      <c r="B42" t="s">
        <v>11</v>
      </c>
      <c r="C42">
        <v>2</v>
      </c>
      <c r="D42">
        <v>2016</v>
      </c>
      <c r="E42">
        <v>1180</v>
      </c>
      <c r="F42" t="str">
        <f>INDEX(BillingGroup!$C:$C,MATCH($B42,BillingGroup!$B:$B,0))</f>
        <v>WUTC_Benton County</v>
      </c>
      <c r="G42" t="str">
        <f>INDEX(BillingGroup!$D:$D,MATCH($B42,BillingGroup!$B:$B,0))</f>
        <v>DIRECT BILL</v>
      </c>
    </row>
    <row r="43" spans="1:7" hidden="1" x14ac:dyDescent="0.25">
      <c r="A43" t="s">
        <v>7</v>
      </c>
      <c r="B43" t="s">
        <v>11</v>
      </c>
      <c r="C43">
        <v>3</v>
      </c>
      <c r="D43">
        <v>2016</v>
      </c>
      <c r="E43">
        <v>1161</v>
      </c>
      <c r="F43" t="str">
        <f>INDEX(BillingGroup!$C:$C,MATCH($B43,BillingGroup!$B:$B,0))</f>
        <v>WUTC_Benton County</v>
      </c>
      <c r="G43" t="str">
        <f>INDEX(BillingGroup!$D:$D,MATCH($B43,BillingGroup!$B:$B,0))</f>
        <v>DIRECT BILL</v>
      </c>
    </row>
    <row r="44" spans="1:7" hidden="1" x14ac:dyDescent="0.25">
      <c r="A44" t="s">
        <v>7</v>
      </c>
      <c r="B44" t="s">
        <v>11</v>
      </c>
      <c r="C44">
        <v>4</v>
      </c>
      <c r="D44">
        <v>2016</v>
      </c>
      <c r="E44">
        <v>1187</v>
      </c>
      <c r="F44" t="str">
        <f>INDEX(BillingGroup!$C:$C,MATCH($B44,BillingGroup!$B:$B,0))</f>
        <v>WUTC_Benton County</v>
      </c>
      <c r="G44" t="str">
        <f>INDEX(BillingGroup!$D:$D,MATCH($B44,BillingGroup!$B:$B,0))</f>
        <v>DIRECT BILL</v>
      </c>
    </row>
    <row r="45" spans="1:7" hidden="1" x14ac:dyDescent="0.25">
      <c r="A45" t="s">
        <v>7</v>
      </c>
      <c r="B45" t="s">
        <v>11</v>
      </c>
      <c r="C45">
        <v>5</v>
      </c>
      <c r="D45">
        <v>2016</v>
      </c>
      <c r="E45">
        <v>1150</v>
      </c>
      <c r="F45" t="str">
        <f>INDEX(BillingGroup!$C:$C,MATCH($B45,BillingGroup!$B:$B,0))</f>
        <v>WUTC_Benton County</v>
      </c>
      <c r="G45" t="str">
        <f>INDEX(BillingGroup!$D:$D,MATCH($B45,BillingGroup!$B:$B,0))</f>
        <v>DIRECT BILL</v>
      </c>
    </row>
    <row r="46" spans="1:7" hidden="1" x14ac:dyDescent="0.25">
      <c r="A46" t="s">
        <v>7</v>
      </c>
      <c r="B46" t="s">
        <v>11</v>
      </c>
      <c r="C46">
        <v>6</v>
      </c>
      <c r="D46">
        <v>2016</v>
      </c>
      <c r="E46">
        <v>1203</v>
      </c>
      <c r="F46" t="str">
        <f>INDEX(BillingGroup!$C:$C,MATCH($B46,BillingGroup!$B:$B,0))</f>
        <v>WUTC_Benton County</v>
      </c>
      <c r="G46" t="str">
        <f>INDEX(BillingGroup!$D:$D,MATCH($B46,BillingGroup!$B:$B,0))</f>
        <v>DIRECT BILL</v>
      </c>
    </row>
    <row r="47" spans="1:7" hidden="1" x14ac:dyDescent="0.25">
      <c r="A47" t="s">
        <v>7</v>
      </c>
      <c r="B47" t="s">
        <v>11</v>
      </c>
      <c r="C47">
        <v>7</v>
      </c>
      <c r="D47">
        <v>2016</v>
      </c>
      <c r="E47">
        <v>1186</v>
      </c>
      <c r="F47" t="str">
        <f>INDEX(BillingGroup!$C:$C,MATCH($B47,BillingGroup!$B:$B,0))</f>
        <v>WUTC_Benton County</v>
      </c>
      <c r="G47" t="str">
        <f>INDEX(BillingGroup!$D:$D,MATCH($B47,BillingGroup!$B:$B,0))</f>
        <v>DIRECT BILL</v>
      </c>
    </row>
    <row r="48" spans="1:7" hidden="1" x14ac:dyDescent="0.25">
      <c r="A48" t="s">
        <v>7</v>
      </c>
      <c r="B48" t="s">
        <v>11</v>
      </c>
      <c r="C48">
        <v>8</v>
      </c>
      <c r="D48">
        <v>2016</v>
      </c>
      <c r="E48">
        <v>1200</v>
      </c>
      <c r="F48" t="str">
        <f>INDEX(BillingGroup!$C:$C,MATCH($B48,BillingGroup!$B:$B,0))</f>
        <v>WUTC_Benton County</v>
      </c>
      <c r="G48" t="str">
        <f>INDEX(BillingGroup!$D:$D,MATCH($B48,BillingGroup!$B:$B,0))</f>
        <v>DIRECT BILL</v>
      </c>
    </row>
    <row r="49" spans="1:7" hidden="1" x14ac:dyDescent="0.25">
      <c r="A49" t="s">
        <v>7</v>
      </c>
      <c r="B49" t="s">
        <v>11</v>
      </c>
      <c r="C49">
        <v>9</v>
      </c>
      <c r="D49">
        <v>2016</v>
      </c>
      <c r="E49">
        <v>1161</v>
      </c>
      <c r="F49" t="str">
        <f>INDEX(BillingGroup!$C:$C,MATCH($B49,BillingGroup!$B:$B,0))</f>
        <v>WUTC_Benton County</v>
      </c>
      <c r="G49" t="str">
        <f>INDEX(BillingGroup!$D:$D,MATCH($B49,BillingGroup!$B:$B,0))</f>
        <v>DIRECT BILL</v>
      </c>
    </row>
    <row r="50" spans="1:7" hidden="1" x14ac:dyDescent="0.25">
      <c r="A50" t="s">
        <v>7</v>
      </c>
      <c r="B50" t="s">
        <v>11</v>
      </c>
      <c r="C50">
        <v>10</v>
      </c>
      <c r="D50">
        <v>2015</v>
      </c>
      <c r="E50">
        <v>1199</v>
      </c>
      <c r="F50" t="str">
        <f>INDEX(BillingGroup!$C:$C,MATCH($B50,BillingGroup!$B:$B,0))</f>
        <v>WUTC_Benton County</v>
      </c>
      <c r="G50" t="str">
        <f>INDEX(BillingGroup!$D:$D,MATCH($B50,BillingGroup!$B:$B,0))</f>
        <v>DIRECT BILL</v>
      </c>
    </row>
    <row r="51" spans="1:7" hidden="1" x14ac:dyDescent="0.25">
      <c r="A51" t="s">
        <v>7</v>
      </c>
      <c r="B51" t="s">
        <v>11</v>
      </c>
      <c r="C51">
        <v>11</v>
      </c>
      <c r="D51">
        <v>2015</v>
      </c>
      <c r="E51">
        <v>1169</v>
      </c>
      <c r="F51" t="str">
        <f>INDEX(BillingGroup!$C:$C,MATCH($B51,BillingGroup!$B:$B,0))</f>
        <v>WUTC_Benton County</v>
      </c>
      <c r="G51" t="str">
        <f>INDEX(BillingGroup!$D:$D,MATCH($B51,BillingGroup!$B:$B,0))</f>
        <v>DIRECT BILL</v>
      </c>
    </row>
    <row r="52" spans="1:7" hidden="1" x14ac:dyDescent="0.25">
      <c r="A52" t="s">
        <v>7</v>
      </c>
      <c r="B52" t="s">
        <v>11</v>
      </c>
      <c r="C52">
        <v>12</v>
      </c>
      <c r="D52">
        <v>2015</v>
      </c>
      <c r="E52">
        <v>1189</v>
      </c>
      <c r="F52" t="str">
        <f>INDEX(BillingGroup!$C:$C,MATCH($B52,BillingGroup!$B:$B,0))</f>
        <v>WUTC_Benton County</v>
      </c>
      <c r="G52" t="str">
        <f>INDEX(BillingGroup!$D:$D,MATCH($B52,BillingGroup!$B:$B,0))</f>
        <v>DIRECT BILL</v>
      </c>
    </row>
    <row r="53" spans="1:7" hidden="1" x14ac:dyDescent="0.25">
      <c r="A53" t="s">
        <v>7</v>
      </c>
      <c r="B53" t="s">
        <v>12</v>
      </c>
      <c r="C53">
        <v>1</v>
      </c>
      <c r="D53">
        <v>2016</v>
      </c>
      <c r="E53">
        <v>1584</v>
      </c>
      <c r="F53" t="str">
        <f>INDEX(BillingGroup!$C:$C,MATCH($B53,BillingGroup!$B:$B,0))</f>
        <v>WUTC_Walla Walla County</v>
      </c>
      <c r="G53" t="str">
        <f>INDEX(BillingGroup!$D:$D,MATCH($B53,BillingGroup!$B:$B,0))</f>
        <v>DIRECT BILL</v>
      </c>
    </row>
    <row r="54" spans="1:7" hidden="1" x14ac:dyDescent="0.25">
      <c r="A54" t="s">
        <v>7</v>
      </c>
      <c r="B54" t="s">
        <v>12</v>
      </c>
      <c r="C54">
        <v>2</v>
      </c>
      <c r="D54">
        <v>2016</v>
      </c>
      <c r="E54">
        <v>1568</v>
      </c>
      <c r="F54" t="str">
        <f>INDEX(BillingGroup!$C:$C,MATCH($B54,BillingGroup!$B:$B,0))</f>
        <v>WUTC_Walla Walla County</v>
      </c>
      <c r="G54" t="str">
        <f>INDEX(BillingGroup!$D:$D,MATCH($B54,BillingGroup!$B:$B,0))</f>
        <v>DIRECT BILL</v>
      </c>
    </row>
    <row r="55" spans="1:7" hidden="1" x14ac:dyDescent="0.25">
      <c r="A55" t="s">
        <v>7</v>
      </c>
      <c r="B55" t="s">
        <v>12</v>
      </c>
      <c r="C55">
        <v>3</v>
      </c>
      <c r="D55">
        <v>2016</v>
      </c>
      <c r="E55">
        <v>1578</v>
      </c>
      <c r="F55" t="str">
        <f>INDEX(BillingGroup!$C:$C,MATCH($B55,BillingGroup!$B:$B,0))</f>
        <v>WUTC_Walla Walla County</v>
      </c>
      <c r="G55" t="str">
        <f>INDEX(BillingGroup!$D:$D,MATCH($B55,BillingGroup!$B:$B,0))</f>
        <v>DIRECT BILL</v>
      </c>
    </row>
    <row r="56" spans="1:7" hidden="1" x14ac:dyDescent="0.25">
      <c r="A56" t="s">
        <v>7</v>
      </c>
      <c r="B56" t="s">
        <v>12</v>
      </c>
      <c r="C56">
        <v>4</v>
      </c>
      <c r="D56">
        <v>2016</v>
      </c>
      <c r="E56">
        <v>1534</v>
      </c>
      <c r="F56" t="str">
        <f>INDEX(BillingGroup!$C:$C,MATCH($B56,BillingGroup!$B:$B,0))</f>
        <v>WUTC_Walla Walla County</v>
      </c>
      <c r="G56" t="str">
        <f>INDEX(BillingGroup!$D:$D,MATCH($B56,BillingGroup!$B:$B,0))</f>
        <v>DIRECT BILL</v>
      </c>
    </row>
    <row r="57" spans="1:7" hidden="1" x14ac:dyDescent="0.25">
      <c r="A57" t="s">
        <v>7</v>
      </c>
      <c r="B57" t="s">
        <v>12</v>
      </c>
      <c r="C57">
        <v>5</v>
      </c>
      <c r="D57">
        <v>2016</v>
      </c>
      <c r="E57">
        <v>1571</v>
      </c>
      <c r="F57" t="str">
        <f>INDEX(BillingGroup!$C:$C,MATCH($B57,BillingGroup!$B:$B,0))</f>
        <v>WUTC_Walla Walla County</v>
      </c>
      <c r="G57" t="str">
        <f>INDEX(BillingGroup!$D:$D,MATCH($B57,BillingGroup!$B:$B,0))</f>
        <v>DIRECT BILL</v>
      </c>
    </row>
    <row r="58" spans="1:7" hidden="1" x14ac:dyDescent="0.25">
      <c r="A58" t="s">
        <v>7</v>
      </c>
      <c r="B58" t="s">
        <v>12</v>
      </c>
      <c r="C58">
        <v>6</v>
      </c>
      <c r="D58">
        <v>2016</v>
      </c>
      <c r="E58">
        <v>1590</v>
      </c>
      <c r="F58" t="str">
        <f>INDEX(BillingGroup!$C:$C,MATCH($B58,BillingGroup!$B:$B,0))</f>
        <v>WUTC_Walla Walla County</v>
      </c>
      <c r="G58" t="str">
        <f>INDEX(BillingGroup!$D:$D,MATCH($B58,BillingGroup!$B:$B,0))</f>
        <v>DIRECT BILL</v>
      </c>
    </row>
    <row r="59" spans="1:7" hidden="1" x14ac:dyDescent="0.25">
      <c r="A59" t="s">
        <v>7</v>
      </c>
      <c r="B59" t="s">
        <v>12</v>
      </c>
      <c r="C59">
        <v>7</v>
      </c>
      <c r="D59">
        <v>2016</v>
      </c>
      <c r="E59">
        <v>1562</v>
      </c>
      <c r="F59" t="str">
        <f>INDEX(BillingGroup!$C:$C,MATCH($B59,BillingGroup!$B:$B,0))</f>
        <v>WUTC_Walla Walla County</v>
      </c>
      <c r="G59" t="str">
        <f>INDEX(BillingGroup!$D:$D,MATCH($B59,BillingGroup!$B:$B,0))</f>
        <v>DIRECT BILL</v>
      </c>
    </row>
    <row r="60" spans="1:7" hidden="1" x14ac:dyDescent="0.25">
      <c r="A60" t="s">
        <v>7</v>
      </c>
      <c r="B60" t="s">
        <v>12</v>
      </c>
      <c r="C60">
        <v>8</v>
      </c>
      <c r="D60">
        <v>2016</v>
      </c>
      <c r="E60">
        <v>1606</v>
      </c>
      <c r="F60" t="str">
        <f>INDEX(BillingGroup!$C:$C,MATCH($B60,BillingGroup!$B:$B,0))</f>
        <v>WUTC_Walla Walla County</v>
      </c>
      <c r="G60" t="str">
        <f>INDEX(BillingGroup!$D:$D,MATCH($B60,BillingGroup!$B:$B,0))</f>
        <v>DIRECT BILL</v>
      </c>
    </row>
    <row r="61" spans="1:7" hidden="1" x14ac:dyDescent="0.25">
      <c r="A61" t="s">
        <v>7</v>
      </c>
      <c r="B61" t="s">
        <v>12</v>
      </c>
      <c r="C61">
        <v>9</v>
      </c>
      <c r="D61">
        <v>2016</v>
      </c>
      <c r="E61">
        <v>1607</v>
      </c>
      <c r="F61" t="str">
        <f>INDEX(BillingGroup!$C:$C,MATCH($B61,BillingGroup!$B:$B,0))</f>
        <v>WUTC_Walla Walla County</v>
      </c>
      <c r="G61" t="str">
        <f>INDEX(BillingGroup!$D:$D,MATCH($B61,BillingGroup!$B:$B,0))</f>
        <v>DIRECT BILL</v>
      </c>
    </row>
    <row r="62" spans="1:7" hidden="1" x14ac:dyDescent="0.25">
      <c r="A62" t="s">
        <v>7</v>
      </c>
      <c r="B62" t="s">
        <v>12</v>
      </c>
      <c r="C62">
        <v>10</v>
      </c>
      <c r="D62">
        <v>2015</v>
      </c>
      <c r="E62">
        <v>1627</v>
      </c>
      <c r="F62" t="str">
        <f>INDEX(BillingGroup!$C:$C,MATCH($B62,BillingGroup!$B:$B,0))</f>
        <v>WUTC_Walla Walla County</v>
      </c>
      <c r="G62" t="str">
        <f>INDEX(BillingGroup!$D:$D,MATCH($B62,BillingGroup!$B:$B,0))</f>
        <v>DIRECT BILL</v>
      </c>
    </row>
    <row r="63" spans="1:7" hidden="1" x14ac:dyDescent="0.25">
      <c r="A63" t="s">
        <v>7</v>
      </c>
      <c r="B63" t="s">
        <v>12</v>
      </c>
      <c r="C63">
        <v>11</v>
      </c>
      <c r="D63">
        <v>2015</v>
      </c>
      <c r="E63">
        <v>1614</v>
      </c>
      <c r="F63" t="str">
        <f>INDEX(BillingGroup!$C:$C,MATCH($B63,BillingGroup!$B:$B,0))</f>
        <v>WUTC_Walla Walla County</v>
      </c>
      <c r="G63" t="str">
        <f>INDEX(BillingGroup!$D:$D,MATCH($B63,BillingGroup!$B:$B,0))</f>
        <v>DIRECT BILL</v>
      </c>
    </row>
    <row r="64" spans="1:7" hidden="1" x14ac:dyDescent="0.25">
      <c r="A64" t="s">
        <v>7</v>
      </c>
      <c r="B64" t="s">
        <v>12</v>
      </c>
      <c r="C64">
        <v>12</v>
      </c>
      <c r="D64">
        <v>2015</v>
      </c>
      <c r="E64">
        <v>1639</v>
      </c>
      <c r="F64" t="str">
        <f>INDEX(BillingGroup!$C:$C,MATCH($B64,BillingGroup!$B:$B,0))</f>
        <v>WUTC_Walla Walla County</v>
      </c>
      <c r="G64" t="str">
        <f>INDEX(BillingGroup!$D:$D,MATCH($B64,BillingGroup!$B:$B,0))</f>
        <v>DIRECT BILL</v>
      </c>
    </row>
    <row r="65" spans="1:7" hidden="1" x14ac:dyDescent="0.25">
      <c r="A65" t="s">
        <v>7</v>
      </c>
      <c r="B65" t="s">
        <v>13</v>
      </c>
      <c r="C65">
        <v>10</v>
      </c>
      <c r="D65">
        <v>2015</v>
      </c>
      <c r="E65">
        <v>1</v>
      </c>
      <c r="F65" t="str">
        <f>INDEX(BillingGroup!$C:$C,MATCH($B65,BillingGroup!$B:$B,0))</f>
        <v>WUTC</v>
      </c>
      <c r="G65" t="str">
        <f>INDEX(BillingGroup!$D:$D,MATCH($B65,BillingGroup!$B:$B,0))</f>
        <v>DIRECT BILL</v>
      </c>
    </row>
    <row r="66" spans="1:7" hidden="1" x14ac:dyDescent="0.25">
      <c r="A66" t="s">
        <v>7</v>
      </c>
      <c r="B66" t="s">
        <v>13</v>
      </c>
      <c r="C66">
        <v>11</v>
      </c>
      <c r="D66">
        <v>2015</v>
      </c>
      <c r="E66">
        <v>1</v>
      </c>
      <c r="F66" t="str">
        <f>INDEX(BillingGroup!$C:$C,MATCH($B66,BillingGroup!$B:$B,0))</f>
        <v>WUTC</v>
      </c>
      <c r="G66" t="str">
        <f>INDEX(BillingGroup!$D:$D,MATCH($B66,BillingGroup!$B:$B,0))</f>
        <v>DIRECT BILL</v>
      </c>
    </row>
    <row r="67" spans="1:7" hidden="1" x14ac:dyDescent="0.25">
      <c r="A67" t="s">
        <v>7</v>
      </c>
      <c r="B67" t="s">
        <v>13</v>
      </c>
      <c r="C67">
        <v>12</v>
      </c>
      <c r="D67">
        <v>2015</v>
      </c>
      <c r="E67">
        <v>1</v>
      </c>
      <c r="F67" t="str">
        <f>INDEX(BillingGroup!$C:$C,MATCH($B67,BillingGroup!$B:$B,0))</f>
        <v>WUTC</v>
      </c>
      <c r="G67" t="str">
        <f>INDEX(BillingGroup!$D:$D,MATCH($B67,BillingGroup!$B:$B,0))</f>
        <v>DIRECT BILL</v>
      </c>
    </row>
    <row r="68" spans="1:7" hidden="1" x14ac:dyDescent="0.25">
      <c r="A68" t="s">
        <v>7</v>
      </c>
      <c r="B68" t="s">
        <v>14</v>
      </c>
      <c r="C68">
        <v>1</v>
      </c>
      <c r="D68">
        <v>2016</v>
      </c>
      <c r="E68">
        <v>2</v>
      </c>
      <c r="F68" t="str">
        <f>INDEX(BillingGroup!$C:$C,MATCH($B68,BillingGroup!$B:$B,0))</f>
        <v>Mesa</v>
      </c>
      <c r="G68" t="str">
        <f>INDEX(BillingGroup!$D:$D,MATCH($B68,BillingGroup!$B:$B,0))</f>
        <v>DIRECT BILL</v>
      </c>
    </row>
    <row r="69" spans="1:7" hidden="1" x14ac:dyDescent="0.25">
      <c r="A69" t="s">
        <v>7</v>
      </c>
      <c r="B69" t="s">
        <v>14</v>
      </c>
      <c r="C69">
        <v>2</v>
      </c>
      <c r="D69">
        <v>2016</v>
      </c>
      <c r="E69">
        <v>2</v>
      </c>
      <c r="F69" t="str">
        <f>INDEX(BillingGroup!$C:$C,MATCH($B69,BillingGroup!$B:$B,0))</f>
        <v>Mesa</v>
      </c>
      <c r="G69" t="str">
        <f>INDEX(BillingGroup!$D:$D,MATCH($B69,BillingGroup!$B:$B,0))</f>
        <v>DIRECT BILL</v>
      </c>
    </row>
    <row r="70" spans="1:7" hidden="1" x14ac:dyDescent="0.25">
      <c r="A70" t="s">
        <v>7</v>
      </c>
      <c r="B70" t="s">
        <v>14</v>
      </c>
      <c r="C70">
        <v>3</v>
      </c>
      <c r="D70">
        <v>2016</v>
      </c>
      <c r="E70">
        <v>2</v>
      </c>
      <c r="F70" t="str">
        <f>INDEX(BillingGroup!$C:$C,MATCH($B70,BillingGroup!$B:$B,0))</f>
        <v>Mesa</v>
      </c>
      <c r="G70" t="str">
        <f>INDEX(BillingGroup!$D:$D,MATCH($B70,BillingGroup!$B:$B,0))</f>
        <v>DIRECT BILL</v>
      </c>
    </row>
    <row r="71" spans="1:7" hidden="1" x14ac:dyDescent="0.25">
      <c r="A71" t="s">
        <v>7</v>
      </c>
      <c r="B71" t="s">
        <v>14</v>
      </c>
      <c r="C71">
        <v>4</v>
      </c>
      <c r="D71">
        <v>2016</v>
      </c>
      <c r="E71">
        <v>2</v>
      </c>
      <c r="F71" t="str">
        <f>INDEX(BillingGroup!$C:$C,MATCH($B71,BillingGroup!$B:$B,0))</f>
        <v>Mesa</v>
      </c>
      <c r="G71" t="str">
        <f>INDEX(BillingGroup!$D:$D,MATCH($B71,BillingGroup!$B:$B,0))</f>
        <v>DIRECT BILL</v>
      </c>
    </row>
    <row r="72" spans="1:7" hidden="1" x14ac:dyDescent="0.25">
      <c r="A72" t="s">
        <v>7</v>
      </c>
      <c r="B72" t="s">
        <v>14</v>
      </c>
      <c r="C72">
        <v>5</v>
      </c>
      <c r="D72">
        <v>2016</v>
      </c>
      <c r="E72">
        <v>3</v>
      </c>
      <c r="F72" t="str">
        <f>INDEX(BillingGroup!$C:$C,MATCH($B72,BillingGroup!$B:$B,0))</f>
        <v>Mesa</v>
      </c>
      <c r="G72" t="str">
        <f>INDEX(BillingGroup!$D:$D,MATCH($B72,BillingGroup!$B:$B,0))</f>
        <v>DIRECT BILL</v>
      </c>
    </row>
    <row r="73" spans="1:7" hidden="1" x14ac:dyDescent="0.25">
      <c r="A73" t="s">
        <v>7</v>
      </c>
      <c r="B73" t="s">
        <v>14</v>
      </c>
      <c r="C73">
        <v>6</v>
      </c>
      <c r="D73">
        <v>2016</v>
      </c>
      <c r="E73">
        <v>2</v>
      </c>
      <c r="F73" t="str">
        <f>INDEX(BillingGroup!$C:$C,MATCH($B73,BillingGroup!$B:$B,0))</f>
        <v>Mesa</v>
      </c>
      <c r="G73" t="str">
        <f>INDEX(BillingGroup!$D:$D,MATCH($B73,BillingGroup!$B:$B,0))</f>
        <v>DIRECT BILL</v>
      </c>
    </row>
    <row r="74" spans="1:7" hidden="1" x14ac:dyDescent="0.25">
      <c r="A74" t="s">
        <v>7</v>
      </c>
      <c r="B74" t="s">
        <v>14</v>
      </c>
      <c r="C74">
        <v>7</v>
      </c>
      <c r="D74">
        <v>2016</v>
      </c>
      <c r="E74">
        <v>2</v>
      </c>
      <c r="F74" t="str">
        <f>INDEX(BillingGroup!$C:$C,MATCH($B74,BillingGroup!$B:$B,0))</f>
        <v>Mesa</v>
      </c>
      <c r="G74" t="str">
        <f>INDEX(BillingGroup!$D:$D,MATCH($B74,BillingGroup!$B:$B,0))</f>
        <v>DIRECT BILL</v>
      </c>
    </row>
    <row r="75" spans="1:7" hidden="1" x14ac:dyDescent="0.25">
      <c r="A75" t="s">
        <v>7</v>
      </c>
      <c r="B75" t="s">
        <v>14</v>
      </c>
      <c r="C75">
        <v>8</v>
      </c>
      <c r="D75">
        <v>2016</v>
      </c>
      <c r="E75">
        <v>4</v>
      </c>
      <c r="F75" t="str">
        <f>INDEX(BillingGroup!$C:$C,MATCH($B75,BillingGroup!$B:$B,0))</f>
        <v>Mesa</v>
      </c>
      <c r="G75" t="str">
        <f>INDEX(BillingGroup!$D:$D,MATCH($B75,BillingGroup!$B:$B,0))</f>
        <v>DIRECT BILL</v>
      </c>
    </row>
    <row r="76" spans="1:7" hidden="1" x14ac:dyDescent="0.25">
      <c r="A76" t="s">
        <v>7</v>
      </c>
      <c r="B76" t="s">
        <v>14</v>
      </c>
      <c r="C76">
        <v>9</v>
      </c>
      <c r="D76">
        <v>2016</v>
      </c>
      <c r="E76">
        <v>1</v>
      </c>
      <c r="F76" t="str">
        <f>INDEX(BillingGroup!$C:$C,MATCH($B76,BillingGroup!$B:$B,0))</f>
        <v>Mesa</v>
      </c>
      <c r="G76" t="str">
        <f>INDEX(BillingGroup!$D:$D,MATCH($B76,BillingGroup!$B:$B,0))</f>
        <v>DIRECT BILL</v>
      </c>
    </row>
    <row r="77" spans="1:7" hidden="1" x14ac:dyDescent="0.25">
      <c r="A77" t="s">
        <v>7</v>
      </c>
      <c r="B77" t="s">
        <v>14</v>
      </c>
      <c r="C77">
        <v>10</v>
      </c>
      <c r="D77">
        <v>2015</v>
      </c>
      <c r="E77">
        <v>1</v>
      </c>
      <c r="F77" t="str">
        <f>INDEX(BillingGroup!$C:$C,MATCH($B77,BillingGroup!$B:$B,0))</f>
        <v>Mesa</v>
      </c>
      <c r="G77" t="str">
        <f>INDEX(BillingGroup!$D:$D,MATCH($B77,BillingGroup!$B:$B,0))</f>
        <v>DIRECT BILL</v>
      </c>
    </row>
    <row r="78" spans="1:7" hidden="1" x14ac:dyDescent="0.25">
      <c r="A78" t="s">
        <v>7</v>
      </c>
      <c r="B78" t="s">
        <v>14</v>
      </c>
      <c r="C78">
        <v>11</v>
      </c>
      <c r="D78">
        <v>2015</v>
      </c>
      <c r="E78">
        <v>2</v>
      </c>
      <c r="F78" t="str">
        <f>INDEX(BillingGroup!$C:$C,MATCH($B78,BillingGroup!$B:$B,0))</f>
        <v>Mesa</v>
      </c>
      <c r="G78" t="str">
        <f>INDEX(BillingGroup!$D:$D,MATCH($B78,BillingGroup!$B:$B,0))</f>
        <v>DIRECT BILL</v>
      </c>
    </row>
    <row r="79" spans="1:7" hidden="1" x14ac:dyDescent="0.25">
      <c r="A79" t="s">
        <v>7</v>
      </c>
      <c r="B79" t="s">
        <v>14</v>
      </c>
      <c r="C79">
        <v>12</v>
      </c>
      <c r="D79">
        <v>2015</v>
      </c>
      <c r="E79">
        <v>2</v>
      </c>
      <c r="F79" t="str">
        <f>INDEX(BillingGroup!$C:$C,MATCH($B79,BillingGroup!$B:$B,0))</f>
        <v>Mesa</v>
      </c>
      <c r="G79" t="str">
        <f>INDEX(BillingGroup!$D:$D,MATCH($B79,BillingGroup!$B:$B,0))</f>
        <v>DIRECT BILL</v>
      </c>
    </row>
    <row r="80" spans="1:7" hidden="1" x14ac:dyDescent="0.25">
      <c r="A80" t="s">
        <v>7</v>
      </c>
      <c r="B80" t="s">
        <v>15</v>
      </c>
      <c r="C80">
        <v>1</v>
      </c>
      <c r="D80">
        <v>2016</v>
      </c>
      <c r="E80">
        <v>739</v>
      </c>
      <c r="F80" t="str">
        <f>INDEX(BillingGroup!$C:$C,MATCH($B80,BillingGroup!$B:$B,0))</f>
        <v>Connell</v>
      </c>
      <c r="G80" t="str">
        <f>INDEX(BillingGroup!$D:$D,MATCH($B80,BillingGroup!$B:$B,0))</f>
        <v>DIRECT BILL</v>
      </c>
    </row>
    <row r="81" spans="1:7" hidden="1" x14ac:dyDescent="0.25">
      <c r="A81" t="s">
        <v>7</v>
      </c>
      <c r="B81" t="s">
        <v>15</v>
      </c>
      <c r="C81">
        <v>2</v>
      </c>
      <c r="D81">
        <v>2016</v>
      </c>
      <c r="E81">
        <v>753</v>
      </c>
      <c r="F81" t="str">
        <f>INDEX(BillingGroup!$C:$C,MATCH($B81,BillingGroup!$B:$B,0))</f>
        <v>Connell</v>
      </c>
      <c r="G81" t="str">
        <f>INDEX(BillingGroup!$D:$D,MATCH($B81,BillingGroup!$B:$B,0))</f>
        <v>DIRECT BILL</v>
      </c>
    </row>
    <row r="82" spans="1:7" hidden="1" x14ac:dyDescent="0.25">
      <c r="A82" t="s">
        <v>7</v>
      </c>
      <c r="B82" t="s">
        <v>15</v>
      </c>
      <c r="C82">
        <v>3</v>
      </c>
      <c r="D82">
        <v>2016</v>
      </c>
      <c r="E82">
        <v>777</v>
      </c>
      <c r="F82" t="str">
        <f>INDEX(BillingGroup!$C:$C,MATCH($B82,BillingGroup!$B:$B,0))</f>
        <v>Connell</v>
      </c>
      <c r="G82" t="str">
        <f>INDEX(BillingGroup!$D:$D,MATCH($B82,BillingGroup!$B:$B,0))</f>
        <v>DIRECT BILL</v>
      </c>
    </row>
    <row r="83" spans="1:7" hidden="1" x14ac:dyDescent="0.25">
      <c r="A83" t="s">
        <v>7</v>
      </c>
      <c r="B83" t="s">
        <v>15</v>
      </c>
      <c r="C83">
        <v>4</v>
      </c>
      <c r="D83">
        <v>2016</v>
      </c>
      <c r="E83">
        <v>774</v>
      </c>
      <c r="F83" t="str">
        <f>INDEX(BillingGroup!$C:$C,MATCH($B83,BillingGroup!$B:$B,0))</f>
        <v>Connell</v>
      </c>
      <c r="G83" t="str">
        <f>INDEX(BillingGroup!$D:$D,MATCH($B83,BillingGroup!$B:$B,0))</f>
        <v>DIRECT BILL</v>
      </c>
    </row>
    <row r="84" spans="1:7" hidden="1" x14ac:dyDescent="0.25">
      <c r="A84" t="s">
        <v>7</v>
      </c>
      <c r="B84" t="s">
        <v>15</v>
      </c>
      <c r="C84">
        <v>5</v>
      </c>
      <c r="D84">
        <v>2016</v>
      </c>
      <c r="E84">
        <v>815</v>
      </c>
      <c r="F84" t="str">
        <f>INDEX(BillingGroup!$C:$C,MATCH($B84,BillingGroup!$B:$B,0))</f>
        <v>Connell</v>
      </c>
      <c r="G84" t="str">
        <f>INDEX(BillingGroup!$D:$D,MATCH($B84,BillingGroup!$B:$B,0))</f>
        <v>DIRECT BILL</v>
      </c>
    </row>
    <row r="85" spans="1:7" hidden="1" x14ac:dyDescent="0.25">
      <c r="A85" t="s">
        <v>7</v>
      </c>
      <c r="B85" t="s">
        <v>15</v>
      </c>
      <c r="C85">
        <v>6</v>
      </c>
      <c r="D85">
        <v>2016</v>
      </c>
      <c r="E85">
        <v>821</v>
      </c>
      <c r="F85" t="str">
        <f>INDEX(BillingGroup!$C:$C,MATCH($B85,BillingGroup!$B:$B,0))</f>
        <v>Connell</v>
      </c>
      <c r="G85" t="str">
        <f>INDEX(BillingGroup!$D:$D,MATCH($B85,BillingGroup!$B:$B,0))</f>
        <v>DIRECT BILL</v>
      </c>
    </row>
    <row r="86" spans="1:7" hidden="1" x14ac:dyDescent="0.25">
      <c r="A86" t="s">
        <v>7</v>
      </c>
      <c r="B86" t="s">
        <v>15</v>
      </c>
      <c r="C86">
        <v>7</v>
      </c>
      <c r="D86">
        <v>2016</v>
      </c>
      <c r="E86">
        <v>812</v>
      </c>
      <c r="F86" t="str">
        <f>INDEX(BillingGroup!$C:$C,MATCH($B86,BillingGroup!$B:$B,0))</f>
        <v>Connell</v>
      </c>
      <c r="G86" t="str">
        <f>INDEX(BillingGroup!$D:$D,MATCH($B86,BillingGroup!$B:$B,0))</f>
        <v>DIRECT BILL</v>
      </c>
    </row>
    <row r="87" spans="1:7" hidden="1" x14ac:dyDescent="0.25">
      <c r="A87" t="s">
        <v>7</v>
      </c>
      <c r="B87" t="s">
        <v>15</v>
      </c>
      <c r="C87">
        <v>8</v>
      </c>
      <c r="D87">
        <v>2016</v>
      </c>
      <c r="E87">
        <v>798</v>
      </c>
      <c r="F87" t="str">
        <f>INDEX(BillingGroup!$C:$C,MATCH($B87,BillingGroup!$B:$B,0))</f>
        <v>Connell</v>
      </c>
      <c r="G87" t="str">
        <f>INDEX(BillingGroup!$D:$D,MATCH($B87,BillingGroup!$B:$B,0))</f>
        <v>DIRECT BILL</v>
      </c>
    </row>
    <row r="88" spans="1:7" hidden="1" x14ac:dyDescent="0.25">
      <c r="A88" t="s">
        <v>7</v>
      </c>
      <c r="B88" t="s">
        <v>15</v>
      </c>
      <c r="C88">
        <v>9</v>
      </c>
      <c r="D88">
        <v>2016</v>
      </c>
      <c r="E88">
        <v>798</v>
      </c>
      <c r="F88" t="str">
        <f>INDEX(BillingGroup!$C:$C,MATCH($B88,BillingGroup!$B:$B,0))</f>
        <v>Connell</v>
      </c>
      <c r="G88" t="str">
        <f>INDEX(BillingGroup!$D:$D,MATCH($B88,BillingGroup!$B:$B,0))</f>
        <v>DIRECT BILL</v>
      </c>
    </row>
    <row r="89" spans="1:7" hidden="1" x14ac:dyDescent="0.25">
      <c r="A89" t="s">
        <v>7</v>
      </c>
      <c r="B89" t="s">
        <v>15</v>
      </c>
      <c r="C89">
        <v>10</v>
      </c>
      <c r="D89">
        <v>2015</v>
      </c>
      <c r="E89">
        <v>39</v>
      </c>
      <c r="F89" t="str">
        <f>INDEX(BillingGroup!$C:$C,MATCH($B89,BillingGroup!$B:$B,0))</f>
        <v>Connell</v>
      </c>
      <c r="G89" t="str">
        <f>INDEX(BillingGroup!$D:$D,MATCH($B89,BillingGroup!$B:$B,0))</f>
        <v>DIRECT BILL</v>
      </c>
    </row>
    <row r="90" spans="1:7" hidden="1" x14ac:dyDescent="0.25">
      <c r="A90" t="s">
        <v>7</v>
      </c>
      <c r="B90" t="s">
        <v>15</v>
      </c>
      <c r="C90">
        <v>11</v>
      </c>
      <c r="D90">
        <v>2015</v>
      </c>
      <c r="E90">
        <v>34</v>
      </c>
      <c r="F90" t="str">
        <f>INDEX(BillingGroup!$C:$C,MATCH($B90,BillingGroup!$B:$B,0))</f>
        <v>Connell</v>
      </c>
      <c r="G90" t="str">
        <f>INDEX(BillingGroup!$D:$D,MATCH($B90,BillingGroup!$B:$B,0))</f>
        <v>DIRECT BILL</v>
      </c>
    </row>
    <row r="91" spans="1:7" hidden="1" x14ac:dyDescent="0.25">
      <c r="A91" t="s">
        <v>7</v>
      </c>
      <c r="B91" t="s">
        <v>15</v>
      </c>
      <c r="C91">
        <v>12</v>
      </c>
      <c r="D91">
        <v>2015</v>
      </c>
      <c r="E91">
        <v>33</v>
      </c>
      <c r="F91" t="str">
        <f>INDEX(BillingGroup!$C:$C,MATCH($B91,BillingGroup!$B:$B,0))</f>
        <v>Connell</v>
      </c>
      <c r="G91" t="str">
        <f>INDEX(BillingGroup!$D:$D,MATCH($B91,BillingGroup!$B:$B,0))</f>
        <v>DIRECT BILL</v>
      </c>
    </row>
    <row r="92" spans="1:7" hidden="1" x14ac:dyDescent="0.25">
      <c r="A92" t="s">
        <v>7</v>
      </c>
      <c r="B92" t="s">
        <v>16</v>
      </c>
      <c r="C92">
        <v>1</v>
      </c>
      <c r="D92">
        <v>2016</v>
      </c>
      <c r="E92">
        <v>3</v>
      </c>
      <c r="F92" t="str">
        <f>INDEX(BillingGroup!$C:$C,MATCH($B92,BillingGroup!$B:$B,0))</f>
        <v>Kahlotus</v>
      </c>
      <c r="G92" t="str">
        <f>INDEX(BillingGroup!$D:$D,MATCH($B92,BillingGroup!$B:$B,0))</f>
        <v>DIRECT BILL</v>
      </c>
    </row>
    <row r="93" spans="1:7" hidden="1" x14ac:dyDescent="0.25">
      <c r="A93" t="s">
        <v>7</v>
      </c>
      <c r="B93" t="s">
        <v>16</v>
      </c>
      <c r="C93">
        <v>2</v>
      </c>
      <c r="D93">
        <v>2016</v>
      </c>
      <c r="E93">
        <v>1</v>
      </c>
      <c r="F93" t="str">
        <f>INDEX(BillingGroup!$C:$C,MATCH($B93,BillingGroup!$B:$B,0))</f>
        <v>Kahlotus</v>
      </c>
      <c r="G93" t="str">
        <f>INDEX(BillingGroup!$D:$D,MATCH($B93,BillingGroup!$B:$B,0))</f>
        <v>DIRECT BILL</v>
      </c>
    </row>
    <row r="94" spans="1:7" hidden="1" x14ac:dyDescent="0.25">
      <c r="A94" t="s">
        <v>7</v>
      </c>
      <c r="B94" t="s">
        <v>16</v>
      </c>
      <c r="C94">
        <v>3</v>
      </c>
      <c r="D94">
        <v>2016</v>
      </c>
      <c r="E94">
        <v>2</v>
      </c>
      <c r="F94" t="str">
        <f>INDEX(BillingGroup!$C:$C,MATCH($B94,BillingGroup!$B:$B,0))</f>
        <v>Kahlotus</v>
      </c>
      <c r="G94" t="str">
        <f>INDEX(BillingGroup!$D:$D,MATCH($B94,BillingGroup!$B:$B,0))</f>
        <v>DIRECT BILL</v>
      </c>
    </row>
    <row r="95" spans="1:7" hidden="1" x14ac:dyDescent="0.25">
      <c r="A95" t="s">
        <v>7</v>
      </c>
      <c r="B95" t="s">
        <v>16</v>
      </c>
      <c r="C95">
        <v>4</v>
      </c>
      <c r="D95">
        <v>2016</v>
      </c>
      <c r="E95">
        <v>7</v>
      </c>
      <c r="F95" t="str">
        <f>INDEX(BillingGroup!$C:$C,MATCH($B95,BillingGroup!$B:$B,0))</f>
        <v>Kahlotus</v>
      </c>
      <c r="G95" t="str">
        <f>INDEX(BillingGroup!$D:$D,MATCH($B95,BillingGroup!$B:$B,0))</f>
        <v>DIRECT BILL</v>
      </c>
    </row>
    <row r="96" spans="1:7" hidden="1" x14ac:dyDescent="0.25">
      <c r="A96" t="s">
        <v>7</v>
      </c>
      <c r="B96" t="s">
        <v>16</v>
      </c>
      <c r="C96">
        <v>5</v>
      </c>
      <c r="D96">
        <v>2016</v>
      </c>
      <c r="E96">
        <v>2</v>
      </c>
      <c r="F96" t="str">
        <f>INDEX(BillingGroup!$C:$C,MATCH($B96,BillingGroup!$B:$B,0))</f>
        <v>Kahlotus</v>
      </c>
      <c r="G96" t="str">
        <f>INDEX(BillingGroup!$D:$D,MATCH($B96,BillingGroup!$B:$B,0))</f>
        <v>DIRECT BILL</v>
      </c>
    </row>
    <row r="97" spans="1:7" hidden="1" x14ac:dyDescent="0.25">
      <c r="A97" t="s">
        <v>7</v>
      </c>
      <c r="B97" t="s">
        <v>16</v>
      </c>
      <c r="C97">
        <v>6</v>
      </c>
      <c r="D97">
        <v>2016</v>
      </c>
      <c r="E97">
        <v>4</v>
      </c>
      <c r="F97" t="str">
        <f>INDEX(BillingGroup!$C:$C,MATCH($B97,BillingGroup!$B:$B,0))</f>
        <v>Kahlotus</v>
      </c>
      <c r="G97" t="str">
        <f>INDEX(BillingGroup!$D:$D,MATCH($B97,BillingGroup!$B:$B,0))</f>
        <v>DIRECT BILL</v>
      </c>
    </row>
    <row r="98" spans="1:7" hidden="1" x14ac:dyDescent="0.25">
      <c r="A98" t="s">
        <v>7</v>
      </c>
      <c r="B98" t="s">
        <v>16</v>
      </c>
      <c r="C98">
        <v>7</v>
      </c>
      <c r="D98">
        <v>2016</v>
      </c>
      <c r="E98">
        <v>2</v>
      </c>
      <c r="F98" t="str">
        <f>INDEX(BillingGroup!$C:$C,MATCH($B98,BillingGroup!$B:$B,0))</f>
        <v>Kahlotus</v>
      </c>
      <c r="G98" t="str">
        <f>INDEX(BillingGroup!$D:$D,MATCH($B98,BillingGroup!$B:$B,0))</f>
        <v>DIRECT BILL</v>
      </c>
    </row>
    <row r="99" spans="1:7" hidden="1" x14ac:dyDescent="0.25">
      <c r="A99" t="s">
        <v>7</v>
      </c>
      <c r="B99" t="s">
        <v>16</v>
      </c>
      <c r="C99">
        <v>8</v>
      </c>
      <c r="D99">
        <v>2016</v>
      </c>
      <c r="E99">
        <v>3</v>
      </c>
      <c r="F99" t="str">
        <f>INDEX(BillingGroup!$C:$C,MATCH($B99,BillingGroup!$B:$B,0))</f>
        <v>Kahlotus</v>
      </c>
      <c r="G99" t="str">
        <f>INDEX(BillingGroup!$D:$D,MATCH($B99,BillingGroup!$B:$B,0))</f>
        <v>DIRECT BILL</v>
      </c>
    </row>
    <row r="100" spans="1:7" hidden="1" x14ac:dyDescent="0.25">
      <c r="A100" t="s">
        <v>7</v>
      </c>
      <c r="B100" t="s">
        <v>16</v>
      </c>
      <c r="C100">
        <v>9</v>
      </c>
      <c r="D100">
        <v>2016</v>
      </c>
      <c r="E100">
        <v>1</v>
      </c>
      <c r="F100" t="str">
        <f>INDEX(BillingGroup!$C:$C,MATCH($B100,BillingGroup!$B:$B,0))</f>
        <v>Kahlotus</v>
      </c>
      <c r="G100" t="str">
        <f>INDEX(BillingGroup!$D:$D,MATCH($B100,BillingGroup!$B:$B,0))</f>
        <v>DIRECT BILL</v>
      </c>
    </row>
    <row r="101" spans="1:7" hidden="1" x14ac:dyDescent="0.25">
      <c r="A101" t="s">
        <v>7</v>
      </c>
      <c r="B101" t="s">
        <v>16</v>
      </c>
      <c r="C101">
        <v>10</v>
      </c>
      <c r="D101">
        <v>2015</v>
      </c>
      <c r="E101">
        <v>3</v>
      </c>
      <c r="F101" t="str">
        <f>INDEX(BillingGroup!$C:$C,MATCH($B101,BillingGroup!$B:$B,0))</f>
        <v>Kahlotus</v>
      </c>
      <c r="G101" t="str">
        <f>INDEX(BillingGroup!$D:$D,MATCH($B101,BillingGroup!$B:$B,0))</f>
        <v>DIRECT BILL</v>
      </c>
    </row>
    <row r="102" spans="1:7" hidden="1" x14ac:dyDescent="0.25">
      <c r="A102" t="s">
        <v>7</v>
      </c>
      <c r="B102" t="s">
        <v>16</v>
      </c>
      <c r="C102">
        <v>11</v>
      </c>
      <c r="D102">
        <v>2015</v>
      </c>
      <c r="E102">
        <v>2</v>
      </c>
      <c r="F102" t="str">
        <f>INDEX(BillingGroup!$C:$C,MATCH($B102,BillingGroup!$B:$B,0))</f>
        <v>Kahlotus</v>
      </c>
      <c r="G102" t="str">
        <f>INDEX(BillingGroup!$D:$D,MATCH($B102,BillingGroup!$B:$B,0))</f>
        <v>DIRECT BILL</v>
      </c>
    </row>
    <row r="103" spans="1:7" hidden="1" x14ac:dyDescent="0.25">
      <c r="A103" t="s">
        <v>7</v>
      </c>
      <c r="B103" t="s">
        <v>16</v>
      </c>
      <c r="C103">
        <v>12</v>
      </c>
      <c r="D103">
        <v>2015</v>
      </c>
      <c r="E103">
        <v>2</v>
      </c>
      <c r="F103" t="str">
        <f>INDEX(BillingGroup!$C:$C,MATCH($B103,BillingGroup!$B:$B,0))</f>
        <v>Kahlotus</v>
      </c>
      <c r="G103" t="str">
        <f>INDEX(BillingGroup!$D:$D,MATCH($B103,BillingGroup!$B:$B,0))</f>
        <v>DIRECT BILL</v>
      </c>
    </row>
    <row r="104" spans="1:7" hidden="1" x14ac:dyDescent="0.25">
      <c r="A104" t="s">
        <v>7</v>
      </c>
      <c r="B104" t="s">
        <v>17</v>
      </c>
      <c r="C104">
        <v>1</v>
      </c>
      <c r="D104">
        <v>2016</v>
      </c>
      <c r="E104">
        <v>87</v>
      </c>
      <c r="F104" t="str">
        <f>INDEX(BillingGroup!$C:$C,MATCH($B104,BillingGroup!$B:$B,0))</f>
        <v>Ken</v>
      </c>
      <c r="G104" t="str">
        <f>INDEX(BillingGroup!$D:$D,MATCH($B104,BillingGroup!$B:$B,0))</f>
        <v>DIRECT BILL</v>
      </c>
    </row>
    <row r="105" spans="1:7" hidden="1" x14ac:dyDescent="0.25">
      <c r="A105" t="s">
        <v>7</v>
      </c>
      <c r="B105" t="s">
        <v>17</v>
      </c>
      <c r="C105">
        <v>2</v>
      </c>
      <c r="D105">
        <v>2016</v>
      </c>
      <c r="E105">
        <v>86</v>
      </c>
      <c r="F105" t="str">
        <f>INDEX(BillingGroup!$C:$C,MATCH($B105,BillingGroup!$B:$B,0))</f>
        <v>Ken</v>
      </c>
      <c r="G105" t="str">
        <f>INDEX(BillingGroup!$D:$D,MATCH($B105,BillingGroup!$B:$B,0))</f>
        <v>DIRECT BILL</v>
      </c>
    </row>
    <row r="106" spans="1:7" hidden="1" x14ac:dyDescent="0.25">
      <c r="A106" t="s">
        <v>7</v>
      </c>
      <c r="B106" t="s">
        <v>17</v>
      </c>
      <c r="C106">
        <v>3</v>
      </c>
      <c r="D106">
        <v>2016</v>
      </c>
      <c r="E106">
        <v>85</v>
      </c>
      <c r="F106" t="str">
        <f>INDEX(BillingGroup!$C:$C,MATCH($B106,BillingGroup!$B:$B,0))</f>
        <v>Ken</v>
      </c>
      <c r="G106" t="str">
        <f>INDEX(BillingGroup!$D:$D,MATCH($B106,BillingGroup!$B:$B,0))</f>
        <v>DIRECT BILL</v>
      </c>
    </row>
    <row r="107" spans="1:7" hidden="1" x14ac:dyDescent="0.25">
      <c r="A107" t="s">
        <v>7</v>
      </c>
      <c r="B107" t="s">
        <v>17</v>
      </c>
      <c r="C107">
        <v>4</v>
      </c>
      <c r="D107">
        <v>2016</v>
      </c>
      <c r="E107">
        <v>89</v>
      </c>
      <c r="F107" t="str">
        <f>INDEX(BillingGroup!$C:$C,MATCH($B107,BillingGroup!$B:$B,0))</f>
        <v>Ken</v>
      </c>
      <c r="G107" t="str">
        <f>INDEX(BillingGroup!$D:$D,MATCH($B107,BillingGroup!$B:$B,0))</f>
        <v>DIRECT BILL</v>
      </c>
    </row>
    <row r="108" spans="1:7" hidden="1" x14ac:dyDescent="0.25">
      <c r="A108" t="s">
        <v>7</v>
      </c>
      <c r="B108" t="s">
        <v>17</v>
      </c>
      <c r="C108">
        <v>5</v>
      </c>
      <c r="D108">
        <v>2016</v>
      </c>
      <c r="E108">
        <v>86</v>
      </c>
      <c r="F108" t="str">
        <f>INDEX(BillingGroup!$C:$C,MATCH($B108,BillingGroup!$B:$B,0))</f>
        <v>Ken</v>
      </c>
      <c r="G108" t="str">
        <f>INDEX(BillingGroup!$D:$D,MATCH($B108,BillingGroup!$B:$B,0))</f>
        <v>DIRECT BILL</v>
      </c>
    </row>
    <row r="109" spans="1:7" hidden="1" x14ac:dyDescent="0.25">
      <c r="A109" t="s">
        <v>7</v>
      </c>
      <c r="B109" t="s">
        <v>17</v>
      </c>
      <c r="C109">
        <v>6</v>
      </c>
      <c r="D109">
        <v>2016</v>
      </c>
      <c r="E109">
        <v>85</v>
      </c>
      <c r="F109" t="str">
        <f>INDEX(BillingGroup!$C:$C,MATCH($B109,BillingGroup!$B:$B,0))</f>
        <v>Ken</v>
      </c>
      <c r="G109" t="str">
        <f>INDEX(BillingGroup!$D:$D,MATCH($B109,BillingGroup!$B:$B,0))</f>
        <v>DIRECT BILL</v>
      </c>
    </row>
    <row r="110" spans="1:7" hidden="1" x14ac:dyDescent="0.25">
      <c r="A110" t="s">
        <v>7</v>
      </c>
      <c r="B110" t="s">
        <v>17</v>
      </c>
      <c r="C110">
        <v>7</v>
      </c>
      <c r="D110">
        <v>2016</v>
      </c>
      <c r="E110">
        <v>82</v>
      </c>
      <c r="F110" t="str">
        <f>INDEX(BillingGroup!$C:$C,MATCH($B110,BillingGroup!$B:$B,0))</f>
        <v>Ken</v>
      </c>
      <c r="G110" t="str">
        <f>INDEX(BillingGroup!$D:$D,MATCH($B110,BillingGroup!$B:$B,0))</f>
        <v>DIRECT BILL</v>
      </c>
    </row>
    <row r="111" spans="1:7" hidden="1" x14ac:dyDescent="0.25">
      <c r="A111" t="s">
        <v>7</v>
      </c>
      <c r="B111" t="s">
        <v>17</v>
      </c>
      <c r="C111">
        <v>8</v>
      </c>
      <c r="D111">
        <v>2016</v>
      </c>
      <c r="E111">
        <v>85</v>
      </c>
      <c r="F111" t="str">
        <f>INDEX(BillingGroup!$C:$C,MATCH($B111,BillingGroup!$B:$B,0))</f>
        <v>Ken</v>
      </c>
      <c r="G111" t="str">
        <f>INDEX(BillingGroup!$D:$D,MATCH($B111,BillingGroup!$B:$B,0))</f>
        <v>DIRECT BILL</v>
      </c>
    </row>
    <row r="112" spans="1:7" hidden="1" x14ac:dyDescent="0.25">
      <c r="A112" t="s">
        <v>7</v>
      </c>
      <c r="B112" t="s">
        <v>17</v>
      </c>
      <c r="C112">
        <v>9</v>
      </c>
      <c r="D112">
        <v>2016</v>
      </c>
      <c r="E112">
        <v>81</v>
      </c>
      <c r="F112" t="str">
        <f>INDEX(BillingGroup!$C:$C,MATCH($B112,BillingGroup!$B:$B,0))</f>
        <v>Ken</v>
      </c>
      <c r="G112" t="str">
        <f>INDEX(BillingGroup!$D:$D,MATCH($B112,BillingGroup!$B:$B,0))</f>
        <v>DIRECT BILL</v>
      </c>
    </row>
    <row r="113" spans="1:7" hidden="1" x14ac:dyDescent="0.25">
      <c r="A113" t="s">
        <v>7</v>
      </c>
      <c r="B113" t="s">
        <v>17</v>
      </c>
      <c r="C113">
        <v>10</v>
      </c>
      <c r="D113">
        <v>2015</v>
      </c>
      <c r="E113">
        <v>96</v>
      </c>
      <c r="F113" t="str">
        <f>INDEX(BillingGroup!$C:$C,MATCH($B113,BillingGroup!$B:$B,0))</f>
        <v>Ken</v>
      </c>
      <c r="G113" t="str">
        <f>INDEX(BillingGroup!$D:$D,MATCH($B113,BillingGroup!$B:$B,0))</f>
        <v>DIRECT BILL</v>
      </c>
    </row>
    <row r="114" spans="1:7" hidden="1" x14ac:dyDescent="0.25">
      <c r="A114" t="s">
        <v>7</v>
      </c>
      <c r="B114" t="s">
        <v>17</v>
      </c>
      <c r="C114">
        <v>11</v>
      </c>
      <c r="D114">
        <v>2015</v>
      </c>
      <c r="E114">
        <v>88</v>
      </c>
      <c r="F114" t="str">
        <f>INDEX(BillingGroup!$C:$C,MATCH($B114,BillingGroup!$B:$B,0))</f>
        <v>Ken</v>
      </c>
      <c r="G114" t="str">
        <f>INDEX(BillingGroup!$D:$D,MATCH($B114,BillingGroup!$B:$B,0))</f>
        <v>DIRECT BILL</v>
      </c>
    </row>
    <row r="115" spans="1:7" hidden="1" x14ac:dyDescent="0.25">
      <c r="A115" t="s">
        <v>7</v>
      </c>
      <c r="B115" t="s">
        <v>17</v>
      </c>
      <c r="C115">
        <v>12</v>
      </c>
      <c r="D115">
        <v>2015</v>
      </c>
      <c r="E115">
        <v>90</v>
      </c>
      <c r="F115" t="str">
        <f>INDEX(BillingGroup!$C:$C,MATCH($B115,BillingGroup!$B:$B,0))</f>
        <v>Ken</v>
      </c>
      <c r="G115" t="str">
        <f>INDEX(BillingGroup!$D:$D,MATCH($B115,BillingGroup!$B:$B,0))</f>
        <v>DIRECT BILL</v>
      </c>
    </row>
    <row r="116" spans="1:7" hidden="1" x14ac:dyDescent="0.25">
      <c r="A116" t="s">
        <v>7</v>
      </c>
      <c r="B116" t="s">
        <v>18</v>
      </c>
      <c r="C116">
        <v>1</v>
      </c>
      <c r="D116">
        <v>2016</v>
      </c>
      <c r="E116">
        <v>21</v>
      </c>
      <c r="F116" t="str">
        <f>INDEX(BillingGroup!$C:$C,MATCH($B116,BillingGroup!$B:$B,0))</f>
        <v>Contract</v>
      </c>
      <c r="G116" t="str">
        <f>INDEX(BillingGroup!$D:$D,MATCH($B116,BillingGroup!$B:$B,0))</f>
        <v>DIRECT BILL</v>
      </c>
    </row>
    <row r="117" spans="1:7" hidden="1" x14ac:dyDescent="0.25">
      <c r="A117" t="s">
        <v>7</v>
      </c>
      <c r="B117" t="s">
        <v>18</v>
      </c>
      <c r="C117">
        <v>2</v>
      </c>
      <c r="D117">
        <v>2016</v>
      </c>
      <c r="E117">
        <v>17</v>
      </c>
      <c r="F117" t="str">
        <f>INDEX(BillingGroup!$C:$C,MATCH($B117,BillingGroup!$B:$B,0))</f>
        <v>Contract</v>
      </c>
      <c r="G117" t="str">
        <f>INDEX(BillingGroup!$D:$D,MATCH($B117,BillingGroup!$B:$B,0))</f>
        <v>DIRECT BILL</v>
      </c>
    </row>
    <row r="118" spans="1:7" hidden="1" x14ac:dyDescent="0.25">
      <c r="A118" t="s">
        <v>7</v>
      </c>
      <c r="B118" t="s">
        <v>18</v>
      </c>
      <c r="C118">
        <v>3</v>
      </c>
      <c r="D118">
        <v>2016</v>
      </c>
      <c r="E118">
        <v>17</v>
      </c>
      <c r="F118" t="str">
        <f>INDEX(BillingGroup!$C:$C,MATCH($B118,BillingGroup!$B:$B,0))</f>
        <v>Contract</v>
      </c>
      <c r="G118" t="str">
        <f>INDEX(BillingGroup!$D:$D,MATCH($B118,BillingGroup!$B:$B,0))</f>
        <v>DIRECT BILL</v>
      </c>
    </row>
    <row r="119" spans="1:7" hidden="1" x14ac:dyDescent="0.25">
      <c r="A119" t="s">
        <v>7</v>
      </c>
      <c r="B119" t="s">
        <v>18</v>
      </c>
      <c r="C119">
        <v>4</v>
      </c>
      <c r="D119">
        <v>2016</v>
      </c>
      <c r="E119">
        <v>14</v>
      </c>
      <c r="F119" t="str">
        <f>INDEX(BillingGroup!$C:$C,MATCH($B119,BillingGroup!$B:$B,0))</f>
        <v>Contract</v>
      </c>
      <c r="G119" t="str">
        <f>INDEX(BillingGroup!$D:$D,MATCH($B119,BillingGroup!$B:$B,0))</f>
        <v>DIRECT BILL</v>
      </c>
    </row>
    <row r="120" spans="1:7" hidden="1" x14ac:dyDescent="0.25">
      <c r="A120" t="s">
        <v>7</v>
      </c>
      <c r="B120" t="s">
        <v>18</v>
      </c>
      <c r="C120">
        <v>5</v>
      </c>
      <c r="D120">
        <v>2016</v>
      </c>
      <c r="E120">
        <v>13</v>
      </c>
      <c r="F120" t="str">
        <f>INDEX(BillingGroup!$C:$C,MATCH($B120,BillingGroup!$B:$B,0))</f>
        <v>Contract</v>
      </c>
      <c r="G120" t="str">
        <f>INDEX(BillingGroup!$D:$D,MATCH($B120,BillingGroup!$B:$B,0))</f>
        <v>DIRECT BILL</v>
      </c>
    </row>
    <row r="121" spans="1:7" hidden="1" x14ac:dyDescent="0.25">
      <c r="A121" t="s">
        <v>7</v>
      </c>
      <c r="B121" t="s">
        <v>18</v>
      </c>
      <c r="C121">
        <v>6</v>
      </c>
      <c r="D121">
        <v>2016</v>
      </c>
      <c r="E121">
        <v>14</v>
      </c>
      <c r="F121" t="str">
        <f>INDEX(BillingGroup!$C:$C,MATCH($B121,BillingGroup!$B:$B,0))</f>
        <v>Contract</v>
      </c>
      <c r="G121" t="str">
        <f>INDEX(BillingGroup!$D:$D,MATCH($B121,BillingGroup!$B:$B,0))</f>
        <v>DIRECT BILL</v>
      </c>
    </row>
    <row r="122" spans="1:7" hidden="1" x14ac:dyDescent="0.25">
      <c r="A122" t="s">
        <v>7</v>
      </c>
      <c r="B122" t="s">
        <v>18</v>
      </c>
      <c r="C122">
        <v>7</v>
      </c>
      <c r="D122">
        <v>2016</v>
      </c>
      <c r="E122">
        <v>16</v>
      </c>
      <c r="F122" t="str">
        <f>INDEX(BillingGroup!$C:$C,MATCH($B122,BillingGroup!$B:$B,0))</f>
        <v>Contract</v>
      </c>
      <c r="G122" t="str">
        <f>INDEX(BillingGroup!$D:$D,MATCH($B122,BillingGroup!$B:$B,0))</f>
        <v>DIRECT BILL</v>
      </c>
    </row>
    <row r="123" spans="1:7" hidden="1" x14ac:dyDescent="0.25">
      <c r="A123" t="s">
        <v>7</v>
      </c>
      <c r="B123" t="s">
        <v>18</v>
      </c>
      <c r="C123">
        <v>8</v>
      </c>
      <c r="D123">
        <v>2016</v>
      </c>
      <c r="E123">
        <v>13</v>
      </c>
      <c r="F123" t="str">
        <f>INDEX(BillingGroup!$C:$C,MATCH($B123,BillingGroup!$B:$B,0))</f>
        <v>Contract</v>
      </c>
      <c r="G123" t="str">
        <f>INDEX(BillingGroup!$D:$D,MATCH($B123,BillingGroup!$B:$B,0))</f>
        <v>DIRECT BILL</v>
      </c>
    </row>
    <row r="124" spans="1:7" hidden="1" x14ac:dyDescent="0.25">
      <c r="A124" t="s">
        <v>7</v>
      </c>
      <c r="B124" t="s">
        <v>18</v>
      </c>
      <c r="C124">
        <v>9</v>
      </c>
      <c r="D124">
        <v>2016</v>
      </c>
      <c r="E124">
        <v>14</v>
      </c>
      <c r="F124" t="str">
        <f>INDEX(BillingGroup!$C:$C,MATCH($B124,BillingGroup!$B:$B,0))</f>
        <v>Contract</v>
      </c>
      <c r="G124" t="str">
        <f>INDEX(BillingGroup!$D:$D,MATCH($B124,BillingGroup!$B:$B,0))</f>
        <v>DIRECT BILL</v>
      </c>
    </row>
    <row r="125" spans="1:7" hidden="1" x14ac:dyDescent="0.25">
      <c r="A125" t="s">
        <v>7</v>
      </c>
      <c r="B125" t="s">
        <v>18</v>
      </c>
      <c r="C125">
        <v>10</v>
      </c>
      <c r="D125">
        <v>2015</v>
      </c>
      <c r="E125">
        <v>37</v>
      </c>
      <c r="F125" t="str">
        <f>INDEX(BillingGroup!$C:$C,MATCH($B125,BillingGroup!$B:$B,0))</f>
        <v>Contract</v>
      </c>
      <c r="G125" t="str">
        <f>INDEX(BillingGroup!$D:$D,MATCH($B125,BillingGroup!$B:$B,0))</f>
        <v>DIRECT BILL</v>
      </c>
    </row>
    <row r="126" spans="1:7" hidden="1" x14ac:dyDescent="0.25">
      <c r="A126" t="s">
        <v>7</v>
      </c>
      <c r="B126" t="s">
        <v>18</v>
      </c>
      <c r="C126">
        <v>11</v>
      </c>
      <c r="D126">
        <v>2015</v>
      </c>
      <c r="E126">
        <v>30</v>
      </c>
      <c r="F126" t="str">
        <f>INDEX(BillingGroup!$C:$C,MATCH($B126,BillingGroup!$B:$B,0))</f>
        <v>Contract</v>
      </c>
      <c r="G126" t="str">
        <f>INDEX(BillingGroup!$D:$D,MATCH($B126,BillingGroup!$B:$B,0))</f>
        <v>DIRECT BILL</v>
      </c>
    </row>
    <row r="127" spans="1:7" hidden="1" x14ac:dyDescent="0.25">
      <c r="A127" t="s">
        <v>7</v>
      </c>
      <c r="B127" t="s">
        <v>18</v>
      </c>
      <c r="C127">
        <v>12</v>
      </c>
      <c r="D127">
        <v>2015</v>
      </c>
      <c r="E127">
        <v>25</v>
      </c>
      <c r="F127" t="str">
        <f>INDEX(BillingGroup!$C:$C,MATCH($B127,BillingGroup!$B:$B,0))</f>
        <v>Contract</v>
      </c>
      <c r="G127" t="str">
        <f>INDEX(BillingGroup!$D:$D,MATCH($B127,BillingGroup!$B:$B,0))</f>
        <v>DIRECT BILL</v>
      </c>
    </row>
    <row r="128" spans="1:7" hidden="1" x14ac:dyDescent="0.25">
      <c r="A128" t="s">
        <v>7</v>
      </c>
      <c r="B128" t="s">
        <v>19</v>
      </c>
      <c r="C128">
        <v>1</v>
      </c>
      <c r="D128">
        <v>2016</v>
      </c>
      <c r="E128">
        <v>20</v>
      </c>
      <c r="F128" t="str">
        <f>INDEX(BillingGroup!$C:$C,MATCH($B128,BillingGroup!$B:$B,0))</f>
        <v>Contract</v>
      </c>
      <c r="G128" t="str">
        <f>INDEX(BillingGroup!$D:$D,MATCH($B128,BillingGroup!$B:$B,0))</f>
        <v>DIRECT BILL</v>
      </c>
    </row>
    <row r="129" spans="1:7" hidden="1" x14ac:dyDescent="0.25">
      <c r="A129" t="s">
        <v>7</v>
      </c>
      <c r="B129" t="s">
        <v>19</v>
      </c>
      <c r="C129">
        <v>2</v>
      </c>
      <c r="D129">
        <v>2016</v>
      </c>
      <c r="E129">
        <v>20</v>
      </c>
      <c r="F129" t="str">
        <f>INDEX(BillingGroup!$C:$C,MATCH($B129,BillingGroup!$B:$B,0))</f>
        <v>Contract</v>
      </c>
      <c r="G129" t="str">
        <f>INDEX(BillingGroup!$D:$D,MATCH($B129,BillingGroup!$B:$B,0))</f>
        <v>DIRECT BILL</v>
      </c>
    </row>
    <row r="130" spans="1:7" hidden="1" x14ac:dyDescent="0.25">
      <c r="A130" t="s">
        <v>7</v>
      </c>
      <c r="B130" t="s">
        <v>19</v>
      </c>
      <c r="C130">
        <v>3</v>
      </c>
      <c r="D130">
        <v>2016</v>
      </c>
      <c r="E130">
        <v>20</v>
      </c>
      <c r="F130" t="str">
        <f>INDEX(BillingGroup!$C:$C,MATCH($B130,BillingGroup!$B:$B,0))</f>
        <v>Contract</v>
      </c>
      <c r="G130" t="str">
        <f>INDEX(BillingGroup!$D:$D,MATCH($B130,BillingGroup!$B:$B,0))</f>
        <v>DIRECT BILL</v>
      </c>
    </row>
    <row r="131" spans="1:7" hidden="1" x14ac:dyDescent="0.25">
      <c r="A131" t="s">
        <v>7</v>
      </c>
      <c r="B131" t="s">
        <v>19</v>
      </c>
      <c r="C131">
        <v>4</v>
      </c>
      <c r="D131">
        <v>2016</v>
      </c>
      <c r="E131">
        <v>21</v>
      </c>
      <c r="F131" t="str">
        <f>INDEX(BillingGroup!$C:$C,MATCH($B131,BillingGroup!$B:$B,0))</f>
        <v>Contract</v>
      </c>
      <c r="G131" t="str">
        <f>INDEX(BillingGroup!$D:$D,MATCH($B131,BillingGroup!$B:$B,0))</f>
        <v>DIRECT BILL</v>
      </c>
    </row>
    <row r="132" spans="1:7" hidden="1" x14ac:dyDescent="0.25">
      <c r="A132" t="s">
        <v>7</v>
      </c>
      <c r="B132" t="s">
        <v>19</v>
      </c>
      <c r="C132">
        <v>5</v>
      </c>
      <c r="D132">
        <v>2016</v>
      </c>
      <c r="E132">
        <v>20</v>
      </c>
      <c r="F132" t="str">
        <f>INDEX(BillingGroup!$C:$C,MATCH($B132,BillingGroup!$B:$B,0))</f>
        <v>Contract</v>
      </c>
      <c r="G132" t="str">
        <f>INDEX(BillingGroup!$D:$D,MATCH($B132,BillingGroup!$B:$B,0))</f>
        <v>DIRECT BILL</v>
      </c>
    </row>
    <row r="133" spans="1:7" hidden="1" x14ac:dyDescent="0.25">
      <c r="A133" t="s">
        <v>7</v>
      </c>
      <c r="B133" t="s">
        <v>19</v>
      </c>
      <c r="C133">
        <v>6</v>
      </c>
      <c r="D133">
        <v>2016</v>
      </c>
      <c r="E133">
        <v>19</v>
      </c>
      <c r="F133" t="str">
        <f>INDEX(BillingGroup!$C:$C,MATCH($B133,BillingGroup!$B:$B,0))</f>
        <v>Contract</v>
      </c>
      <c r="G133" t="str">
        <f>INDEX(BillingGroup!$D:$D,MATCH($B133,BillingGroup!$B:$B,0))</f>
        <v>DIRECT BILL</v>
      </c>
    </row>
    <row r="134" spans="1:7" hidden="1" x14ac:dyDescent="0.25">
      <c r="A134" t="s">
        <v>7</v>
      </c>
      <c r="B134" t="s">
        <v>19</v>
      </c>
      <c r="C134">
        <v>7</v>
      </c>
      <c r="D134">
        <v>2016</v>
      </c>
      <c r="E134">
        <v>19</v>
      </c>
      <c r="F134" t="str">
        <f>INDEX(BillingGroup!$C:$C,MATCH($B134,BillingGroup!$B:$B,0))</f>
        <v>Contract</v>
      </c>
      <c r="G134" t="str">
        <f>INDEX(BillingGroup!$D:$D,MATCH($B134,BillingGroup!$B:$B,0))</f>
        <v>DIRECT BILL</v>
      </c>
    </row>
    <row r="135" spans="1:7" hidden="1" x14ac:dyDescent="0.25">
      <c r="A135" t="s">
        <v>7</v>
      </c>
      <c r="B135" t="s">
        <v>19</v>
      </c>
      <c r="C135">
        <v>8</v>
      </c>
      <c r="D135">
        <v>2016</v>
      </c>
      <c r="E135">
        <v>19</v>
      </c>
      <c r="F135" t="str">
        <f>INDEX(BillingGroup!$C:$C,MATCH($B135,BillingGroup!$B:$B,0))</f>
        <v>Contract</v>
      </c>
      <c r="G135" t="str">
        <f>INDEX(BillingGroup!$D:$D,MATCH($B135,BillingGroup!$B:$B,0))</f>
        <v>DIRECT BILL</v>
      </c>
    </row>
    <row r="136" spans="1:7" hidden="1" x14ac:dyDescent="0.25">
      <c r="A136" t="s">
        <v>7</v>
      </c>
      <c r="B136" t="s">
        <v>19</v>
      </c>
      <c r="C136">
        <v>9</v>
      </c>
      <c r="D136">
        <v>2016</v>
      </c>
      <c r="E136">
        <v>19</v>
      </c>
      <c r="F136" t="str">
        <f>INDEX(BillingGroup!$C:$C,MATCH($B136,BillingGroup!$B:$B,0))</f>
        <v>Contract</v>
      </c>
      <c r="G136" t="str">
        <f>INDEX(BillingGroup!$D:$D,MATCH($B136,BillingGroup!$B:$B,0))</f>
        <v>DIRECT BILL</v>
      </c>
    </row>
    <row r="137" spans="1:7" hidden="1" x14ac:dyDescent="0.25">
      <c r="A137" t="s">
        <v>7</v>
      </c>
      <c r="B137" t="s">
        <v>19</v>
      </c>
      <c r="C137">
        <v>10</v>
      </c>
      <c r="D137">
        <v>2015</v>
      </c>
      <c r="E137">
        <v>20</v>
      </c>
      <c r="F137" t="str">
        <f>INDEX(BillingGroup!$C:$C,MATCH($B137,BillingGroup!$B:$B,0))</f>
        <v>Contract</v>
      </c>
      <c r="G137" t="str">
        <f>INDEX(BillingGroup!$D:$D,MATCH($B137,BillingGroup!$B:$B,0))</f>
        <v>DIRECT BILL</v>
      </c>
    </row>
    <row r="138" spans="1:7" hidden="1" x14ac:dyDescent="0.25">
      <c r="A138" t="s">
        <v>7</v>
      </c>
      <c r="B138" t="s">
        <v>19</v>
      </c>
      <c r="C138">
        <v>11</v>
      </c>
      <c r="D138">
        <v>2015</v>
      </c>
      <c r="E138">
        <v>20</v>
      </c>
      <c r="F138" t="str">
        <f>INDEX(BillingGroup!$C:$C,MATCH($B138,BillingGroup!$B:$B,0))</f>
        <v>Contract</v>
      </c>
      <c r="G138" t="str">
        <f>INDEX(BillingGroup!$D:$D,MATCH($B138,BillingGroup!$B:$B,0))</f>
        <v>DIRECT BILL</v>
      </c>
    </row>
    <row r="139" spans="1:7" hidden="1" x14ac:dyDescent="0.25">
      <c r="A139" t="s">
        <v>7</v>
      </c>
      <c r="B139" t="s">
        <v>19</v>
      </c>
      <c r="C139">
        <v>12</v>
      </c>
      <c r="D139">
        <v>2015</v>
      </c>
      <c r="E139">
        <v>20</v>
      </c>
      <c r="F139" t="str">
        <f>INDEX(BillingGroup!$C:$C,MATCH($B139,BillingGroup!$B:$B,0))</f>
        <v>Contract</v>
      </c>
      <c r="G139" t="str">
        <f>INDEX(BillingGroup!$D:$D,MATCH($B139,BillingGroup!$B:$B,0))</f>
        <v>DIRECT BILL</v>
      </c>
    </row>
    <row r="140" spans="1:7" hidden="1" x14ac:dyDescent="0.25">
      <c r="A140" t="s">
        <v>7</v>
      </c>
      <c r="B140" t="s">
        <v>20</v>
      </c>
      <c r="C140">
        <v>1</v>
      </c>
      <c r="D140">
        <v>2016</v>
      </c>
      <c r="E140">
        <v>9</v>
      </c>
      <c r="F140" t="str">
        <f>INDEX(BillingGroup!$C:$C,MATCH($B140,BillingGroup!$B:$B,0))</f>
        <v>Contract</v>
      </c>
      <c r="G140" t="str">
        <f>INDEX(BillingGroup!$D:$D,MATCH($B140,BillingGroup!$B:$B,0))</f>
        <v>DIRECT BILL</v>
      </c>
    </row>
    <row r="141" spans="1:7" hidden="1" x14ac:dyDescent="0.25">
      <c r="A141" t="s">
        <v>7</v>
      </c>
      <c r="B141" t="s">
        <v>20</v>
      </c>
      <c r="C141">
        <v>2</v>
      </c>
      <c r="D141">
        <v>2016</v>
      </c>
      <c r="E141">
        <v>9</v>
      </c>
      <c r="F141" t="str">
        <f>INDEX(BillingGroup!$C:$C,MATCH($B141,BillingGroup!$B:$B,0))</f>
        <v>Contract</v>
      </c>
      <c r="G141" t="str">
        <f>INDEX(BillingGroup!$D:$D,MATCH($B141,BillingGroup!$B:$B,0))</f>
        <v>DIRECT BILL</v>
      </c>
    </row>
    <row r="142" spans="1:7" hidden="1" x14ac:dyDescent="0.25">
      <c r="A142" t="s">
        <v>7</v>
      </c>
      <c r="B142" t="s">
        <v>20</v>
      </c>
      <c r="C142">
        <v>3</v>
      </c>
      <c r="D142">
        <v>2016</v>
      </c>
      <c r="E142">
        <v>10</v>
      </c>
      <c r="F142" t="str">
        <f>INDEX(BillingGroup!$C:$C,MATCH($B142,BillingGroup!$B:$B,0))</f>
        <v>Contract</v>
      </c>
      <c r="G142" t="str">
        <f>INDEX(BillingGroup!$D:$D,MATCH($B142,BillingGroup!$B:$B,0))</f>
        <v>DIRECT BILL</v>
      </c>
    </row>
    <row r="143" spans="1:7" hidden="1" x14ac:dyDescent="0.25">
      <c r="A143" t="s">
        <v>7</v>
      </c>
      <c r="B143" t="s">
        <v>20</v>
      </c>
      <c r="C143">
        <v>4</v>
      </c>
      <c r="D143">
        <v>2016</v>
      </c>
      <c r="E143">
        <v>9</v>
      </c>
      <c r="F143" t="str">
        <f>INDEX(BillingGroup!$C:$C,MATCH($B143,BillingGroup!$B:$B,0))</f>
        <v>Contract</v>
      </c>
      <c r="G143" t="str">
        <f>INDEX(BillingGroup!$D:$D,MATCH($B143,BillingGroup!$B:$B,0))</f>
        <v>DIRECT BILL</v>
      </c>
    </row>
    <row r="144" spans="1:7" hidden="1" x14ac:dyDescent="0.25">
      <c r="A144" t="s">
        <v>7</v>
      </c>
      <c r="B144" t="s">
        <v>20</v>
      </c>
      <c r="C144">
        <v>5</v>
      </c>
      <c r="D144">
        <v>2016</v>
      </c>
      <c r="E144">
        <v>9</v>
      </c>
      <c r="F144" t="str">
        <f>INDEX(BillingGroup!$C:$C,MATCH($B144,BillingGroup!$B:$B,0))</f>
        <v>Contract</v>
      </c>
      <c r="G144" t="str">
        <f>INDEX(BillingGroup!$D:$D,MATCH($B144,BillingGroup!$B:$B,0))</f>
        <v>DIRECT BILL</v>
      </c>
    </row>
    <row r="145" spans="1:7" hidden="1" x14ac:dyDescent="0.25">
      <c r="A145" t="s">
        <v>7</v>
      </c>
      <c r="B145" t="s">
        <v>20</v>
      </c>
      <c r="C145">
        <v>6</v>
      </c>
      <c r="D145">
        <v>2016</v>
      </c>
      <c r="E145">
        <v>9</v>
      </c>
      <c r="F145" t="str">
        <f>INDEX(BillingGroup!$C:$C,MATCH($B145,BillingGroup!$B:$B,0))</f>
        <v>Contract</v>
      </c>
      <c r="G145" t="str">
        <f>INDEX(BillingGroup!$D:$D,MATCH($B145,BillingGroup!$B:$B,0))</f>
        <v>DIRECT BILL</v>
      </c>
    </row>
    <row r="146" spans="1:7" hidden="1" x14ac:dyDescent="0.25">
      <c r="A146" t="s">
        <v>7</v>
      </c>
      <c r="B146" t="s">
        <v>20</v>
      </c>
      <c r="C146">
        <v>7</v>
      </c>
      <c r="D146">
        <v>2016</v>
      </c>
      <c r="E146">
        <v>8</v>
      </c>
      <c r="F146" t="str">
        <f>INDEX(BillingGroup!$C:$C,MATCH($B146,BillingGroup!$B:$B,0))</f>
        <v>Contract</v>
      </c>
      <c r="G146" t="str">
        <f>INDEX(BillingGroup!$D:$D,MATCH($B146,BillingGroup!$B:$B,0))</f>
        <v>DIRECT BILL</v>
      </c>
    </row>
    <row r="147" spans="1:7" hidden="1" x14ac:dyDescent="0.25">
      <c r="A147" t="s">
        <v>7</v>
      </c>
      <c r="B147" t="s">
        <v>20</v>
      </c>
      <c r="C147">
        <v>8</v>
      </c>
      <c r="D147">
        <v>2016</v>
      </c>
      <c r="E147">
        <v>9</v>
      </c>
      <c r="F147" t="str">
        <f>INDEX(BillingGroup!$C:$C,MATCH($B147,BillingGroup!$B:$B,0))</f>
        <v>Contract</v>
      </c>
      <c r="G147" t="str">
        <f>INDEX(BillingGroup!$D:$D,MATCH($B147,BillingGroup!$B:$B,0))</f>
        <v>DIRECT BILL</v>
      </c>
    </row>
    <row r="148" spans="1:7" hidden="1" x14ac:dyDescent="0.25">
      <c r="A148" t="s">
        <v>7</v>
      </c>
      <c r="B148" t="s">
        <v>20</v>
      </c>
      <c r="C148">
        <v>9</v>
      </c>
      <c r="D148">
        <v>2016</v>
      </c>
      <c r="E148">
        <v>10</v>
      </c>
      <c r="F148" t="str">
        <f>INDEX(BillingGroup!$C:$C,MATCH($B148,BillingGroup!$B:$B,0))</f>
        <v>Contract</v>
      </c>
      <c r="G148" t="str">
        <f>INDEX(BillingGroup!$D:$D,MATCH($B148,BillingGroup!$B:$B,0))</f>
        <v>DIRECT BILL</v>
      </c>
    </row>
    <row r="149" spans="1:7" hidden="1" x14ac:dyDescent="0.25">
      <c r="A149" t="s">
        <v>7</v>
      </c>
      <c r="B149" t="s">
        <v>20</v>
      </c>
      <c r="C149">
        <v>10</v>
      </c>
      <c r="D149">
        <v>2015</v>
      </c>
      <c r="E149">
        <v>10</v>
      </c>
      <c r="F149" t="str">
        <f>INDEX(BillingGroup!$C:$C,MATCH($B149,BillingGroup!$B:$B,0))</f>
        <v>Contract</v>
      </c>
      <c r="G149" t="str">
        <f>INDEX(BillingGroup!$D:$D,MATCH($B149,BillingGroup!$B:$B,0))</f>
        <v>DIRECT BILL</v>
      </c>
    </row>
    <row r="150" spans="1:7" hidden="1" x14ac:dyDescent="0.25">
      <c r="A150" t="s">
        <v>7</v>
      </c>
      <c r="B150" t="s">
        <v>20</v>
      </c>
      <c r="C150">
        <v>11</v>
      </c>
      <c r="D150">
        <v>2015</v>
      </c>
      <c r="E150">
        <v>9</v>
      </c>
      <c r="F150" t="str">
        <f>INDEX(BillingGroup!$C:$C,MATCH($B150,BillingGroup!$B:$B,0))</f>
        <v>Contract</v>
      </c>
      <c r="G150" t="str">
        <f>INDEX(BillingGroup!$D:$D,MATCH($B150,BillingGroup!$B:$B,0))</f>
        <v>DIRECT BILL</v>
      </c>
    </row>
    <row r="151" spans="1:7" hidden="1" x14ac:dyDescent="0.25">
      <c r="A151" t="s">
        <v>7</v>
      </c>
      <c r="B151" t="s">
        <v>20</v>
      </c>
      <c r="C151">
        <v>12</v>
      </c>
      <c r="D151">
        <v>2015</v>
      </c>
      <c r="E151">
        <v>9</v>
      </c>
      <c r="F151" t="str">
        <f>INDEX(BillingGroup!$C:$C,MATCH($B151,BillingGroup!$B:$B,0))</f>
        <v>Contract</v>
      </c>
      <c r="G151" t="str">
        <f>INDEX(BillingGroup!$D:$D,MATCH($B151,BillingGroup!$B:$B,0))</f>
        <v>DIRECT BILL</v>
      </c>
    </row>
    <row r="152" spans="1:7" hidden="1" x14ac:dyDescent="0.25">
      <c r="A152" t="s">
        <v>7</v>
      </c>
      <c r="B152" t="s">
        <v>21</v>
      </c>
      <c r="C152">
        <v>1</v>
      </c>
      <c r="D152">
        <v>2016</v>
      </c>
      <c r="E152">
        <v>6</v>
      </c>
      <c r="F152" t="str">
        <f>INDEX(BillingGroup!$C:$C,MATCH($B152,BillingGroup!$B:$B,0))</f>
        <v>Waitsburg</v>
      </c>
      <c r="G152" t="str">
        <f>INDEX(BillingGroup!$D:$D,MATCH($B152,BillingGroup!$B:$B,0))</f>
        <v>DIRECT BILL</v>
      </c>
    </row>
    <row r="153" spans="1:7" hidden="1" x14ac:dyDescent="0.25">
      <c r="A153" t="s">
        <v>7</v>
      </c>
      <c r="B153" t="s">
        <v>21</v>
      </c>
      <c r="C153">
        <v>2</v>
      </c>
      <c r="D153">
        <v>2016</v>
      </c>
      <c r="E153">
        <v>3</v>
      </c>
      <c r="F153" t="str">
        <f>INDEX(BillingGroup!$C:$C,MATCH($B153,BillingGroup!$B:$B,0))</f>
        <v>Waitsburg</v>
      </c>
      <c r="G153" t="str">
        <f>INDEX(BillingGroup!$D:$D,MATCH($B153,BillingGroup!$B:$B,0))</f>
        <v>DIRECT BILL</v>
      </c>
    </row>
    <row r="154" spans="1:7" hidden="1" x14ac:dyDescent="0.25">
      <c r="A154" t="s">
        <v>7</v>
      </c>
      <c r="B154" t="s">
        <v>21</v>
      </c>
      <c r="C154">
        <v>3</v>
      </c>
      <c r="D154">
        <v>2016</v>
      </c>
      <c r="E154">
        <v>5</v>
      </c>
      <c r="F154" t="str">
        <f>INDEX(BillingGroup!$C:$C,MATCH($B154,BillingGroup!$B:$B,0))</f>
        <v>Waitsburg</v>
      </c>
      <c r="G154" t="str">
        <f>INDEX(BillingGroup!$D:$D,MATCH($B154,BillingGroup!$B:$B,0))</f>
        <v>DIRECT BILL</v>
      </c>
    </row>
    <row r="155" spans="1:7" hidden="1" x14ac:dyDescent="0.25">
      <c r="A155" t="s">
        <v>7</v>
      </c>
      <c r="B155" t="s">
        <v>21</v>
      </c>
      <c r="C155">
        <v>4</v>
      </c>
      <c r="D155">
        <v>2016</v>
      </c>
      <c r="E155">
        <v>3</v>
      </c>
      <c r="F155" t="str">
        <f>INDEX(BillingGroup!$C:$C,MATCH($B155,BillingGroup!$B:$B,0))</f>
        <v>Waitsburg</v>
      </c>
      <c r="G155" t="str">
        <f>INDEX(BillingGroup!$D:$D,MATCH($B155,BillingGroup!$B:$B,0))</f>
        <v>DIRECT BILL</v>
      </c>
    </row>
    <row r="156" spans="1:7" hidden="1" x14ac:dyDescent="0.25">
      <c r="A156" t="s">
        <v>7</v>
      </c>
      <c r="B156" t="s">
        <v>21</v>
      </c>
      <c r="C156">
        <v>5</v>
      </c>
      <c r="D156">
        <v>2016</v>
      </c>
      <c r="E156">
        <v>7</v>
      </c>
      <c r="F156" t="str">
        <f>INDEX(BillingGroup!$C:$C,MATCH($B156,BillingGroup!$B:$B,0))</f>
        <v>Waitsburg</v>
      </c>
      <c r="G156" t="str">
        <f>INDEX(BillingGroup!$D:$D,MATCH($B156,BillingGroup!$B:$B,0))</f>
        <v>DIRECT BILL</v>
      </c>
    </row>
    <row r="157" spans="1:7" hidden="1" x14ac:dyDescent="0.25">
      <c r="A157" t="s">
        <v>7</v>
      </c>
      <c r="B157" t="s">
        <v>21</v>
      </c>
      <c r="C157">
        <v>6</v>
      </c>
      <c r="D157">
        <v>2016</v>
      </c>
      <c r="E157">
        <v>5</v>
      </c>
      <c r="F157" t="str">
        <f>INDEX(BillingGroup!$C:$C,MATCH($B157,BillingGroup!$B:$B,0))</f>
        <v>Waitsburg</v>
      </c>
      <c r="G157" t="str">
        <f>INDEX(BillingGroup!$D:$D,MATCH($B157,BillingGroup!$B:$B,0))</f>
        <v>DIRECT BILL</v>
      </c>
    </row>
    <row r="158" spans="1:7" hidden="1" x14ac:dyDescent="0.25">
      <c r="A158" t="s">
        <v>7</v>
      </c>
      <c r="B158" t="s">
        <v>21</v>
      </c>
      <c r="C158">
        <v>7</v>
      </c>
      <c r="D158">
        <v>2016</v>
      </c>
      <c r="E158">
        <v>5</v>
      </c>
      <c r="F158" t="str">
        <f>INDEX(BillingGroup!$C:$C,MATCH($B158,BillingGroup!$B:$B,0))</f>
        <v>Waitsburg</v>
      </c>
      <c r="G158" t="str">
        <f>INDEX(BillingGroup!$D:$D,MATCH($B158,BillingGroup!$B:$B,0))</f>
        <v>DIRECT BILL</v>
      </c>
    </row>
    <row r="159" spans="1:7" hidden="1" x14ac:dyDescent="0.25">
      <c r="A159" t="s">
        <v>7</v>
      </c>
      <c r="B159" t="s">
        <v>21</v>
      </c>
      <c r="C159">
        <v>8</v>
      </c>
      <c r="D159">
        <v>2016</v>
      </c>
      <c r="E159">
        <v>7</v>
      </c>
      <c r="F159" t="str">
        <f>INDEX(BillingGroup!$C:$C,MATCH($B159,BillingGroup!$B:$B,0))</f>
        <v>Waitsburg</v>
      </c>
      <c r="G159" t="str">
        <f>INDEX(BillingGroup!$D:$D,MATCH($B159,BillingGroup!$B:$B,0))</f>
        <v>DIRECT BILL</v>
      </c>
    </row>
    <row r="160" spans="1:7" hidden="1" x14ac:dyDescent="0.25">
      <c r="A160" t="s">
        <v>7</v>
      </c>
      <c r="B160" t="s">
        <v>21</v>
      </c>
      <c r="C160">
        <v>9</v>
      </c>
      <c r="D160">
        <v>2016</v>
      </c>
      <c r="E160">
        <v>7</v>
      </c>
      <c r="F160" t="str">
        <f>INDEX(BillingGroup!$C:$C,MATCH($B160,BillingGroup!$B:$B,0))</f>
        <v>Waitsburg</v>
      </c>
      <c r="G160" t="str">
        <f>INDEX(BillingGroup!$D:$D,MATCH($B160,BillingGroup!$B:$B,0))</f>
        <v>DIRECT BILL</v>
      </c>
    </row>
    <row r="161" spans="1:7" hidden="1" x14ac:dyDescent="0.25">
      <c r="A161" t="s">
        <v>7</v>
      </c>
      <c r="B161" t="s">
        <v>21</v>
      </c>
      <c r="C161">
        <v>10</v>
      </c>
      <c r="D161">
        <v>2015</v>
      </c>
      <c r="E161">
        <v>4</v>
      </c>
      <c r="F161" t="str">
        <f>INDEX(BillingGroup!$C:$C,MATCH($B161,BillingGroup!$B:$B,0))</f>
        <v>Waitsburg</v>
      </c>
      <c r="G161" t="str">
        <f>INDEX(BillingGroup!$D:$D,MATCH($B161,BillingGroup!$B:$B,0))</f>
        <v>DIRECT BILL</v>
      </c>
    </row>
    <row r="162" spans="1:7" hidden="1" x14ac:dyDescent="0.25">
      <c r="A162" t="s">
        <v>7</v>
      </c>
      <c r="B162" t="s">
        <v>21</v>
      </c>
      <c r="C162">
        <v>11</v>
      </c>
      <c r="D162">
        <v>2015</v>
      </c>
      <c r="E162">
        <v>6</v>
      </c>
      <c r="F162" t="str">
        <f>INDEX(BillingGroup!$C:$C,MATCH($B162,BillingGroup!$B:$B,0))</f>
        <v>Waitsburg</v>
      </c>
      <c r="G162" t="str">
        <f>INDEX(BillingGroup!$D:$D,MATCH($B162,BillingGroup!$B:$B,0))</f>
        <v>DIRECT BILL</v>
      </c>
    </row>
    <row r="163" spans="1:7" hidden="1" x14ac:dyDescent="0.25">
      <c r="A163" t="s">
        <v>7</v>
      </c>
      <c r="B163" t="s">
        <v>21</v>
      </c>
      <c r="C163">
        <v>12</v>
      </c>
      <c r="D163">
        <v>2015</v>
      </c>
      <c r="E163">
        <v>5</v>
      </c>
      <c r="F163" t="str">
        <f>INDEX(BillingGroup!$C:$C,MATCH($B163,BillingGroup!$B:$B,0))</f>
        <v>Waitsburg</v>
      </c>
      <c r="G163" t="str">
        <f>INDEX(BillingGroup!$D:$D,MATCH($B163,BillingGroup!$B:$B,0))</f>
        <v>DIRECT BILL</v>
      </c>
    </row>
    <row r="164" spans="1:7" hidden="1" x14ac:dyDescent="0.25">
      <c r="A164" t="s">
        <v>7</v>
      </c>
      <c r="B164" t="s">
        <v>22</v>
      </c>
      <c r="C164">
        <v>1</v>
      </c>
      <c r="D164">
        <v>2016</v>
      </c>
      <c r="E164">
        <v>3</v>
      </c>
      <c r="F164" t="str">
        <f>INDEX(BillingGroup!$C:$C,MATCH($B164,BillingGroup!$B:$B,0))</f>
        <v>EXCLUDE</v>
      </c>
      <c r="G164" t="str">
        <f>INDEX(BillingGroup!$D:$D,MATCH($B164,BillingGroup!$B:$B,0))</f>
        <v>EXCLUDE</v>
      </c>
    </row>
    <row r="165" spans="1:7" hidden="1" x14ac:dyDescent="0.25">
      <c r="A165" t="s">
        <v>7</v>
      </c>
      <c r="B165" t="s">
        <v>22</v>
      </c>
      <c r="C165">
        <v>2</v>
      </c>
      <c r="D165">
        <v>2016</v>
      </c>
      <c r="E165">
        <v>1</v>
      </c>
      <c r="F165" t="str">
        <f>INDEX(BillingGroup!$C:$C,MATCH($B165,BillingGroup!$B:$B,0))</f>
        <v>EXCLUDE</v>
      </c>
      <c r="G165" t="str">
        <f>INDEX(BillingGroup!$D:$D,MATCH($B165,BillingGroup!$B:$B,0))</f>
        <v>EXCLUDE</v>
      </c>
    </row>
    <row r="166" spans="1:7" hidden="1" x14ac:dyDescent="0.25">
      <c r="A166" t="s">
        <v>7</v>
      </c>
      <c r="B166" t="s">
        <v>22</v>
      </c>
      <c r="C166">
        <v>3</v>
      </c>
      <c r="D166">
        <v>2016</v>
      </c>
      <c r="E166">
        <v>1</v>
      </c>
      <c r="F166" t="str">
        <f>INDEX(BillingGroup!$C:$C,MATCH($B166,BillingGroup!$B:$B,0))</f>
        <v>EXCLUDE</v>
      </c>
      <c r="G166" t="str">
        <f>INDEX(BillingGroup!$D:$D,MATCH($B166,BillingGroup!$B:$B,0))</f>
        <v>EXCLUDE</v>
      </c>
    </row>
    <row r="167" spans="1:7" hidden="1" x14ac:dyDescent="0.25">
      <c r="A167" t="s">
        <v>7</v>
      </c>
      <c r="B167" t="s">
        <v>22</v>
      </c>
      <c r="C167">
        <v>4</v>
      </c>
      <c r="D167">
        <v>2016</v>
      </c>
      <c r="E167">
        <v>1</v>
      </c>
      <c r="F167" t="str">
        <f>INDEX(BillingGroup!$C:$C,MATCH($B167,BillingGroup!$B:$B,0))</f>
        <v>EXCLUDE</v>
      </c>
      <c r="G167" t="str">
        <f>INDEX(BillingGroup!$D:$D,MATCH($B167,BillingGroup!$B:$B,0))</f>
        <v>EXCLUDE</v>
      </c>
    </row>
    <row r="168" spans="1:7" hidden="1" x14ac:dyDescent="0.25">
      <c r="A168" t="s">
        <v>7</v>
      </c>
      <c r="B168" t="s">
        <v>22</v>
      </c>
      <c r="C168">
        <v>5</v>
      </c>
      <c r="D168">
        <v>2016</v>
      </c>
      <c r="E168">
        <v>1</v>
      </c>
      <c r="F168" t="str">
        <f>INDEX(BillingGroup!$C:$C,MATCH($B168,BillingGroup!$B:$B,0))</f>
        <v>EXCLUDE</v>
      </c>
      <c r="G168" t="str">
        <f>INDEX(BillingGroup!$D:$D,MATCH($B168,BillingGroup!$B:$B,0))</f>
        <v>EXCLUDE</v>
      </c>
    </row>
    <row r="169" spans="1:7" hidden="1" x14ac:dyDescent="0.25">
      <c r="A169" t="s">
        <v>7</v>
      </c>
      <c r="B169" t="s">
        <v>22</v>
      </c>
      <c r="C169">
        <v>6</v>
      </c>
      <c r="D169">
        <v>2016</v>
      </c>
      <c r="E169">
        <v>1</v>
      </c>
      <c r="F169" t="str">
        <f>INDEX(BillingGroup!$C:$C,MATCH($B169,BillingGroup!$B:$B,0))</f>
        <v>EXCLUDE</v>
      </c>
      <c r="G169" t="str">
        <f>INDEX(BillingGroup!$D:$D,MATCH($B169,BillingGroup!$B:$B,0))</f>
        <v>EXCLUDE</v>
      </c>
    </row>
    <row r="170" spans="1:7" hidden="1" x14ac:dyDescent="0.25">
      <c r="A170" t="s">
        <v>7</v>
      </c>
      <c r="B170" t="s">
        <v>22</v>
      </c>
      <c r="C170">
        <v>7</v>
      </c>
      <c r="D170">
        <v>2016</v>
      </c>
      <c r="E170">
        <v>2</v>
      </c>
      <c r="F170" t="str">
        <f>INDEX(BillingGroup!$C:$C,MATCH($B170,BillingGroup!$B:$B,0))</f>
        <v>EXCLUDE</v>
      </c>
      <c r="G170" t="str">
        <f>INDEX(BillingGroup!$D:$D,MATCH($B170,BillingGroup!$B:$B,0))</f>
        <v>EXCLUDE</v>
      </c>
    </row>
    <row r="171" spans="1:7" hidden="1" x14ac:dyDescent="0.25">
      <c r="A171" t="s">
        <v>7</v>
      </c>
      <c r="B171" t="s">
        <v>22</v>
      </c>
      <c r="C171">
        <v>8</v>
      </c>
      <c r="D171">
        <v>2016</v>
      </c>
      <c r="E171">
        <v>1</v>
      </c>
      <c r="F171" t="str">
        <f>INDEX(BillingGroup!$C:$C,MATCH($B171,BillingGroup!$B:$B,0))</f>
        <v>EXCLUDE</v>
      </c>
      <c r="G171" t="str">
        <f>INDEX(BillingGroup!$D:$D,MATCH($B171,BillingGroup!$B:$B,0))</f>
        <v>EXCLUDE</v>
      </c>
    </row>
    <row r="172" spans="1:7" hidden="1" x14ac:dyDescent="0.25">
      <c r="A172" t="s">
        <v>7</v>
      </c>
      <c r="B172" t="s">
        <v>22</v>
      </c>
      <c r="C172">
        <v>9</v>
      </c>
      <c r="D172">
        <v>2016</v>
      </c>
      <c r="E172">
        <v>1</v>
      </c>
      <c r="F172" t="str">
        <f>INDEX(BillingGroup!$C:$C,MATCH($B172,BillingGroup!$B:$B,0))</f>
        <v>EXCLUDE</v>
      </c>
      <c r="G172" t="str">
        <f>INDEX(BillingGroup!$D:$D,MATCH($B172,BillingGroup!$B:$B,0))</f>
        <v>EXCLUDE</v>
      </c>
    </row>
    <row r="173" spans="1:7" hidden="1" x14ac:dyDescent="0.25">
      <c r="A173" t="s">
        <v>7</v>
      </c>
      <c r="B173" t="s">
        <v>22</v>
      </c>
      <c r="C173">
        <v>10</v>
      </c>
      <c r="D173">
        <v>2015</v>
      </c>
      <c r="E173">
        <v>1</v>
      </c>
      <c r="F173" t="str">
        <f>INDEX(BillingGroup!$C:$C,MATCH($B173,BillingGroup!$B:$B,0))</f>
        <v>EXCLUDE</v>
      </c>
      <c r="G173" t="str">
        <f>INDEX(BillingGroup!$D:$D,MATCH($B173,BillingGroup!$B:$B,0))</f>
        <v>EXCLUDE</v>
      </c>
    </row>
    <row r="174" spans="1:7" hidden="1" x14ac:dyDescent="0.25">
      <c r="A174" t="s">
        <v>7</v>
      </c>
      <c r="B174" t="s">
        <v>22</v>
      </c>
      <c r="C174">
        <v>11</v>
      </c>
      <c r="D174">
        <v>2015</v>
      </c>
      <c r="E174">
        <v>1</v>
      </c>
      <c r="F174" t="str">
        <f>INDEX(BillingGroup!$C:$C,MATCH($B174,BillingGroup!$B:$B,0))</f>
        <v>EXCLUDE</v>
      </c>
      <c r="G174" t="str">
        <f>INDEX(BillingGroup!$D:$D,MATCH($B174,BillingGroup!$B:$B,0))</f>
        <v>EXCLUDE</v>
      </c>
    </row>
    <row r="175" spans="1:7" hidden="1" x14ac:dyDescent="0.25">
      <c r="A175" t="s">
        <v>7</v>
      </c>
      <c r="B175" t="s">
        <v>22</v>
      </c>
      <c r="C175">
        <v>12</v>
      </c>
      <c r="D175">
        <v>2015</v>
      </c>
      <c r="E175">
        <v>2</v>
      </c>
      <c r="F175" t="str">
        <f>INDEX(BillingGroup!$C:$C,MATCH($B175,BillingGroup!$B:$B,0))</f>
        <v>EXCLUDE</v>
      </c>
      <c r="G175" t="str">
        <f>INDEX(BillingGroup!$D:$D,MATCH($B175,BillingGroup!$B:$B,0))</f>
        <v>EXCLUDE</v>
      </c>
    </row>
    <row r="176" spans="1:7" hidden="1" x14ac:dyDescent="0.25">
      <c r="A176" t="s">
        <v>7</v>
      </c>
      <c r="B176" t="s">
        <v>23</v>
      </c>
      <c r="C176">
        <v>1</v>
      </c>
      <c r="D176">
        <v>2016</v>
      </c>
      <c r="E176">
        <v>15</v>
      </c>
      <c r="F176" t="str">
        <f>INDEX(BillingGroup!$C:$C,MATCH($B176,BillingGroup!$B:$B,0))</f>
        <v>WUTC</v>
      </c>
      <c r="G176" t="str">
        <f>INDEX(BillingGroup!$D:$D,MATCH($B176,BillingGroup!$B:$B,0))</f>
        <v>DIRECT BILL</v>
      </c>
    </row>
    <row r="177" spans="1:7" hidden="1" x14ac:dyDescent="0.25">
      <c r="A177" t="s">
        <v>7</v>
      </c>
      <c r="B177" t="s">
        <v>23</v>
      </c>
      <c r="C177">
        <v>2</v>
      </c>
      <c r="D177">
        <v>2016</v>
      </c>
      <c r="E177">
        <v>21</v>
      </c>
      <c r="F177" t="str">
        <f>INDEX(BillingGroup!$C:$C,MATCH($B177,BillingGroup!$B:$B,0))</f>
        <v>WUTC</v>
      </c>
      <c r="G177" t="str">
        <f>INDEX(BillingGroup!$D:$D,MATCH($B177,BillingGroup!$B:$B,0))</f>
        <v>DIRECT BILL</v>
      </c>
    </row>
    <row r="178" spans="1:7" hidden="1" x14ac:dyDescent="0.25">
      <c r="A178" t="s">
        <v>7</v>
      </c>
      <c r="B178" t="s">
        <v>23</v>
      </c>
      <c r="C178">
        <v>3</v>
      </c>
      <c r="D178">
        <v>2016</v>
      </c>
      <c r="E178">
        <v>26</v>
      </c>
      <c r="F178" t="str">
        <f>INDEX(BillingGroup!$C:$C,MATCH($B178,BillingGroup!$B:$B,0))</f>
        <v>WUTC</v>
      </c>
      <c r="G178" t="str">
        <f>INDEX(BillingGroup!$D:$D,MATCH($B178,BillingGroup!$B:$B,0))</f>
        <v>DIRECT BILL</v>
      </c>
    </row>
    <row r="179" spans="1:7" hidden="1" x14ac:dyDescent="0.25">
      <c r="A179" t="s">
        <v>7</v>
      </c>
      <c r="B179" t="s">
        <v>23</v>
      </c>
      <c r="C179">
        <v>4</v>
      </c>
      <c r="D179">
        <v>2016</v>
      </c>
      <c r="E179">
        <v>22</v>
      </c>
      <c r="F179" t="str">
        <f>INDEX(BillingGroup!$C:$C,MATCH($B179,BillingGroup!$B:$B,0))</f>
        <v>WUTC</v>
      </c>
      <c r="G179" t="str">
        <f>INDEX(BillingGroup!$D:$D,MATCH($B179,BillingGroup!$B:$B,0))</f>
        <v>DIRECT BILL</v>
      </c>
    </row>
    <row r="180" spans="1:7" hidden="1" x14ac:dyDescent="0.25">
      <c r="A180" t="s">
        <v>7</v>
      </c>
      <c r="B180" t="s">
        <v>23</v>
      </c>
      <c r="C180">
        <v>5</v>
      </c>
      <c r="D180">
        <v>2016</v>
      </c>
      <c r="E180">
        <v>20</v>
      </c>
      <c r="F180" t="str">
        <f>INDEX(BillingGroup!$C:$C,MATCH($B180,BillingGroup!$B:$B,0))</f>
        <v>WUTC</v>
      </c>
      <c r="G180" t="str">
        <f>INDEX(BillingGroup!$D:$D,MATCH($B180,BillingGroup!$B:$B,0))</f>
        <v>DIRECT BILL</v>
      </c>
    </row>
    <row r="181" spans="1:7" hidden="1" x14ac:dyDescent="0.25">
      <c r="A181" t="s">
        <v>7</v>
      </c>
      <c r="B181" t="s">
        <v>23</v>
      </c>
      <c r="C181">
        <v>6</v>
      </c>
      <c r="D181">
        <v>2016</v>
      </c>
      <c r="E181">
        <v>21</v>
      </c>
      <c r="F181" t="str">
        <f>INDEX(BillingGroup!$C:$C,MATCH($B181,BillingGroup!$B:$B,0))</f>
        <v>WUTC</v>
      </c>
      <c r="G181" t="str">
        <f>INDEX(BillingGroup!$D:$D,MATCH($B181,BillingGroup!$B:$B,0))</f>
        <v>DIRECT BILL</v>
      </c>
    </row>
    <row r="182" spans="1:7" hidden="1" x14ac:dyDescent="0.25">
      <c r="A182" t="s">
        <v>7</v>
      </c>
      <c r="B182" t="s">
        <v>23</v>
      </c>
      <c r="C182">
        <v>7</v>
      </c>
      <c r="D182">
        <v>2016</v>
      </c>
      <c r="E182">
        <v>20</v>
      </c>
      <c r="F182" t="str">
        <f>INDEX(BillingGroup!$C:$C,MATCH($B182,BillingGroup!$B:$B,0))</f>
        <v>WUTC</v>
      </c>
      <c r="G182" t="str">
        <f>INDEX(BillingGroup!$D:$D,MATCH($B182,BillingGroup!$B:$B,0))</f>
        <v>DIRECT BILL</v>
      </c>
    </row>
    <row r="183" spans="1:7" hidden="1" x14ac:dyDescent="0.25">
      <c r="A183" t="s">
        <v>7</v>
      </c>
      <c r="B183" t="s">
        <v>23</v>
      </c>
      <c r="C183">
        <v>8</v>
      </c>
      <c r="D183">
        <v>2016</v>
      </c>
      <c r="E183">
        <v>20</v>
      </c>
      <c r="F183" t="str">
        <f>INDEX(BillingGroup!$C:$C,MATCH($B183,BillingGroup!$B:$B,0))</f>
        <v>WUTC</v>
      </c>
      <c r="G183" t="str">
        <f>INDEX(BillingGroup!$D:$D,MATCH($B183,BillingGroup!$B:$B,0))</f>
        <v>DIRECT BILL</v>
      </c>
    </row>
    <row r="184" spans="1:7" hidden="1" x14ac:dyDescent="0.25">
      <c r="A184" t="s">
        <v>7</v>
      </c>
      <c r="B184" t="s">
        <v>23</v>
      </c>
      <c r="C184">
        <v>9</v>
      </c>
      <c r="D184">
        <v>2016</v>
      </c>
      <c r="E184">
        <v>27</v>
      </c>
      <c r="F184" t="str">
        <f>INDEX(BillingGroup!$C:$C,MATCH($B184,BillingGroup!$B:$B,0))</f>
        <v>WUTC</v>
      </c>
      <c r="G184" t="str">
        <f>INDEX(BillingGroup!$D:$D,MATCH($B184,BillingGroup!$B:$B,0))</f>
        <v>DIRECT BILL</v>
      </c>
    </row>
    <row r="185" spans="1:7" hidden="1" x14ac:dyDescent="0.25">
      <c r="A185" t="s">
        <v>7</v>
      </c>
      <c r="B185" t="s">
        <v>23</v>
      </c>
      <c r="C185">
        <v>10</v>
      </c>
      <c r="D185">
        <v>2015</v>
      </c>
      <c r="E185">
        <v>32</v>
      </c>
      <c r="F185" t="str">
        <f>INDEX(BillingGroup!$C:$C,MATCH($B185,BillingGroup!$B:$B,0))</f>
        <v>WUTC</v>
      </c>
      <c r="G185" t="str">
        <f>INDEX(BillingGroup!$D:$D,MATCH($B185,BillingGroup!$B:$B,0))</f>
        <v>DIRECT BILL</v>
      </c>
    </row>
    <row r="186" spans="1:7" hidden="1" x14ac:dyDescent="0.25">
      <c r="A186" t="s">
        <v>7</v>
      </c>
      <c r="B186" t="s">
        <v>23</v>
      </c>
      <c r="C186">
        <v>11</v>
      </c>
      <c r="D186">
        <v>2015</v>
      </c>
      <c r="E186">
        <v>22</v>
      </c>
      <c r="F186" t="str">
        <f>INDEX(BillingGroup!$C:$C,MATCH($B186,BillingGroup!$B:$B,0))</f>
        <v>WUTC</v>
      </c>
      <c r="G186" t="str">
        <f>INDEX(BillingGroup!$D:$D,MATCH($B186,BillingGroup!$B:$B,0))</f>
        <v>DIRECT BILL</v>
      </c>
    </row>
    <row r="187" spans="1:7" hidden="1" x14ac:dyDescent="0.25">
      <c r="A187" t="s">
        <v>7</v>
      </c>
      <c r="B187" t="s">
        <v>23</v>
      </c>
      <c r="C187">
        <v>12</v>
      </c>
      <c r="D187">
        <v>2015</v>
      </c>
      <c r="E187">
        <v>22</v>
      </c>
      <c r="F187" t="str">
        <f>INDEX(BillingGroup!$C:$C,MATCH($B187,BillingGroup!$B:$B,0))</f>
        <v>WUTC</v>
      </c>
      <c r="G187" t="str">
        <f>INDEX(BillingGroup!$D:$D,MATCH($B187,BillingGroup!$B:$B,0))</f>
        <v>DIRECT BILL</v>
      </c>
    </row>
    <row r="188" spans="1:7" hidden="1" x14ac:dyDescent="0.25">
      <c r="A188" t="s">
        <v>7</v>
      </c>
      <c r="B188" t="s">
        <v>24</v>
      </c>
      <c r="C188">
        <v>1</v>
      </c>
      <c r="D188">
        <v>2016</v>
      </c>
      <c r="E188">
        <v>22</v>
      </c>
      <c r="F188" t="str">
        <f>INDEX(BillingGroup!$C:$C,MATCH($B188,BillingGroup!$B:$B,0))</f>
        <v>Contract</v>
      </c>
      <c r="G188" t="str">
        <f>INDEX(BillingGroup!$D:$D,MATCH($B188,BillingGroup!$B:$B,0))</f>
        <v>DIRECT BILL</v>
      </c>
    </row>
    <row r="189" spans="1:7" hidden="1" x14ac:dyDescent="0.25">
      <c r="A189" t="s">
        <v>7</v>
      </c>
      <c r="B189" t="s">
        <v>24</v>
      </c>
      <c r="C189">
        <v>2</v>
      </c>
      <c r="D189">
        <v>2016</v>
      </c>
      <c r="E189">
        <v>22</v>
      </c>
      <c r="F189" t="str">
        <f>INDEX(BillingGroup!$C:$C,MATCH($B189,BillingGroup!$B:$B,0))</f>
        <v>Contract</v>
      </c>
      <c r="G189" t="str">
        <f>INDEX(BillingGroup!$D:$D,MATCH($B189,BillingGroup!$B:$B,0))</f>
        <v>DIRECT BILL</v>
      </c>
    </row>
    <row r="190" spans="1:7" hidden="1" x14ac:dyDescent="0.25">
      <c r="A190" t="s">
        <v>7</v>
      </c>
      <c r="B190" t="s">
        <v>24</v>
      </c>
      <c r="C190">
        <v>3</v>
      </c>
      <c r="D190">
        <v>2016</v>
      </c>
      <c r="E190">
        <v>17</v>
      </c>
      <c r="F190" t="str">
        <f>INDEX(BillingGroup!$C:$C,MATCH($B190,BillingGroup!$B:$B,0))</f>
        <v>Contract</v>
      </c>
      <c r="G190" t="str">
        <f>INDEX(BillingGroup!$D:$D,MATCH($B190,BillingGroup!$B:$B,0))</f>
        <v>DIRECT BILL</v>
      </c>
    </row>
    <row r="191" spans="1:7" hidden="1" x14ac:dyDescent="0.25">
      <c r="A191" t="s">
        <v>7</v>
      </c>
      <c r="B191" t="s">
        <v>24</v>
      </c>
      <c r="C191">
        <v>4</v>
      </c>
      <c r="D191">
        <v>2016</v>
      </c>
      <c r="E191">
        <v>21</v>
      </c>
      <c r="F191" t="str">
        <f>INDEX(BillingGroup!$C:$C,MATCH($B191,BillingGroup!$B:$B,0))</f>
        <v>Contract</v>
      </c>
      <c r="G191" t="str">
        <f>INDEX(BillingGroup!$D:$D,MATCH($B191,BillingGroup!$B:$B,0))</f>
        <v>DIRECT BILL</v>
      </c>
    </row>
    <row r="192" spans="1:7" hidden="1" x14ac:dyDescent="0.25">
      <c r="A192" t="s">
        <v>7</v>
      </c>
      <c r="B192" t="s">
        <v>24</v>
      </c>
      <c r="C192">
        <v>5</v>
      </c>
      <c r="D192">
        <v>2016</v>
      </c>
      <c r="E192">
        <v>24</v>
      </c>
      <c r="F192" t="str">
        <f>INDEX(BillingGroup!$C:$C,MATCH($B192,BillingGroup!$B:$B,0))</f>
        <v>Contract</v>
      </c>
      <c r="G192" t="str">
        <f>INDEX(BillingGroup!$D:$D,MATCH($B192,BillingGroup!$B:$B,0))</f>
        <v>DIRECT BILL</v>
      </c>
    </row>
    <row r="193" spans="1:7" hidden="1" x14ac:dyDescent="0.25">
      <c r="A193" t="s">
        <v>7</v>
      </c>
      <c r="B193" t="s">
        <v>24</v>
      </c>
      <c r="C193">
        <v>6</v>
      </c>
      <c r="D193">
        <v>2016</v>
      </c>
      <c r="E193">
        <v>24</v>
      </c>
      <c r="F193" t="str">
        <f>INDEX(BillingGroup!$C:$C,MATCH($B193,BillingGroup!$B:$B,0))</f>
        <v>Contract</v>
      </c>
      <c r="G193" t="str">
        <f>INDEX(BillingGroup!$D:$D,MATCH($B193,BillingGroup!$B:$B,0))</f>
        <v>DIRECT BILL</v>
      </c>
    </row>
    <row r="194" spans="1:7" hidden="1" x14ac:dyDescent="0.25">
      <c r="A194" t="s">
        <v>7</v>
      </c>
      <c r="B194" t="s">
        <v>24</v>
      </c>
      <c r="C194">
        <v>7</v>
      </c>
      <c r="D194">
        <v>2016</v>
      </c>
      <c r="E194">
        <v>21</v>
      </c>
      <c r="F194" t="str">
        <f>INDEX(BillingGroup!$C:$C,MATCH($B194,BillingGroup!$B:$B,0))</f>
        <v>Contract</v>
      </c>
      <c r="G194" t="str">
        <f>INDEX(BillingGroup!$D:$D,MATCH($B194,BillingGroup!$B:$B,0))</f>
        <v>DIRECT BILL</v>
      </c>
    </row>
    <row r="195" spans="1:7" hidden="1" x14ac:dyDescent="0.25">
      <c r="A195" t="s">
        <v>7</v>
      </c>
      <c r="B195" t="s">
        <v>24</v>
      </c>
      <c r="C195">
        <v>8</v>
      </c>
      <c r="D195">
        <v>2016</v>
      </c>
      <c r="E195">
        <v>25</v>
      </c>
      <c r="F195" t="str">
        <f>INDEX(BillingGroup!$C:$C,MATCH($B195,BillingGroup!$B:$B,0))</f>
        <v>Contract</v>
      </c>
      <c r="G195" t="str">
        <f>INDEX(BillingGroup!$D:$D,MATCH($B195,BillingGroup!$B:$B,0))</f>
        <v>DIRECT BILL</v>
      </c>
    </row>
    <row r="196" spans="1:7" hidden="1" x14ac:dyDescent="0.25">
      <c r="A196" t="s">
        <v>7</v>
      </c>
      <c r="B196" t="s">
        <v>24</v>
      </c>
      <c r="C196">
        <v>9</v>
      </c>
      <c r="D196">
        <v>2016</v>
      </c>
      <c r="E196">
        <v>24</v>
      </c>
      <c r="F196" t="str">
        <f>INDEX(BillingGroup!$C:$C,MATCH($B196,BillingGroup!$B:$B,0))</f>
        <v>Contract</v>
      </c>
      <c r="G196" t="str">
        <f>INDEX(BillingGroup!$D:$D,MATCH($B196,BillingGroup!$B:$B,0))</f>
        <v>DIRECT BILL</v>
      </c>
    </row>
    <row r="197" spans="1:7" hidden="1" x14ac:dyDescent="0.25">
      <c r="A197" t="s">
        <v>7</v>
      </c>
      <c r="B197" t="s">
        <v>24</v>
      </c>
      <c r="C197">
        <v>10</v>
      </c>
      <c r="D197">
        <v>2015</v>
      </c>
      <c r="E197">
        <v>23</v>
      </c>
      <c r="F197" t="str">
        <f>INDEX(BillingGroup!$C:$C,MATCH($B197,BillingGroup!$B:$B,0))</f>
        <v>Contract</v>
      </c>
      <c r="G197" t="str">
        <f>INDEX(BillingGroup!$D:$D,MATCH($B197,BillingGroup!$B:$B,0))</f>
        <v>DIRECT BILL</v>
      </c>
    </row>
    <row r="198" spans="1:7" hidden="1" x14ac:dyDescent="0.25">
      <c r="A198" t="s">
        <v>7</v>
      </c>
      <c r="B198" t="s">
        <v>24</v>
      </c>
      <c r="C198">
        <v>11</v>
      </c>
      <c r="D198">
        <v>2015</v>
      </c>
      <c r="E198">
        <v>20</v>
      </c>
      <c r="F198" t="str">
        <f>INDEX(BillingGroup!$C:$C,MATCH($B198,BillingGroup!$B:$B,0))</f>
        <v>Contract</v>
      </c>
      <c r="G198" t="str">
        <f>INDEX(BillingGroup!$D:$D,MATCH($B198,BillingGroup!$B:$B,0))</f>
        <v>DIRECT BILL</v>
      </c>
    </row>
    <row r="199" spans="1:7" hidden="1" x14ac:dyDescent="0.25">
      <c r="A199" t="s">
        <v>7</v>
      </c>
      <c r="B199" t="s">
        <v>24</v>
      </c>
      <c r="C199">
        <v>12</v>
      </c>
      <c r="D199">
        <v>2015</v>
      </c>
      <c r="E199">
        <v>22</v>
      </c>
      <c r="F199" t="str">
        <f>INDEX(BillingGroup!$C:$C,MATCH($B199,BillingGroup!$B:$B,0))</f>
        <v>Contract</v>
      </c>
      <c r="G199" t="str">
        <f>INDEX(BillingGroup!$D:$D,MATCH($B199,BillingGroup!$B:$B,0))</f>
        <v>DIRECT BILL</v>
      </c>
    </row>
    <row r="200" spans="1:7" hidden="1" x14ac:dyDescent="0.25">
      <c r="A200" t="s">
        <v>7</v>
      </c>
      <c r="B200" t="s">
        <v>25</v>
      </c>
      <c r="C200">
        <v>1</v>
      </c>
      <c r="D200">
        <v>2016</v>
      </c>
      <c r="E200">
        <v>1</v>
      </c>
      <c r="F200" t="str">
        <f>INDEX(BillingGroup!$C:$C,MATCH($B200,BillingGroup!$B:$B,0))</f>
        <v>Connell</v>
      </c>
      <c r="G200" t="str">
        <f>INDEX(BillingGroup!$D:$D,MATCH($B200,BillingGroup!$B:$B,0))</f>
        <v>CITY BILL</v>
      </c>
    </row>
    <row r="201" spans="1:7" hidden="1" x14ac:dyDescent="0.25">
      <c r="A201" t="s">
        <v>7</v>
      </c>
      <c r="B201" t="s">
        <v>25</v>
      </c>
      <c r="C201">
        <v>10</v>
      </c>
      <c r="D201">
        <v>2015</v>
      </c>
      <c r="E201">
        <v>736</v>
      </c>
      <c r="F201" t="str">
        <f>INDEX(BillingGroup!$C:$C,MATCH($B201,BillingGroup!$B:$B,0))</f>
        <v>Connell</v>
      </c>
      <c r="G201" t="str">
        <f>INDEX(BillingGroup!$D:$D,MATCH($B201,BillingGroup!$B:$B,0))</f>
        <v>CITY BILL</v>
      </c>
    </row>
    <row r="202" spans="1:7" hidden="1" x14ac:dyDescent="0.25">
      <c r="A202" t="s">
        <v>7</v>
      </c>
      <c r="B202" t="s">
        <v>25</v>
      </c>
      <c r="C202">
        <v>11</v>
      </c>
      <c r="D202">
        <v>2015</v>
      </c>
      <c r="E202">
        <v>730</v>
      </c>
      <c r="F202" t="str">
        <f>INDEX(BillingGroup!$C:$C,MATCH($B202,BillingGroup!$B:$B,0))</f>
        <v>Connell</v>
      </c>
      <c r="G202" t="str">
        <f>INDEX(BillingGroup!$D:$D,MATCH($B202,BillingGroup!$B:$B,0))</f>
        <v>CITY BILL</v>
      </c>
    </row>
    <row r="203" spans="1:7" hidden="1" x14ac:dyDescent="0.25">
      <c r="A203" t="s">
        <v>7</v>
      </c>
      <c r="B203" t="s">
        <v>25</v>
      </c>
      <c r="C203">
        <v>12</v>
      </c>
      <c r="D203">
        <v>2015</v>
      </c>
      <c r="E203">
        <v>741</v>
      </c>
      <c r="F203" t="str">
        <f>INDEX(BillingGroup!$C:$C,MATCH($B203,BillingGroup!$B:$B,0))</f>
        <v>Connell</v>
      </c>
      <c r="G203" t="str">
        <f>INDEX(BillingGroup!$D:$D,MATCH($B203,BillingGroup!$B:$B,0))</f>
        <v>CITY BILL</v>
      </c>
    </row>
    <row r="204" spans="1:7" hidden="1" x14ac:dyDescent="0.25">
      <c r="A204" t="s">
        <v>7</v>
      </c>
      <c r="B204" t="s">
        <v>26</v>
      </c>
      <c r="C204">
        <v>1</v>
      </c>
      <c r="D204">
        <v>2016</v>
      </c>
      <c r="E204">
        <v>1187</v>
      </c>
      <c r="F204" t="str">
        <f>INDEX(BillingGroup!$C:$C,MATCH($B204,BillingGroup!$B:$B,0))</f>
        <v>Dayton</v>
      </c>
      <c r="G204" t="str">
        <f>INDEX(BillingGroup!$D:$D,MATCH($B204,BillingGroup!$B:$B,0))</f>
        <v>DIRECT BILL</v>
      </c>
    </row>
    <row r="205" spans="1:7" hidden="1" x14ac:dyDescent="0.25">
      <c r="A205" t="s">
        <v>7</v>
      </c>
      <c r="B205" t="s">
        <v>26</v>
      </c>
      <c r="C205">
        <v>2</v>
      </c>
      <c r="D205">
        <v>2016</v>
      </c>
      <c r="E205">
        <v>1153</v>
      </c>
      <c r="F205" t="str">
        <f>INDEX(BillingGroup!$C:$C,MATCH($B205,BillingGroup!$B:$B,0))</f>
        <v>Dayton</v>
      </c>
      <c r="G205" t="str">
        <f>INDEX(BillingGroup!$D:$D,MATCH($B205,BillingGroup!$B:$B,0))</f>
        <v>DIRECT BILL</v>
      </c>
    </row>
    <row r="206" spans="1:7" hidden="1" x14ac:dyDescent="0.25">
      <c r="A206" t="s">
        <v>7</v>
      </c>
      <c r="B206" t="s">
        <v>26</v>
      </c>
      <c r="C206">
        <v>3</v>
      </c>
      <c r="D206">
        <v>2016</v>
      </c>
      <c r="E206">
        <v>1161</v>
      </c>
      <c r="F206" t="str">
        <f>INDEX(BillingGroup!$C:$C,MATCH($B206,BillingGroup!$B:$B,0))</f>
        <v>Dayton</v>
      </c>
      <c r="G206" t="str">
        <f>INDEX(BillingGroup!$D:$D,MATCH($B206,BillingGroup!$B:$B,0))</f>
        <v>DIRECT BILL</v>
      </c>
    </row>
    <row r="207" spans="1:7" hidden="1" x14ac:dyDescent="0.25">
      <c r="A207" t="s">
        <v>7</v>
      </c>
      <c r="B207" t="s">
        <v>26</v>
      </c>
      <c r="C207">
        <v>4</v>
      </c>
      <c r="D207">
        <v>2016</v>
      </c>
      <c r="E207">
        <v>1167</v>
      </c>
      <c r="F207" t="str">
        <f>INDEX(BillingGroup!$C:$C,MATCH($B207,BillingGroup!$B:$B,0))</f>
        <v>Dayton</v>
      </c>
      <c r="G207" t="str">
        <f>INDEX(BillingGroup!$D:$D,MATCH($B207,BillingGroup!$B:$B,0))</f>
        <v>DIRECT BILL</v>
      </c>
    </row>
    <row r="208" spans="1:7" hidden="1" x14ac:dyDescent="0.25">
      <c r="A208" t="s">
        <v>7</v>
      </c>
      <c r="B208" t="s">
        <v>26</v>
      </c>
      <c r="C208">
        <v>5</v>
      </c>
      <c r="D208">
        <v>2016</v>
      </c>
      <c r="E208">
        <v>1182</v>
      </c>
      <c r="F208" t="str">
        <f>INDEX(BillingGroup!$C:$C,MATCH($B208,BillingGroup!$B:$B,0))</f>
        <v>Dayton</v>
      </c>
      <c r="G208" t="str">
        <f>INDEX(BillingGroup!$D:$D,MATCH($B208,BillingGroup!$B:$B,0))</f>
        <v>DIRECT BILL</v>
      </c>
    </row>
    <row r="209" spans="1:7" hidden="1" x14ac:dyDescent="0.25">
      <c r="A209" t="s">
        <v>7</v>
      </c>
      <c r="B209" t="s">
        <v>26</v>
      </c>
      <c r="C209">
        <v>6</v>
      </c>
      <c r="D209">
        <v>2016</v>
      </c>
      <c r="E209">
        <v>1213</v>
      </c>
      <c r="F209" t="str">
        <f>INDEX(BillingGroup!$C:$C,MATCH($B209,BillingGroup!$B:$B,0))</f>
        <v>Dayton</v>
      </c>
      <c r="G209" t="str">
        <f>INDEX(BillingGroup!$D:$D,MATCH($B209,BillingGroup!$B:$B,0))</f>
        <v>DIRECT BILL</v>
      </c>
    </row>
    <row r="210" spans="1:7" hidden="1" x14ac:dyDescent="0.25">
      <c r="A210" t="s">
        <v>7</v>
      </c>
      <c r="B210" t="s">
        <v>26</v>
      </c>
      <c r="C210">
        <v>7</v>
      </c>
      <c r="D210">
        <v>2016</v>
      </c>
      <c r="E210">
        <v>1191</v>
      </c>
      <c r="F210" t="str">
        <f>INDEX(BillingGroup!$C:$C,MATCH($B210,BillingGroup!$B:$B,0))</f>
        <v>Dayton</v>
      </c>
      <c r="G210" t="str">
        <f>INDEX(BillingGroup!$D:$D,MATCH($B210,BillingGroup!$B:$B,0))</f>
        <v>DIRECT BILL</v>
      </c>
    </row>
    <row r="211" spans="1:7" hidden="1" x14ac:dyDescent="0.25">
      <c r="A211" t="s">
        <v>7</v>
      </c>
      <c r="B211" t="s">
        <v>26</v>
      </c>
      <c r="C211">
        <v>8</v>
      </c>
      <c r="D211">
        <v>2016</v>
      </c>
      <c r="E211">
        <v>1195</v>
      </c>
      <c r="F211" t="str">
        <f>INDEX(BillingGroup!$C:$C,MATCH($B211,BillingGroup!$B:$B,0))</f>
        <v>Dayton</v>
      </c>
      <c r="G211" t="str">
        <f>INDEX(BillingGroup!$D:$D,MATCH($B211,BillingGroup!$B:$B,0))</f>
        <v>DIRECT BILL</v>
      </c>
    </row>
    <row r="212" spans="1:7" hidden="1" x14ac:dyDescent="0.25">
      <c r="A212" t="s">
        <v>7</v>
      </c>
      <c r="B212" t="s">
        <v>26</v>
      </c>
      <c r="C212">
        <v>9</v>
      </c>
      <c r="D212">
        <v>2016</v>
      </c>
      <c r="E212">
        <v>1210</v>
      </c>
      <c r="F212" t="str">
        <f>INDEX(BillingGroup!$C:$C,MATCH($B212,BillingGroup!$B:$B,0))</f>
        <v>Dayton</v>
      </c>
      <c r="G212" t="str">
        <f>INDEX(BillingGroup!$D:$D,MATCH($B212,BillingGroup!$B:$B,0))</f>
        <v>DIRECT BILL</v>
      </c>
    </row>
    <row r="213" spans="1:7" hidden="1" x14ac:dyDescent="0.25">
      <c r="A213" t="s">
        <v>7</v>
      </c>
      <c r="B213" t="s">
        <v>26</v>
      </c>
      <c r="C213">
        <v>10</v>
      </c>
      <c r="D213">
        <v>2015</v>
      </c>
      <c r="E213">
        <v>1206</v>
      </c>
      <c r="F213" t="str">
        <f>INDEX(BillingGroup!$C:$C,MATCH($B213,BillingGroup!$B:$B,0))</f>
        <v>Dayton</v>
      </c>
      <c r="G213" t="str">
        <f>INDEX(BillingGroup!$D:$D,MATCH($B213,BillingGroup!$B:$B,0))</f>
        <v>DIRECT BILL</v>
      </c>
    </row>
    <row r="214" spans="1:7" hidden="1" x14ac:dyDescent="0.25">
      <c r="A214" t="s">
        <v>7</v>
      </c>
      <c r="B214" t="s">
        <v>26</v>
      </c>
      <c r="C214">
        <v>11</v>
      </c>
      <c r="D214">
        <v>2015</v>
      </c>
      <c r="E214">
        <v>1191</v>
      </c>
      <c r="F214" t="str">
        <f>INDEX(BillingGroup!$C:$C,MATCH($B214,BillingGroup!$B:$B,0))</f>
        <v>Dayton</v>
      </c>
      <c r="G214" t="str">
        <f>INDEX(BillingGroup!$D:$D,MATCH($B214,BillingGroup!$B:$B,0))</f>
        <v>DIRECT BILL</v>
      </c>
    </row>
    <row r="215" spans="1:7" hidden="1" x14ac:dyDescent="0.25">
      <c r="A215" t="s">
        <v>7</v>
      </c>
      <c r="B215" t="s">
        <v>26</v>
      </c>
      <c r="C215">
        <v>12</v>
      </c>
      <c r="D215">
        <v>2015</v>
      </c>
      <c r="E215">
        <v>1191</v>
      </c>
      <c r="F215" t="str">
        <f>INDEX(BillingGroup!$C:$C,MATCH($B215,BillingGroup!$B:$B,0))</f>
        <v>Dayton</v>
      </c>
      <c r="G215" t="str">
        <f>INDEX(BillingGroup!$D:$D,MATCH($B215,BillingGroup!$B:$B,0))</f>
        <v>DIRECT BILL</v>
      </c>
    </row>
    <row r="216" spans="1:7" hidden="1" x14ac:dyDescent="0.25">
      <c r="A216" t="s">
        <v>7</v>
      </c>
      <c r="B216" t="s">
        <v>27</v>
      </c>
      <c r="C216">
        <v>1</v>
      </c>
      <c r="D216">
        <v>2016</v>
      </c>
      <c r="E216">
        <v>30</v>
      </c>
      <c r="F216" t="str">
        <f>INDEX(BillingGroup!$C:$C,MATCH($B216,BillingGroup!$B:$B,0))</f>
        <v>Contract</v>
      </c>
      <c r="G216" t="str">
        <f>INDEX(BillingGroup!$D:$D,MATCH($B216,BillingGroup!$B:$B,0))</f>
        <v>DIRECT BILL</v>
      </c>
    </row>
    <row r="217" spans="1:7" hidden="1" x14ac:dyDescent="0.25">
      <c r="A217" t="s">
        <v>7</v>
      </c>
      <c r="B217" t="s">
        <v>27</v>
      </c>
      <c r="C217">
        <v>2</v>
      </c>
      <c r="D217">
        <v>2016</v>
      </c>
      <c r="E217">
        <v>32</v>
      </c>
      <c r="F217" t="str">
        <f>INDEX(BillingGroup!$C:$C,MATCH($B217,BillingGroup!$B:$B,0))</f>
        <v>Contract</v>
      </c>
      <c r="G217" t="str">
        <f>INDEX(BillingGroup!$D:$D,MATCH($B217,BillingGroup!$B:$B,0))</f>
        <v>DIRECT BILL</v>
      </c>
    </row>
    <row r="218" spans="1:7" hidden="1" x14ac:dyDescent="0.25">
      <c r="A218" t="s">
        <v>7</v>
      </c>
      <c r="B218" t="s">
        <v>27</v>
      </c>
      <c r="C218">
        <v>3</v>
      </c>
      <c r="D218">
        <v>2016</v>
      </c>
      <c r="E218">
        <v>32</v>
      </c>
      <c r="F218" t="str">
        <f>INDEX(BillingGroup!$C:$C,MATCH($B218,BillingGroup!$B:$B,0))</f>
        <v>Contract</v>
      </c>
      <c r="G218" t="str">
        <f>INDEX(BillingGroup!$D:$D,MATCH($B218,BillingGroup!$B:$B,0))</f>
        <v>DIRECT BILL</v>
      </c>
    </row>
    <row r="219" spans="1:7" hidden="1" x14ac:dyDescent="0.25">
      <c r="A219" t="s">
        <v>7</v>
      </c>
      <c r="B219" t="s">
        <v>27</v>
      </c>
      <c r="C219">
        <v>4</v>
      </c>
      <c r="D219">
        <v>2016</v>
      </c>
      <c r="E219">
        <v>32</v>
      </c>
      <c r="F219" t="str">
        <f>INDEX(BillingGroup!$C:$C,MATCH($B219,BillingGroup!$B:$B,0))</f>
        <v>Contract</v>
      </c>
      <c r="G219" t="str">
        <f>INDEX(BillingGroup!$D:$D,MATCH($B219,BillingGroup!$B:$B,0))</f>
        <v>DIRECT BILL</v>
      </c>
    </row>
    <row r="220" spans="1:7" hidden="1" x14ac:dyDescent="0.25">
      <c r="A220" t="s">
        <v>7</v>
      </c>
      <c r="B220" t="s">
        <v>27</v>
      </c>
      <c r="C220">
        <v>5</v>
      </c>
      <c r="D220">
        <v>2016</v>
      </c>
      <c r="E220">
        <v>23</v>
      </c>
      <c r="F220" t="str">
        <f>INDEX(BillingGroup!$C:$C,MATCH($B220,BillingGroup!$B:$B,0))</f>
        <v>Contract</v>
      </c>
      <c r="G220" t="str">
        <f>INDEX(BillingGroup!$D:$D,MATCH($B220,BillingGroup!$B:$B,0))</f>
        <v>DIRECT BILL</v>
      </c>
    </row>
    <row r="221" spans="1:7" hidden="1" x14ac:dyDescent="0.25">
      <c r="A221" t="s">
        <v>7</v>
      </c>
      <c r="B221" t="s">
        <v>27</v>
      </c>
      <c r="C221">
        <v>6</v>
      </c>
      <c r="D221">
        <v>2016</v>
      </c>
      <c r="E221">
        <v>29</v>
      </c>
      <c r="F221" t="str">
        <f>INDEX(BillingGroup!$C:$C,MATCH($B221,BillingGroup!$B:$B,0))</f>
        <v>Contract</v>
      </c>
      <c r="G221" t="str">
        <f>INDEX(BillingGroup!$D:$D,MATCH($B221,BillingGroup!$B:$B,0))</f>
        <v>DIRECT BILL</v>
      </c>
    </row>
    <row r="222" spans="1:7" hidden="1" x14ac:dyDescent="0.25">
      <c r="A222" t="s">
        <v>7</v>
      </c>
      <c r="B222" t="s">
        <v>27</v>
      </c>
      <c r="C222">
        <v>7</v>
      </c>
      <c r="D222">
        <v>2016</v>
      </c>
      <c r="E222">
        <v>32</v>
      </c>
      <c r="F222" t="str">
        <f>INDEX(BillingGroup!$C:$C,MATCH($B222,BillingGroup!$B:$B,0))</f>
        <v>Contract</v>
      </c>
      <c r="G222" t="str">
        <f>INDEX(BillingGroup!$D:$D,MATCH($B222,BillingGroup!$B:$B,0))</f>
        <v>DIRECT BILL</v>
      </c>
    </row>
    <row r="223" spans="1:7" hidden="1" x14ac:dyDescent="0.25">
      <c r="A223" t="s">
        <v>7</v>
      </c>
      <c r="B223" t="s">
        <v>27</v>
      </c>
      <c r="C223">
        <v>8</v>
      </c>
      <c r="D223">
        <v>2016</v>
      </c>
      <c r="E223">
        <v>39</v>
      </c>
      <c r="F223" t="str">
        <f>INDEX(BillingGroup!$C:$C,MATCH($B223,BillingGroup!$B:$B,0))</f>
        <v>Contract</v>
      </c>
      <c r="G223" t="str">
        <f>INDEX(BillingGroup!$D:$D,MATCH($B223,BillingGroup!$B:$B,0))</f>
        <v>DIRECT BILL</v>
      </c>
    </row>
    <row r="224" spans="1:7" hidden="1" x14ac:dyDescent="0.25">
      <c r="A224" t="s">
        <v>7</v>
      </c>
      <c r="B224" t="s">
        <v>27</v>
      </c>
      <c r="C224">
        <v>9</v>
      </c>
      <c r="D224">
        <v>2016</v>
      </c>
      <c r="E224">
        <v>33</v>
      </c>
      <c r="F224" t="str">
        <f>INDEX(BillingGroup!$C:$C,MATCH($B224,BillingGroup!$B:$B,0))</f>
        <v>Contract</v>
      </c>
      <c r="G224" t="str">
        <f>INDEX(BillingGroup!$D:$D,MATCH($B224,BillingGroup!$B:$B,0))</f>
        <v>DIRECT BILL</v>
      </c>
    </row>
    <row r="225" spans="1:7" hidden="1" x14ac:dyDescent="0.25">
      <c r="A225" t="s">
        <v>7</v>
      </c>
      <c r="B225" t="s">
        <v>27</v>
      </c>
      <c r="C225">
        <v>10</v>
      </c>
      <c r="D225">
        <v>2015</v>
      </c>
      <c r="E225">
        <v>36</v>
      </c>
      <c r="F225" t="str">
        <f>INDEX(BillingGroup!$C:$C,MATCH($B225,BillingGroup!$B:$B,0))</f>
        <v>Contract</v>
      </c>
      <c r="G225" t="str">
        <f>INDEX(BillingGroup!$D:$D,MATCH($B225,BillingGroup!$B:$B,0))</f>
        <v>DIRECT BILL</v>
      </c>
    </row>
    <row r="226" spans="1:7" hidden="1" x14ac:dyDescent="0.25">
      <c r="A226" t="s">
        <v>7</v>
      </c>
      <c r="B226" t="s">
        <v>27</v>
      </c>
      <c r="C226">
        <v>11</v>
      </c>
      <c r="D226">
        <v>2015</v>
      </c>
      <c r="E226">
        <v>33</v>
      </c>
      <c r="F226" t="str">
        <f>INDEX(BillingGroup!$C:$C,MATCH($B226,BillingGroup!$B:$B,0))</f>
        <v>Contract</v>
      </c>
      <c r="G226" t="str">
        <f>INDEX(BillingGroup!$D:$D,MATCH($B226,BillingGroup!$B:$B,0))</f>
        <v>DIRECT BILL</v>
      </c>
    </row>
    <row r="227" spans="1:7" hidden="1" x14ac:dyDescent="0.25">
      <c r="A227" t="s">
        <v>7</v>
      </c>
      <c r="B227" t="s">
        <v>27</v>
      </c>
      <c r="C227">
        <v>12</v>
      </c>
      <c r="D227">
        <v>2015</v>
      </c>
      <c r="E227">
        <v>35</v>
      </c>
      <c r="F227" t="str">
        <f>INDEX(BillingGroup!$C:$C,MATCH($B227,BillingGroup!$B:$B,0))</f>
        <v>Contract</v>
      </c>
      <c r="G227" t="str">
        <f>INDEX(BillingGroup!$D:$D,MATCH($B227,BillingGroup!$B:$B,0))</f>
        <v>DIRECT BILL</v>
      </c>
    </row>
    <row r="228" spans="1:7" hidden="1" x14ac:dyDescent="0.25">
      <c r="A228" t="s">
        <v>7</v>
      </c>
      <c r="B228" t="s">
        <v>28</v>
      </c>
      <c r="C228">
        <v>1</v>
      </c>
      <c r="D228">
        <v>2016</v>
      </c>
      <c r="E228">
        <v>1</v>
      </c>
      <c r="F228" t="str">
        <f>INDEX(BillingGroup!$C:$C,MATCH($B228,BillingGroup!$B:$B,0))</f>
        <v>Hatton</v>
      </c>
      <c r="G228" t="str">
        <f>INDEX(BillingGroup!$D:$D,MATCH($B228,BillingGroup!$B:$B,0))</f>
        <v>CITY BILL</v>
      </c>
    </row>
    <row r="229" spans="1:7" hidden="1" x14ac:dyDescent="0.25">
      <c r="A229" t="s">
        <v>7</v>
      </c>
      <c r="B229" t="s">
        <v>28</v>
      </c>
      <c r="C229">
        <v>2</v>
      </c>
      <c r="D229">
        <v>2016</v>
      </c>
      <c r="E229">
        <v>1</v>
      </c>
      <c r="F229" t="str">
        <f>INDEX(BillingGroup!$C:$C,MATCH($B229,BillingGroup!$B:$B,0))</f>
        <v>Hatton</v>
      </c>
      <c r="G229" t="str">
        <f>INDEX(BillingGroup!$D:$D,MATCH($B229,BillingGroup!$B:$B,0))</f>
        <v>CITY BILL</v>
      </c>
    </row>
    <row r="230" spans="1:7" hidden="1" x14ac:dyDescent="0.25">
      <c r="A230" t="s">
        <v>7</v>
      </c>
      <c r="B230" t="s">
        <v>28</v>
      </c>
      <c r="C230">
        <v>3</v>
      </c>
      <c r="D230">
        <v>2016</v>
      </c>
      <c r="E230">
        <v>1</v>
      </c>
      <c r="F230" t="str">
        <f>INDEX(BillingGroup!$C:$C,MATCH($B230,BillingGroup!$B:$B,0))</f>
        <v>Hatton</v>
      </c>
      <c r="G230" t="str">
        <f>INDEX(BillingGroup!$D:$D,MATCH($B230,BillingGroup!$B:$B,0))</f>
        <v>CITY BILL</v>
      </c>
    </row>
    <row r="231" spans="1:7" hidden="1" x14ac:dyDescent="0.25">
      <c r="A231" t="s">
        <v>7</v>
      </c>
      <c r="B231" t="s">
        <v>28</v>
      </c>
      <c r="C231">
        <v>4</v>
      </c>
      <c r="D231">
        <v>2016</v>
      </c>
      <c r="E231">
        <v>1</v>
      </c>
      <c r="F231" t="str">
        <f>INDEX(BillingGroup!$C:$C,MATCH($B231,BillingGroup!$B:$B,0))</f>
        <v>Hatton</v>
      </c>
      <c r="G231" t="str">
        <f>INDEX(BillingGroup!$D:$D,MATCH($B231,BillingGroup!$B:$B,0))</f>
        <v>CITY BILL</v>
      </c>
    </row>
    <row r="232" spans="1:7" hidden="1" x14ac:dyDescent="0.25">
      <c r="A232" t="s">
        <v>7</v>
      </c>
      <c r="B232" t="s">
        <v>28</v>
      </c>
      <c r="C232">
        <v>5</v>
      </c>
      <c r="D232">
        <v>2016</v>
      </c>
      <c r="E232">
        <v>1</v>
      </c>
      <c r="F232" t="str">
        <f>INDEX(BillingGroup!$C:$C,MATCH($B232,BillingGroup!$B:$B,0))</f>
        <v>Hatton</v>
      </c>
      <c r="G232" t="str">
        <f>INDEX(BillingGroup!$D:$D,MATCH($B232,BillingGroup!$B:$B,0))</f>
        <v>CITY BILL</v>
      </c>
    </row>
    <row r="233" spans="1:7" hidden="1" x14ac:dyDescent="0.25">
      <c r="A233" t="s">
        <v>7</v>
      </c>
      <c r="B233" t="s">
        <v>28</v>
      </c>
      <c r="C233">
        <v>6</v>
      </c>
      <c r="D233">
        <v>2016</v>
      </c>
      <c r="E233">
        <v>1</v>
      </c>
      <c r="F233" t="str">
        <f>INDEX(BillingGroup!$C:$C,MATCH($B233,BillingGroup!$B:$B,0))</f>
        <v>Hatton</v>
      </c>
      <c r="G233" t="str">
        <f>INDEX(BillingGroup!$D:$D,MATCH($B233,BillingGroup!$B:$B,0))</f>
        <v>CITY BILL</v>
      </c>
    </row>
    <row r="234" spans="1:7" hidden="1" x14ac:dyDescent="0.25">
      <c r="A234" t="s">
        <v>7</v>
      </c>
      <c r="B234" t="s">
        <v>28</v>
      </c>
      <c r="C234">
        <v>7</v>
      </c>
      <c r="D234">
        <v>2016</v>
      </c>
      <c r="E234">
        <v>1</v>
      </c>
      <c r="F234" t="str">
        <f>INDEX(BillingGroup!$C:$C,MATCH($B234,BillingGroup!$B:$B,0))</f>
        <v>Hatton</v>
      </c>
      <c r="G234" t="str">
        <f>INDEX(BillingGroup!$D:$D,MATCH($B234,BillingGroup!$B:$B,0))</f>
        <v>CITY BILL</v>
      </c>
    </row>
    <row r="235" spans="1:7" hidden="1" x14ac:dyDescent="0.25">
      <c r="A235" t="s">
        <v>7</v>
      </c>
      <c r="B235" t="s">
        <v>28</v>
      </c>
      <c r="C235">
        <v>8</v>
      </c>
      <c r="D235">
        <v>2016</v>
      </c>
      <c r="E235">
        <v>1</v>
      </c>
      <c r="F235" t="str">
        <f>INDEX(BillingGroup!$C:$C,MATCH($B235,BillingGroup!$B:$B,0))</f>
        <v>Hatton</v>
      </c>
      <c r="G235" t="str">
        <f>INDEX(BillingGroup!$D:$D,MATCH($B235,BillingGroup!$B:$B,0))</f>
        <v>CITY BILL</v>
      </c>
    </row>
    <row r="236" spans="1:7" hidden="1" x14ac:dyDescent="0.25">
      <c r="A236" t="s">
        <v>7</v>
      </c>
      <c r="B236" t="s">
        <v>28</v>
      </c>
      <c r="C236">
        <v>9</v>
      </c>
      <c r="D236">
        <v>2016</v>
      </c>
      <c r="E236">
        <v>1</v>
      </c>
      <c r="F236" t="str">
        <f>INDEX(BillingGroup!$C:$C,MATCH($B236,BillingGroup!$B:$B,0))</f>
        <v>Hatton</v>
      </c>
      <c r="G236" t="str">
        <f>INDEX(BillingGroup!$D:$D,MATCH($B236,BillingGroup!$B:$B,0))</f>
        <v>CITY BILL</v>
      </c>
    </row>
    <row r="237" spans="1:7" hidden="1" x14ac:dyDescent="0.25">
      <c r="A237" t="s">
        <v>7</v>
      </c>
      <c r="B237" t="s">
        <v>28</v>
      </c>
      <c r="C237">
        <v>10</v>
      </c>
      <c r="D237">
        <v>2015</v>
      </c>
      <c r="E237">
        <v>1</v>
      </c>
      <c r="F237" t="str">
        <f>INDEX(BillingGroup!$C:$C,MATCH($B237,BillingGroup!$B:$B,0))</f>
        <v>Hatton</v>
      </c>
      <c r="G237" t="str">
        <f>INDEX(BillingGroup!$D:$D,MATCH($B237,BillingGroup!$B:$B,0))</f>
        <v>CITY BILL</v>
      </c>
    </row>
    <row r="238" spans="1:7" hidden="1" x14ac:dyDescent="0.25">
      <c r="A238" t="s">
        <v>7</v>
      </c>
      <c r="B238" t="s">
        <v>28</v>
      </c>
      <c r="C238">
        <v>11</v>
      </c>
      <c r="D238">
        <v>2015</v>
      </c>
      <c r="E238">
        <v>1</v>
      </c>
      <c r="F238" t="str">
        <f>INDEX(BillingGroup!$C:$C,MATCH($B238,BillingGroup!$B:$B,0))</f>
        <v>Hatton</v>
      </c>
      <c r="G238" t="str">
        <f>INDEX(BillingGroup!$D:$D,MATCH($B238,BillingGroup!$B:$B,0))</f>
        <v>CITY BILL</v>
      </c>
    </row>
    <row r="239" spans="1:7" hidden="1" x14ac:dyDescent="0.25">
      <c r="A239" t="s">
        <v>7</v>
      </c>
      <c r="B239" t="s">
        <v>28</v>
      </c>
      <c r="C239">
        <v>12</v>
      </c>
      <c r="D239">
        <v>2015</v>
      </c>
      <c r="E239">
        <v>1</v>
      </c>
      <c r="F239" t="str">
        <f>INDEX(BillingGroup!$C:$C,MATCH($B239,BillingGroup!$B:$B,0))</f>
        <v>Hatton</v>
      </c>
      <c r="G239" t="str">
        <f>INDEX(BillingGroup!$D:$D,MATCH($B239,BillingGroup!$B:$B,0))</f>
        <v>CITY BILL</v>
      </c>
    </row>
    <row r="240" spans="1:7" hidden="1" x14ac:dyDescent="0.25">
      <c r="A240" t="s">
        <v>7</v>
      </c>
      <c r="B240" t="s">
        <v>29</v>
      </c>
      <c r="C240">
        <v>1</v>
      </c>
      <c r="D240">
        <v>2016</v>
      </c>
      <c r="E240">
        <v>72</v>
      </c>
      <c r="F240" t="str">
        <f>INDEX(BillingGroup!$C:$C,MATCH($B240,BillingGroup!$B:$B,0))</f>
        <v>Kahlotus</v>
      </c>
      <c r="G240" t="str">
        <f>INDEX(BillingGroup!$D:$D,MATCH($B240,BillingGroup!$B:$B,0))</f>
        <v>CITY BILL</v>
      </c>
    </row>
    <row r="241" spans="1:7" hidden="1" x14ac:dyDescent="0.25">
      <c r="A241" t="s">
        <v>7</v>
      </c>
      <c r="B241" t="s">
        <v>29</v>
      </c>
      <c r="C241">
        <v>2</v>
      </c>
      <c r="D241">
        <v>2016</v>
      </c>
      <c r="E241">
        <v>72</v>
      </c>
      <c r="F241" t="str">
        <f>INDEX(BillingGroup!$C:$C,MATCH($B241,BillingGroup!$B:$B,0))</f>
        <v>Kahlotus</v>
      </c>
      <c r="G241" t="str">
        <f>INDEX(BillingGroup!$D:$D,MATCH($B241,BillingGroup!$B:$B,0))</f>
        <v>CITY BILL</v>
      </c>
    </row>
    <row r="242" spans="1:7" hidden="1" x14ac:dyDescent="0.25">
      <c r="A242" t="s">
        <v>7</v>
      </c>
      <c r="B242" t="s">
        <v>29</v>
      </c>
      <c r="C242">
        <v>3</v>
      </c>
      <c r="D242">
        <v>2016</v>
      </c>
      <c r="E242">
        <v>71</v>
      </c>
      <c r="F242" t="str">
        <f>INDEX(BillingGroup!$C:$C,MATCH($B242,BillingGroup!$B:$B,0))</f>
        <v>Kahlotus</v>
      </c>
      <c r="G242" t="str">
        <f>INDEX(BillingGroup!$D:$D,MATCH($B242,BillingGroup!$B:$B,0))</f>
        <v>CITY BILL</v>
      </c>
    </row>
    <row r="243" spans="1:7" hidden="1" x14ac:dyDescent="0.25">
      <c r="A243" t="s">
        <v>7</v>
      </c>
      <c r="B243" t="s">
        <v>29</v>
      </c>
      <c r="C243">
        <v>4</v>
      </c>
      <c r="D243">
        <v>2016</v>
      </c>
      <c r="E243">
        <v>71</v>
      </c>
      <c r="F243" t="str">
        <f>INDEX(BillingGroup!$C:$C,MATCH($B243,BillingGroup!$B:$B,0))</f>
        <v>Kahlotus</v>
      </c>
      <c r="G243" t="str">
        <f>INDEX(BillingGroup!$D:$D,MATCH($B243,BillingGroup!$B:$B,0))</f>
        <v>CITY BILL</v>
      </c>
    </row>
    <row r="244" spans="1:7" hidden="1" x14ac:dyDescent="0.25">
      <c r="A244" t="s">
        <v>7</v>
      </c>
      <c r="B244" t="s">
        <v>29</v>
      </c>
      <c r="C244">
        <v>5</v>
      </c>
      <c r="D244">
        <v>2016</v>
      </c>
      <c r="E244">
        <v>72</v>
      </c>
      <c r="F244" t="str">
        <f>INDEX(BillingGroup!$C:$C,MATCH($B244,BillingGroup!$B:$B,0))</f>
        <v>Kahlotus</v>
      </c>
      <c r="G244" t="str">
        <f>INDEX(BillingGroup!$D:$D,MATCH($B244,BillingGroup!$B:$B,0))</f>
        <v>CITY BILL</v>
      </c>
    </row>
    <row r="245" spans="1:7" hidden="1" x14ac:dyDescent="0.25">
      <c r="A245" t="s">
        <v>7</v>
      </c>
      <c r="B245" t="s">
        <v>29</v>
      </c>
      <c r="C245">
        <v>6</v>
      </c>
      <c r="D245">
        <v>2016</v>
      </c>
      <c r="E245">
        <v>72</v>
      </c>
      <c r="F245" t="str">
        <f>INDEX(BillingGroup!$C:$C,MATCH($B245,BillingGroup!$B:$B,0))</f>
        <v>Kahlotus</v>
      </c>
      <c r="G245" t="str">
        <f>INDEX(BillingGroup!$D:$D,MATCH($B245,BillingGroup!$B:$B,0))</f>
        <v>CITY BILL</v>
      </c>
    </row>
    <row r="246" spans="1:7" hidden="1" x14ac:dyDescent="0.25">
      <c r="A246" t="s">
        <v>7</v>
      </c>
      <c r="B246" t="s">
        <v>29</v>
      </c>
      <c r="C246">
        <v>7</v>
      </c>
      <c r="D246">
        <v>2016</v>
      </c>
      <c r="E246">
        <v>71</v>
      </c>
      <c r="F246" t="str">
        <f>INDEX(BillingGroup!$C:$C,MATCH($B246,BillingGroup!$B:$B,0))</f>
        <v>Kahlotus</v>
      </c>
      <c r="G246" t="str">
        <f>INDEX(BillingGroup!$D:$D,MATCH($B246,BillingGroup!$B:$B,0))</f>
        <v>CITY BILL</v>
      </c>
    </row>
    <row r="247" spans="1:7" hidden="1" x14ac:dyDescent="0.25">
      <c r="A247" t="s">
        <v>7</v>
      </c>
      <c r="B247" t="s">
        <v>29</v>
      </c>
      <c r="C247">
        <v>8</v>
      </c>
      <c r="D247">
        <v>2016</v>
      </c>
      <c r="E247">
        <v>72</v>
      </c>
      <c r="F247" t="str">
        <f>INDEX(BillingGroup!$C:$C,MATCH($B247,BillingGroup!$B:$B,0))</f>
        <v>Kahlotus</v>
      </c>
      <c r="G247" t="str">
        <f>INDEX(BillingGroup!$D:$D,MATCH($B247,BillingGroup!$B:$B,0))</f>
        <v>CITY BILL</v>
      </c>
    </row>
    <row r="248" spans="1:7" hidden="1" x14ac:dyDescent="0.25">
      <c r="A248" t="s">
        <v>7</v>
      </c>
      <c r="B248" t="s">
        <v>29</v>
      </c>
      <c r="C248">
        <v>9</v>
      </c>
      <c r="D248">
        <v>2016</v>
      </c>
      <c r="E248">
        <v>72</v>
      </c>
      <c r="F248" t="str">
        <f>INDEX(BillingGroup!$C:$C,MATCH($B248,BillingGroup!$B:$B,0))</f>
        <v>Kahlotus</v>
      </c>
      <c r="G248" t="str">
        <f>INDEX(BillingGroup!$D:$D,MATCH($B248,BillingGroup!$B:$B,0))</f>
        <v>CITY BILL</v>
      </c>
    </row>
    <row r="249" spans="1:7" hidden="1" x14ac:dyDescent="0.25">
      <c r="A249" t="s">
        <v>7</v>
      </c>
      <c r="B249" t="s">
        <v>29</v>
      </c>
      <c r="C249">
        <v>10</v>
      </c>
      <c r="D249">
        <v>2015</v>
      </c>
      <c r="E249">
        <v>71</v>
      </c>
      <c r="F249" t="str">
        <f>INDEX(BillingGroup!$C:$C,MATCH($B249,BillingGroup!$B:$B,0))</f>
        <v>Kahlotus</v>
      </c>
      <c r="G249" t="str">
        <f>INDEX(BillingGroup!$D:$D,MATCH($B249,BillingGroup!$B:$B,0))</f>
        <v>CITY BILL</v>
      </c>
    </row>
    <row r="250" spans="1:7" hidden="1" x14ac:dyDescent="0.25">
      <c r="A250" t="s">
        <v>7</v>
      </c>
      <c r="B250" t="s">
        <v>29</v>
      </c>
      <c r="C250">
        <v>11</v>
      </c>
      <c r="D250">
        <v>2015</v>
      </c>
      <c r="E250">
        <v>71</v>
      </c>
      <c r="F250" t="str">
        <f>INDEX(BillingGroup!$C:$C,MATCH($B250,BillingGroup!$B:$B,0))</f>
        <v>Kahlotus</v>
      </c>
      <c r="G250" t="str">
        <f>INDEX(BillingGroup!$D:$D,MATCH($B250,BillingGroup!$B:$B,0))</f>
        <v>CITY BILL</v>
      </c>
    </row>
    <row r="251" spans="1:7" hidden="1" x14ac:dyDescent="0.25">
      <c r="A251" t="s">
        <v>7</v>
      </c>
      <c r="B251" t="s">
        <v>29</v>
      </c>
      <c r="C251">
        <v>12</v>
      </c>
      <c r="D251">
        <v>2015</v>
      </c>
      <c r="E251">
        <v>71</v>
      </c>
      <c r="F251" t="str">
        <f>INDEX(BillingGroup!$C:$C,MATCH($B251,BillingGroup!$B:$B,0))</f>
        <v>Kahlotus</v>
      </c>
      <c r="G251" t="str">
        <f>INDEX(BillingGroup!$D:$D,MATCH($B251,BillingGroup!$B:$B,0))</f>
        <v>CITY BILL</v>
      </c>
    </row>
    <row r="252" spans="1:7" hidden="1" x14ac:dyDescent="0.25">
      <c r="A252" t="s">
        <v>7</v>
      </c>
      <c r="B252" t="s">
        <v>30</v>
      </c>
      <c r="C252">
        <v>1</v>
      </c>
      <c r="D252">
        <v>2016</v>
      </c>
      <c r="E252">
        <v>139</v>
      </c>
      <c r="F252" t="str">
        <f>INDEX(BillingGroup!$C:$C,MATCH($B252,BillingGroup!$B:$B,0))</f>
        <v>Mesa</v>
      </c>
      <c r="G252" t="str">
        <f>INDEX(BillingGroup!$D:$D,MATCH($B252,BillingGroup!$B:$B,0))</f>
        <v>CITY BILL</v>
      </c>
    </row>
    <row r="253" spans="1:7" hidden="1" x14ac:dyDescent="0.25">
      <c r="A253" t="s">
        <v>7</v>
      </c>
      <c r="B253" t="s">
        <v>30</v>
      </c>
      <c r="C253">
        <v>2</v>
      </c>
      <c r="D253">
        <v>2016</v>
      </c>
      <c r="E253">
        <v>139</v>
      </c>
      <c r="F253" t="str">
        <f>INDEX(BillingGroup!$C:$C,MATCH($B253,BillingGroup!$B:$B,0))</f>
        <v>Mesa</v>
      </c>
      <c r="G253" t="str">
        <f>INDEX(BillingGroup!$D:$D,MATCH($B253,BillingGroup!$B:$B,0))</f>
        <v>CITY BILL</v>
      </c>
    </row>
    <row r="254" spans="1:7" hidden="1" x14ac:dyDescent="0.25">
      <c r="A254" t="s">
        <v>7</v>
      </c>
      <c r="B254" t="s">
        <v>30</v>
      </c>
      <c r="C254">
        <v>3</v>
      </c>
      <c r="D254">
        <v>2016</v>
      </c>
      <c r="E254">
        <v>140</v>
      </c>
      <c r="F254" t="str">
        <f>INDEX(BillingGroup!$C:$C,MATCH($B254,BillingGroup!$B:$B,0))</f>
        <v>Mesa</v>
      </c>
      <c r="G254" t="str">
        <f>INDEX(BillingGroup!$D:$D,MATCH($B254,BillingGroup!$B:$B,0))</f>
        <v>CITY BILL</v>
      </c>
    </row>
    <row r="255" spans="1:7" hidden="1" x14ac:dyDescent="0.25">
      <c r="A255" t="s">
        <v>7</v>
      </c>
      <c r="B255" t="s">
        <v>30</v>
      </c>
      <c r="C255">
        <v>4</v>
      </c>
      <c r="D255">
        <v>2016</v>
      </c>
      <c r="E255">
        <v>142</v>
      </c>
      <c r="F255" t="str">
        <f>INDEX(BillingGroup!$C:$C,MATCH($B255,BillingGroup!$B:$B,0))</f>
        <v>Mesa</v>
      </c>
      <c r="G255" t="str">
        <f>INDEX(BillingGroup!$D:$D,MATCH($B255,BillingGroup!$B:$B,0))</f>
        <v>CITY BILL</v>
      </c>
    </row>
    <row r="256" spans="1:7" hidden="1" x14ac:dyDescent="0.25">
      <c r="A256" t="s">
        <v>7</v>
      </c>
      <c r="B256" t="s">
        <v>30</v>
      </c>
      <c r="C256">
        <v>5</v>
      </c>
      <c r="D256">
        <v>2016</v>
      </c>
      <c r="E256">
        <v>137</v>
      </c>
      <c r="F256" t="str">
        <f>INDEX(BillingGroup!$C:$C,MATCH($B256,BillingGroup!$B:$B,0))</f>
        <v>Mesa</v>
      </c>
      <c r="G256" t="str">
        <f>INDEX(BillingGroup!$D:$D,MATCH($B256,BillingGroup!$B:$B,0))</f>
        <v>CITY BILL</v>
      </c>
    </row>
    <row r="257" spans="1:7" hidden="1" x14ac:dyDescent="0.25">
      <c r="A257" t="s">
        <v>7</v>
      </c>
      <c r="B257" t="s">
        <v>30</v>
      </c>
      <c r="C257">
        <v>6</v>
      </c>
      <c r="D257">
        <v>2016</v>
      </c>
      <c r="E257">
        <v>139</v>
      </c>
      <c r="F257" t="str">
        <f>INDEX(BillingGroup!$C:$C,MATCH($B257,BillingGroup!$B:$B,0))</f>
        <v>Mesa</v>
      </c>
      <c r="G257" t="str">
        <f>INDEX(BillingGroup!$D:$D,MATCH($B257,BillingGroup!$B:$B,0))</f>
        <v>CITY BILL</v>
      </c>
    </row>
    <row r="258" spans="1:7" hidden="1" x14ac:dyDescent="0.25">
      <c r="A258" t="s">
        <v>7</v>
      </c>
      <c r="B258" t="s">
        <v>30</v>
      </c>
      <c r="C258">
        <v>7</v>
      </c>
      <c r="D258">
        <v>2016</v>
      </c>
      <c r="E258">
        <v>141</v>
      </c>
      <c r="F258" t="str">
        <f>INDEX(BillingGroup!$C:$C,MATCH($B258,BillingGroup!$B:$B,0))</f>
        <v>Mesa</v>
      </c>
      <c r="G258" t="str">
        <f>INDEX(BillingGroup!$D:$D,MATCH($B258,BillingGroup!$B:$B,0))</f>
        <v>CITY BILL</v>
      </c>
    </row>
    <row r="259" spans="1:7" hidden="1" x14ac:dyDescent="0.25">
      <c r="A259" t="s">
        <v>7</v>
      </c>
      <c r="B259" t="s">
        <v>30</v>
      </c>
      <c r="C259">
        <v>8</v>
      </c>
      <c r="D259">
        <v>2016</v>
      </c>
      <c r="E259">
        <v>142</v>
      </c>
      <c r="F259" t="str">
        <f>INDEX(BillingGroup!$C:$C,MATCH($B259,BillingGroup!$B:$B,0))</f>
        <v>Mesa</v>
      </c>
      <c r="G259" t="str">
        <f>INDEX(BillingGroup!$D:$D,MATCH($B259,BillingGroup!$B:$B,0))</f>
        <v>CITY BILL</v>
      </c>
    </row>
    <row r="260" spans="1:7" hidden="1" x14ac:dyDescent="0.25">
      <c r="A260" t="s">
        <v>7</v>
      </c>
      <c r="B260" t="s">
        <v>30</v>
      </c>
      <c r="C260">
        <v>9</v>
      </c>
      <c r="D260">
        <v>2016</v>
      </c>
      <c r="E260">
        <v>146</v>
      </c>
      <c r="F260" t="str">
        <f>INDEX(BillingGroup!$C:$C,MATCH($B260,BillingGroup!$B:$B,0))</f>
        <v>Mesa</v>
      </c>
      <c r="G260" t="str">
        <f>INDEX(BillingGroup!$D:$D,MATCH($B260,BillingGroup!$B:$B,0))</f>
        <v>CITY BILL</v>
      </c>
    </row>
    <row r="261" spans="1:7" hidden="1" x14ac:dyDescent="0.25">
      <c r="A261" t="s">
        <v>7</v>
      </c>
      <c r="B261" t="s">
        <v>30</v>
      </c>
      <c r="C261">
        <v>10</v>
      </c>
      <c r="D261">
        <v>2015</v>
      </c>
      <c r="E261">
        <v>142</v>
      </c>
      <c r="F261" t="str">
        <f>INDEX(BillingGroup!$C:$C,MATCH($B261,BillingGroup!$B:$B,0))</f>
        <v>Mesa</v>
      </c>
      <c r="G261" t="str">
        <f>INDEX(BillingGroup!$D:$D,MATCH($B261,BillingGroup!$B:$B,0))</f>
        <v>CITY BILL</v>
      </c>
    </row>
    <row r="262" spans="1:7" hidden="1" x14ac:dyDescent="0.25">
      <c r="A262" t="s">
        <v>7</v>
      </c>
      <c r="B262" t="s">
        <v>30</v>
      </c>
      <c r="C262">
        <v>11</v>
      </c>
      <c r="D262">
        <v>2015</v>
      </c>
      <c r="E262">
        <v>140</v>
      </c>
      <c r="F262" t="str">
        <f>INDEX(BillingGroup!$C:$C,MATCH($B262,BillingGroup!$B:$B,0))</f>
        <v>Mesa</v>
      </c>
      <c r="G262" t="str">
        <f>INDEX(BillingGroup!$D:$D,MATCH($B262,BillingGroup!$B:$B,0))</f>
        <v>CITY BILL</v>
      </c>
    </row>
    <row r="263" spans="1:7" hidden="1" x14ac:dyDescent="0.25">
      <c r="A263" t="s">
        <v>7</v>
      </c>
      <c r="B263" t="s">
        <v>30</v>
      </c>
      <c r="C263">
        <v>12</v>
      </c>
      <c r="D263">
        <v>2015</v>
      </c>
      <c r="E263">
        <v>139</v>
      </c>
      <c r="F263" t="str">
        <f>INDEX(BillingGroup!$C:$C,MATCH($B263,BillingGroup!$B:$B,0))</f>
        <v>Mesa</v>
      </c>
      <c r="G263" t="str">
        <f>INDEX(BillingGroup!$D:$D,MATCH($B263,BillingGroup!$B:$B,0))</f>
        <v>CITY BILL</v>
      </c>
    </row>
    <row r="264" spans="1:7" hidden="1" x14ac:dyDescent="0.25">
      <c r="A264" t="s">
        <v>7</v>
      </c>
      <c r="B264" t="s">
        <v>31</v>
      </c>
      <c r="C264">
        <v>1</v>
      </c>
      <c r="D264">
        <v>2016</v>
      </c>
      <c r="E264">
        <v>1910</v>
      </c>
      <c r="F264" t="str">
        <f>INDEX(BillingGroup!$C:$C,MATCH($B264,BillingGroup!$B:$B,0))</f>
        <v>Prosser</v>
      </c>
      <c r="G264" t="str">
        <f>INDEX(BillingGroup!$D:$D,MATCH($B264,BillingGroup!$B:$B,0))</f>
        <v>CITY BILL</v>
      </c>
    </row>
    <row r="265" spans="1:7" hidden="1" x14ac:dyDescent="0.25">
      <c r="A265" t="s">
        <v>7</v>
      </c>
      <c r="B265" t="s">
        <v>31</v>
      </c>
      <c r="C265">
        <v>2</v>
      </c>
      <c r="D265">
        <v>2016</v>
      </c>
      <c r="E265">
        <v>1939</v>
      </c>
      <c r="F265" t="str">
        <f>INDEX(BillingGroup!$C:$C,MATCH($B265,BillingGroup!$B:$B,0))</f>
        <v>Prosser</v>
      </c>
      <c r="G265" t="str">
        <f>INDEX(BillingGroup!$D:$D,MATCH($B265,BillingGroup!$B:$B,0))</f>
        <v>CITY BILL</v>
      </c>
    </row>
    <row r="266" spans="1:7" hidden="1" x14ac:dyDescent="0.25">
      <c r="A266" t="s">
        <v>7</v>
      </c>
      <c r="B266" t="s">
        <v>31</v>
      </c>
      <c r="C266">
        <v>3</v>
      </c>
      <c r="D266">
        <v>2016</v>
      </c>
      <c r="E266">
        <v>1959</v>
      </c>
      <c r="F266" t="str">
        <f>INDEX(BillingGroup!$C:$C,MATCH($B266,BillingGroup!$B:$B,0))</f>
        <v>Prosser</v>
      </c>
      <c r="G266" t="str">
        <f>INDEX(BillingGroup!$D:$D,MATCH($B266,BillingGroup!$B:$B,0))</f>
        <v>CITY BILL</v>
      </c>
    </row>
    <row r="267" spans="1:7" hidden="1" x14ac:dyDescent="0.25">
      <c r="A267" t="s">
        <v>7</v>
      </c>
      <c r="B267" t="s">
        <v>31</v>
      </c>
      <c r="C267">
        <v>4</v>
      </c>
      <c r="D267">
        <v>2016</v>
      </c>
      <c r="E267">
        <v>1958</v>
      </c>
      <c r="F267" t="str">
        <f>INDEX(BillingGroup!$C:$C,MATCH($B267,BillingGroup!$B:$B,0))</f>
        <v>Prosser</v>
      </c>
      <c r="G267" t="str">
        <f>INDEX(BillingGroup!$D:$D,MATCH($B267,BillingGroup!$B:$B,0))</f>
        <v>CITY BILL</v>
      </c>
    </row>
    <row r="268" spans="1:7" hidden="1" x14ac:dyDescent="0.25">
      <c r="A268" t="s">
        <v>7</v>
      </c>
      <c r="B268" t="s">
        <v>31</v>
      </c>
      <c r="C268">
        <v>5</v>
      </c>
      <c r="D268">
        <v>2016</v>
      </c>
      <c r="E268">
        <v>1935</v>
      </c>
      <c r="F268" t="str">
        <f>INDEX(BillingGroup!$C:$C,MATCH($B268,BillingGroup!$B:$B,0))</f>
        <v>Prosser</v>
      </c>
      <c r="G268" t="str">
        <f>INDEX(BillingGroup!$D:$D,MATCH($B268,BillingGroup!$B:$B,0))</f>
        <v>CITY BILL</v>
      </c>
    </row>
    <row r="269" spans="1:7" hidden="1" x14ac:dyDescent="0.25">
      <c r="A269" t="s">
        <v>7</v>
      </c>
      <c r="B269" t="s">
        <v>31</v>
      </c>
      <c r="C269">
        <v>6</v>
      </c>
      <c r="D269">
        <v>2016</v>
      </c>
      <c r="E269">
        <v>1997</v>
      </c>
      <c r="F269" t="str">
        <f>INDEX(BillingGroup!$C:$C,MATCH($B269,BillingGroup!$B:$B,0))</f>
        <v>Prosser</v>
      </c>
      <c r="G269" t="str">
        <f>INDEX(BillingGroup!$D:$D,MATCH($B269,BillingGroup!$B:$B,0))</f>
        <v>CITY BILL</v>
      </c>
    </row>
    <row r="270" spans="1:7" hidden="1" x14ac:dyDescent="0.25">
      <c r="A270" t="s">
        <v>7</v>
      </c>
      <c r="B270" t="s">
        <v>31</v>
      </c>
      <c r="C270">
        <v>7</v>
      </c>
      <c r="D270">
        <v>2016</v>
      </c>
      <c r="E270">
        <v>1960</v>
      </c>
      <c r="F270" t="str">
        <f>INDEX(BillingGroup!$C:$C,MATCH($B270,BillingGroup!$B:$B,0))</f>
        <v>Prosser</v>
      </c>
      <c r="G270" t="str">
        <f>INDEX(BillingGroup!$D:$D,MATCH($B270,BillingGroup!$B:$B,0))</f>
        <v>CITY BILL</v>
      </c>
    </row>
    <row r="271" spans="1:7" hidden="1" x14ac:dyDescent="0.25">
      <c r="A271" t="s">
        <v>7</v>
      </c>
      <c r="B271" t="s">
        <v>31</v>
      </c>
      <c r="C271">
        <v>8</v>
      </c>
      <c r="D271">
        <v>2016</v>
      </c>
      <c r="E271">
        <v>2002</v>
      </c>
      <c r="F271" t="str">
        <f>INDEX(BillingGroup!$C:$C,MATCH($B271,BillingGroup!$B:$B,0))</f>
        <v>Prosser</v>
      </c>
      <c r="G271" t="str">
        <f>INDEX(BillingGroup!$D:$D,MATCH($B271,BillingGroup!$B:$B,0))</f>
        <v>CITY BILL</v>
      </c>
    </row>
    <row r="272" spans="1:7" hidden="1" x14ac:dyDescent="0.25">
      <c r="A272" t="s">
        <v>7</v>
      </c>
      <c r="B272" t="s">
        <v>31</v>
      </c>
      <c r="C272">
        <v>9</v>
      </c>
      <c r="D272">
        <v>2016</v>
      </c>
      <c r="E272">
        <v>2016</v>
      </c>
      <c r="F272" t="str">
        <f>INDEX(BillingGroup!$C:$C,MATCH($B272,BillingGroup!$B:$B,0))</f>
        <v>Prosser</v>
      </c>
      <c r="G272" t="str">
        <f>INDEX(BillingGroup!$D:$D,MATCH($B272,BillingGroup!$B:$B,0))</f>
        <v>CITY BILL</v>
      </c>
    </row>
    <row r="273" spans="1:7" hidden="1" x14ac:dyDescent="0.25">
      <c r="A273" t="s">
        <v>7</v>
      </c>
      <c r="B273" t="s">
        <v>31</v>
      </c>
      <c r="C273">
        <v>10</v>
      </c>
      <c r="D273">
        <v>2015</v>
      </c>
      <c r="E273">
        <v>2003</v>
      </c>
      <c r="F273" t="str">
        <f>INDEX(BillingGroup!$C:$C,MATCH($B273,BillingGroup!$B:$B,0))</f>
        <v>Prosser</v>
      </c>
      <c r="G273" t="str">
        <f>INDEX(BillingGroup!$D:$D,MATCH($B273,BillingGroup!$B:$B,0))</f>
        <v>CITY BILL</v>
      </c>
    </row>
    <row r="274" spans="1:7" hidden="1" x14ac:dyDescent="0.25">
      <c r="A274" t="s">
        <v>7</v>
      </c>
      <c r="B274" t="s">
        <v>31</v>
      </c>
      <c r="C274">
        <v>11</v>
      </c>
      <c r="D274">
        <v>2015</v>
      </c>
      <c r="E274">
        <v>1943</v>
      </c>
      <c r="F274" t="str">
        <f>INDEX(BillingGroup!$C:$C,MATCH($B274,BillingGroup!$B:$B,0))</f>
        <v>Prosser</v>
      </c>
      <c r="G274" t="str">
        <f>INDEX(BillingGroup!$D:$D,MATCH($B274,BillingGroup!$B:$B,0))</f>
        <v>CITY BILL</v>
      </c>
    </row>
    <row r="275" spans="1:7" hidden="1" x14ac:dyDescent="0.25">
      <c r="A275" t="s">
        <v>7</v>
      </c>
      <c r="B275" t="s">
        <v>31</v>
      </c>
      <c r="C275">
        <v>12</v>
      </c>
      <c r="D275">
        <v>2015</v>
      </c>
      <c r="E275">
        <v>1929</v>
      </c>
      <c r="F275" t="str">
        <f>INDEX(BillingGroup!$C:$C,MATCH($B275,BillingGroup!$B:$B,0))</f>
        <v>Prosser</v>
      </c>
      <c r="G275" t="str">
        <f>INDEX(BillingGroup!$D:$D,MATCH($B275,BillingGroup!$B:$B,0))</f>
        <v>CITY BILL</v>
      </c>
    </row>
    <row r="276" spans="1:7" hidden="1" x14ac:dyDescent="0.25">
      <c r="A276" t="s">
        <v>7</v>
      </c>
      <c r="B276" t="s">
        <v>32</v>
      </c>
      <c r="C276">
        <v>1</v>
      </c>
      <c r="D276">
        <v>2016</v>
      </c>
      <c r="E276">
        <v>3</v>
      </c>
      <c r="F276" t="str">
        <f>INDEX(BillingGroup!$C:$C,MATCH($B276,BillingGroup!$B:$B,0))</f>
        <v>Pasco</v>
      </c>
      <c r="G276" t="str">
        <f>INDEX(BillingGroup!$D:$D,MATCH($B276,BillingGroup!$B:$B,0))</f>
        <v>DIRECT BILL</v>
      </c>
    </row>
    <row r="277" spans="1:7" hidden="1" x14ac:dyDescent="0.25">
      <c r="A277" t="s">
        <v>7</v>
      </c>
      <c r="B277" t="s">
        <v>32</v>
      </c>
      <c r="C277">
        <v>2</v>
      </c>
      <c r="D277">
        <v>2016</v>
      </c>
      <c r="E277">
        <v>1</v>
      </c>
      <c r="F277" t="str">
        <f>INDEX(BillingGroup!$C:$C,MATCH($B277,BillingGroup!$B:$B,0))</f>
        <v>Pasco</v>
      </c>
      <c r="G277" t="str">
        <f>INDEX(BillingGroup!$D:$D,MATCH($B277,BillingGroup!$B:$B,0))</f>
        <v>DIRECT BILL</v>
      </c>
    </row>
    <row r="278" spans="1:7" hidden="1" x14ac:dyDescent="0.25">
      <c r="A278" t="s">
        <v>7</v>
      </c>
      <c r="B278" t="s">
        <v>32</v>
      </c>
      <c r="C278">
        <v>4</v>
      </c>
      <c r="D278">
        <v>2016</v>
      </c>
      <c r="E278">
        <v>2</v>
      </c>
      <c r="F278" t="str">
        <f>INDEX(BillingGroup!$C:$C,MATCH($B278,BillingGroup!$B:$B,0))</f>
        <v>Pasco</v>
      </c>
      <c r="G278" t="str">
        <f>INDEX(BillingGroup!$D:$D,MATCH($B278,BillingGroup!$B:$B,0))</f>
        <v>DIRECT BILL</v>
      </c>
    </row>
    <row r="279" spans="1:7" hidden="1" x14ac:dyDescent="0.25">
      <c r="A279" t="s">
        <v>7</v>
      </c>
      <c r="B279" t="s">
        <v>32</v>
      </c>
      <c r="C279">
        <v>10</v>
      </c>
      <c r="D279">
        <v>2015</v>
      </c>
      <c r="E279">
        <v>3</v>
      </c>
      <c r="F279" t="str">
        <f>INDEX(BillingGroup!$C:$C,MATCH($B279,BillingGroup!$B:$B,0))</f>
        <v>Pasco</v>
      </c>
      <c r="G279" t="str">
        <f>INDEX(BillingGroup!$D:$D,MATCH($B279,BillingGroup!$B:$B,0))</f>
        <v>DIRECT BILL</v>
      </c>
    </row>
    <row r="280" spans="1:7" hidden="1" x14ac:dyDescent="0.25">
      <c r="A280" t="s">
        <v>7</v>
      </c>
      <c r="B280" t="s">
        <v>32</v>
      </c>
      <c r="C280">
        <v>11</v>
      </c>
      <c r="D280">
        <v>2015</v>
      </c>
      <c r="E280">
        <v>7</v>
      </c>
      <c r="F280" t="str">
        <f>INDEX(BillingGroup!$C:$C,MATCH($B280,BillingGroup!$B:$B,0))</f>
        <v>Pasco</v>
      </c>
      <c r="G280" t="str">
        <f>INDEX(BillingGroup!$D:$D,MATCH($B280,BillingGroup!$B:$B,0))</f>
        <v>DIRECT BILL</v>
      </c>
    </row>
    <row r="281" spans="1:7" hidden="1" x14ac:dyDescent="0.25">
      <c r="A281" t="s">
        <v>7</v>
      </c>
      <c r="B281" t="s">
        <v>32</v>
      </c>
      <c r="C281">
        <v>12</v>
      </c>
      <c r="D281">
        <v>2015</v>
      </c>
      <c r="E281">
        <v>4</v>
      </c>
      <c r="F281" t="str">
        <f>INDEX(BillingGroup!$C:$C,MATCH($B281,BillingGroup!$B:$B,0))</f>
        <v>Pasco</v>
      </c>
      <c r="G281" t="str">
        <f>INDEX(BillingGroup!$D:$D,MATCH($B281,BillingGroup!$B:$B,0))</f>
        <v>DIRECT BILL</v>
      </c>
    </row>
    <row r="282" spans="1:7" hidden="1" x14ac:dyDescent="0.25">
      <c r="A282" t="s">
        <v>7</v>
      </c>
      <c r="B282" t="s">
        <v>33</v>
      </c>
      <c r="C282">
        <v>1</v>
      </c>
      <c r="D282">
        <v>2016</v>
      </c>
      <c r="E282">
        <v>513</v>
      </c>
      <c r="F282" t="str">
        <f>INDEX(BillingGroup!$C:$C,MATCH($B282,BillingGroup!$B:$B,0))</f>
        <v>Waitsburg</v>
      </c>
      <c r="G282" t="str">
        <f>INDEX(BillingGroup!$D:$D,MATCH($B282,BillingGroup!$B:$B,0))</f>
        <v>CITY BILL</v>
      </c>
    </row>
    <row r="283" spans="1:7" hidden="1" x14ac:dyDescent="0.25">
      <c r="A283" t="s">
        <v>7</v>
      </c>
      <c r="B283" t="s">
        <v>33</v>
      </c>
      <c r="C283">
        <v>2</v>
      </c>
      <c r="D283">
        <v>2016</v>
      </c>
      <c r="E283">
        <v>513</v>
      </c>
      <c r="F283" t="str">
        <f>INDEX(BillingGroup!$C:$C,MATCH($B283,BillingGroup!$B:$B,0))</f>
        <v>Waitsburg</v>
      </c>
      <c r="G283" t="str">
        <f>INDEX(BillingGroup!$D:$D,MATCH($B283,BillingGroup!$B:$B,0))</f>
        <v>CITY BILL</v>
      </c>
    </row>
    <row r="284" spans="1:7" hidden="1" x14ac:dyDescent="0.25">
      <c r="A284" t="s">
        <v>7</v>
      </c>
      <c r="B284" t="s">
        <v>33</v>
      </c>
      <c r="C284">
        <v>3</v>
      </c>
      <c r="D284">
        <v>2016</v>
      </c>
      <c r="E284">
        <v>521</v>
      </c>
      <c r="F284" t="str">
        <f>INDEX(BillingGroup!$C:$C,MATCH($B284,BillingGroup!$B:$B,0))</f>
        <v>Waitsburg</v>
      </c>
      <c r="G284" t="str">
        <f>INDEX(BillingGroup!$D:$D,MATCH($B284,BillingGroup!$B:$B,0))</f>
        <v>CITY BILL</v>
      </c>
    </row>
    <row r="285" spans="1:7" hidden="1" x14ac:dyDescent="0.25">
      <c r="A285" t="s">
        <v>7</v>
      </c>
      <c r="B285" t="s">
        <v>33</v>
      </c>
      <c r="C285">
        <v>4</v>
      </c>
      <c r="D285">
        <v>2016</v>
      </c>
      <c r="E285">
        <v>531</v>
      </c>
      <c r="F285" t="str">
        <f>INDEX(BillingGroup!$C:$C,MATCH($B285,BillingGroup!$B:$B,0))</f>
        <v>Waitsburg</v>
      </c>
      <c r="G285" t="str">
        <f>INDEX(BillingGroup!$D:$D,MATCH($B285,BillingGroup!$B:$B,0))</f>
        <v>CITY BILL</v>
      </c>
    </row>
    <row r="286" spans="1:7" hidden="1" x14ac:dyDescent="0.25">
      <c r="A286" t="s">
        <v>7</v>
      </c>
      <c r="B286" t="s">
        <v>33</v>
      </c>
      <c r="C286">
        <v>5</v>
      </c>
      <c r="D286">
        <v>2016</v>
      </c>
      <c r="E286">
        <v>518</v>
      </c>
      <c r="F286" t="str">
        <f>INDEX(BillingGroup!$C:$C,MATCH($B286,BillingGroup!$B:$B,0))</f>
        <v>Waitsburg</v>
      </c>
      <c r="G286" t="str">
        <f>INDEX(BillingGroup!$D:$D,MATCH($B286,BillingGroup!$B:$B,0))</f>
        <v>CITY BILL</v>
      </c>
    </row>
    <row r="287" spans="1:7" hidden="1" x14ac:dyDescent="0.25">
      <c r="A287" t="s">
        <v>7</v>
      </c>
      <c r="B287" t="s">
        <v>33</v>
      </c>
      <c r="C287">
        <v>6</v>
      </c>
      <c r="D287">
        <v>2016</v>
      </c>
      <c r="E287">
        <v>522</v>
      </c>
      <c r="F287" t="str">
        <f>INDEX(BillingGroup!$C:$C,MATCH($B287,BillingGroup!$B:$B,0))</f>
        <v>Waitsburg</v>
      </c>
      <c r="G287" t="str">
        <f>INDEX(BillingGroup!$D:$D,MATCH($B287,BillingGroup!$B:$B,0))</f>
        <v>CITY BILL</v>
      </c>
    </row>
    <row r="288" spans="1:7" hidden="1" x14ac:dyDescent="0.25">
      <c r="A288" t="s">
        <v>7</v>
      </c>
      <c r="B288" t="s">
        <v>33</v>
      </c>
      <c r="C288">
        <v>7</v>
      </c>
      <c r="D288">
        <v>2016</v>
      </c>
      <c r="E288">
        <v>524</v>
      </c>
      <c r="F288" t="str">
        <f>INDEX(BillingGroup!$C:$C,MATCH($B288,BillingGroup!$B:$B,0))</f>
        <v>Waitsburg</v>
      </c>
      <c r="G288" t="str">
        <f>INDEX(BillingGroup!$D:$D,MATCH($B288,BillingGroup!$B:$B,0))</f>
        <v>CITY BILL</v>
      </c>
    </row>
    <row r="289" spans="1:7" hidden="1" x14ac:dyDescent="0.25">
      <c r="A289" t="s">
        <v>7</v>
      </c>
      <c r="B289" t="s">
        <v>33</v>
      </c>
      <c r="C289">
        <v>8</v>
      </c>
      <c r="D289">
        <v>2016</v>
      </c>
      <c r="E289">
        <v>521</v>
      </c>
      <c r="F289" t="str">
        <f>INDEX(BillingGroup!$C:$C,MATCH($B289,BillingGroup!$B:$B,0))</f>
        <v>Waitsburg</v>
      </c>
      <c r="G289" t="str">
        <f>INDEX(BillingGroup!$D:$D,MATCH($B289,BillingGroup!$B:$B,0))</f>
        <v>CITY BILL</v>
      </c>
    </row>
    <row r="290" spans="1:7" hidden="1" x14ac:dyDescent="0.25">
      <c r="A290" t="s">
        <v>7</v>
      </c>
      <c r="B290" t="s">
        <v>33</v>
      </c>
      <c r="C290">
        <v>9</v>
      </c>
      <c r="D290">
        <v>2016</v>
      </c>
      <c r="E290">
        <v>527</v>
      </c>
      <c r="F290" t="str">
        <f>INDEX(BillingGroup!$C:$C,MATCH($B290,BillingGroup!$B:$B,0))</f>
        <v>Waitsburg</v>
      </c>
      <c r="G290" t="str">
        <f>INDEX(BillingGroup!$D:$D,MATCH($B290,BillingGroup!$B:$B,0))</f>
        <v>CITY BILL</v>
      </c>
    </row>
    <row r="291" spans="1:7" hidden="1" x14ac:dyDescent="0.25">
      <c r="A291" t="s">
        <v>7</v>
      </c>
      <c r="B291" t="s">
        <v>33</v>
      </c>
      <c r="C291">
        <v>10</v>
      </c>
      <c r="D291">
        <v>2015</v>
      </c>
      <c r="E291">
        <v>524</v>
      </c>
      <c r="F291" t="str">
        <f>INDEX(BillingGroup!$C:$C,MATCH($B291,BillingGroup!$B:$B,0))</f>
        <v>Waitsburg</v>
      </c>
      <c r="G291" t="str">
        <f>INDEX(BillingGroup!$D:$D,MATCH($B291,BillingGroup!$B:$B,0))</f>
        <v>CITY BILL</v>
      </c>
    </row>
    <row r="292" spans="1:7" hidden="1" x14ac:dyDescent="0.25">
      <c r="A292" t="s">
        <v>7</v>
      </c>
      <c r="B292" t="s">
        <v>33</v>
      </c>
      <c r="C292">
        <v>11</v>
      </c>
      <c r="D292">
        <v>2015</v>
      </c>
      <c r="E292">
        <v>517</v>
      </c>
      <c r="F292" t="str">
        <f>INDEX(BillingGroup!$C:$C,MATCH($B292,BillingGroup!$B:$B,0))</f>
        <v>Waitsburg</v>
      </c>
      <c r="G292" t="str">
        <f>INDEX(BillingGroup!$D:$D,MATCH($B292,BillingGroup!$B:$B,0))</f>
        <v>CITY BILL</v>
      </c>
    </row>
    <row r="293" spans="1:7" hidden="1" x14ac:dyDescent="0.25">
      <c r="A293" t="s">
        <v>7</v>
      </c>
      <c r="B293" t="s">
        <v>33</v>
      </c>
      <c r="C293">
        <v>12</v>
      </c>
      <c r="D293">
        <v>2015</v>
      </c>
      <c r="E293">
        <v>517</v>
      </c>
      <c r="F293" t="str">
        <f>INDEX(BillingGroup!$C:$C,MATCH($B293,BillingGroup!$B:$B,0))</f>
        <v>Waitsburg</v>
      </c>
      <c r="G293" t="str">
        <f>INDEX(BillingGroup!$D:$D,MATCH($B293,BillingGroup!$B:$B,0))</f>
        <v>CITY BILL</v>
      </c>
    </row>
    <row r="294" spans="1:7" hidden="1" x14ac:dyDescent="0.25">
      <c r="A294" t="s">
        <v>7</v>
      </c>
      <c r="B294" t="s">
        <v>34</v>
      </c>
      <c r="C294">
        <v>1</v>
      </c>
      <c r="D294">
        <v>2016</v>
      </c>
      <c r="E294">
        <v>2</v>
      </c>
      <c r="F294" t="str">
        <f>INDEX(BillingGroup!$C:$C,MATCH($B294,BillingGroup!$B:$B,0))</f>
        <v>Contract</v>
      </c>
      <c r="G294" t="str">
        <f>INDEX(BillingGroup!$D:$D,MATCH($B294,BillingGroup!$B:$B,0))</f>
        <v>DIRECT BILL</v>
      </c>
    </row>
    <row r="295" spans="1:7" hidden="1" x14ac:dyDescent="0.25">
      <c r="A295" t="s">
        <v>7</v>
      </c>
      <c r="B295" t="s">
        <v>34</v>
      </c>
      <c r="C295">
        <v>2</v>
      </c>
      <c r="D295">
        <v>2016</v>
      </c>
      <c r="E295">
        <v>4</v>
      </c>
      <c r="F295" t="str">
        <f>INDEX(BillingGroup!$C:$C,MATCH($B295,BillingGroup!$B:$B,0))</f>
        <v>Contract</v>
      </c>
      <c r="G295" t="str">
        <f>INDEX(BillingGroup!$D:$D,MATCH($B295,BillingGroup!$B:$B,0))</f>
        <v>DIRECT BILL</v>
      </c>
    </row>
    <row r="296" spans="1:7" hidden="1" x14ac:dyDescent="0.25">
      <c r="A296" t="s">
        <v>7</v>
      </c>
      <c r="B296" t="s">
        <v>34</v>
      </c>
      <c r="C296">
        <v>3</v>
      </c>
      <c r="D296">
        <v>2016</v>
      </c>
      <c r="E296">
        <v>6</v>
      </c>
      <c r="F296" t="str">
        <f>INDEX(BillingGroup!$C:$C,MATCH($B296,BillingGroup!$B:$B,0))</f>
        <v>Contract</v>
      </c>
      <c r="G296" t="str">
        <f>INDEX(BillingGroup!$D:$D,MATCH($B296,BillingGroup!$B:$B,0))</f>
        <v>DIRECT BILL</v>
      </c>
    </row>
    <row r="297" spans="1:7" hidden="1" x14ac:dyDescent="0.25">
      <c r="A297" t="s">
        <v>7</v>
      </c>
      <c r="B297" t="s">
        <v>34</v>
      </c>
      <c r="C297">
        <v>4</v>
      </c>
      <c r="D297">
        <v>2016</v>
      </c>
      <c r="E297">
        <v>5</v>
      </c>
      <c r="F297" t="str">
        <f>INDEX(BillingGroup!$C:$C,MATCH($B297,BillingGroup!$B:$B,0))</f>
        <v>Contract</v>
      </c>
      <c r="G297" t="str">
        <f>INDEX(BillingGroup!$D:$D,MATCH($B297,BillingGroup!$B:$B,0))</f>
        <v>DIRECT BILL</v>
      </c>
    </row>
    <row r="298" spans="1:7" hidden="1" x14ac:dyDescent="0.25">
      <c r="A298" t="s">
        <v>7</v>
      </c>
      <c r="B298" t="s">
        <v>34</v>
      </c>
      <c r="C298">
        <v>5</v>
      </c>
      <c r="D298">
        <v>2016</v>
      </c>
      <c r="E298">
        <v>3</v>
      </c>
      <c r="F298" t="str">
        <f>INDEX(BillingGroup!$C:$C,MATCH($B298,BillingGroup!$B:$B,0))</f>
        <v>Contract</v>
      </c>
      <c r="G298" t="str">
        <f>INDEX(BillingGroup!$D:$D,MATCH($B298,BillingGroup!$B:$B,0))</f>
        <v>DIRECT BILL</v>
      </c>
    </row>
    <row r="299" spans="1:7" hidden="1" x14ac:dyDescent="0.25">
      <c r="A299" t="s">
        <v>7</v>
      </c>
      <c r="B299" t="s">
        <v>34</v>
      </c>
      <c r="C299">
        <v>6</v>
      </c>
      <c r="D299">
        <v>2016</v>
      </c>
      <c r="E299">
        <v>10</v>
      </c>
      <c r="F299" t="str">
        <f>INDEX(BillingGroup!$C:$C,MATCH($B299,BillingGroup!$B:$B,0))</f>
        <v>Contract</v>
      </c>
      <c r="G299" t="str">
        <f>INDEX(BillingGroup!$D:$D,MATCH($B299,BillingGroup!$B:$B,0))</f>
        <v>DIRECT BILL</v>
      </c>
    </row>
    <row r="300" spans="1:7" hidden="1" x14ac:dyDescent="0.25">
      <c r="A300" t="s">
        <v>7</v>
      </c>
      <c r="B300" t="s">
        <v>34</v>
      </c>
      <c r="C300">
        <v>7</v>
      </c>
      <c r="D300">
        <v>2016</v>
      </c>
      <c r="E300">
        <v>6</v>
      </c>
      <c r="F300" t="str">
        <f>INDEX(BillingGroup!$C:$C,MATCH($B300,BillingGroup!$B:$B,0))</f>
        <v>Contract</v>
      </c>
      <c r="G300" t="str">
        <f>INDEX(BillingGroup!$D:$D,MATCH($B300,BillingGroup!$B:$B,0))</f>
        <v>DIRECT BILL</v>
      </c>
    </row>
    <row r="301" spans="1:7" hidden="1" x14ac:dyDescent="0.25">
      <c r="A301" t="s">
        <v>7</v>
      </c>
      <c r="B301" t="s">
        <v>34</v>
      </c>
      <c r="C301">
        <v>8</v>
      </c>
      <c r="D301">
        <v>2016</v>
      </c>
      <c r="E301">
        <v>3</v>
      </c>
      <c r="F301" t="str">
        <f>INDEX(BillingGroup!$C:$C,MATCH($B301,BillingGroup!$B:$B,0))</f>
        <v>Contract</v>
      </c>
      <c r="G301" t="str">
        <f>INDEX(BillingGroup!$D:$D,MATCH($B301,BillingGroup!$B:$B,0))</f>
        <v>DIRECT BILL</v>
      </c>
    </row>
    <row r="302" spans="1:7" hidden="1" x14ac:dyDescent="0.25">
      <c r="A302" t="s">
        <v>7</v>
      </c>
      <c r="B302" t="s">
        <v>34</v>
      </c>
      <c r="C302">
        <v>9</v>
      </c>
      <c r="D302">
        <v>2016</v>
      </c>
      <c r="E302">
        <v>4</v>
      </c>
      <c r="F302" t="str">
        <f>INDEX(BillingGroup!$C:$C,MATCH($B302,BillingGroup!$B:$B,0))</f>
        <v>Contract</v>
      </c>
      <c r="G302" t="str">
        <f>INDEX(BillingGroup!$D:$D,MATCH($B302,BillingGroup!$B:$B,0))</f>
        <v>DIRECT BILL</v>
      </c>
    </row>
    <row r="303" spans="1:7" hidden="1" x14ac:dyDescent="0.25">
      <c r="A303" t="s">
        <v>7</v>
      </c>
      <c r="B303" t="s">
        <v>34</v>
      </c>
      <c r="C303">
        <v>10</v>
      </c>
      <c r="D303">
        <v>2015</v>
      </c>
      <c r="E303">
        <v>7</v>
      </c>
      <c r="F303" t="str">
        <f>INDEX(BillingGroup!$C:$C,MATCH($B303,BillingGroup!$B:$B,0))</f>
        <v>Contract</v>
      </c>
      <c r="G303" t="str">
        <f>INDEX(BillingGroup!$D:$D,MATCH($B303,BillingGroup!$B:$B,0))</f>
        <v>DIRECT BILL</v>
      </c>
    </row>
    <row r="304" spans="1:7" hidden="1" x14ac:dyDescent="0.25">
      <c r="A304" t="s">
        <v>7</v>
      </c>
      <c r="B304" t="s">
        <v>34</v>
      </c>
      <c r="C304">
        <v>11</v>
      </c>
      <c r="D304">
        <v>2015</v>
      </c>
      <c r="E304">
        <v>4</v>
      </c>
      <c r="F304" t="str">
        <f>INDEX(BillingGroup!$C:$C,MATCH($B304,BillingGroup!$B:$B,0))</f>
        <v>Contract</v>
      </c>
      <c r="G304" t="str">
        <f>INDEX(BillingGroup!$D:$D,MATCH($B304,BillingGroup!$B:$B,0))</f>
        <v>DIRECT BILL</v>
      </c>
    </row>
    <row r="305" spans="1:7" hidden="1" x14ac:dyDescent="0.25">
      <c r="A305" t="s">
        <v>7</v>
      </c>
      <c r="B305" t="s">
        <v>34</v>
      </c>
      <c r="C305">
        <v>12</v>
      </c>
      <c r="D305">
        <v>2015</v>
      </c>
      <c r="E305">
        <v>4</v>
      </c>
      <c r="F305" t="str">
        <f>INDEX(BillingGroup!$C:$C,MATCH($B305,BillingGroup!$B:$B,0))</f>
        <v>Contract</v>
      </c>
      <c r="G305" t="str">
        <f>INDEX(BillingGroup!$D:$D,MATCH($B305,BillingGroup!$B:$B,0))</f>
        <v>DIRECT BILL</v>
      </c>
    </row>
    <row r="306" spans="1:7" hidden="1" x14ac:dyDescent="0.25">
      <c r="A306" t="s">
        <v>35</v>
      </c>
      <c r="B306" t="s">
        <v>36</v>
      </c>
      <c r="C306">
        <v>1</v>
      </c>
      <c r="D306">
        <v>2016</v>
      </c>
      <c r="E306">
        <v>4078</v>
      </c>
      <c r="F306" t="str">
        <f>INDEX(BillingGroup!$C:$C,MATCH($B306,BillingGroup!$B:$B,0))</f>
        <v>WUTC_Benton County</v>
      </c>
      <c r="G306" t="str">
        <f>INDEX(BillingGroup!$D:$D,MATCH($B306,BillingGroup!$B:$B,0))</f>
        <v>DIRECT BILL</v>
      </c>
    </row>
    <row r="307" spans="1:7" hidden="1" x14ac:dyDescent="0.25">
      <c r="A307" t="s">
        <v>35</v>
      </c>
      <c r="B307" t="s">
        <v>36</v>
      </c>
      <c r="C307">
        <v>2</v>
      </c>
      <c r="D307">
        <v>2016</v>
      </c>
      <c r="E307">
        <v>4089</v>
      </c>
      <c r="F307" t="str">
        <f>INDEX(BillingGroup!$C:$C,MATCH($B307,BillingGroup!$B:$B,0))</f>
        <v>WUTC_Benton County</v>
      </c>
      <c r="G307" t="str">
        <f>INDEX(BillingGroup!$D:$D,MATCH($B307,BillingGroup!$B:$B,0))</f>
        <v>DIRECT BILL</v>
      </c>
    </row>
    <row r="308" spans="1:7" hidden="1" x14ac:dyDescent="0.25">
      <c r="A308" t="s">
        <v>35</v>
      </c>
      <c r="B308" t="s">
        <v>36</v>
      </c>
      <c r="C308">
        <v>3</v>
      </c>
      <c r="D308">
        <v>2016</v>
      </c>
      <c r="E308">
        <v>4071</v>
      </c>
      <c r="F308" t="str">
        <f>INDEX(BillingGroup!$C:$C,MATCH($B308,BillingGroup!$B:$B,0))</f>
        <v>WUTC_Benton County</v>
      </c>
      <c r="G308" t="str">
        <f>INDEX(BillingGroup!$D:$D,MATCH($B308,BillingGroup!$B:$B,0))</f>
        <v>DIRECT BILL</v>
      </c>
    </row>
    <row r="309" spans="1:7" hidden="1" x14ac:dyDescent="0.25">
      <c r="A309" t="s">
        <v>35</v>
      </c>
      <c r="B309" t="s">
        <v>36</v>
      </c>
      <c r="C309">
        <v>4</v>
      </c>
      <c r="D309">
        <v>2016</v>
      </c>
      <c r="E309">
        <v>4100</v>
      </c>
      <c r="F309" t="str">
        <f>INDEX(BillingGroup!$C:$C,MATCH($B309,BillingGroup!$B:$B,0))</f>
        <v>WUTC_Benton County</v>
      </c>
      <c r="G309" t="str">
        <f>INDEX(BillingGroup!$D:$D,MATCH($B309,BillingGroup!$B:$B,0))</f>
        <v>DIRECT BILL</v>
      </c>
    </row>
    <row r="310" spans="1:7" hidden="1" x14ac:dyDescent="0.25">
      <c r="A310" t="s">
        <v>35</v>
      </c>
      <c r="B310" t="s">
        <v>36</v>
      </c>
      <c r="C310">
        <v>5</v>
      </c>
      <c r="D310">
        <v>2016</v>
      </c>
      <c r="E310">
        <v>4201</v>
      </c>
      <c r="F310" t="str">
        <f>INDEX(BillingGroup!$C:$C,MATCH($B310,BillingGroup!$B:$B,0))</f>
        <v>WUTC_Benton County</v>
      </c>
      <c r="G310" t="str">
        <f>INDEX(BillingGroup!$D:$D,MATCH($B310,BillingGroup!$B:$B,0))</f>
        <v>DIRECT BILL</v>
      </c>
    </row>
    <row r="311" spans="1:7" hidden="1" x14ac:dyDescent="0.25">
      <c r="A311" t="s">
        <v>35</v>
      </c>
      <c r="B311" t="s">
        <v>36</v>
      </c>
      <c r="C311">
        <v>6</v>
      </c>
      <c r="D311">
        <v>2016</v>
      </c>
      <c r="E311">
        <v>4248</v>
      </c>
      <c r="F311" t="str">
        <f>INDEX(BillingGroup!$C:$C,MATCH($B311,BillingGroup!$B:$B,0))</f>
        <v>WUTC_Benton County</v>
      </c>
      <c r="G311" t="str">
        <f>INDEX(BillingGroup!$D:$D,MATCH($B311,BillingGroup!$B:$B,0))</f>
        <v>DIRECT BILL</v>
      </c>
    </row>
    <row r="312" spans="1:7" hidden="1" x14ac:dyDescent="0.25">
      <c r="A312" t="s">
        <v>35</v>
      </c>
      <c r="B312" t="s">
        <v>36</v>
      </c>
      <c r="C312">
        <v>7</v>
      </c>
      <c r="D312">
        <v>2016</v>
      </c>
      <c r="E312">
        <v>4203</v>
      </c>
      <c r="F312" t="str">
        <f>INDEX(BillingGroup!$C:$C,MATCH($B312,BillingGroup!$B:$B,0))</f>
        <v>WUTC_Benton County</v>
      </c>
      <c r="G312" t="str">
        <f>INDEX(BillingGroup!$D:$D,MATCH($B312,BillingGroup!$B:$B,0))</f>
        <v>DIRECT BILL</v>
      </c>
    </row>
    <row r="313" spans="1:7" hidden="1" x14ac:dyDescent="0.25">
      <c r="A313" t="s">
        <v>35</v>
      </c>
      <c r="B313" t="s">
        <v>36</v>
      </c>
      <c r="C313">
        <v>8</v>
      </c>
      <c r="D313">
        <v>2016</v>
      </c>
      <c r="E313">
        <v>4221</v>
      </c>
      <c r="F313" t="str">
        <f>INDEX(BillingGroup!$C:$C,MATCH($B313,BillingGroup!$B:$B,0))</f>
        <v>WUTC_Benton County</v>
      </c>
      <c r="G313" t="str">
        <f>INDEX(BillingGroup!$D:$D,MATCH($B313,BillingGroup!$B:$B,0))</f>
        <v>DIRECT BILL</v>
      </c>
    </row>
    <row r="314" spans="1:7" hidden="1" x14ac:dyDescent="0.25">
      <c r="A314" t="s">
        <v>35</v>
      </c>
      <c r="B314" t="s">
        <v>36</v>
      </c>
      <c r="C314">
        <v>9</v>
      </c>
      <c r="D314">
        <v>2016</v>
      </c>
      <c r="E314">
        <v>4203</v>
      </c>
      <c r="F314" t="str">
        <f>INDEX(BillingGroup!$C:$C,MATCH($B314,BillingGroup!$B:$B,0))</f>
        <v>WUTC_Benton County</v>
      </c>
      <c r="G314" t="str">
        <f>INDEX(BillingGroup!$D:$D,MATCH($B314,BillingGroup!$B:$B,0))</f>
        <v>DIRECT BILL</v>
      </c>
    </row>
    <row r="315" spans="1:7" hidden="1" x14ac:dyDescent="0.25">
      <c r="A315" t="s">
        <v>35</v>
      </c>
      <c r="B315" t="s">
        <v>36</v>
      </c>
      <c r="C315">
        <v>10</v>
      </c>
      <c r="D315">
        <v>2015</v>
      </c>
      <c r="E315">
        <v>4109</v>
      </c>
      <c r="F315" t="str">
        <f>INDEX(BillingGroup!$C:$C,MATCH($B315,BillingGroup!$B:$B,0))</f>
        <v>WUTC_Benton County</v>
      </c>
      <c r="G315" t="str">
        <f>INDEX(BillingGroup!$D:$D,MATCH($B315,BillingGroup!$B:$B,0))</f>
        <v>DIRECT BILL</v>
      </c>
    </row>
    <row r="316" spans="1:7" hidden="1" x14ac:dyDescent="0.25">
      <c r="A316" t="s">
        <v>35</v>
      </c>
      <c r="B316" t="s">
        <v>36</v>
      </c>
      <c r="C316">
        <v>11</v>
      </c>
      <c r="D316">
        <v>2015</v>
      </c>
      <c r="E316">
        <v>4106</v>
      </c>
      <c r="F316" t="str">
        <f>INDEX(BillingGroup!$C:$C,MATCH($B316,BillingGroup!$B:$B,0))</f>
        <v>WUTC_Benton County</v>
      </c>
      <c r="G316" t="str">
        <f>INDEX(BillingGroup!$D:$D,MATCH($B316,BillingGroup!$B:$B,0))</f>
        <v>DIRECT BILL</v>
      </c>
    </row>
    <row r="317" spans="1:7" hidden="1" x14ac:dyDescent="0.25">
      <c r="A317" t="s">
        <v>35</v>
      </c>
      <c r="B317" t="s">
        <v>36</v>
      </c>
      <c r="C317">
        <v>12</v>
      </c>
      <c r="D317">
        <v>2015</v>
      </c>
      <c r="E317">
        <v>4072</v>
      </c>
      <c r="F317" t="str">
        <f>INDEX(BillingGroup!$C:$C,MATCH($B317,BillingGroup!$B:$B,0))</f>
        <v>WUTC_Benton County</v>
      </c>
      <c r="G317" t="str">
        <f>INDEX(BillingGroup!$D:$D,MATCH($B317,BillingGroup!$B:$B,0))</f>
        <v>DIRECT BILL</v>
      </c>
    </row>
    <row r="318" spans="1:7" hidden="1" x14ac:dyDescent="0.25">
      <c r="A318" t="s">
        <v>35</v>
      </c>
      <c r="B318" t="s">
        <v>37</v>
      </c>
      <c r="C318">
        <v>1</v>
      </c>
      <c r="D318">
        <v>2016</v>
      </c>
      <c r="E318">
        <v>109</v>
      </c>
      <c r="F318" t="str">
        <f>INDEX(BillingGroup!$C:$C,MATCH($B318,BillingGroup!$B:$B,0))</f>
        <v>WUTC_Benton County</v>
      </c>
      <c r="G318" t="str">
        <f>INDEX(BillingGroup!$D:$D,MATCH($B318,BillingGroup!$B:$B,0))</f>
        <v>DIRECT BILL</v>
      </c>
    </row>
    <row r="319" spans="1:7" hidden="1" x14ac:dyDescent="0.25">
      <c r="A319" t="s">
        <v>35</v>
      </c>
      <c r="B319" t="s">
        <v>37</v>
      </c>
      <c r="C319">
        <v>2</v>
      </c>
      <c r="D319">
        <v>2016</v>
      </c>
      <c r="E319">
        <v>103</v>
      </c>
      <c r="F319" t="str">
        <f>INDEX(BillingGroup!$C:$C,MATCH($B319,BillingGroup!$B:$B,0))</f>
        <v>WUTC_Benton County</v>
      </c>
      <c r="G319" t="str">
        <f>INDEX(BillingGroup!$D:$D,MATCH($B319,BillingGroup!$B:$B,0))</f>
        <v>DIRECT BILL</v>
      </c>
    </row>
    <row r="320" spans="1:7" hidden="1" x14ac:dyDescent="0.25">
      <c r="A320" t="s">
        <v>35</v>
      </c>
      <c r="B320" t="s">
        <v>37</v>
      </c>
      <c r="C320">
        <v>3</v>
      </c>
      <c r="D320">
        <v>2016</v>
      </c>
      <c r="E320">
        <v>98</v>
      </c>
      <c r="F320" t="str">
        <f>INDEX(BillingGroup!$C:$C,MATCH($B320,BillingGroup!$B:$B,0))</f>
        <v>WUTC_Benton County</v>
      </c>
      <c r="G320" t="str">
        <f>INDEX(BillingGroup!$D:$D,MATCH($B320,BillingGroup!$B:$B,0))</f>
        <v>DIRECT BILL</v>
      </c>
    </row>
    <row r="321" spans="1:7" hidden="1" x14ac:dyDescent="0.25">
      <c r="A321" t="s">
        <v>35</v>
      </c>
      <c r="B321" t="s">
        <v>37</v>
      </c>
      <c r="C321">
        <v>4</v>
      </c>
      <c r="D321">
        <v>2016</v>
      </c>
      <c r="E321">
        <v>112</v>
      </c>
      <c r="F321" t="str">
        <f>INDEX(BillingGroup!$C:$C,MATCH($B321,BillingGroup!$B:$B,0))</f>
        <v>WUTC_Benton County</v>
      </c>
      <c r="G321" t="str">
        <f>INDEX(BillingGroup!$D:$D,MATCH($B321,BillingGroup!$B:$B,0))</f>
        <v>DIRECT BILL</v>
      </c>
    </row>
    <row r="322" spans="1:7" hidden="1" x14ac:dyDescent="0.25">
      <c r="A322" t="s">
        <v>35</v>
      </c>
      <c r="B322" t="s">
        <v>37</v>
      </c>
      <c r="C322">
        <v>5</v>
      </c>
      <c r="D322">
        <v>2016</v>
      </c>
      <c r="E322">
        <v>121</v>
      </c>
      <c r="F322" t="str">
        <f>INDEX(BillingGroup!$C:$C,MATCH($B322,BillingGroup!$B:$B,0))</f>
        <v>WUTC_Benton County</v>
      </c>
      <c r="G322" t="str">
        <f>INDEX(BillingGroup!$D:$D,MATCH($B322,BillingGroup!$B:$B,0))</f>
        <v>DIRECT BILL</v>
      </c>
    </row>
    <row r="323" spans="1:7" hidden="1" x14ac:dyDescent="0.25">
      <c r="A323" t="s">
        <v>35</v>
      </c>
      <c r="B323" t="s">
        <v>37</v>
      </c>
      <c r="C323">
        <v>6</v>
      </c>
      <c r="D323">
        <v>2016</v>
      </c>
      <c r="E323">
        <v>121</v>
      </c>
      <c r="F323" t="str">
        <f>INDEX(BillingGroup!$C:$C,MATCH($B323,BillingGroup!$B:$B,0))</f>
        <v>WUTC_Benton County</v>
      </c>
      <c r="G323" t="str">
        <f>INDEX(BillingGroup!$D:$D,MATCH($B323,BillingGroup!$B:$B,0))</f>
        <v>DIRECT BILL</v>
      </c>
    </row>
    <row r="324" spans="1:7" hidden="1" x14ac:dyDescent="0.25">
      <c r="A324" t="s">
        <v>35</v>
      </c>
      <c r="B324" t="s">
        <v>37</v>
      </c>
      <c r="C324">
        <v>7</v>
      </c>
      <c r="D324">
        <v>2016</v>
      </c>
      <c r="E324">
        <v>115</v>
      </c>
      <c r="F324" t="str">
        <f>INDEX(BillingGroup!$C:$C,MATCH($B324,BillingGroup!$B:$B,0))</f>
        <v>WUTC_Benton County</v>
      </c>
      <c r="G324" t="str">
        <f>INDEX(BillingGroup!$D:$D,MATCH($B324,BillingGroup!$B:$B,0))</f>
        <v>DIRECT BILL</v>
      </c>
    </row>
    <row r="325" spans="1:7" hidden="1" x14ac:dyDescent="0.25">
      <c r="A325" t="s">
        <v>35</v>
      </c>
      <c r="B325" t="s">
        <v>37</v>
      </c>
      <c r="C325">
        <v>8</v>
      </c>
      <c r="D325">
        <v>2016</v>
      </c>
      <c r="E325">
        <v>122</v>
      </c>
      <c r="F325" t="str">
        <f>INDEX(BillingGroup!$C:$C,MATCH($B325,BillingGroup!$B:$B,0))</f>
        <v>WUTC_Benton County</v>
      </c>
      <c r="G325" t="str">
        <f>INDEX(BillingGroup!$D:$D,MATCH($B325,BillingGroup!$B:$B,0))</f>
        <v>DIRECT BILL</v>
      </c>
    </row>
    <row r="326" spans="1:7" hidden="1" x14ac:dyDescent="0.25">
      <c r="A326" t="s">
        <v>35</v>
      </c>
      <c r="B326" t="s">
        <v>37</v>
      </c>
      <c r="C326">
        <v>9</v>
      </c>
      <c r="D326">
        <v>2016</v>
      </c>
      <c r="E326">
        <v>122</v>
      </c>
      <c r="F326" t="str">
        <f>INDEX(BillingGroup!$C:$C,MATCH($B326,BillingGroup!$B:$B,0))</f>
        <v>WUTC_Benton County</v>
      </c>
      <c r="G326" t="str">
        <f>INDEX(BillingGroup!$D:$D,MATCH($B326,BillingGroup!$B:$B,0))</f>
        <v>DIRECT BILL</v>
      </c>
    </row>
    <row r="327" spans="1:7" hidden="1" x14ac:dyDescent="0.25">
      <c r="A327" t="s">
        <v>35</v>
      </c>
      <c r="B327" t="s">
        <v>37</v>
      </c>
      <c r="C327">
        <v>10</v>
      </c>
      <c r="D327">
        <v>2015</v>
      </c>
      <c r="E327">
        <v>97</v>
      </c>
      <c r="F327" t="str">
        <f>INDEX(BillingGroup!$C:$C,MATCH($B327,BillingGroup!$B:$B,0))</f>
        <v>WUTC_Benton County</v>
      </c>
      <c r="G327" t="str">
        <f>INDEX(BillingGroup!$D:$D,MATCH($B327,BillingGroup!$B:$B,0))</f>
        <v>DIRECT BILL</v>
      </c>
    </row>
    <row r="328" spans="1:7" hidden="1" x14ac:dyDescent="0.25">
      <c r="A328" t="s">
        <v>35</v>
      </c>
      <c r="B328" t="s">
        <v>37</v>
      </c>
      <c r="C328">
        <v>11</v>
      </c>
      <c r="D328">
        <v>2015</v>
      </c>
      <c r="E328">
        <v>94</v>
      </c>
      <c r="F328" t="str">
        <f>INDEX(BillingGroup!$C:$C,MATCH($B328,BillingGroup!$B:$B,0))</f>
        <v>WUTC_Benton County</v>
      </c>
      <c r="G328" t="str">
        <f>INDEX(BillingGroup!$D:$D,MATCH($B328,BillingGroup!$B:$B,0))</f>
        <v>DIRECT BILL</v>
      </c>
    </row>
    <row r="329" spans="1:7" hidden="1" x14ac:dyDescent="0.25">
      <c r="A329" t="s">
        <v>35</v>
      </c>
      <c r="B329" t="s">
        <v>37</v>
      </c>
      <c r="C329">
        <v>12</v>
      </c>
      <c r="D329">
        <v>2015</v>
      </c>
      <c r="E329">
        <v>97</v>
      </c>
      <c r="F329" t="str">
        <f>INDEX(BillingGroup!$C:$C,MATCH($B329,BillingGroup!$B:$B,0))</f>
        <v>WUTC_Benton County</v>
      </c>
      <c r="G329" t="str">
        <f>INDEX(BillingGroup!$D:$D,MATCH($B329,BillingGroup!$B:$B,0))</f>
        <v>DIRECT BILL</v>
      </c>
    </row>
    <row r="330" spans="1:7" hidden="1" x14ac:dyDescent="0.25">
      <c r="A330" t="s">
        <v>35</v>
      </c>
      <c r="B330" t="s">
        <v>38</v>
      </c>
      <c r="C330">
        <v>1</v>
      </c>
      <c r="D330">
        <v>2016</v>
      </c>
      <c r="E330">
        <v>27</v>
      </c>
      <c r="F330" t="str">
        <f>INDEX(BillingGroup!$C:$C,MATCH($B330,BillingGroup!$B:$B,0))</f>
        <v>WEST RICHLAND</v>
      </c>
      <c r="G330" t="str">
        <f>INDEX(BillingGroup!$D:$D,MATCH($B330,BillingGroup!$B:$B,0))</f>
        <v>DIRECT BILL</v>
      </c>
    </row>
    <row r="331" spans="1:7" hidden="1" x14ac:dyDescent="0.25">
      <c r="A331" t="s">
        <v>35</v>
      </c>
      <c r="B331" t="s">
        <v>38</v>
      </c>
      <c r="C331">
        <v>2</v>
      </c>
      <c r="D331">
        <v>2016</v>
      </c>
      <c r="E331">
        <v>46</v>
      </c>
      <c r="F331" t="str">
        <f>INDEX(BillingGroup!$C:$C,MATCH($B331,BillingGroup!$B:$B,0))</f>
        <v>WEST RICHLAND</v>
      </c>
      <c r="G331" t="str">
        <f>INDEX(BillingGroup!$D:$D,MATCH($B331,BillingGroup!$B:$B,0))</f>
        <v>DIRECT BILL</v>
      </c>
    </row>
    <row r="332" spans="1:7" hidden="1" x14ac:dyDescent="0.25">
      <c r="A332" t="s">
        <v>35</v>
      </c>
      <c r="B332" t="s">
        <v>38</v>
      </c>
      <c r="C332">
        <v>3</v>
      </c>
      <c r="D332">
        <v>2016</v>
      </c>
      <c r="E332">
        <v>43</v>
      </c>
      <c r="F332" t="str">
        <f>INDEX(BillingGroup!$C:$C,MATCH($B332,BillingGroup!$B:$B,0))</f>
        <v>WEST RICHLAND</v>
      </c>
      <c r="G332" t="str">
        <f>INDEX(BillingGroup!$D:$D,MATCH($B332,BillingGroup!$B:$B,0))</f>
        <v>DIRECT BILL</v>
      </c>
    </row>
    <row r="333" spans="1:7" hidden="1" x14ac:dyDescent="0.25">
      <c r="A333" t="s">
        <v>35</v>
      </c>
      <c r="B333" t="s">
        <v>38</v>
      </c>
      <c r="C333">
        <v>4</v>
      </c>
      <c r="D333">
        <v>2016</v>
      </c>
      <c r="E333">
        <v>59</v>
      </c>
      <c r="F333" t="str">
        <f>INDEX(BillingGroup!$C:$C,MATCH($B333,BillingGroup!$B:$B,0))</f>
        <v>WEST RICHLAND</v>
      </c>
      <c r="G333" t="str">
        <f>INDEX(BillingGroup!$D:$D,MATCH($B333,BillingGroup!$B:$B,0))</f>
        <v>DIRECT BILL</v>
      </c>
    </row>
    <row r="334" spans="1:7" hidden="1" x14ac:dyDescent="0.25">
      <c r="A334" t="s">
        <v>35</v>
      </c>
      <c r="B334" t="s">
        <v>38</v>
      </c>
      <c r="C334">
        <v>5</v>
      </c>
      <c r="D334">
        <v>2016</v>
      </c>
      <c r="E334">
        <v>54</v>
      </c>
      <c r="F334" t="str">
        <f>INDEX(BillingGroup!$C:$C,MATCH($B334,BillingGroup!$B:$B,0))</f>
        <v>WEST RICHLAND</v>
      </c>
      <c r="G334" t="str">
        <f>INDEX(BillingGroup!$D:$D,MATCH($B334,BillingGroup!$B:$B,0))</f>
        <v>DIRECT BILL</v>
      </c>
    </row>
    <row r="335" spans="1:7" hidden="1" x14ac:dyDescent="0.25">
      <c r="A335" t="s">
        <v>35</v>
      </c>
      <c r="B335" t="s">
        <v>38</v>
      </c>
      <c r="C335">
        <v>6</v>
      </c>
      <c r="D335">
        <v>2016</v>
      </c>
      <c r="E335">
        <v>46</v>
      </c>
      <c r="F335" t="str">
        <f>INDEX(BillingGroup!$C:$C,MATCH($B335,BillingGroup!$B:$B,0))</f>
        <v>WEST RICHLAND</v>
      </c>
      <c r="G335" t="str">
        <f>INDEX(BillingGroup!$D:$D,MATCH($B335,BillingGroup!$B:$B,0))</f>
        <v>DIRECT BILL</v>
      </c>
    </row>
    <row r="336" spans="1:7" hidden="1" x14ac:dyDescent="0.25">
      <c r="A336" t="s">
        <v>35</v>
      </c>
      <c r="B336" t="s">
        <v>38</v>
      </c>
      <c r="C336">
        <v>7</v>
      </c>
      <c r="D336">
        <v>2016</v>
      </c>
      <c r="E336">
        <v>40</v>
      </c>
      <c r="F336" t="str">
        <f>INDEX(BillingGroup!$C:$C,MATCH($B336,BillingGroup!$B:$B,0))</f>
        <v>WEST RICHLAND</v>
      </c>
      <c r="G336" t="str">
        <f>INDEX(BillingGroup!$D:$D,MATCH($B336,BillingGroup!$B:$B,0))</f>
        <v>DIRECT BILL</v>
      </c>
    </row>
    <row r="337" spans="1:7" hidden="1" x14ac:dyDescent="0.25">
      <c r="A337" t="s">
        <v>35</v>
      </c>
      <c r="B337" t="s">
        <v>38</v>
      </c>
      <c r="C337">
        <v>8</v>
      </c>
      <c r="D337">
        <v>2016</v>
      </c>
      <c r="E337">
        <v>40</v>
      </c>
      <c r="F337" t="str">
        <f>INDEX(BillingGroup!$C:$C,MATCH($B337,BillingGroup!$B:$B,0))</f>
        <v>WEST RICHLAND</v>
      </c>
      <c r="G337" t="str">
        <f>INDEX(BillingGroup!$D:$D,MATCH($B337,BillingGroup!$B:$B,0))</f>
        <v>DIRECT BILL</v>
      </c>
    </row>
    <row r="338" spans="1:7" hidden="1" x14ac:dyDescent="0.25">
      <c r="A338" t="s">
        <v>35</v>
      </c>
      <c r="B338" t="s">
        <v>38</v>
      </c>
      <c r="C338">
        <v>9</v>
      </c>
      <c r="D338">
        <v>2016</v>
      </c>
      <c r="E338">
        <v>48</v>
      </c>
      <c r="F338" t="str">
        <f>INDEX(BillingGroup!$C:$C,MATCH($B338,BillingGroup!$B:$B,0))</f>
        <v>WEST RICHLAND</v>
      </c>
      <c r="G338" t="str">
        <f>INDEX(BillingGroup!$D:$D,MATCH($B338,BillingGroup!$B:$B,0))</f>
        <v>DIRECT BILL</v>
      </c>
    </row>
    <row r="339" spans="1:7" hidden="1" x14ac:dyDescent="0.25">
      <c r="A339" t="s">
        <v>35</v>
      </c>
      <c r="B339" t="s">
        <v>38</v>
      </c>
      <c r="C339">
        <v>10</v>
      </c>
      <c r="D339">
        <v>2015</v>
      </c>
      <c r="E339">
        <v>37</v>
      </c>
      <c r="F339" t="str">
        <f>INDEX(BillingGroup!$C:$C,MATCH($B339,BillingGroup!$B:$B,0))</f>
        <v>WEST RICHLAND</v>
      </c>
      <c r="G339" t="str">
        <f>INDEX(BillingGroup!$D:$D,MATCH($B339,BillingGroup!$B:$B,0))</f>
        <v>DIRECT BILL</v>
      </c>
    </row>
    <row r="340" spans="1:7" hidden="1" x14ac:dyDescent="0.25">
      <c r="A340" t="s">
        <v>35</v>
      </c>
      <c r="B340" t="s">
        <v>38</v>
      </c>
      <c r="C340">
        <v>11</v>
      </c>
      <c r="D340">
        <v>2015</v>
      </c>
      <c r="E340">
        <v>17</v>
      </c>
      <c r="F340" t="str">
        <f>INDEX(BillingGroup!$C:$C,MATCH($B340,BillingGroup!$B:$B,0))</f>
        <v>WEST RICHLAND</v>
      </c>
      <c r="G340" t="str">
        <f>INDEX(BillingGroup!$D:$D,MATCH($B340,BillingGroup!$B:$B,0))</f>
        <v>DIRECT BILL</v>
      </c>
    </row>
    <row r="341" spans="1:7" hidden="1" x14ac:dyDescent="0.25">
      <c r="A341" t="s">
        <v>35</v>
      </c>
      <c r="B341" t="s">
        <v>38</v>
      </c>
      <c r="C341">
        <v>12</v>
      </c>
      <c r="D341">
        <v>2015</v>
      </c>
      <c r="E341">
        <v>28</v>
      </c>
      <c r="F341" t="str">
        <f>INDEX(BillingGroup!$C:$C,MATCH($B341,BillingGroup!$B:$B,0))</f>
        <v>WEST RICHLAND</v>
      </c>
      <c r="G341" t="str">
        <f>INDEX(BillingGroup!$D:$D,MATCH($B341,BillingGroup!$B:$B,0))</f>
        <v>DIRECT BILL</v>
      </c>
    </row>
    <row r="342" spans="1:7" hidden="1" x14ac:dyDescent="0.25">
      <c r="A342" t="s">
        <v>35</v>
      </c>
      <c r="B342" t="s">
        <v>39</v>
      </c>
      <c r="C342">
        <v>1</v>
      </c>
      <c r="D342">
        <v>2016</v>
      </c>
      <c r="E342">
        <v>1062</v>
      </c>
      <c r="F342" t="str">
        <f>INDEX(BillingGroup!$C:$C,MATCH($B342,BillingGroup!$B:$B,0))</f>
        <v>BENTON CITY</v>
      </c>
      <c r="G342" t="str">
        <f>INDEX(BillingGroup!$D:$D,MATCH($B342,BillingGroup!$B:$B,0))</f>
        <v>DIRECT BILL</v>
      </c>
    </row>
    <row r="343" spans="1:7" hidden="1" x14ac:dyDescent="0.25">
      <c r="A343" t="s">
        <v>35</v>
      </c>
      <c r="B343" t="s">
        <v>39</v>
      </c>
      <c r="C343">
        <v>2</v>
      </c>
      <c r="D343">
        <v>2016</v>
      </c>
      <c r="E343">
        <v>1073</v>
      </c>
      <c r="F343" t="str">
        <f>INDEX(BillingGroup!$C:$C,MATCH($B343,BillingGroup!$B:$B,0))</f>
        <v>BENTON CITY</v>
      </c>
      <c r="G343" t="str">
        <f>INDEX(BillingGroup!$D:$D,MATCH($B343,BillingGroup!$B:$B,0))</f>
        <v>DIRECT BILL</v>
      </c>
    </row>
    <row r="344" spans="1:7" hidden="1" x14ac:dyDescent="0.25">
      <c r="A344" t="s">
        <v>35</v>
      </c>
      <c r="B344" t="s">
        <v>39</v>
      </c>
      <c r="C344">
        <v>3</v>
      </c>
      <c r="D344">
        <v>2016</v>
      </c>
      <c r="E344">
        <v>1066</v>
      </c>
      <c r="F344" t="str">
        <f>INDEX(BillingGroup!$C:$C,MATCH($B344,BillingGroup!$B:$B,0))</f>
        <v>BENTON CITY</v>
      </c>
      <c r="G344" t="str">
        <f>INDEX(BillingGroup!$D:$D,MATCH($B344,BillingGroup!$B:$B,0))</f>
        <v>DIRECT BILL</v>
      </c>
    </row>
    <row r="345" spans="1:7" hidden="1" x14ac:dyDescent="0.25">
      <c r="A345" t="s">
        <v>35</v>
      </c>
      <c r="B345" t="s">
        <v>39</v>
      </c>
      <c r="C345">
        <v>4</v>
      </c>
      <c r="D345">
        <v>2016</v>
      </c>
      <c r="E345">
        <v>1079</v>
      </c>
      <c r="F345" t="str">
        <f>INDEX(BillingGroup!$C:$C,MATCH($B345,BillingGroup!$B:$B,0))</f>
        <v>BENTON CITY</v>
      </c>
      <c r="G345" t="str">
        <f>INDEX(BillingGroup!$D:$D,MATCH($B345,BillingGroup!$B:$B,0))</f>
        <v>DIRECT BILL</v>
      </c>
    </row>
    <row r="346" spans="1:7" hidden="1" x14ac:dyDescent="0.25">
      <c r="A346" t="s">
        <v>35</v>
      </c>
      <c r="B346" t="s">
        <v>39</v>
      </c>
      <c r="C346">
        <v>5</v>
      </c>
      <c r="D346">
        <v>2016</v>
      </c>
      <c r="E346">
        <v>1084</v>
      </c>
      <c r="F346" t="str">
        <f>INDEX(BillingGroup!$C:$C,MATCH($B346,BillingGroup!$B:$B,0))</f>
        <v>BENTON CITY</v>
      </c>
      <c r="G346" t="str">
        <f>INDEX(BillingGroup!$D:$D,MATCH($B346,BillingGroup!$B:$B,0))</f>
        <v>DIRECT BILL</v>
      </c>
    </row>
    <row r="347" spans="1:7" hidden="1" x14ac:dyDescent="0.25">
      <c r="A347" t="s">
        <v>35</v>
      </c>
      <c r="B347" t="s">
        <v>39</v>
      </c>
      <c r="C347">
        <v>6</v>
      </c>
      <c r="D347">
        <v>2016</v>
      </c>
      <c r="E347">
        <v>1114</v>
      </c>
      <c r="F347" t="str">
        <f>INDEX(BillingGroup!$C:$C,MATCH($B347,BillingGroup!$B:$B,0))</f>
        <v>BENTON CITY</v>
      </c>
      <c r="G347" t="str">
        <f>INDEX(BillingGroup!$D:$D,MATCH($B347,BillingGroup!$B:$B,0))</f>
        <v>DIRECT BILL</v>
      </c>
    </row>
    <row r="348" spans="1:7" hidden="1" x14ac:dyDescent="0.25">
      <c r="A348" t="s">
        <v>35</v>
      </c>
      <c r="B348" t="s">
        <v>39</v>
      </c>
      <c r="C348">
        <v>7</v>
      </c>
      <c r="D348">
        <v>2016</v>
      </c>
      <c r="E348">
        <v>1094</v>
      </c>
      <c r="F348" t="str">
        <f>INDEX(BillingGroup!$C:$C,MATCH($B348,BillingGroup!$B:$B,0))</f>
        <v>BENTON CITY</v>
      </c>
      <c r="G348" t="str">
        <f>INDEX(BillingGroup!$D:$D,MATCH($B348,BillingGroup!$B:$B,0))</f>
        <v>DIRECT BILL</v>
      </c>
    </row>
    <row r="349" spans="1:7" hidden="1" x14ac:dyDescent="0.25">
      <c r="A349" t="s">
        <v>35</v>
      </c>
      <c r="B349" t="s">
        <v>39</v>
      </c>
      <c r="C349">
        <v>8</v>
      </c>
      <c r="D349">
        <v>2016</v>
      </c>
      <c r="E349">
        <v>1109</v>
      </c>
      <c r="F349" t="str">
        <f>INDEX(BillingGroup!$C:$C,MATCH($B349,BillingGroup!$B:$B,0))</f>
        <v>BENTON CITY</v>
      </c>
      <c r="G349" t="str">
        <f>INDEX(BillingGroup!$D:$D,MATCH($B349,BillingGroup!$B:$B,0))</f>
        <v>DIRECT BILL</v>
      </c>
    </row>
    <row r="350" spans="1:7" hidden="1" x14ac:dyDescent="0.25">
      <c r="A350" t="s">
        <v>35</v>
      </c>
      <c r="B350" t="s">
        <v>39</v>
      </c>
      <c r="C350">
        <v>9</v>
      </c>
      <c r="D350">
        <v>2016</v>
      </c>
      <c r="E350">
        <v>1115</v>
      </c>
      <c r="F350" t="str">
        <f>INDEX(BillingGroup!$C:$C,MATCH($B350,BillingGroup!$B:$B,0))</f>
        <v>BENTON CITY</v>
      </c>
      <c r="G350" t="str">
        <f>INDEX(BillingGroup!$D:$D,MATCH($B350,BillingGroup!$B:$B,0))</f>
        <v>DIRECT BILL</v>
      </c>
    </row>
    <row r="351" spans="1:7" hidden="1" x14ac:dyDescent="0.25">
      <c r="A351" t="s">
        <v>35</v>
      </c>
      <c r="B351" t="s">
        <v>39</v>
      </c>
      <c r="C351">
        <v>10</v>
      </c>
      <c r="D351">
        <v>2015</v>
      </c>
      <c r="E351">
        <v>1066</v>
      </c>
      <c r="F351" t="str">
        <f>INDEX(BillingGroup!$C:$C,MATCH($B351,BillingGroup!$B:$B,0))</f>
        <v>BENTON CITY</v>
      </c>
      <c r="G351" t="str">
        <f>INDEX(BillingGroup!$D:$D,MATCH($B351,BillingGroup!$B:$B,0))</f>
        <v>DIRECT BILL</v>
      </c>
    </row>
    <row r="352" spans="1:7" hidden="1" x14ac:dyDescent="0.25">
      <c r="A352" t="s">
        <v>35</v>
      </c>
      <c r="B352" t="s">
        <v>39</v>
      </c>
      <c r="C352">
        <v>11</v>
      </c>
      <c r="D352">
        <v>2015</v>
      </c>
      <c r="E352">
        <v>1075</v>
      </c>
      <c r="F352" t="str">
        <f>INDEX(BillingGroup!$C:$C,MATCH($B352,BillingGroup!$B:$B,0))</f>
        <v>BENTON CITY</v>
      </c>
      <c r="G352" t="str">
        <f>INDEX(BillingGroup!$D:$D,MATCH($B352,BillingGroup!$B:$B,0))</f>
        <v>DIRECT BILL</v>
      </c>
    </row>
    <row r="353" spans="1:7" hidden="1" x14ac:dyDescent="0.25">
      <c r="A353" t="s">
        <v>35</v>
      </c>
      <c r="B353" t="s">
        <v>39</v>
      </c>
      <c r="C353">
        <v>12</v>
      </c>
      <c r="D353">
        <v>2015</v>
      </c>
      <c r="E353">
        <v>1080</v>
      </c>
      <c r="F353" t="str">
        <f>INDEX(BillingGroup!$C:$C,MATCH($B353,BillingGroup!$B:$B,0))</f>
        <v>BENTON CITY</v>
      </c>
      <c r="G353" t="str">
        <f>INDEX(BillingGroup!$D:$D,MATCH($B353,BillingGroup!$B:$B,0))</f>
        <v>DIRECT BILL</v>
      </c>
    </row>
    <row r="354" spans="1:7" hidden="1" x14ac:dyDescent="0.25">
      <c r="A354" t="s">
        <v>35</v>
      </c>
      <c r="B354" t="s">
        <v>40</v>
      </c>
      <c r="C354">
        <v>1</v>
      </c>
      <c r="D354">
        <v>2016</v>
      </c>
      <c r="E354">
        <v>9</v>
      </c>
      <c r="F354" t="str">
        <f>INDEX(BillingGroup!$C:$C,MATCH($B354,BillingGroup!$B:$B,0))</f>
        <v>EXCLUDE</v>
      </c>
      <c r="G354" t="str">
        <f>INDEX(BillingGroup!$D:$D,MATCH($B354,BillingGroup!$B:$B,0))</f>
        <v>EXCLUDE</v>
      </c>
    </row>
    <row r="355" spans="1:7" hidden="1" x14ac:dyDescent="0.25">
      <c r="A355" t="s">
        <v>35</v>
      </c>
      <c r="B355" t="s">
        <v>40</v>
      </c>
      <c r="C355">
        <v>2</v>
      </c>
      <c r="D355">
        <v>2016</v>
      </c>
      <c r="E355">
        <v>8</v>
      </c>
      <c r="F355" t="str">
        <f>INDEX(BillingGroup!$C:$C,MATCH($B355,BillingGroup!$B:$B,0))</f>
        <v>EXCLUDE</v>
      </c>
      <c r="G355" t="str">
        <f>INDEX(BillingGroup!$D:$D,MATCH($B355,BillingGroup!$B:$B,0))</f>
        <v>EXCLUDE</v>
      </c>
    </row>
    <row r="356" spans="1:7" hidden="1" x14ac:dyDescent="0.25">
      <c r="A356" t="s">
        <v>35</v>
      </c>
      <c r="B356" t="s">
        <v>40</v>
      </c>
      <c r="C356">
        <v>3</v>
      </c>
      <c r="D356">
        <v>2016</v>
      </c>
      <c r="E356">
        <v>11</v>
      </c>
      <c r="F356" t="str">
        <f>INDEX(BillingGroup!$C:$C,MATCH($B356,BillingGroup!$B:$B,0))</f>
        <v>EXCLUDE</v>
      </c>
      <c r="G356" t="str">
        <f>INDEX(BillingGroup!$D:$D,MATCH($B356,BillingGroup!$B:$B,0))</f>
        <v>EXCLUDE</v>
      </c>
    </row>
    <row r="357" spans="1:7" hidden="1" x14ac:dyDescent="0.25">
      <c r="A357" t="s">
        <v>35</v>
      </c>
      <c r="B357" t="s">
        <v>40</v>
      </c>
      <c r="C357">
        <v>4</v>
      </c>
      <c r="D357">
        <v>2016</v>
      </c>
      <c r="E357">
        <v>7</v>
      </c>
      <c r="F357" t="str">
        <f>INDEX(BillingGroup!$C:$C,MATCH($B357,BillingGroup!$B:$B,0))</f>
        <v>EXCLUDE</v>
      </c>
      <c r="G357" t="str">
        <f>INDEX(BillingGroup!$D:$D,MATCH($B357,BillingGroup!$B:$B,0))</f>
        <v>EXCLUDE</v>
      </c>
    </row>
    <row r="358" spans="1:7" hidden="1" x14ac:dyDescent="0.25">
      <c r="A358" t="s">
        <v>35</v>
      </c>
      <c r="B358" t="s">
        <v>40</v>
      </c>
      <c r="C358">
        <v>5</v>
      </c>
      <c r="D358">
        <v>2016</v>
      </c>
      <c r="E358">
        <v>10</v>
      </c>
      <c r="F358" t="str">
        <f>INDEX(BillingGroup!$C:$C,MATCH($B358,BillingGroup!$B:$B,0))</f>
        <v>EXCLUDE</v>
      </c>
      <c r="G358" t="str">
        <f>INDEX(BillingGroup!$D:$D,MATCH($B358,BillingGroup!$B:$B,0))</f>
        <v>EXCLUDE</v>
      </c>
    </row>
    <row r="359" spans="1:7" hidden="1" x14ac:dyDescent="0.25">
      <c r="A359" t="s">
        <v>35</v>
      </c>
      <c r="B359" t="s">
        <v>40</v>
      </c>
      <c r="C359">
        <v>6</v>
      </c>
      <c r="D359">
        <v>2016</v>
      </c>
      <c r="E359">
        <v>10</v>
      </c>
      <c r="F359" t="str">
        <f>INDEX(BillingGroup!$C:$C,MATCH($B359,BillingGroup!$B:$B,0))</f>
        <v>EXCLUDE</v>
      </c>
      <c r="G359" t="str">
        <f>INDEX(BillingGroup!$D:$D,MATCH($B359,BillingGroup!$B:$B,0))</f>
        <v>EXCLUDE</v>
      </c>
    </row>
    <row r="360" spans="1:7" hidden="1" x14ac:dyDescent="0.25">
      <c r="A360" t="s">
        <v>35</v>
      </c>
      <c r="B360" t="s">
        <v>40</v>
      </c>
      <c r="C360">
        <v>7</v>
      </c>
      <c r="D360">
        <v>2016</v>
      </c>
      <c r="E360">
        <v>12</v>
      </c>
      <c r="F360" t="str">
        <f>INDEX(BillingGroup!$C:$C,MATCH($B360,BillingGroup!$B:$B,0))</f>
        <v>EXCLUDE</v>
      </c>
      <c r="G360" t="str">
        <f>INDEX(BillingGroup!$D:$D,MATCH($B360,BillingGroup!$B:$B,0))</f>
        <v>EXCLUDE</v>
      </c>
    </row>
    <row r="361" spans="1:7" hidden="1" x14ac:dyDescent="0.25">
      <c r="A361" t="s">
        <v>35</v>
      </c>
      <c r="B361" t="s">
        <v>40</v>
      </c>
      <c r="C361">
        <v>8</v>
      </c>
      <c r="D361">
        <v>2016</v>
      </c>
      <c r="E361">
        <v>12</v>
      </c>
      <c r="F361" t="str">
        <f>INDEX(BillingGroup!$C:$C,MATCH($B361,BillingGroup!$B:$B,0))</f>
        <v>EXCLUDE</v>
      </c>
      <c r="G361" t="str">
        <f>INDEX(BillingGroup!$D:$D,MATCH($B361,BillingGroup!$B:$B,0))</f>
        <v>EXCLUDE</v>
      </c>
    </row>
    <row r="362" spans="1:7" hidden="1" x14ac:dyDescent="0.25">
      <c r="A362" t="s">
        <v>35</v>
      </c>
      <c r="B362" t="s">
        <v>40</v>
      </c>
      <c r="C362">
        <v>9</v>
      </c>
      <c r="D362">
        <v>2016</v>
      </c>
      <c r="E362">
        <v>14</v>
      </c>
      <c r="F362" t="str">
        <f>INDEX(BillingGroup!$C:$C,MATCH($B362,BillingGroup!$B:$B,0))</f>
        <v>EXCLUDE</v>
      </c>
      <c r="G362" t="str">
        <f>INDEX(BillingGroup!$D:$D,MATCH($B362,BillingGroup!$B:$B,0))</f>
        <v>EXCLUDE</v>
      </c>
    </row>
    <row r="363" spans="1:7" hidden="1" x14ac:dyDescent="0.25">
      <c r="A363" t="s">
        <v>35</v>
      </c>
      <c r="B363" t="s">
        <v>40</v>
      </c>
      <c r="C363">
        <v>10</v>
      </c>
      <c r="D363">
        <v>2015</v>
      </c>
      <c r="E363">
        <v>12</v>
      </c>
      <c r="F363" t="str">
        <f>INDEX(BillingGroup!$C:$C,MATCH($B363,BillingGroup!$B:$B,0))</f>
        <v>EXCLUDE</v>
      </c>
      <c r="G363" t="str">
        <f>INDEX(BillingGroup!$D:$D,MATCH($B363,BillingGroup!$B:$B,0))</f>
        <v>EXCLUDE</v>
      </c>
    </row>
    <row r="364" spans="1:7" hidden="1" x14ac:dyDescent="0.25">
      <c r="A364" t="s">
        <v>35</v>
      </c>
      <c r="B364" t="s">
        <v>40</v>
      </c>
      <c r="C364">
        <v>11</v>
      </c>
      <c r="D364">
        <v>2015</v>
      </c>
      <c r="E364">
        <v>7</v>
      </c>
      <c r="F364" t="str">
        <f>INDEX(BillingGroup!$C:$C,MATCH($B364,BillingGroup!$B:$B,0))</f>
        <v>EXCLUDE</v>
      </c>
      <c r="G364" t="str">
        <f>INDEX(BillingGroup!$D:$D,MATCH($B364,BillingGroup!$B:$B,0))</f>
        <v>EXCLUDE</v>
      </c>
    </row>
    <row r="365" spans="1:7" hidden="1" x14ac:dyDescent="0.25">
      <c r="A365" t="s">
        <v>35</v>
      </c>
      <c r="B365" t="s">
        <v>40</v>
      </c>
      <c r="C365">
        <v>12</v>
      </c>
      <c r="D365">
        <v>2015</v>
      </c>
      <c r="E365">
        <v>10</v>
      </c>
      <c r="F365" t="str">
        <f>INDEX(BillingGroup!$C:$C,MATCH($B365,BillingGroup!$B:$B,0))</f>
        <v>EXCLUDE</v>
      </c>
      <c r="G365" t="str">
        <f>INDEX(BillingGroup!$D:$D,MATCH($B365,BillingGroup!$B:$B,0))</f>
        <v>EXCLUDE</v>
      </c>
    </row>
    <row r="366" spans="1:7" hidden="1" x14ac:dyDescent="0.25">
      <c r="A366" t="s">
        <v>35</v>
      </c>
      <c r="B366" t="s">
        <v>41</v>
      </c>
      <c r="C366">
        <v>1</v>
      </c>
      <c r="D366">
        <v>2016</v>
      </c>
      <c r="E366">
        <v>4614</v>
      </c>
      <c r="F366" t="str">
        <f>INDEX(BillingGroup!$C:$C,MATCH($B366,BillingGroup!$B:$B,0))</f>
        <v>WEST RICHLAND</v>
      </c>
      <c r="G366" t="str">
        <f>INDEX(BillingGroup!$D:$D,MATCH($B366,BillingGroup!$B:$B,0))</f>
        <v>CITY BILL</v>
      </c>
    </row>
    <row r="367" spans="1:7" hidden="1" x14ac:dyDescent="0.25">
      <c r="A367" t="s">
        <v>35</v>
      </c>
      <c r="B367" t="s">
        <v>41</v>
      </c>
      <c r="C367">
        <v>2</v>
      </c>
      <c r="D367">
        <v>2016</v>
      </c>
      <c r="E367">
        <v>4650</v>
      </c>
      <c r="F367" t="str">
        <f>INDEX(BillingGroup!$C:$C,MATCH($B367,BillingGroup!$B:$B,0))</f>
        <v>WEST RICHLAND</v>
      </c>
      <c r="G367" t="str">
        <f>INDEX(BillingGroup!$D:$D,MATCH($B367,BillingGroup!$B:$B,0))</f>
        <v>CITY BILL</v>
      </c>
    </row>
    <row r="368" spans="1:7" hidden="1" x14ac:dyDescent="0.25">
      <c r="A368" t="s">
        <v>35</v>
      </c>
      <c r="B368" t="s">
        <v>41</v>
      </c>
      <c r="C368">
        <v>3</v>
      </c>
      <c r="D368">
        <v>2016</v>
      </c>
      <c r="E368">
        <v>4676</v>
      </c>
      <c r="F368" t="str">
        <f>INDEX(BillingGroup!$C:$C,MATCH($B368,BillingGroup!$B:$B,0))</f>
        <v>WEST RICHLAND</v>
      </c>
      <c r="G368" t="str">
        <f>INDEX(BillingGroup!$D:$D,MATCH($B368,BillingGroup!$B:$B,0))</f>
        <v>CITY BILL</v>
      </c>
    </row>
    <row r="369" spans="1:7" hidden="1" x14ac:dyDescent="0.25">
      <c r="A369" t="s">
        <v>35</v>
      </c>
      <c r="B369" t="s">
        <v>41</v>
      </c>
      <c r="C369">
        <v>4</v>
      </c>
      <c r="D369">
        <v>2016</v>
      </c>
      <c r="E369">
        <v>4698</v>
      </c>
      <c r="F369" t="str">
        <f>INDEX(BillingGroup!$C:$C,MATCH($B369,BillingGroup!$B:$B,0))</f>
        <v>WEST RICHLAND</v>
      </c>
      <c r="G369" t="str">
        <f>INDEX(BillingGroup!$D:$D,MATCH($B369,BillingGroup!$B:$B,0))</f>
        <v>CITY BILL</v>
      </c>
    </row>
    <row r="370" spans="1:7" hidden="1" x14ac:dyDescent="0.25">
      <c r="A370" t="s">
        <v>35</v>
      </c>
      <c r="B370" t="s">
        <v>41</v>
      </c>
      <c r="C370">
        <v>5</v>
      </c>
      <c r="D370">
        <v>2016</v>
      </c>
      <c r="E370">
        <v>4694</v>
      </c>
      <c r="F370" t="str">
        <f>INDEX(BillingGroup!$C:$C,MATCH($B370,BillingGroup!$B:$B,0))</f>
        <v>WEST RICHLAND</v>
      </c>
      <c r="G370" t="str">
        <f>INDEX(BillingGroup!$D:$D,MATCH($B370,BillingGroup!$B:$B,0))</f>
        <v>CITY BILL</v>
      </c>
    </row>
    <row r="371" spans="1:7" hidden="1" x14ac:dyDescent="0.25">
      <c r="A371" t="s">
        <v>35</v>
      </c>
      <c r="B371" t="s">
        <v>41</v>
      </c>
      <c r="C371">
        <v>6</v>
      </c>
      <c r="D371">
        <v>2016</v>
      </c>
      <c r="E371">
        <v>4736</v>
      </c>
      <c r="F371" t="str">
        <f>INDEX(BillingGroup!$C:$C,MATCH($B371,BillingGroup!$B:$B,0))</f>
        <v>WEST RICHLAND</v>
      </c>
      <c r="G371" t="str">
        <f>INDEX(BillingGroup!$D:$D,MATCH($B371,BillingGroup!$B:$B,0))</f>
        <v>CITY BILL</v>
      </c>
    </row>
    <row r="372" spans="1:7" hidden="1" x14ac:dyDescent="0.25">
      <c r="A372" t="s">
        <v>35</v>
      </c>
      <c r="B372" t="s">
        <v>41</v>
      </c>
      <c r="C372">
        <v>7</v>
      </c>
      <c r="D372">
        <v>2016</v>
      </c>
      <c r="E372">
        <v>4728</v>
      </c>
      <c r="F372" t="str">
        <f>INDEX(BillingGroup!$C:$C,MATCH($B372,BillingGroup!$B:$B,0))</f>
        <v>WEST RICHLAND</v>
      </c>
      <c r="G372" t="str">
        <f>INDEX(BillingGroup!$D:$D,MATCH($B372,BillingGroup!$B:$B,0))</f>
        <v>CITY BILL</v>
      </c>
    </row>
    <row r="373" spans="1:7" hidden="1" x14ac:dyDescent="0.25">
      <c r="A373" t="s">
        <v>35</v>
      </c>
      <c r="B373" t="s">
        <v>41</v>
      </c>
      <c r="C373">
        <v>8</v>
      </c>
      <c r="D373">
        <v>2016</v>
      </c>
      <c r="E373">
        <v>4755</v>
      </c>
      <c r="F373" t="str">
        <f>INDEX(BillingGroup!$C:$C,MATCH($B373,BillingGroup!$B:$B,0))</f>
        <v>WEST RICHLAND</v>
      </c>
      <c r="G373" t="str">
        <f>INDEX(BillingGroup!$D:$D,MATCH($B373,BillingGroup!$B:$B,0))</f>
        <v>CITY BILL</v>
      </c>
    </row>
    <row r="374" spans="1:7" hidden="1" x14ac:dyDescent="0.25">
      <c r="A374" t="s">
        <v>35</v>
      </c>
      <c r="B374" t="s">
        <v>41</v>
      </c>
      <c r="C374">
        <v>9</v>
      </c>
      <c r="D374">
        <v>2016</v>
      </c>
      <c r="E374">
        <v>4736</v>
      </c>
      <c r="F374" t="str">
        <f>INDEX(BillingGroup!$C:$C,MATCH($B374,BillingGroup!$B:$B,0))</f>
        <v>WEST RICHLAND</v>
      </c>
      <c r="G374" t="str">
        <f>INDEX(BillingGroup!$D:$D,MATCH($B374,BillingGroup!$B:$B,0))</f>
        <v>CITY BILL</v>
      </c>
    </row>
    <row r="375" spans="1:7" hidden="1" x14ac:dyDescent="0.25">
      <c r="A375" t="s">
        <v>35</v>
      </c>
      <c r="B375" t="s">
        <v>41</v>
      </c>
      <c r="C375">
        <v>10</v>
      </c>
      <c r="D375">
        <v>2015</v>
      </c>
      <c r="E375">
        <v>4607</v>
      </c>
      <c r="F375" t="str">
        <f>INDEX(BillingGroup!$C:$C,MATCH($B375,BillingGroup!$B:$B,0))</f>
        <v>WEST RICHLAND</v>
      </c>
      <c r="G375" t="str">
        <f>INDEX(BillingGroup!$D:$D,MATCH($B375,BillingGroup!$B:$B,0))</f>
        <v>CITY BILL</v>
      </c>
    </row>
    <row r="376" spans="1:7" hidden="1" x14ac:dyDescent="0.25">
      <c r="A376" t="s">
        <v>35</v>
      </c>
      <c r="B376" t="s">
        <v>41</v>
      </c>
      <c r="C376">
        <v>11</v>
      </c>
      <c r="D376">
        <v>2015</v>
      </c>
      <c r="E376">
        <v>4597</v>
      </c>
      <c r="F376" t="str">
        <f>INDEX(BillingGroup!$C:$C,MATCH($B376,BillingGroup!$B:$B,0))</f>
        <v>WEST RICHLAND</v>
      </c>
      <c r="G376" t="str">
        <f>INDEX(BillingGroup!$D:$D,MATCH($B376,BillingGroup!$B:$B,0))</f>
        <v>CITY BILL</v>
      </c>
    </row>
    <row r="377" spans="1:7" hidden="1" x14ac:dyDescent="0.25">
      <c r="A377" t="s">
        <v>35</v>
      </c>
      <c r="B377" t="s">
        <v>41</v>
      </c>
      <c r="C377">
        <v>12</v>
      </c>
      <c r="D377">
        <v>2015</v>
      </c>
      <c r="E377">
        <v>4619</v>
      </c>
      <c r="F377" t="str">
        <f>INDEX(BillingGroup!$C:$C,MATCH($B377,BillingGroup!$B:$B,0))</f>
        <v>WEST RICHLAND</v>
      </c>
      <c r="G377" t="str">
        <f>INDEX(BillingGroup!$D:$D,MATCH($B377,BillingGroup!$B:$B,0))</f>
        <v>CITY BILL</v>
      </c>
    </row>
    <row r="378" spans="1:7" hidden="1" x14ac:dyDescent="0.25">
      <c r="A378" t="s">
        <v>5</v>
      </c>
      <c r="B378" t="s">
        <v>42</v>
      </c>
      <c r="C378">
        <v>1</v>
      </c>
      <c r="D378">
        <v>2016</v>
      </c>
      <c r="E378">
        <v>4235</v>
      </c>
      <c r="F378" t="str">
        <f>INDEX(BillingGroup!$C:$C,MATCH($B378,BillingGroup!$B:$B,0))</f>
        <v>WUTC_Walla Walla County</v>
      </c>
      <c r="G378" t="str">
        <f>INDEX(BillingGroup!$D:$D,MATCH($B378,BillingGroup!$B:$B,0))</f>
        <v>DIRECT BILL</v>
      </c>
    </row>
    <row r="379" spans="1:7" hidden="1" x14ac:dyDescent="0.25">
      <c r="A379" t="s">
        <v>5</v>
      </c>
      <c r="B379" t="s">
        <v>42</v>
      </c>
      <c r="C379">
        <v>2</v>
      </c>
      <c r="D379">
        <v>2016</v>
      </c>
      <c r="E379">
        <v>4348</v>
      </c>
      <c r="F379" t="str">
        <f>INDEX(BillingGroup!$C:$C,MATCH($B379,BillingGroup!$B:$B,0))</f>
        <v>WUTC_Walla Walla County</v>
      </c>
      <c r="G379" t="str">
        <f>INDEX(BillingGroup!$D:$D,MATCH($B379,BillingGroup!$B:$B,0))</f>
        <v>DIRECT BILL</v>
      </c>
    </row>
    <row r="380" spans="1:7" hidden="1" x14ac:dyDescent="0.25">
      <c r="A380" t="s">
        <v>5</v>
      </c>
      <c r="B380" t="s">
        <v>42</v>
      </c>
      <c r="C380">
        <v>3</v>
      </c>
      <c r="D380">
        <v>2016</v>
      </c>
      <c r="E380">
        <v>4519</v>
      </c>
      <c r="F380" t="str">
        <f>INDEX(BillingGroup!$C:$C,MATCH($B380,BillingGroup!$B:$B,0))</f>
        <v>WUTC_Walla Walla County</v>
      </c>
      <c r="G380" t="str">
        <f>INDEX(BillingGroup!$D:$D,MATCH($B380,BillingGroup!$B:$B,0))</f>
        <v>DIRECT BILL</v>
      </c>
    </row>
    <row r="381" spans="1:7" hidden="1" x14ac:dyDescent="0.25">
      <c r="A381" t="s">
        <v>5</v>
      </c>
      <c r="B381" t="s">
        <v>42</v>
      </c>
      <c r="C381">
        <v>4</v>
      </c>
      <c r="D381">
        <v>2016</v>
      </c>
      <c r="E381">
        <v>4540</v>
      </c>
      <c r="F381" t="str">
        <f>INDEX(BillingGroup!$C:$C,MATCH($B381,BillingGroup!$B:$B,0))</f>
        <v>WUTC_Walla Walla County</v>
      </c>
      <c r="G381" t="str">
        <f>INDEX(BillingGroup!$D:$D,MATCH($B381,BillingGroup!$B:$B,0))</f>
        <v>DIRECT BILL</v>
      </c>
    </row>
    <row r="382" spans="1:7" hidden="1" x14ac:dyDescent="0.25">
      <c r="A382" t="s">
        <v>5</v>
      </c>
      <c r="B382" t="s">
        <v>42</v>
      </c>
      <c r="C382">
        <v>5</v>
      </c>
      <c r="D382">
        <v>2016</v>
      </c>
      <c r="E382">
        <v>4464</v>
      </c>
      <c r="F382" t="str">
        <f>INDEX(BillingGroup!$C:$C,MATCH($B382,BillingGroup!$B:$B,0))</f>
        <v>WUTC_Walla Walla County</v>
      </c>
      <c r="G382" t="str">
        <f>INDEX(BillingGroup!$D:$D,MATCH($B382,BillingGroup!$B:$B,0))</f>
        <v>DIRECT BILL</v>
      </c>
    </row>
    <row r="383" spans="1:7" hidden="1" x14ac:dyDescent="0.25">
      <c r="A383" t="s">
        <v>5</v>
      </c>
      <c r="B383" t="s">
        <v>42</v>
      </c>
      <c r="C383">
        <v>6</v>
      </c>
      <c r="D383">
        <v>2016</v>
      </c>
      <c r="E383">
        <v>4480</v>
      </c>
      <c r="F383" t="str">
        <f>INDEX(BillingGroup!$C:$C,MATCH($B383,BillingGroup!$B:$B,0))</f>
        <v>WUTC_Walla Walla County</v>
      </c>
      <c r="G383" t="str">
        <f>INDEX(BillingGroup!$D:$D,MATCH($B383,BillingGroup!$B:$B,0))</f>
        <v>DIRECT BILL</v>
      </c>
    </row>
    <row r="384" spans="1:7" hidden="1" x14ac:dyDescent="0.25">
      <c r="A384" t="s">
        <v>5</v>
      </c>
      <c r="B384" t="s">
        <v>42</v>
      </c>
      <c r="C384">
        <v>7</v>
      </c>
      <c r="D384">
        <v>2016</v>
      </c>
      <c r="E384">
        <v>4494</v>
      </c>
      <c r="F384" t="str">
        <f>INDEX(BillingGroup!$C:$C,MATCH($B384,BillingGroup!$B:$B,0))</f>
        <v>WUTC_Walla Walla County</v>
      </c>
      <c r="G384" t="str">
        <f>INDEX(BillingGroup!$D:$D,MATCH($B384,BillingGroup!$B:$B,0))</f>
        <v>DIRECT BILL</v>
      </c>
    </row>
    <row r="385" spans="1:7" hidden="1" x14ac:dyDescent="0.25">
      <c r="A385" t="s">
        <v>5</v>
      </c>
      <c r="B385" t="s">
        <v>42</v>
      </c>
      <c r="C385">
        <v>8</v>
      </c>
      <c r="D385">
        <v>2016</v>
      </c>
      <c r="E385">
        <v>4453</v>
      </c>
      <c r="F385" t="str">
        <f>INDEX(BillingGroup!$C:$C,MATCH($B385,BillingGroup!$B:$B,0))</f>
        <v>WUTC_Walla Walla County</v>
      </c>
      <c r="G385" t="str">
        <f>INDEX(BillingGroup!$D:$D,MATCH($B385,BillingGroup!$B:$B,0))</f>
        <v>DIRECT BILL</v>
      </c>
    </row>
    <row r="386" spans="1:7" hidden="1" x14ac:dyDescent="0.25">
      <c r="A386" t="s">
        <v>5</v>
      </c>
      <c r="B386" t="s">
        <v>42</v>
      </c>
      <c r="C386">
        <v>9</v>
      </c>
      <c r="D386">
        <v>2016</v>
      </c>
      <c r="E386">
        <v>4422</v>
      </c>
      <c r="F386" t="str">
        <f>INDEX(BillingGroup!$C:$C,MATCH($B386,BillingGroup!$B:$B,0))</f>
        <v>WUTC_Walla Walla County</v>
      </c>
      <c r="G386" t="str">
        <f>INDEX(BillingGroup!$D:$D,MATCH($B386,BillingGroup!$B:$B,0))</f>
        <v>DIRECT BILL</v>
      </c>
    </row>
    <row r="387" spans="1:7" hidden="1" x14ac:dyDescent="0.25">
      <c r="A387" t="s">
        <v>5</v>
      </c>
      <c r="B387" t="s">
        <v>42</v>
      </c>
      <c r="C387">
        <v>10</v>
      </c>
      <c r="D387">
        <v>2015</v>
      </c>
      <c r="E387">
        <v>4330</v>
      </c>
      <c r="F387" t="str">
        <f>INDEX(BillingGroup!$C:$C,MATCH($B387,BillingGroup!$B:$B,0))</f>
        <v>WUTC_Walla Walla County</v>
      </c>
      <c r="G387" t="str">
        <f>INDEX(BillingGroup!$D:$D,MATCH($B387,BillingGroup!$B:$B,0))</f>
        <v>DIRECT BILL</v>
      </c>
    </row>
    <row r="388" spans="1:7" hidden="1" x14ac:dyDescent="0.25">
      <c r="A388" t="s">
        <v>5</v>
      </c>
      <c r="B388" t="s">
        <v>42</v>
      </c>
      <c r="C388">
        <v>11</v>
      </c>
      <c r="D388">
        <v>2015</v>
      </c>
      <c r="E388">
        <v>4298</v>
      </c>
      <c r="F388" t="str">
        <f>INDEX(BillingGroup!$C:$C,MATCH($B388,BillingGroup!$B:$B,0))</f>
        <v>WUTC_Walla Walla County</v>
      </c>
      <c r="G388" t="str">
        <f>INDEX(BillingGroup!$D:$D,MATCH($B388,BillingGroup!$B:$B,0))</f>
        <v>DIRECT BILL</v>
      </c>
    </row>
    <row r="389" spans="1:7" hidden="1" x14ac:dyDescent="0.25">
      <c r="A389" t="s">
        <v>5</v>
      </c>
      <c r="B389" t="s">
        <v>42</v>
      </c>
      <c r="C389">
        <v>12</v>
      </c>
      <c r="D389">
        <v>2015</v>
      </c>
      <c r="E389">
        <v>4309</v>
      </c>
      <c r="F389" t="str">
        <f>INDEX(BillingGroup!$C:$C,MATCH($B389,BillingGroup!$B:$B,0))</f>
        <v>WUTC_Walla Walla County</v>
      </c>
      <c r="G389" t="str">
        <f>INDEX(BillingGroup!$D:$D,MATCH($B389,BillingGroup!$B:$B,0))</f>
        <v>DIRECT BILL</v>
      </c>
    </row>
    <row r="390" spans="1:7" hidden="1" x14ac:dyDescent="0.25">
      <c r="A390" t="s">
        <v>5</v>
      </c>
      <c r="B390" t="s">
        <v>43</v>
      </c>
      <c r="C390">
        <v>1</v>
      </c>
      <c r="D390">
        <v>2016</v>
      </c>
      <c r="E390">
        <v>380</v>
      </c>
      <c r="F390" t="str">
        <f>INDEX(BillingGroup!$C:$C,MATCH($B390,BillingGroup!$B:$B,0))</f>
        <v>WUTC_Columbia County</v>
      </c>
      <c r="G390" t="str">
        <f>INDEX(BillingGroup!$D:$D,MATCH($B390,BillingGroup!$B:$B,0))</f>
        <v>DIRECT BILL</v>
      </c>
    </row>
    <row r="391" spans="1:7" hidden="1" x14ac:dyDescent="0.25">
      <c r="A391" t="s">
        <v>5</v>
      </c>
      <c r="B391" t="s">
        <v>43</v>
      </c>
      <c r="C391">
        <v>2</v>
      </c>
      <c r="D391">
        <v>2016</v>
      </c>
      <c r="E391">
        <v>381</v>
      </c>
      <c r="F391" t="str">
        <f>INDEX(BillingGroup!$C:$C,MATCH($B391,BillingGroup!$B:$B,0))</f>
        <v>WUTC_Columbia County</v>
      </c>
      <c r="G391" t="str">
        <f>INDEX(BillingGroup!$D:$D,MATCH($B391,BillingGroup!$B:$B,0))</f>
        <v>DIRECT BILL</v>
      </c>
    </row>
    <row r="392" spans="1:7" hidden="1" x14ac:dyDescent="0.25">
      <c r="A392" t="s">
        <v>5</v>
      </c>
      <c r="B392" t="s">
        <v>43</v>
      </c>
      <c r="C392">
        <v>3</v>
      </c>
      <c r="D392">
        <v>2016</v>
      </c>
      <c r="E392">
        <v>397</v>
      </c>
      <c r="F392" t="str">
        <f>INDEX(BillingGroup!$C:$C,MATCH($B392,BillingGroup!$B:$B,0))</f>
        <v>WUTC_Columbia County</v>
      </c>
      <c r="G392" t="str">
        <f>INDEX(BillingGroup!$D:$D,MATCH($B392,BillingGroup!$B:$B,0))</f>
        <v>DIRECT BILL</v>
      </c>
    </row>
    <row r="393" spans="1:7" hidden="1" x14ac:dyDescent="0.25">
      <c r="A393" t="s">
        <v>5</v>
      </c>
      <c r="B393" t="s">
        <v>43</v>
      </c>
      <c r="C393">
        <v>4</v>
      </c>
      <c r="D393">
        <v>2016</v>
      </c>
      <c r="E393">
        <v>400</v>
      </c>
      <c r="F393" t="str">
        <f>INDEX(BillingGroup!$C:$C,MATCH($B393,BillingGroup!$B:$B,0))</f>
        <v>WUTC_Columbia County</v>
      </c>
      <c r="G393" t="str">
        <f>INDEX(BillingGroup!$D:$D,MATCH($B393,BillingGroup!$B:$B,0))</f>
        <v>DIRECT BILL</v>
      </c>
    </row>
    <row r="394" spans="1:7" hidden="1" x14ac:dyDescent="0.25">
      <c r="A394" t="s">
        <v>5</v>
      </c>
      <c r="B394" t="s">
        <v>43</v>
      </c>
      <c r="C394">
        <v>5</v>
      </c>
      <c r="D394">
        <v>2016</v>
      </c>
      <c r="E394">
        <v>409</v>
      </c>
      <c r="F394" t="str">
        <f>INDEX(BillingGroup!$C:$C,MATCH($B394,BillingGroup!$B:$B,0))</f>
        <v>WUTC_Columbia County</v>
      </c>
      <c r="G394" t="str">
        <f>INDEX(BillingGroup!$D:$D,MATCH($B394,BillingGroup!$B:$B,0))</f>
        <v>DIRECT BILL</v>
      </c>
    </row>
    <row r="395" spans="1:7" hidden="1" x14ac:dyDescent="0.25">
      <c r="A395" t="s">
        <v>5</v>
      </c>
      <c r="B395" t="s">
        <v>43</v>
      </c>
      <c r="C395">
        <v>6</v>
      </c>
      <c r="D395">
        <v>2016</v>
      </c>
      <c r="E395">
        <v>426</v>
      </c>
      <c r="F395" t="str">
        <f>INDEX(BillingGroup!$C:$C,MATCH($B395,BillingGroup!$B:$B,0))</f>
        <v>WUTC_Columbia County</v>
      </c>
      <c r="G395" t="str">
        <f>INDEX(BillingGroup!$D:$D,MATCH($B395,BillingGroup!$B:$B,0))</f>
        <v>DIRECT BILL</v>
      </c>
    </row>
    <row r="396" spans="1:7" hidden="1" x14ac:dyDescent="0.25">
      <c r="A396" t="s">
        <v>5</v>
      </c>
      <c r="B396" t="s">
        <v>43</v>
      </c>
      <c r="C396">
        <v>7</v>
      </c>
      <c r="D396">
        <v>2016</v>
      </c>
      <c r="E396">
        <v>421</v>
      </c>
      <c r="F396" t="str">
        <f>INDEX(BillingGroup!$C:$C,MATCH($B396,BillingGroup!$B:$B,0))</f>
        <v>WUTC_Columbia County</v>
      </c>
      <c r="G396" t="str">
        <f>INDEX(BillingGroup!$D:$D,MATCH($B396,BillingGroup!$B:$B,0))</f>
        <v>DIRECT BILL</v>
      </c>
    </row>
    <row r="397" spans="1:7" hidden="1" x14ac:dyDescent="0.25">
      <c r="A397" t="s">
        <v>5</v>
      </c>
      <c r="B397" t="s">
        <v>43</v>
      </c>
      <c r="C397">
        <v>8</v>
      </c>
      <c r="D397">
        <v>2016</v>
      </c>
      <c r="E397">
        <v>417</v>
      </c>
      <c r="F397" t="str">
        <f>INDEX(BillingGroup!$C:$C,MATCH($B397,BillingGroup!$B:$B,0))</f>
        <v>WUTC_Columbia County</v>
      </c>
      <c r="G397" t="str">
        <f>INDEX(BillingGroup!$D:$D,MATCH($B397,BillingGroup!$B:$B,0))</f>
        <v>DIRECT BILL</v>
      </c>
    </row>
    <row r="398" spans="1:7" hidden="1" x14ac:dyDescent="0.25">
      <c r="A398" t="s">
        <v>5</v>
      </c>
      <c r="B398" t="s">
        <v>43</v>
      </c>
      <c r="C398">
        <v>9</v>
      </c>
      <c r="D398">
        <v>2016</v>
      </c>
      <c r="E398">
        <v>397</v>
      </c>
      <c r="F398" t="str">
        <f>INDEX(BillingGroup!$C:$C,MATCH($B398,BillingGroup!$B:$B,0))</f>
        <v>WUTC_Columbia County</v>
      </c>
      <c r="G398" t="str">
        <f>INDEX(BillingGroup!$D:$D,MATCH($B398,BillingGroup!$B:$B,0))</f>
        <v>DIRECT BILL</v>
      </c>
    </row>
    <row r="399" spans="1:7" hidden="1" x14ac:dyDescent="0.25">
      <c r="A399" t="s">
        <v>5</v>
      </c>
      <c r="B399" t="s">
        <v>43</v>
      </c>
      <c r="C399">
        <v>10</v>
      </c>
      <c r="D399">
        <v>2015</v>
      </c>
      <c r="E399">
        <v>424</v>
      </c>
      <c r="F399" t="str">
        <f>INDEX(BillingGroup!$C:$C,MATCH($B399,BillingGroup!$B:$B,0))</f>
        <v>WUTC_Columbia County</v>
      </c>
      <c r="G399" t="str">
        <f>INDEX(BillingGroup!$D:$D,MATCH($B399,BillingGroup!$B:$B,0))</f>
        <v>DIRECT BILL</v>
      </c>
    </row>
    <row r="400" spans="1:7" hidden="1" x14ac:dyDescent="0.25">
      <c r="A400" t="s">
        <v>5</v>
      </c>
      <c r="B400" t="s">
        <v>43</v>
      </c>
      <c r="C400">
        <v>11</v>
      </c>
      <c r="D400">
        <v>2015</v>
      </c>
      <c r="E400">
        <v>407</v>
      </c>
      <c r="F400" t="str">
        <f>INDEX(BillingGroup!$C:$C,MATCH($B400,BillingGroup!$B:$B,0))</f>
        <v>WUTC_Columbia County</v>
      </c>
      <c r="G400" t="str">
        <f>INDEX(BillingGroup!$D:$D,MATCH($B400,BillingGroup!$B:$B,0))</f>
        <v>DIRECT BILL</v>
      </c>
    </row>
    <row r="401" spans="1:7" hidden="1" x14ac:dyDescent="0.25">
      <c r="A401" t="s">
        <v>5</v>
      </c>
      <c r="B401" t="s">
        <v>43</v>
      </c>
      <c r="C401">
        <v>12</v>
      </c>
      <c r="D401">
        <v>2015</v>
      </c>
      <c r="E401">
        <v>399</v>
      </c>
      <c r="F401" t="str">
        <f>INDEX(BillingGroup!$C:$C,MATCH($B401,BillingGroup!$B:$B,0))</f>
        <v>WUTC_Columbia County</v>
      </c>
      <c r="G401" t="str">
        <f>INDEX(BillingGroup!$D:$D,MATCH($B401,BillingGroup!$B:$B,0))</f>
        <v>DIRECT BILL</v>
      </c>
    </row>
    <row r="402" spans="1:7" hidden="1" x14ac:dyDescent="0.25">
      <c r="A402" t="s">
        <v>5</v>
      </c>
      <c r="B402" t="s">
        <v>44</v>
      </c>
      <c r="C402">
        <v>1</v>
      </c>
      <c r="D402">
        <v>2016</v>
      </c>
      <c r="E402">
        <v>3167</v>
      </c>
      <c r="F402" t="str">
        <f>INDEX(BillingGroup!$C:$C,MATCH($B402,BillingGroup!$B:$B,0))</f>
        <v>COLLEGE PLACE</v>
      </c>
      <c r="G402" t="str">
        <f>INDEX(BillingGroup!$D:$D,MATCH($B402,BillingGroup!$B:$B,0))</f>
        <v>DIRECT BILL</v>
      </c>
    </row>
    <row r="403" spans="1:7" hidden="1" x14ac:dyDescent="0.25">
      <c r="A403" t="s">
        <v>5</v>
      </c>
      <c r="B403" t="s">
        <v>44</v>
      </c>
      <c r="C403">
        <v>2</v>
      </c>
      <c r="D403">
        <v>2016</v>
      </c>
      <c r="E403">
        <v>3198</v>
      </c>
      <c r="F403" t="str">
        <f>INDEX(BillingGroup!$C:$C,MATCH($B403,BillingGroup!$B:$B,0))</f>
        <v>COLLEGE PLACE</v>
      </c>
      <c r="G403" t="str">
        <f>INDEX(BillingGroup!$D:$D,MATCH($B403,BillingGroup!$B:$B,0))</f>
        <v>DIRECT BILL</v>
      </c>
    </row>
    <row r="404" spans="1:7" hidden="1" x14ac:dyDescent="0.25">
      <c r="A404" t="s">
        <v>5</v>
      </c>
      <c r="B404" t="s">
        <v>44</v>
      </c>
      <c r="C404">
        <v>3</v>
      </c>
      <c r="D404">
        <v>2016</v>
      </c>
      <c r="E404">
        <v>3367</v>
      </c>
      <c r="F404" t="str">
        <f>INDEX(BillingGroup!$C:$C,MATCH($B404,BillingGroup!$B:$B,0))</f>
        <v>COLLEGE PLACE</v>
      </c>
      <c r="G404" t="str">
        <f>INDEX(BillingGroup!$D:$D,MATCH($B404,BillingGroup!$B:$B,0))</f>
        <v>DIRECT BILL</v>
      </c>
    </row>
    <row r="405" spans="1:7" hidden="1" x14ac:dyDescent="0.25">
      <c r="A405" t="s">
        <v>5</v>
      </c>
      <c r="B405" t="s">
        <v>44</v>
      </c>
      <c r="C405">
        <v>4</v>
      </c>
      <c r="D405">
        <v>2016</v>
      </c>
      <c r="E405">
        <v>3316</v>
      </c>
      <c r="F405" t="str">
        <f>INDEX(BillingGroup!$C:$C,MATCH($B405,BillingGroup!$B:$B,0))</f>
        <v>COLLEGE PLACE</v>
      </c>
      <c r="G405" t="str">
        <f>INDEX(BillingGroup!$D:$D,MATCH($B405,BillingGroup!$B:$B,0))</f>
        <v>DIRECT BILL</v>
      </c>
    </row>
    <row r="406" spans="1:7" hidden="1" x14ac:dyDescent="0.25">
      <c r="A406" t="s">
        <v>5</v>
      </c>
      <c r="B406" t="s">
        <v>44</v>
      </c>
      <c r="C406">
        <v>5</v>
      </c>
      <c r="D406">
        <v>2016</v>
      </c>
      <c r="E406">
        <v>3238</v>
      </c>
      <c r="F406" t="str">
        <f>INDEX(BillingGroup!$C:$C,MATCH($B406,BillingGroup!$B:$B,0))</f>
        <v>COLLEGE PLACE</v>
      </c>
      <c r="G406" t="str">
        <f>INDEX(BillingGroup!$D:$D,MATCH($B406,BillingGroup!$B:$B,0))</f>
        <v>DIRECT BILL</v>
      </c>
    </row>
    <row r="407" spans="1:7" hidden="1" x14ac:dyDescent="0.25">
      <c r="A407" t="s">
        <v>5</v>
      </c>
      <c r="B407" t="s">
        <v>44</v>
      </c>
      <c r="C407">
        <v>6</v>
      </c>
      <c r="D407">
        <v>2016</v>
      </c>
      <c r="E407">
        <v>3294</v>
      </c>
      <c r="F407" t="str">
        <f>INDEX(BillingGroup!$C:$C,MATCH($B407,BillingGroup!$B:$B,0))</f>
        <v>COLLEGE PLACE</v>
      </c>
      <c r="G407" t="str">
        <f>INDEX(BillingGroup!$D:$D,MATCH($B407,BillingGroup!$B:$B,0))</f>
        <v>DIRECT BILL</v>
      </c>
    </row>
    <row r="408" spans="1:7" hidden="1" x14ac:dyDescent="0.25">
      <c r="A408" t="s">
        <v>5</v>
      </c>
      <c r="B408" t="s">
        <v>44</v>
      </c>
      <c r="C408">
        <v>7</v>
      </c>
      <c r="D408">
        <v>2016</v>
      </c>
      <c r="E408">
        <v>3340</v>
      </c>
      <c r="F408" t="str">
        <f>INDEX(BillingGroup!$C:$C,MATCH($B408,BillingGroup!$B:$B,0))</f>
        <v>COLLEGE PLACE</v>
      </c>
      <c r="G408" t="str">
        <f>INDEX(BillingGroup!$D:$D,MATCH($B408,BillingGroup!$B:$B,0))</f>
        <v>DIRECT BILL</v>
      </c>
    </row>
    <row r="409" spans="1:7" hidden="1" x14ac:dyDescent="0.25">
      <c r="A409" t="s">
        <v>5</v>
      </c>
      <c r="B409" t="s">
        <v>44</v>
      </c>
      <c r="C409">
        <v>8</v>
      </c>
      <c r="D409">
        <v>2016</v>
      </c>
      <c r="E409">
        <v>3357</v>
      </c>
      <c r="F409" t="str">
        <f>INDEX(BillingGroup!$C:$C,MATCH($B409,BillingGroup!$B:$B,0))</f>
        <v>COLLEGE PLACE</v>
      </c>
      <c r="G409" t="str">
        <f>INDEX(BillingGroup!$D:$D,MATCH($B409,BillingGroup!$B:$B,0))</f>
        <v>DIRECT BILL</v>
      </c>
    </row>
    <row r="410" spans="1:7" hidden="1" x14ac:dyDescent="0.25">
      <c r="A410" t="s">
        <v>5</v>
      </c>
      <c r="B410" t="s">
        <v>44</v>
      </c>
      <c r="C410">
        <v>9</v>
      </c>
      <c r="D410">
        <v>2016</v>
      </c>
      <c r="E410">
        <v>3282</v>
      </c>
      <c r="F410" t="str">
        <f>INDEX(BillingGroup!$C:$C,MATCH($B410,BillingGroup!$B:$B,0))</f>
        <v>COLLEGE PLACE</v>
      </c>
      <c r="G410" t="str">
        <f>INDEX(BillingGroup!$D:$D,MATCH($B410,BillingGroup!$B:$B,0))</f>
        <v>DIRECT BILL</v>
      </c>
    </row>
    <row r="411" spans="1:7" hidden="1" x14ac:dyDescent="0.25">
      <c r="A411" t="s">
        <v>5</v>
      </c>
      <c r="B411" t="s">
        <v>44</v>
      </c>
      <c r="C411">
        <v>10</v>
      </c>
      <c r="D411">
        <v>2015</v>
      </c>
      <c r="E411">
        <v>3128</v>
      </c>
      <c r="F411" t="str">
        <f>INDEX(BillingGroup!$C:$C,MATCH($B411,BillingGroup!$B:$B,0))</f>
        <v>COLLEGE PLACE</v>
      </c>
      <c r="G411" t="str">
        <f>INDEX(BillingGroup!$D:$D,MATCH($B411,BillingGroup!$B:$B,0))</f>
        <v>DIRECT BILL</v>
      </c>
    </row>
    <row r="412" spans="1:7" hidden="1" x14ac:dyDescent="0.25">
      <c r="A412" t="s">
        <v>5</v>
      </c>
      <c r="B412" t="s">
        <v>44</v>
      </c>
      <c r="C412">
        <v>11</v>
      </c>
      <c r="D412">
        <v>2015</v>
      </c>
      <c r="E412">
        <v>3158</v>
      </c>
      <c r="F412" t="str">
        <f>INDEX(BillingGroup!$C:$C,MATCH($B412,BillingGroup!$B:$B,0))</f>
        <v>COLLEGE PLACE</v>
      </c>
      <c r="G412" t="str">
        <f>INDEX(BillingGroup!$D:$D,MATCH($B412,BillingGroup!$B:$B,0))</f>
        <v>DIRECT BILL</v>
      </c>
    </row>
    <row r="413" spans="1:7" hidden="1" x14ac:dyDescent="0.25">
      <c r="A413" t="s">
        <v>5</v>
      </c>
      <c r="B413" t="s">
        <v>44</v>
      </c>
      <c r="C413">
        <v>12</v>
      </c>
      <c r="D413">
        <v>2015</v>
      </c>
      <c r="E413">
        <v>3224</v>
      </c>
      <c r="F413" t="str">
        <f>INDEX(BillingGroup!$C:$C,MATCH($B413,BillingGroup!$B:$B,0))</f>
        <v>COLLEGE PLACE</v>
      </c>
      <c r="G413" t="str">
        <f>INDEX(BillingGroup!$D:$D,MATCH($B413,BillingGroup!$B:$B,0))</f>
        <v>DIRECT BILL</v>
      </c>
    </row>
    <row r="414" spans="1:7" hidden="1" x14ac:dyDescent="0.25">
      <c r="A414" t="s">
        <v>5</v>
      </c>
      <c r="B414" t="s">
        <v>45</v>
      </c>
      <c r="C414">
        <v>1</v>
      </c>
      <c r="D414">
        <v>2016</v>
      </c>
      <c r="E414">
        <v>594</v>
      </c>
      <c r="F414" t="str">
        <f>INDEX(BillingGroup!$C:$C,MATCH($B414,BillingGroup!$B:$B,0))</f>
        <v>WUTC_Walla Walla County</v>
      </c>
      <c r="G414" t="str">
        <f>INDEX(BillingGroup!$D:$D,MATCH($B414,BillingGroup!$B:$B,0))</f>
        <v>DIRECT BILL</v>
      </c>
    </row>
    <row r="415" spans="1:7" hidden="1" x14ac:dyDescent="0.25">
      <c r="A415" t="s">
        <v>5</v>
      </c>
      <c r="B415" t="s">
        <v>45</v>
      </c>
      <c r="C415">
        <v>2</v>
      </c>
      <c r="D415">
        <v>2016</v>
      </c>
      <c r="E415">
        <v>603</v>
      </c>
      <c r="F415" t="str">
        <f>INDEX(BillingGroup!$C:$C,MATCH($B415,BillingGroup!$B:$B,0))</f>
        <v>WUTC_Walla Walla County</v>
      </c>
      <c r="G415" t="str">
        <f>INDEX(BillingGroup!$D:$D,MATCH($B415,BillingGroup!$B:$B,0))</f>
        <v>DIRECT BILL</v>
      </c>
    </row>
    <row r="416" spans="1:7" hidden="1" x14ac:dyDescent="0.25">
      <c r="A416" t="s">
        <v>5</v>
      </c>
      <c r="B416" t="s">
        <v>45</v>
      </c>
      <c r="C416">
        <v>3</v>
      </c>
      <c r="D416">
        <v>2016</v>
      </c>
      <c r="E416">
        <v>657</v>
      </c>
      <c r="F416" t="str">
        <f>INDEX(BillingGroup!$C:$C,MATCH($B416,BillingGroup!$B:$B,0))</f>
        <v>WUTC_Walla Walla County</v>
      </c>
      <c r="G416" t="str">
        <f>INDEX(BillingGroup!$D:$D,MATCH($B416,BillingGroup!$B:$B,0))</f>
        <v>DIRECT BILL</v>
      </c>
    </row>
    <row r="417" spans="1:7" hidden="1" x14ac:dyDescent="0.25">
      <c r="A417" t="s">
        <v>5</v>
      </c>
      <c r="B417" t="s">
        <v>45</v>
      </c>
      <c r="C417">
        <v>4</v>
      </c>
      <c r="D417">
        <v>2016</v>
      </c>
      <c r="E417">
        <v>666</v>
      </c>
      <c r="F417" t="str">
        <f>INDEX(BillingGroup!$C:$C,MATCH($B417,BillingGroup!$B:$B,0))</f>
        <v>WUTC_Walla Walla County</v>
      </c>
      <c r="G417" t="str">
        <f>INDEX(BillingGroup!$D:$D,MATCH($B417,BillingGroup!$B:$B,0))</f>
        <v>DIRECT BILL</v>
      </c>
    </row>
    <row r="418" spans="1:7" hidden="1" x14ac:dyDescent="0.25">
      <c r="A418" t="s">
        <v>5</v>
      </c>
      <c r="B418" t="s">
        <v>45</v>
      </c>
      <c r="C418">
        <v>5</v>
      </c>
      <c r="D418">
        <v>2016</v>
      </c>
      <c r="E418">
        <v>670</v>
      </c>
      <c r="F418" t="str">
        <f>INDEX(BillingGroup!$C:$C,MATCH($B418,BillingGroup!$B:$B,0))</f>
        <v>WUTC_Walla Walla County</v>
      </c>
      <c r="G418" t="str">
        <f>INDEX(BillingGroup!$D:$D,MATCH($B418,BillingGroup!$B:$B,0))</f>
        <v>DIRECT BILL</v>
      </c>
    </row>
    <row r="419" spans="1:7" hidden="1" x14ac:dyDescent="0.25">
      <c r="A419" t="s">
        <v>5</v>
      </c>
      <c r="B419" t="s">
        <v>45</v>
      </c>
      <c r="C419">
        <v>6</v>
      </c>
      <c r="D419">
        <v>2016</v>
      </c>
      <c r="E419">
        <v>649</v>
      </c>
      <c r="F419" t="str">
        <f>INDEX(BillingGroup!$C:$C,MATCH($B419,BillingGroup!$B:$B,0))</f>
        <v>WUTC_Walla Walla County</v>
      </c>
      <c r="G419" t="str">
        <f>INDEX(BillingGroup!$D:$D,MATCH($B419,BillingGroup!$B:$B,0))</f>
        <v>DIRECT BILL</v>
      </c>
    </row>
    <row r="420" spans="1:7" hidden="1" x14ac:dyDescent="0.25">
      <c r="A420" t="s">
        <v>5</v>
      </c>
      <c r="B420" t="s">
        <v>45</v>
      </c>
      <c r="C420">
        <v>7</v>
      </c>
      <c r="D420">
        <v>2016</v>
      </c>
      <c r="E420">
        <v>669</v>
      </c>
      <c r="F420" t="str">
        <f>INDEX(BillingGroup!$C:$C,MATCH($B420,BillingGroup!$B:$B,0))</f>
        <v>WUTC_Walla Walla County</v>
      </c>
      <c r="G420" t="str">
        <f>INDEX(BillingGroup!$D:$D,MATCH($B420,BillingGroup!$B:$B,0))</f>
        <v>DIRECT BILL</v>
      </c>
    </row>
    <row r="421" spans="1:7" hidden="1" x14ac:dyDescent="0.25">
      <c r="A421" t="s">
        <v>5</v>
      </c>
      <c r="B421" t="s">
        <v>45</v>
      </c>
      <c r="C421">
        <v>8</v>
      </c>
      <c r="D421">
        <v>2016</v>
      </c>
      <c r="E421">
        <v>651</v>
      </c>
      <c r="F421" t="str">
        <f>INDEX(BillingGroup!$C:$C,MATCH($B421,BillingGroup!$B:$B,0))</f>
        <v>WUTC_Walla Walla County</v>
      </c>
      <c r="G421" t="str">
        <f>INDEX(BillingGroup!$D:$D,MATCH($B421,BillingGroup!$B:$B,0))</f>
        <v>DIRECT BILL</v>
      </c>
    </row>
    <row r="422" spans="1:7" hidden="1" x14ac:dyDescent="0.25">
      <c r="A422" t="s">
        <v>5</v>
      </c>
      <c r="B422" t="s">
        <v>45</v>
      </c>
      <c r="C422">
        <v>9</v>
      </c>
      <c r="D422">
        <v>2016</v>
      </c>
      <c r="E422">
        <v>650</v>
      </c>
      <c r="F422" t="str">
        <f>INDEX(BillingGroup!$C:$C,MATCH($B422,BillingGroup!$B:$B,0))</f>
        <v>WUTC_Walla Walla County</v>
      </c>
      <c r="G422" t="str">
        <f>INDEX(BillingGroup!$D:$D,MATCH($B422,BillingGroup!$B:$B,0))</f>
        <v>DIRECT BILL</v>
      </c>
    </row>
    <row r="423" spans="1:7" hidden="1" x14ac:dyDescent="0.25">
      <c r="A423" t="s">
        <v>5</v>
      </c>
      <c r="B423" t="s">
        <v>45</v>
      </c>
      <c r="C423">
        <v>10</v>
      </c>
      <c r="D423">
        <v>2015</v>
      </c>
      <c r="E423">
        <v>609</v>
      </c>
      <c r="F423" t="str">
        <f>INDEX(BillingGroup!$C:$C,MATCH($B423,BillingGroup!$B:$B,0))</f>
        <v>WUTC_Walla Walla County</v>
      </c>
      <c r="G423" t="str">
        <f>INDEX(BillingGroup!$D:$D,MATCH($B423,BillingGroup!$B:$B,0))</f>
        <v>DIRECT BILL</v>
      </c>
    </row>
    <row r="424" spans="1:7" hidden="1" x14ac:dyDescent="0.25">
      <c r="A424" t="s">
        <v>5</v>
      </c>
      <c r="B424" t="s">
        <v>45</v>
      </c>
      <c r="C424">
        <v>11</v>
      </c>
      <c r="D424">
        <v>2015</v>
      </c>
      <c r="E424">
        <v>601</v>
      </c>
      <c r="F424" t="str">
        <f>INDEX(BillingGroup!$C:$C,MATCH($B424,BillingGroup!$B:$B,0))</f>
        <v>WUTC_Walla Walla County</v>
      </c>
      <c r="G424" t="str">
        <f>INDEX(BillingGroup!$D:$D,MATCH($B424,BillingGroup!$B:$B,0))</f>
        <v>DIRECT BILL</v>
      </c>
    </row>
    <row r="425" spans="1:7" hidden="1" x14ac:dyDescent="0.25">
      <c r="A425" t="s">
        <v>5</v>
      </c>
      <c r="B425" t="s">
        <v>45</v>
      </c>
      <c r="C425">
        <v>12</v>
      </c>
      <c r="D425">
        <v>2015</v>
      </c>
      <c r="E425">
        <v>599</v>
      </c>
      <c r="F425" t="str">
        <f>INDEX(BillingGroup!$C:$C,MATCH($B425,BillingGroup!$B:$B,0))</f>
        <v>WUTC_Walla Walla County</v>
      </c>
      <c r="G425" t="str">
        <f>INDEX(BillingGroup!$D:$D,MATCH($B425,BillingGroup!$B:$B,0))</f>
        <v>DIRECT BILL</v>
      </c>
    </row>
    <row r="426" spans="1:7" hidden="1" x14ac:dyDescent="0.25">
      <c r="A426" t="s">
        <v>5</v>
      </c>
      <c r="B426" t="s">
        <v>46</v>
      </c>
      <c r="C426">
        <v>1</v>
      </c>
      <c r="D426">
        <v>2016</v>
      </c>
      <c r="E426">
        <v>20</v>
      </c>
      <c r="F426" t="str">
        <f>INDEX(BillingGroup!$C:$C,MATCH($B426,BillingGroup!$B:$B,0))</f>
        <v>WUTC_Walla Walla County</v>
      </c>
      <c r="G426" t="str">
        <f>INDEX(BillingGroup!$D:$D,MATCH($B426,BillingGroup!$B:$B,0))</f>
        <v>DIRECT BILL</v>
      </c>
    </row>
    <row r="427" spans="1:7" hidden="1" x14ac:dyDescent="0.25">
      <c r="A427" t="s">
        <v>5</v>
      </c>
      <c r="B427" t="s">
        <v>46</v>
      </c>
      <c r="C427">
        <v>2</v>
      </c>
      <c r="D427">
        <v>2016</v>
      </c>
      <c r="E427">
        <v>24</v>
      </c>
      <c r="F427" t="str">
        <f>INDEX(BillingGroup!$C:$C,MATCH($B427,BillingGroup!$B:$B,0))</f>
        <v>WUTC_Walla Walla County</v>
      </c>
      <c r="G427" t="str">
        <f>INDEX(BillingGroup!$D:$D,MATCH($B427,BillingGroup!$B:$B,0))</f>
        <v>DIRECT BILL</v>
      </c>
    </row>
    <row r="428" spans="1:7" hidden="1" x14ac:dyDescent="0.25">
      <c r="A428" t="s">
        <v>5</v>
      </c>
      <c r="B428" t="s">
        <v>46</v>
      </c>
      <c r="C428">
        <v>3</v>
      </c>
      <c r="D428">
        <v>2016</v>
      </c>
      <c r="E428">
        <v>14</v>
      </c>
      <c r="F428" t="str">
        <f>INDEX(BillingGroup!$C:$C,MATCH($B428,BillingGroup!$B:$B,0))</f>
        <v>WUTC_Walla Walla County</v>
      </c>
      <c r="G428" t="str">
        <f>INDEX(BillingGroup!$D:$D,MATCH($B428,BillingGroup!$B:$B,0))</f>
        <v>DIRECT BILL</v>
      </c>
    </row>
    <row r="429" spans="1:7" hidden="1" x14ac:dyDescent="0.25">
      <c r="A429" t="s">
        <v>5</v>
      </c>
      <c r="B429" t="s">
        <v>46</v>
      </c>
      <c r="C429">
        <v>4</v>
      </c>
      <c r="D429">
        <v>2016</v>
      </c>
      <c r="E429">
        <v>23</v>
      </c>
      <c r="F429" t="str">
        <f>INDEX(BillingGroup!$C:$C,MATCH($B429,BillingGroup!$B:$B,0))</f>
        <v>WUTC_Walla Walla County</v>
      </c>
      <c r="G429" t="str">
        <f>INDEX(BillingGroup!$D:$D,MATCH($B429,BillingGroup!$B:$B,0))</f>
        <v>DIRECT BILL</v>
      </c>
    </row>
    <row r="430" spans="1:7" hidden="1" x14ac:dyDescent="0.25">
      <c r="A430" t="s">
        <v>5</v>
      </c>
      <c r="B430" t="s">
        <v>46</v>
      </c>
      <c r="C430">
        <v>5</v>
      </c>
      <c r="D430">
        <v>2016</v>
      </c>
      <c r="E430">
        <v>21</v>
      </c>
      <c r="F430" t="str">
        <f>INDEX(BillingGroup!$C:$C,MATCH($B430,BillingGroup!$B:$B,0))</f>
        <v>WUTC_Walla Walla County</v>
      </c>
      <c r="G430" t="str">
        <f>INDEX(BillingGroup!$D:$D,MATCH($B430,BillingGroup!$B:$B,0))</f>
        <v>DIRECT BILL</v>
      </c>
    </row>
    <row r="431" spans="1:7" hidden="1" x14ac:dyDescent="0.25">
      <c r="A431" t="s">
        <v>5</v>
      </c>
      <c r="B431" t="s">
        <v>46</v>
      </c>
      <c r="C431">
        <v>6</v>
      </c>
      <c r="D431">
        <v>2016</v>
      </c>
      <c r="E431">
        <v>23</v>
      </c>
      <c r="F431" t="str">
        <f>INDEX(BillingGroup!$C:$C,MATCH($B431,BillingGroup!$B:$B,0))</f>
        <v>WUTC_Walla Walla County</v>
      </c>
      <c r="G431" t="str">
        <f>INDEX(BillingGroup!$D:$D,MATCH($B431,BillingGroup!$B:$B,0))</f>
        <v>DIRECT BILL</v>
      </c>
    </row>
    <row r="432" spans="1:7" hidden="1" x14ac:dyDescent="0.25">
      <c r="A432" t="s">
        <v>5</v>
      </c>
      <c r="B432" t="s">
        <v>46</v>
      </c>
      <c r="C432">
        <v>7</v>
      </c>
      <c r="D432">
        <v>2016</v>
      </c>
      <c r="E432">
        <v>29</v>
      </c>
      <c r="F432" t="str">
        <f>INDEX(BillingGroup!$C:$C,MATCH($B432,BillingGroup!$B:$B,0))</f>
        <v>WUTC_Walla Walla County</v>
      </c>
      <c r="G432" t="str">
        <f>INDEX(BillingGroup!$D:$D,MATCH($B432,BillingGroup!$B:$B,0))</f>
        <v>DIRECT BILL</v>
      </c>
    </row>
    <row r="433" spans="1:7" hidden="1" x14ac:dyDescent="0.25">
      <c r="A433" t="s">
        <v>5</v>
      </c>
      <c r="B433" t="s">
        <v>46</v>
      </c>
      <c r="C433">
        <v>8</v>
      </c>
      <c r="D433">
        <v>2016</v>
      </c>
      <c r="E433">
        <v>66</v>
      </c>
      <c r="F433" t="str">
        <f>INDEX(BillingGroup!$C:$C,MATCH($B433,BillingGroup!$B:$B,0))</f>
        <v>WUTC_Walla Walla County</v>
      </c>
      <c r="G433" t="str">
        <f>INDEX(BillingGroup!$D:$D,MATCH($B433,BillingGroup!$B:$B,0))</f>
        <v>DIRECT BILL</v>
      </c>
    </row>
    <row r="434" spans="1:7" hidden="1" x14ac:dyDescent="0.25">
      <c r="A434" t="s">
        <v>5</v>
      </c>
      <c r="B434" t="s">
        <v>46</v>
      </c>
      <c r="C434">
        <v>9</v>
      </c>
      <c r="D434">
        <v>2016</v>
      </c>
      <c r="E434">
        <v>106</v>
      </c>
      <c r="F434" t="str">
        <f>INDEX(BillingGroup!$C:$C,MATCH($B434,BillingGroup!$B:$B,0))</f>
        <v>WUTC_Walla Walla County</v>
      </c>
      <c r="G434" t="str">
        <f>INDEX(BillingGroup!$D:$D,MATCH($B434,BillingGroup!$B:$B,0))</f>
        <v>DIRECT BILL</v>
      </c>
    </row>
    <row r="435" spans="1:7" hidden="1" x14ac:dyDescent="0.25">
      <c r="A435" t="s">
        <v>5</v>
      </c>
      <c r="B435" t="s">
        <v>46</v>
      </c>
      <c r="C435">
        <v>10</v>
      </c>
      <c r="D435">
        <v>2015</v>
      </c>
      <c r="E435">
        <v>106</v>
      </c>
      <c r="F435" t="str">
        <f>INDEX(BillingGroup!$C:$C,MATCH($B435,BillingGroup!$B:$B,0))</f>
        <v>WUTC_Walla Walla County</v>
      </c>
      <c r="G435" t="str">
        <f>INDEX(BillingGroup!$D:$D,MATCH($B435,BillingGroup!$B:$B,0))</f>
        <v>DIRECT BILL</v>
      </c>
    </row>
    <row r="436" spans="1:7" hidden="1" x14ac:dyDescent="0.25">
      <c r="A436" t="s">
        <v>5</v>
      </c>
      <c r="B436" t="s">
        <v>46</v>
      </c>
      <c r="C436">
        <v>11</v>
      </c>
      <c r="D436">
        <v>2015</v>
      </c>
      <c r="E436">
        <v>43</v>
      </c>
      <c r="F436" t="str">
        <f>INDEX(BillingGroup!$C:$C,MATCH($B436,BillingGroup!$B:$B,0))</f>
        <v>WUTC_Walla Walla County</v>
      </c>
      <c r="G436" t="str">
        <f>INDEX(BillingGroup!$D:$D,MATCH($B436,BillingGroup!$B:$B,0))</f>
        <v>DIRECT BILL</v>
      </c>
    </row>
    <row r="437" spans="1:7" hidden="1" x14ac:dyDescent="0.25">
      <c r="A437" t="s">
        <v>5</v>
      </c>
      <c r="B437" t="s">
        <v>46</v>
      </c>
      <c r="C437">
        <v>12</v>
      </c>
      <c r="D437">
        <v>2015</v>
      </c>
      <c r="E437">
        <v>24</v>
      </c>
      <c r="F437" t="str">
        <f>INDEX(BillingGroup!$C:$C,MATCH($B437,BillingGroup!$B:$B,0))</f>
        <v>WUTC_Walla Walla County</v>
      </c>
      <c r="G437" t="str">
        <f>INDEX(BillingGroup!$D:$D,MATCH($B437,BillingGroup!$B:$B,0))</f>
        <v>DIRECT BILL</v>
      </c>
    </row>
    <row r="438" spans="1:7" hidden="1" x14ac:dyDescent="0.25">
      <c r="A438" t="s">
        <v>5</v>
      </c>
      <c r="B438" t="s">
        <v>47</v>
      </c>
      <c r="C438">
        <v>1</v>
      </c>
      <c r="D438">
        <v>2016</v>
      </c>
      <c r="E438">
        <v>9793</v>
      </c>
      <c r="F438" t="str">
        <f>INDEX(BillingGroup!$C:$C,MATCH($B438,BillingGroup!$B:$B,0))</f>
        <v>EXCLUDE</v>
      </c>
      <c r="G438" t="str">
        <f>INDEX(BillingGroup!$D:$D,MATCH($B438,BillingGroup!$B:$B,0))</f>
        <v>EXCLUDE</v>
      </c>
    </row>
    <row r="439" spans="1:7" hidden="1" x14ac:dyDescent="0.25">
      <c r="A439" t="s">
        <v>5</v>
      </c>
      <c r="B439" t="s">
        <v>47</v>
      </c>
      <c r="C439">
        <v>2</v>
      </c>
      <c r="D439">
        <v>2016</v>
      </c>
      <c r="E439">
        <v>9795</v>
      </c>
      <c r="F439" t="str">
        <f>INDEX(BillingGroup!$C:$C,MATCH($B439,BillingGroup!$B:$B,0))</f>
        <v>EXCLUDE</v>
      </c>
      <c r="G439" t="str">
        <f>INDEX(BillingGroup!$D:$D,MATCH($B439,BillingGroup!$B:$B,0))</f>
        <v>EXCLUDE</v>
      </c>
    </row>
    <row r="440" spans="1:7" hidden="1" x14ac:dyDescent="0.25">
      <c r="A440" t="s">
        <v>5</v>
      </c>
      <c r="B440" t="s">
        <v>47</v>
      </c>
      <c r="C440">
        <v>3</v>
      </c>
      <c r="D440">
        <v>2016</v>
      </c>
      <c r="E440">
        <v>9800</v>
      </c>
      <c r="F440" t="str">
        <f>INDEX(BillingGroup!$C:$C,MATCH($B440,BillingGroup!$B:$B,0))</f>
        <v>EXCLUDE</v>
      </c>
      <c r="G440" t="str">
        <f>INDEX(BillingGroup!$D:$D,MATCH($B440,BillingGroup!$B:$B,0))</f>
        <v>EXCLUDE</v>
      </c>
    </row>
    <row r="441" spans="1:7" hidden="1" x14ac:dyDescent="0.25">
      <c r="A441" t="s">
        <v>5</v>
      </c>
      <c r="B441" t="s">
        <v>47</v>
      </c>
      <c r="C441">
        <v>4</v>
      </c>
      <c r="D441">
        <v>2016</v>
      </c>
      <c r="E441">
        <v>9822</v>
      </c>
      <c r="F441" t="str">
        <f>INDEX(BillingGroup!$C:$C,MATCH($B441,BillingGroup!$B:$B,0))</f>
        <v>EXCLUDE</v>
      </c>
      <c r="G441" t="str">
        <f>INDEX(BillingGroup!$D:$D,MATCH($B441,BillingGroup!$B:$B,0))</f>
        <v>EXCLUDE</v>
      </c>
    </row>
    <row r="442" spans="1:7" hidden="1" x14ac:dyDescent="0.25">
      <c r="A442" t="s">
        <v>5</v>
      </c>
      <c r="B442" t="s">
        <v>47</v>
      </c>
      <c r="C442">
        <v>5</v>
      </c>
      <c r="D442">
        <v>2016</v>
      </c>
      <c r="E442">
        <v>9816</v>
      </c>
      <c r="F442" t="str">
        <f>INDEX(BillingGroup!$C:$C,MATCH($B442,BillingGroup!$B:$B,0))</f>
        <v>EXCLUDE</v>
      </c>
      <c r="G442" t="str">
        <f>INDEX(BillingGroup!$D:$D,MATCH($B442,BillingGroup!$B:$B,0))</f>
        <v>EXCLUDE</v>
      </c>
    </row>
    <row r="443" spans="1:7" hidden="1" x14ac:dyDescent="0.25">
      <c r="A443" t="s">
        <v>5</v>
      </c>
      <c r="B443" t="s">
        <v>47</v>
      </c>
      <c r="C443">
        <v>6</v>
      </c>
      <c r="D443">
        <v>2016</v>
      </c>
      <c r="E443">
        <v>9818</v>
      </c>
      <c r="F443" t="str">
        <f>INDEX(BillingGroup!$C:$C,MATCH($B443,BillingGroup!$B:$B,0))</f>
        <v>EXCLUDE</v>
      </c>
      <c r="G443" t="str">
        <f>INDEX(BillingGroup!$D:$D,MATCH($B443,BillingGroup!$B:$B,0))</f>
        <v>EXCLUDE</v>
      </c>
    </row>
    <row r="444" spans="1:7" hidden="1" x14ac:dyDescent="0.25">
      <c r="A444" t="s">
        <v>5</v>
      </c>
      <c r="B444" t="s">
        <v>47</v>
      </c>
      <c r="C444">
        <v>7</v>
      </c>
      <c r="D444">
        <v>2016</v>
      </c>
      <c r="E444">
        <v>9817</v>
      </c>
      <c r="F444" t="str">
        <f>INDEX(BillingGroup!$C:$C,MATCH($B444,BillingGroup!$B:$B,0))</f>
        <v>EXCLUDE</v>
      </c>
      <c r="G444" t="str">
        <f>INDEX(BillingGroup!$D:$D,MATCH($B444,BillingGroup!$B:$B,0))</f>
        <v>EXCLUDE</v>
      </c>
    </row>
    <row r="445" spans="1:7" hidden="1" x14ac:dyDescent="0.25">
      <c r="A445" t="s">
        <v>5</v>
      </c>
      <c r="B445" t="s">
        <v>47</v>
      </c>
      <c r="C445">
        <v>8</v>
      </c>
      <c r="D445">
        <v>2016</v>
      </c>
      <c r="E445">
        <v>9821</v>
      </c>
      <c r="F445" t="str">
        <f>INDEX(BillingGroup!$C:$C,MATCH($B445,BillingGroup!$B:$B,0))</f>
        <v>EXCLUDE</v>
      </c>
      <c r="G445" t="str">
        <f>INDEX(BillingGroup!$D:$D,MATCH($B445,BillingGroup!$B:$B,0))</f>
        <v>EXCLUDE</v>
      </c>
    </row>
    <row r="446" spans="1:7" hidden="1" x14ac:dyDescent="0.25">
      <c r="A446" t="s">
        <v>5</v>
      </c>
      <c r="B446" t="s">
        <v>47</v>
      </c>
      <c r="C446">
        <v>9</v>
      </c>
      <c r="D446">
        <v>2016</v>
      </c>
      <c r="E446">
        <v>9849</v>
      </c>
      <c r="F446" t="str">
        <f>INDEX(BillingGroup!$C:$C,MATCH($B446,BillingGroup!$B:$B,0))</f>
        <v>EXCLUDE</v>
      </c>
      <c r="G446" t="str">
        <f>INDEX(BillingGroup!$D:$D,MATCH($B446,BillingGroup!$B:$B,0))</f>
        <v>EXCLUDE</v>
      </c>
    </row>
    <row r="447" spans="1:7" hidden="1" x14ac:dyDescent="0.25">
      <c r="A447" t="s">
        <v>5</v>
      </c>
      <c r="B447" t="s">
        <v>47</v>
      </c>
      <c r="C447">
        <v>10</v>
      </c>
      <c r="D447">
        <v>2015</v>
      </c>
      <c r="E447">
        <v>9784</v>
      </c>
      <c r="F447" t="str">
        <f>INDEX(BillingGroup!$C:$C,MATCH($B447,BillingGroup!$B:$B,0))</f>
        <v>EXCLUDE</v>
      </c>
      <c r="G447" t="str">
        <f>INDEX(BillingGroup!$D:$D,MATCH($B447,BillingGroup!$B:$B,0))</f>
        <v>EXCLUDE</v>
      </c>
    </row>
    <row r="448" spans="1:7" hidden="1" x14ac:dyDescent="0.25">
      <c r="A448" t="s">
        <v>5</v>
      </c>
      <c r="B448" t="s">
        <v>47</v>
      </c>
      <c r="C448">
        <v>11</v>
      </c>
      <c r="D448">
        <v>2015</v>
      </c>
      <c r="E448">
        <v>9762</v>
      </c>
      <c r="F448" t="str">
        <f>INDEX(BillingGroup!$C:$C,MATCH($B448,BillingGroup!$B:$B,0))</f>
        <v>EXCLUDE</v>
      </c>
      <c r="G448" t="str">
        <f>INDEX(BillingGroup!$D:$D,MATCH($B448,BillingGroup!$B:$B,0))</f>
        <v>EXCLUDE</v>
      </c>
    </row>
    <row r="449" spans="1:7" hidden="1" x14ac:dyDescent="0.25">
      <c r="A449" t="s">
        <v>5</v>
      </c>
      <c r="B449" t="s">
        <v>47</v>
      </c>
      <c r="C449">
        <v>12</v>
      </c>
      <c r="D449">
        <v>2015</v>
      </c>
      <c r="E449">
        <v>9779</v>
      </c>
      <c r="F449" t="str">
        <f>INDEX(BillingGroup!$C:$C,MATCH($B449,BillingGroup!$B:$B,0))</f>
        <v>EXCLUDE</v>
      </c>
      <c r="G449" t="str">
        <f>INDEX(BillingGroup!$D:$D,MATCH($B449,BillingGroup!$B:$B,0))</f>
        <v>EXCLUDE</v>
      </c>
    </row>
    <row r="450" spans="1:7" x14ac:dyDescent="0.25">
      <c r="A450" t="s">
        <v>48</v>
      </c>
      <c r="B450" t="s">
        <v>49</v>
      </c>
      <c r="C450">
        <v>1</v>
      </c>
      <c r="D450">
        <v>2016</v>
      </c>
      <c r="E450">
        <v>201</v>
      </c>
      <c r="F450" t="str">
        <f>INDEX(BillingGroup!$C:$C,MATCH($B450,BillingGroup!$B:$B,0))</f>
        <v>WUTC_Yakima County</v>
      </c>
      <c r="G450" t="str">
        <f>INDEX(BillingGroup!$D:$D,MATCH($B450,BillingGroup!$B:$B,0))</f>
        <v>DIRECT BILL</v>
      </c>
    </row>
    <row r="451" spans="1:7" x14ac:dyDescent="0.25">
      <c r="A451" t="s">
        <v>48</v>
      </c>
      <c r="B451" t="s">
        <v>49</v>
      </c>
      <c r="C451">
        <v>2</v>
      </c>
      <c r="D451">
        <v>2016</v>
      </c>
      <c r="E451">
        <v>208</v>
      </c>
      <c r="F451" t="str">
        <f>INDEX(BillingGroup!$C:$C,MATCH($B451,BillingGroup!$B:$B,0))</f>
        <v>WUTC_Yakima County</v>
      </c>
      <c r="G451" t="str">
        <f>INDEX(BillingGroup!$D:$D,MATCH($B451,BillingGroup!$B:$B,0))</f>
        <v>DIRECT BILL</v>
      </c>
    </row>
    <row r="452" spans="1:7" x14ac:dyDescent="0.25">
      <c r="A452" t="s">
        <v>48</v>
      </c>
      <c r="B452" t="s">
        <v>49</v>
      </c>
      <c r="C452">
        <v>3</v>
      </c>
      <c r="D452">
        <v>2016</v>
      </c>
      <c r="E452">
        <v>220</v>
      </c>
      <c r="F452" t="str">
        <f>INDEX(BillingGroup!$C:$C,MATCH($B452,BillingGroup!$B:$B,0))</f>
        <v>WUTC_Yakima County</v>
      </c>
      <c r="G452" t="str">
        <f>INDEX(BillingGroup!$D:$D,MATCH($B452,BillingGroup!$B:$B,0))</f>
        <v>DIRECT BILL</v>
      </c>
    </row>
    <row r="453" spans="1:7" x14ac:dyDescent="0.25">
      <c r="A453" t="s">
        <v>48</v>
      </c>
      <c r="B453" t="s">
        <v>49</v>
      </c>
      <c r="C453">
        <v>4</v>
      </c>
      <c r="D453">
        <v>2016</v>
      </c>
      <c r="E453">
        <v>216</v>
      </c>
      <c r="F453" t="str">
        <f>INDEX(BillingGroup!$C:$C,MATCH($B453,BillingGroup!$B:$B,0))</f>
        <v>WUTC_Yakima County</v>
      </c>
      <c r="G453" t="str">
        <f>INDEX(BillingGroup!$D:$D,MATCH($B453,BillingGroup!$B:$B,0))</f>
        <v>DIRECT BILL</v>
      </c>
    </row>
    <row r="454" spans="1:7" x14ac:dyDescent="0.25">
      <c r="A454" t="s">
        <v>48</v>
      </c>
      <c r="B454" t="s">
        <v>49</v>
      </c>
      <c r="C454">
        <v>5</v>
      </c>
      <c r="D454">
        <v>2016</v>
      </c>
      <c r="E454">
        <v>228</v>
      </c>
      <c r="F454" t="str">
        <f>INDEX(BillingGroup!$C:$C,MATCH($B454,BillingGroup!$B:$B,0))</f>
        <v>WUTC_Yakima County</v>
      </c>
      <c r="G454" t="str">
        <f>INDEX(BillingGroup!$D:$D,MATCH($B454,BillingGroup!$B:$B,0))</f>
        <v>DIRECT BILL</v>
      </c>
    </row>
    <row r="455" spans="1:7" x14ac:dyDescent="0.25">
      <c r="A455" t="s">
        <v>48</v>
      </c>
      <c r="B455" t="s">
        <v>49</v>
      </c>
      <c r="C455">
        <v>6</v>
      </c>
      <c r="D455">
        <v>2016</v>
      </c>
      <c r="E455">
        <v>225</v>
      </c>
      <c r="F455" t="str">
        <f>INDEX(BillingGroup!$C:$C,MATCH($B455,BillingGroup!$B:$B,0))</f>
        <v>WUTC_Yakima County</v>
      </c>
      <c r="G455" t="str">
        <f>INDEX(BillingGroup!$D:$D,MATCH($B455,BillingGroup!$B:$B,0))</f>
        <v>DIRECT BILL</v>
      </c>
    </row>
    <row r="456" spans="1:7" x14ac:dyDescent="0.25">
      <c r="A456" t="s">
        <v>48</v>
      </c>
      <c r="B456" t="s">
        <v>49</v>
      </c>
      <c r="C456">
        <v>7</v>
      </c>
      <c r="D456">
        <v>2016</v>
      </c>
      <c r="E456">
        <v>218</v>
      </c>
      <c r="F456" t="str">
        <f>INDEX(BillingGroup!$C:$C,MATCH($B456,BillingGroup!$B:$B,0))</f>
        <v>WUTC_Yakima County</v>
      </c>
      <c r="G456" t="str">
        <f>INDEX(BillingGroup!$D:$D,MATCH($B456,BillingGroup!$B:$B,0))</f>
        <v>DIRECT BILL</v>
      </c>
    </row>
    <row r="457" spans="1:7" x14ac:dyDescent="0.25">
      <c r="A457" t="s">
        <v>48</v>
      </c>
      <c r="B457" t="s">
        <v>49</v>
      </c>
      <c r="C457">
        <v>8</v>
      </c>
      <c r="D457">
        <v>2016</v>
      </c>
      <c r="E457">
        <v>234</v>
      </c>
      <c r="F457" t="str">
        <f>INDEX(BillingGroup!$C:$C,MATCH($B457,BillingGroup!$B:$B,0))</f>
        <v>WUTC_Yakima County</v>
      </c>
      <c r="G457" t="str">
        <f>INDEX(BillingGroup!$D:$D,MATCH($B457,BillingGroup!$B:$B,0))</f>
        <v>DIRECT BILL</v>
      </c>
    </row>
    <row r="458" spans="1:7" x14ac:dyDescent="0.25">
      <c r="A458" t="s">
        <v>48</v>
      </c>
      <c r="B458" t="s">
        <v>49</v>
      </c>
      <c r="C458">
        <v>9</v>
      </c>
      <c r="D458">
        <v>2016</v>
      </c>
      <c r="E458">
        <v>231</v>
      </c>
      <c r="F458" t="str">
        <f>INDEX(BillingGroup!$C:$C,MATCH($B458,BillingGroup!$B:$B,0))</f>
        <v>WUTC_Yakima County</v>
      </c>
      <c r="G458" t="str">
        <f>INDEX(BillingGroup!$D:$D,MATCH($B458,BillingGroup!$B:$B,0))</f>
        <v>DIRECT BILL</v>
      </c>
    </row>
    <row r="459" spans="1:7" x14ac:dyDescent="0.25">
      <c r="A459" t="s">
        <v>48</v>
      </c>
      <c r="B459" t="s">
        <v>49</v>
      </c>
      <c r="C459">
        <v>10</v>
      </c>
      <c r="D459">
        <v>2015</v>
      </c>
      <c r="E459">
        <v>195</v>
      </c>
      <c r="F459" t="str">
        <f>INDEX(BillingGroup!$C:$C,MATCH($B459,BillingGroup!$B:$B,0))</f>
        <v>WUTC_Yakima County</v>
      </c>
      <c r="G459" t="str">
        <f>INDEX(BillingGroup!$D:$D,MATCH($B459,BillingGroup!$B:$B,0))</f>
        <v>DIRECT BILL</v>
      </c>
    </row>
    <row r="460" spans="1:7" x14ac:dyDescent="0.25">
      <c r="A460" t="s">
        <v>48</v>
      </c>
      <c r="B460" t="s">
        <v>49</v>
      </c>
      <c r="C460">
        <v>11</v>
      </c>
      <c r="D460">
        <v>2015</v>
      </c>
      <c r="E460">
        <v>215</v>
      </c>
      <c r="F460" t="str">
        <f>INDEX(BillingGroup!$C:$C,MATCH($B460,BillingGroup!$B:$B,0))</f>
        <v>WUTC_Yakima County</v>
      </c>
      <c r="G460" t="str">
        <f>INDEX(BillingGroup!$D:$D,MATCH($B460,BillingGroup!$B:$B,0))</f>
        <v>DIRECT BILL</v>
      </c>
    </row>
    <row r="461" spans="1:7" x14ac:dyDescent="0.25">
      <c r="A461" t="s">
        <v>48</v>
      </c>
      <c r="B461" t="s">
        <v>49</v>
      </c>
      <c r="C461">
        <v>12</v>
      </c>
      <c r="D461">
        <v>2015</v>
      </c>
      <c r="E461">
        <v>208</v>
      </c>
      <c r="F461" t="str">
        <f>INDEX(BillingGroup!$C:$C,MATCH($B461,BillingGroup!$B:$B,0))</f>
        <v>WUTC_Yakima County</v>
      </c>
      <c r="G461" t="str">
        <f>INDEX(BillingGroup!$D:$D,MATCH($B461,BillingGroup!$B:$B,0))</f>
        <v>DIRECT BILL</v>
      </c>
    </row>
    <row r="462" spans="1:7" x14ac:dyDescent="0.25">
      <c r="A462" t="s">
        <v>48</v>
      </c>
      <c r="B462" t="s">
        <v>50</v>
      </c>
      <c r="C462">
        <v>1</v>
      </c>
      <c r="D462">
        <v>2016</v>
      </c>
      <c r="E462">
        <v>2626</v>
      </c>
      <c r="F462" t="str">
        <f>INDEX(BillingGroup!$C:$C,MATCH($B462,BillingGroup!$B:$B,0))</f>
        <v>WUTC_Yakima County</v>
      </c>
      <c r="G462" t="str">
        <f>INDEX(BillingGroup!$D:$D,MATCH($B462,BillingGroup!$B:$B,0))</f>
        <v>DIRECT BILL</v>
      </c>
    </row>
    <row r="463" spans="1:7" x14ac:dyDescent="0.25">
      <c r="A463" t="s">
        <v>48</v>
      </c>
      <c r="B463" t="s">
        <v>50</v>
      </c>
      <c r="C463">
        <v>2</v>
      </c>
      <c r="D463">
        <v>2016</v>
      </c>
      <c r="E463">
        <v>2639</v>
      </c>
      <c r="F463" t="str">
        <f>INDEX(BillingGroup!$C:$C,MATCH($B463,BillingGroup!$B:$B,0))</f>
        <v>WUTC_Yakima County</v>
      </c>
      <c r="G463" t="str">
        <f>INDEX(BillingGroup!$D:$D,MATCH($B463,BillingGroup!$B:$B,0))</f>
        <v>DIRECT BILL</v>
      </c>
    </row>
    <row r="464" spans="1:7" x14ac:dyDescent="0.25">
      <c r="A464" t="s">
        <v>48</v>
      </c>
      <c r="B464" t="s">
        <v>50</v>
      </c>
      <c r="C464">
        <v>3</v>
      </c>
      <c r="D464">
        <v>2016</v>
      </c>
      <c r="E464">
        <v>2713</v>
      </c>
      <c r="F464" t="str">
        <f>INDEX(BillingGroup!$C:$C,MATCH($B464,BillingGroup!$B:$B,0))</f>
        <v>WUTC_Yakima County</v>
      </c>
      <c r="G464" t="str">
        <f>INDEX(BillingGroup!$D:$D,MATCH($B464,BillingGroup!$B:$B,0))</f>
        <v>DIRECT BILL</v>
      </c>
    </row>
    <row r="465" spans="1:7" x14ac:dyDescent="0.25">
      <c r="A465" t="s">
        <v>48</v>
      </c>
      <c r="B465" t="s">
        <v>50</v>
      </c>
      <c r="C465">
        <v>4</v>
      </c>
      <c r="D465">
        <v>2016</v>
      </c>
      <c r="E465">
        <v>2739</v>
      </c>
      <c r="F465" t="str">
        <f>INDEX(BillingGroup!$C:$C,MATCH($B465,BillingGroup!$B:$B,0))</f>
        <v>WUTC_Yakima County</v>
      </c>
      <c r="G465" t="str">
        <f>INDEX(BillingGroup!$D:$D,MATCH($B465,BillingGroup!$B:$B,0))</f>
        <v>DIRECT BILL</v>
      </c>
    </row>
    <row r="466" spans="1:7" x14ac:dyDescent="0.25">
      <c r="A466" t="s">
        <v>48</v>
      </c>
      <c r="B466" t="s">
        <v>50</v>
      </c>
      <c r="C466">
        <v>5</v>
      </c>
      <c r="D466">
        <v>2016</v>
      </c>
      <c r="E466">
        <v>2725</v>
      </c>
      <c r="F466" t="str">
        <f>INDEX(BillingGroup!$C:$C,MATCH($B466,BillingGroup!$B:$B,0))</f>
        <v>WUTC_Yakima County</v>
      </c>
      <c r="G466" t="str">
        <f>INDEX(BillingGroup!$D:$D,MATCH($B466,BillingGroup!$B:$B,0))</f>
        <v>DIRECT BILL</v>
      </c>
    </row>
    <row r="467" spans="1:7" x14ac:dyDescent="0.25">
      <c r="A467" t="s">
        <v>48</v>
      </c>
      <c r="B467" t="s">
        <v>50</v>
      </c>
      <c r="C467">
        <v>6</v>
      </c>
      <c r="D467">
        <v>2016</v>
      </c>
      <c r="E467">
        <v>2730</v>
      </c>
      <c r="F467" t="str">
        <f>INDEX(BillingGroup!$C:$C,MATCH($B467,BillingGroup!$B:$B,0))</f>
        <v>WUTC_Yakima County</v>
      </c>
      <c r="G467" t="str">
        <f>INDEX(BillingGroup!$D:$D,MATCH($B467,BillingGroup!$B:$B,0))</f>
        <v>DIRECT BILL</v>
      </c>
    </row>
    <row r="468" spans="1:7" x14ac:dyDescent="0.25">
      <c r="A468" t="s">
        <v>48</v>
      </c>
      <c r="B468" t="s">
        <v>50</v>
      </c>
      <c r="C468">
        <v>7</v>
      </c>
      <c r="D468">
        <v>2016</v>
      </c>
      <c r="E468">
        <v>2747</v>
      </c>
      <c r="F468" t="str">
        <f>INDEX(BillingGroup!$C:$C,MATCH($B468,BillingGroup!$B:$B,0))</f>
        <v>WUTC_Yakima County</v>
      </c>
      <c r="G468" t="str">
        <f>INDEX(BillingGroup!$D:$D,MATCH($B468,BillingGroup!$B:$B,0))</f>
        <v>DIRECT BILL</v>
      </c>
    </row>
    <row r="469" spans="1:7" x14ac:dyDescent="0.25">
      <c r="A469" t="s">
        <v>48</v>
      </c>
      <c r="B469" t="s">
        <v>50</v>
      </c>
      <c r="C469">
        <v>8</v>
      </c>
      <c r="D469">
        <v>2016</v>
      </c>
      <c r="E469">
        <v>2788</v>
      </c>
      <c r="F469" t="str">
        <f>INDEX(BillingGroup!$C:$C,MATCH($B469,BillingGroup!$B:$B,0))</f>
        <v>WUTC_Yakima County</v>
      </c>
      <c r="G469" t="str">
        <f>INDEX(BillingGroup!$D:$D,MATCH($B469,BillingGroup!$B:$B,0))</f>
        <v>DIRECT BILL</v>
      </c>
    </row>
    <row r="470" spans="1:7" x14ac:dyDescent="0.25">
      <c r="A470" t="s">
        <v>48</v>
      </c>
      <c r="B470" t="s">
        <v>50</v>
      </c>
      <c r="C470">
        <v>9</v>
      </c>
      <c r="D470">
        <v>2016</v>
      </c>
      <c r="E470">
        <v>2627</v>
      </c>
      <c r="F470" t="str">
        <f>INDEX(BillingGroup!$C:$C,MATCH($B470,BillingGroup!$B:$B,0))</f>
        <v>WUTC_Yakima County</v>
      </c>
      <c r="G470" t="str">
        <f>INDEX(BillingGroup!$D:$D,MATCH($B470,BillingGroup!$B:$B,0))</f>
        <v>DIRECT BILL</v>
      </c>
    </row>
    <row r="471" spans="1:7" x14ac:dyDescent="0.25">
      <c r="A471" t="s">
        <v>48</v>
      </c>
      <c r="B471" t="s">
        <v>50</v>
      </c>
      <c r="C471">
        <v>10</v>
      </c>
      <c r="D471">
        <v>2015</v>
      </c>
      <c r="E471">
        <v>2682</v>
      </c>
      <c r="F471" t="str">
        <f>INDEX(BillingGroup!$C:$C,MATCH($B471,BillingGroup!$B:$B,0))</f>
        <v>WUTC_Yakima County</v>
      </c>
      <c r="G471" t="str">
        <f>INDEX(BillingGroup!$D:$D,MATCH($B471,BillingGroup!$B:$B,0))</f>
        <v>DIRECT BILL</v>
      </c>
    </row>
    <row r="472" spans="1:7" x14ac:dyDescent="0.25">
      <c r="A472" t="s">
        <v>48</v>
      </c>
      <c r="B472" t="s">
        <v>50</v>
      </c>
      <c r="C472">
        <v>11</v>
      </c>
      <c r="D472">
        <v>2015</v>
      </c>
      <c r="E472">
        <v>2761</v>
      </c>
      <c r="F472" t="str">
        <f>INDEX(BillingGroup!$C:$C,MATCH($B472,BillingGroup!$B:$B,0))</f>
        <v>WUTC_Yakima County</v>
      </c>
      <c r="G472" t="str">
        <f>INDEX(BillingGroup!$D:$D,MATCH($B472,BillingGroup!$B:$B,0))</f>
        <v>DIRECT BILL</v>
      </c>
    </row>
    <row r="473" spans="1:7" x14ac:dyDescent="0.25">
      <c r="A473" t="s">
        <v>48</v>
      </c>
      <c r="B473" t="s">
        <v>50</v>
      </c>
      <c r="C473">
        <v>12</v>
      </c>
      <c r="D473">
        <v>2015</v>
      </c>
      <c r="E473">
        <v>2713</v>
      </c>
      <c r="F473" t="str">
        <f>INDEX(BillingGroup!$C:$C,MATCH($B473,BillingGroup!$B:$B,0))</f>
        <v>WUTC_Yakima County</v>
      </c>
      <c r="G473" t="str">
        <f>INDEX(BillingGroup!$D:$D,MATCH($B473,BillingGroup!$B:$B,0))</f>
        <v>DIRECT BILL</v>
      </c>
    </row>
    <row r="474" spans="1:7" hidden="1" x14ac:dyDescent="0.25">
      <c r="A474" t="s">
        <v>48</v>
      </c>
      <c r="B474" t="s">
        <v>51</v>
      </c>
      <c r="C474">
        <v>1</v>
      </c>
      <c r="D474">
        <v>2016</v>
      </c>
      <c r="E474">
        <v>2633</v>
      </c>
      <c r="F474" t="str">
        <f>INDEX(BillingGroup!$C:$C,MATCH($B474,BillingGroup!$B:$B,0))</f>
        <v>SELAH</v>
      </c>
      <c r="G474" t="str">
        <f>INDEX(BillingGroup!$D:$D,MATCH($B474,BillingGroup!$B:$B,0))</f>
        <v>CITY BILL</v>
      </c>
    </row>
    <row r="475" spans="1:7" hidden="1" x14ac:dyDescent="0.25">
      <c r="A475" t="s">
        <v>48</v>
      </c>
      <c r="B475" t="s">
        <v>51</v>
      </c>
      <c r="C475">
        <v>2</v>
      </c>
      <c r="D475">
        <v>2016</v>
      </c>
      <c r="E475">
        <v>2636</v>
      </c>
      <c r="F475" t="str">
        <f>INDEX(BillingGroup!$C:$C,MATCH($B475,BillingGroup!$B:$B,0))</f>
        <v>SELAH</v>
      </c>
      <c r="G475" t="str">
        <f>INDEX(BillingGroup!$D:$D,MATCH($B475,BillingGroup!$B:$B,0))</f>
        <v>CITY BILL</v>
      </c>
    </row>
    <row r="476" spans="1:7" hidden="1" x14ac:dyDescent="0.25">
      <c r="A476" t="s">
        <v>48</v>
      </c>
      <c r="B476" t="s">
        <v>51</v>
      </c>
      <c r="C476">
        <v>3</v>
      </c>
      <c r="D476">
        <v>2016</v>
      </c>
      <c r="E476">
        <v>2668</v>
      </c>
      <c r="F476" t="str">
        <f>INDEX(BillingGroup!$C:$C,MATCH($B476,BillingGroup!$B:$B,0))</f>
        <v>SELAH</v>
      </c>
      <c r="G476" t="str">
        <f>INDEX(BillingGroup!$D:$D,MATCH($B476,BillingGroup!$B:$B,0))</f>
        <v>CITY BILL</v>
      </c>
    </row>
    <row r="477" spans="1:7" hidden="1" x14ac:dyDescent="0.25">
      <c r="A477" t="s">
        <v>48</v>
      </c>
      <c r="B477" t="s">
        <v>51</v>
      </c>
      <c r="C477">
        <v>4</v>
      </c>
      <c r="D477">
        <v>2016</v>
      </c>
      <c r="E477">
        <v>2689</v>
      </c>
      <c r="F477" t="str">
        <f>INDEX(BillingGroup!$C:$C,MATCH($B477,BillingGroup!$B:$B,0))</f>
        <v>SELAH</v>
      </c>
      <c r="G477" t="str">
        <f>INDEX(BillingGroup!$D:$D,MATCH($B477,BillingGroup!$B:$B,0))</f>
        <v>CITY BILL</v>
      </c>
    </row>
    <row r="478" spans="1:7" hidden="1" x14ac:dyDescent="0.25">
      <c r="A478" t="s">
        <v>48</v>
      </c>
      <c r="B478" t="s">
        <v>51</v>
      </c>
      <c r="C478">
        <v>5</v>
      </c>
      <c r="D478">
        <v>2016</v>
      </c>
      <c r="E478">
        <v>2684</v>
      </c>
      <c r="F478" t="str">
        <f>INDEX(BillingGroup!$C:$C,MATCH($B478,BillingGroup!$B:$B,0))</f>
        <v>SELAH</v>
      </c>
      <c r="G478" t="str">
        <f>INDEX(BillingGroup!$D:$D,MATCH($B478,BillingGroup!$B:$B,0))</f>
        <v>CITY BILL</v>
      </c>
    </row>
    <row r="479" spans="1:7" hidden="1" x14ac:dyDescent="0.25">
      <c r="A479" t="s">
        <v>48</v>
      </c>
      <c r="B479" t="s">
        <v>51</v>
      </c>
      <c r="C479">
        <v>6</v>
      </c>
      <c r="D479">
        <v>2016</v>
      </c>
      <c r="E479">
        <v>2672</v>
      </c>
      <c r="F479" t="str">
        <f>INDEX(BillingGroup!$C:$C,MATCH($B479,BillingGroup!$B:$B,0))</f>
        <v>SELAH</v>
      </c>
      <c r="G479" t="str">
        <f>INDEX(BillingGroup!$D:$D,MATCH($B479,BillingGroup!$B:$B,0))</f>
        <v>CITY BILL</v>
      </c>
    </row>
    <row r="480" spans="1:7" hidden="1" x14ac:dyDescent="0.25">
      <c r="A480" t="s">
        <v>48</v>
      </c>
      <c r="B480" t="s">
        <v>51</v>
      </c>
      <c r="C480">
        <v>7</v>
      </c>
      <c r="D480">
        <v>2016</v>
      </c>
      <c r="E480">
        <v>2660</v>
      </c>
      <c r="F480" t="str">
        <f>INDEX(BillingGroup!$C:$C,MATCH($B480,BillingGroup!$B:$B,0))</f>
        <v>SELAH</v>
      </c>
      <c r="G480" t="str">
        <f>INDEX(BillingGroup!$D:$D,MATCH($B480,BillingGroup!$B:$B,0))</f>
        <v>CITY BILL</v>
      </c>
    </row>
    <row r="481" spans="1:7" hidden="1" x14ac:dyDescent="0.25">
      <c r="A481" t="s">
        <v>48</v>
      </c>
      <c r="B481" t="s">
        <v>51</v>
      </c>
      <c r="C481">
        <v>8</v>
      </c>
      <c r="D481">
        <v>2016</v>
      </c>
      <c r="E481">
        <v>2675</v>
      </c>
      <c r="F481" t="str">
        <f>INDEX(BillingGroup!$C:$C,MATCH($B481,BillingGroup!$B:$B,0))</f>
        <v>SELAH</v>
      </c>
      <c r="G481" t="str">
        <f>INDEX(BillingGroup!$D:$D,MATCH($B481,BillingGroup!$B:$B,0))</f>
        <v>CITY BILL</v>
      </c>
    </row>
    <row r="482" spans="1:7" hidden="1" x14ac:dyDescent="0.25">
      <c r="A482" t="s">
        <v>48</v>
      </c>
      <c r="B482" t="s">
        <v>51</v>
      </c>
      <c r="C482">
        <v>9</v>
      </c>
      <c r="D482">
        <v>2016</v>
      </c>
      <c r="E482">
        <v>2722</v>
      </c>
      <c r="F482" t="str">
        <f>INDEX(BillingGroup!$C:$C,MATCH($B482,BillingGroup!$B:$B,0))</f>
        <v>SELAH</v>
      </c>
      <c r="G482" t="str">
        <f>INDEX(BillingGroup!$D:$D,MATCH($B482,BillingGroup!$B:$B,0))</f>
        <v>CITY BILL</v>
      </c>
    </row>
    <row r="483" spans="1:7" hidden="1" x14ac:dyDescent="0.25">
      <c r="A483" t="s">
        <v>48</v>
      </c>
      <c r="B483" t="s">
        <v>51</v>
      </c>
      <c r="C483">
        <v>10</v>
      </c>
      <c r="D483">
        <v>2015</v>
      </c>
      <c r="E483">
        <v>2643</v>
      </c>
      <c r="F483" t="str">
        <f>INDEX(BillingGroup!$C:$C,MATCH($B483,BillingGroup!$B:$B,0))</f>
        <v>SELAH</v>
      </c>
      <c r="G483" t="str">
        <f>INDEX(BillingGroup!$D:$D,MATCH($B483,BillingGroup!$B:$B,0))</f>
        <v>CITY BILL</v>
      </c>
    </row>
    <row r="484" spans="1:7" hidden="1" x14ac:dyDescent="0.25">
      <c r="A484" t="s">
        <v>48</v>
      </c>
      <c r="B484" t="s">
        <v>51</v>
      </c>
      <c r="C484">
        <v>11</v>
      </c>
      <c r="D484">
        <v>2015</v>
      </c>
      <c r="E484">
        <v>2614</v>
      </c>
      <c r="F484" t="str">
        <f>INDEX(BillingGroup!$C:$C,MATCH($B484,BillingGroup!$B:$B,0))</f>
        <v>SELAH</v>
      </c>
      <c r="G484" t="str">
        <f>INDEX(BillingGroup!$D:$D,MATCH($B484,BillingGroup!$B:$B,0))</f>
        <v>CITY BILL</v>
      </c>
    </row>
    <row r="485" spans="1:7" hidden="1" x14ac:dyDescent="0.25">
      <c r="A485" t="s">
        <v>48</v>
      </c>
      <c r="B485" t="s">
        <v>51</v>
      </c>
      <c r="C485">
        <v>12</v>
      </c>
      <c r="D485">
        <v>2015</v>
      </c>
      <c r="E485">
        <v>2652</v>
      </c>
      <c r="F485" t="str">
        <f>INDEX(BillingGroup!$C:$C,MATCH($B485,BillingGroup!$B:$B,0))</f>
        <v>SELAH</v>
      </c>
      <c r="G485" t="str">
        <f>INDEX(BillingGroup!$D:$D,MATCH($B485,BillingGroup!$B:$B,0))</f>
        <v>CITY BILL</v>
      </c>
    </row>
    <row r="486" spans="1:7" hidden="1" x14ac:dyDescent="0.25">
      <c r="A486" t="s">
        <v>48</v>
      </c>
      <c r="B486" t="s">
        <v>52</v>
      </c>
      <c r="C486">
        <v>1</v>
      </c>
      <c r="D486">
        <v>2016</v>
      </c>
      <c r="E486">
        <v>2216</v>
      </c>
      <c r="F486" t="str">
        <f>INDEX(BillingGroup!$C:$C,MATCH($B486,BillingGroup!$B:$B,0))</f>
        <v>UNION GAP</v>
      </c>
      <c r="G486" t="str">
        <f>INDEX(BillingGroup!$D:$D,MATCH($B486,BillingGroup!$B:$B,0))</f>
        <v>CITY BILL</v>
      </c>
    </row>
    <row r="487" spans="1:7" hidden="1" x14ac:dyDescent="0.25">
      <c r="A487" t="s">
        <v>48</v>
      </c>
      <c r="B487" t="s">
        <v>52</v>
      </c>
      <c r="C487">
        <v>2</v>
      </c>
      <c r="D487">
        <v>2016</v>
      </c>
      <c r="E487">
        <v>2247</v>
      </c>
      <c r="F487" t="str">
        <f>INDEX(BillingGroup!$C:$C,MATCH($B487,BillingGroup!$B:$B,0))</f>
        <v>UNION GAP</v>
      </c>
      <c r="G487" t="str">
        <f>INDEX(BillingGroup!$D:$D,MATCH($B487,BillingGroup!$B:$B,0))</f>
        <v>CITY BILL</v>
      </c>
    </row>
    <row r="488" spans="1:7" hidden="1" x14ac:dyDescent="0.25">
      <c r="A488" t="s">
        <v>48</v>
      </c>
      <c r="B488" t="s">
        <v>52</v>
      </c>
      <c r="C488">
        <v>3</v>
      </c>
      <c r="D488">
        <v>2016</v>
      </c>
      <c r="E488">
        <v>2309</v>
      </c>
      <c r="F488" t="str">
        <f>INDEX(BillingGroup!$C:$C,MATCH($B488,BillingGroup!$B:$B,0))</f>
        <v>UNION GAP</v>
      </c>
      <c r="G488" t="str">
        <f>INDEX(BillingGroup!$D:$D,MATCH($B488,BillingGroup!$B:$B,0))</f>
        <v>CITY BILL</v>
      </c>
    </row>
    <row r="489" spans="1:7" hidden="1" x14ac:dyDescent="0.25">
      <c r="A489" t="s">
        <v>48</v>
      </c>
      <c r="B489" t="s">
        <v>52</v>
      </c>
      <c r="C489">
        <v>4</v>
      </c>
      <c r="D489">
        <v>2016</v>
      </c>
      <c r="E489">
        <v>2307</v>
      </c>
      <c r="F489" t="str">
        <f>INDEX(BillingGroup!$C:$C,MATCH($B489,BillingGroup!$B:$B,0))</f>
        <v>UNION GAP</v>
      </c>
      <c r="G489" t="str">
        <f>INDEX(BillingGroup!$D:$D,MATCH($B489,BillingGroup!$B:$B,0))</f>
        <v>CITY BILL</v>
      </c>
    </row>
    <row r="490" spans="1:7" hidden="1" x14ac:dyDescent="0.25">
      <c r="A490" t="s">
        <v>48</v>
      </c>
      <c r="B490" t="s">
        <v>52</v>
      </c>
      <c r="C490">
        <v>5</v>
      </c>
      <c r="D490">
        <v>2016</v>
      </c>
      <c r="E490">
        <v>2291</v>
      </c>
      <c r="F490" t="str">
        <f>INDEX(BillingGroup!$C:$C,MATCH($B490,BillingGroup!$B:$B,0))</f>
        <v>UNION GAP</v>
      </c>
      <c r="G490" t="str">
        <f>INDEX(BillingGroup!$D:$D,MATCH($B490,BillingGroup!$B:$B,0))</f>
        <v>CITY BILL</v>
      </c>
    </row>
    <row r="491" spans="1:7" hidden="1" x14ac:dyDescent="0.25">
      <c r="A491" t="s">
        <v>48</v>
      </c>
      <c r="B491" t="s">
        <v>52</v>
      </c>
      <c r="C491">
        <v>6</v>
      </c>
      <c r="D491">
        <v>2016</v>
      </c>
      <c r="E491">
        <v>2333</v>
      </c>
      <c r="F491" t="str">
        <f>INDEX(BillingGroup!$C:$C,MATCH($B491,BillingGroup!$B:$B,0))</f>
        <v>UNION GAP</v>
      </c>
      <c r="G491" t="str">
        <f>INDEX(BillingGroup!$D:$D,MATCH($B491,BillingGroup!$B:$B,0))</f>
        <v>CITY BILL</v>
      </c>
    </row>
    <row r="492" spans="1:7" hidden="1" x14ac:dyDescent="0.25">
      <c r="A492" t="s">
        <v>48</v>
      </c>
      <c r="B492" t="s">
        <v>52</v>
      </c>
      <c r="C492">
        <v>7</v>
      </c>
      <c r="D492">
        <v>2016</v>
      </c>
      <c r="E492">
        <v>2302</v>
      </c>
      <c r="F492" t="str">
        <f>INDEX(BillingGroup!$C:$C,MATCH($B492,BillingGroup!$B:$B,0))</f>
        <v>UNION GAP</v>
      </c>
      <c r="G492" t="str">
        <f>INDEX(BillingGroup!$D:$D,MATCH($B492,BillingGroup!$B:$B,0))</f>
        <v>CITY BILL</v>
      </c>
    </row>
    <row r="493" spans="1:7" hidden="1" x14ac:dyDescent="0.25">
      <c r="A493" t="s">
        <v>48</v>
      </c>
      <c r="B493" t="s">
        <v>52</v>
      </c>
      <c r="C493">
        <v>8</v>
      </c>
      <c r="D493">
        <v>2016</v>
      </c>
      <c r="E493">
        <v>2370</v>
      </c>
      <c r="F493" t="str">
        <f>INDEX(BillingGroup!$C:$C,MATCH($B493,BillingGroup!$B:$B,0))</f>
        <v>UNION GAP</v>
      </c>
      <c r="G493" t="str">
        <f>INDEX(BillingGroup!$D:$D,MATCH($B493,BillingGroup!$B:$B,0))</f>
        <v>CITY BILL</v>
      </c>
    </row>
    <row r="494" spans="1:7" hidden="1" x14ac:dyDescent="0.25">
      <c r="A494" t="s">
        <v>48</v>
      </c>
      <c r="B494" t="s">
        <v>52</v>
      </c>
      <c r="C494">
        <v>9</v>
      </c>
      <c r="D494">
        <v>2016</v>
      </c>
      <c r="E494">
        <v>2328</v>
      </c>
      <c r="F494" t="str">
        <f>INDEX(BillingGroup!$C:$C,MATCH($B494,BillingGroup!$B:$B,0))</f>
        <v>UNION GAP</v>
      </c>
      <c r="G494" t="str">
        <f>INDEX(BillingGroup!$D:$D,MATCH($B494,BillingGroup!$B:$B,0))</f>
        <v>CITY BILL</v>
      </c>
    </row>
    <row r="495" spans="1:7" hidden="1" x14ac:dyDescent="0.25">
      <c r="A495" t="s">
        <v>48</v>
      </c>
      <c r="B495" t="s">
        <v>52</v>
      </c>
      <c r="C495">
        <v>10</v>
      </c>
      <c r="D495">
        <v>2015</v>
      </c>
      <c r="E495">
        <v>2305</v>
      </c>
      <c r="F495" t="str">
        <f>INDEX(BillingGroup!$C:$C,MATCH($B495,BillingGroup!$B:$B,0))</f>
        <v>UNION GAP</v>
      </c>
      <c r="G495" t="str">
        <f>INDEX(BillingGroup!$D:$D,MATCH($B495,BillingGroup!$B:$B,0))</f>
        <v>CITY BILL</v>
      </c>
    </row>
    <row r="496" spans="1:7" hidden="1" x14ac:dyDescent="0.25">
      <c r="A496" t="s">
        <v>48</v>
      </c>
      <c r="B496" t="s">
        <v>52</v>
      </c>
      <c r="C496">
        <v>11</v>
      </c>
      <c r="D496">
        <v>2015</v>
      </c>
      <c r="E496">
        <v>2262</v>
      </c>
      <c r="F496" t="str">
        <f>INDEX(BillingGroup!$C:$C,MATCH($B496,BillingGroup!$B:$B,0))</f>
        <v>UNION GAP</v>
      </c>
      <c r="G496" t="str">
        <f>INDEX(BillingGroup!$D:$D,MATCH($B496,BillingGroup!$B:$B,0))</f>
        <v>CITY BILL</v>
      </c>
    </row>
    <row r="497" spans="1:7" hidden="1" x14ac:dyDescent="0.25">
      <c r="A497" t="s">
        <v>48</v>
      </c>
      <c r="B497" t="s">
        <v>52</v>
      </c>
      <c r="C497">
        <v>12</v>
      </c>
      <c r="D497">
        <v>2015</v>
      </c>
      <c r="E497">
        <v>2226</v>
      </c>
      <c r="F497" t="str">
        <f>INDEX(BillingGroup!$C:$C,MATCH($B497,BillingGroup!$B:$B,0))</f>
        <v>UNION GAP</v>
      </c>
      <c r="G497" t="str">
        <f>INDEX(BillingGroup!$D:$D,MATCH($B497,BillingGroup!$B:$B,0))</f>
        <v>CITY BILL</v>
      </c>
    </row>
    <row r="498" spans="1:7" hidden="1" x14ac:dyDescent="0.25">
      <c r="A498" t="s">
        <v>48</v>
      </c>
      <c r="B498" t="s">
        <v>53</v>
      </c>
      <c r="C498">
        <v>1</v>
      </c>
      <c r="D498">
        <v>2016</v>
      </c>
      <c r="E498">
        <v>1167</v>
      </c>
      <c r="F498" t="str">
        <f>INDEX(BillingGroup!$C:$C,MATCH($B498,BillingGroup!$B:$B,0))</f>
        <v>MOXEE</v>
      </c>
      <c r="G498" t="str">
        <f>INDEX(BillingGroup!$D:$D,MATCH($B498,BillingGroup!$B:$B,0))</f>
        <v>CITY BILL</v>
      </c>
    </row>
    <row r="499" spans="1:7" hidden="1" x14ac:dyDescent="0.25">
      <c r="A499" t="s">
        <v>48</v>
      </c>
      <c r="B499" t="s">
        <v>53</v>
      </c>
      <c r="C499">
        <v>2</v>
      </c>
      <c r="D499">
        <v>2016</v>
      </c>
      <c r="E499">
        <v>1181</v>
      </c>
      <c r="F499" t="str">
        <f>INDEX(BillingGroup!$C:$C,MATCH($B499,BillingGroup!$B:$B,0))</f>
        <v>MOXEE</v>
      </c>
      <c r="G499" t="str">
        <f>INDEX(BillingGroup!$D:$D,MATCH($B499,BillingGroup!$B:$B,0))</f>
        <v>CITY BILL</v>
      </c>
    </row>
    <row r="500" spans="1:7" hidden="1" x14ac:dyDescent="0.25">
      <c r="A500" t="s">
        <v>48</v>
      </c>
      <c r="B500" t="s">
        <v>53</v>
      </c>
      <c r="C500">
        <v>3</v>
      </c>
      <c r="D500">
        <v>2016</v>
      </c>
      <c r="E500">
        <v>1213</v>
      </c>
      <c r="F500" t="str">
        <f>INDEX(BillingGroup!$C:$C,MATCH($B500,BillingGroup!$B:$B,0))</f>
        <v>MOXEE</v>
      </c>
      <c r="G500" t="str">
        <f>INDEX(BillingGroup!$D:$D,MATCH($B500,BillingGroup!$B:$B,0))</f>
        <v>CITY BILL</v>
      </c>
    </row>
    <row r="501" spans="1:7" hidden="1" x14ac:dyDescent="0.25">
      <c r="A501" t="s">
        <v>48</v>
      </c>
      <c r="B501" t="s">
        <v>53</v>
      </c>
      <c r="C501">
        <v>4</v>
      </c>
      <c r="D501">
        <v>2016</v>
      </c>
      <c r="E501">
        <v>1208</v>
      </c>
      <c r="F501" t="str">
        <f>INDEX(BillingGroup!$C:$C,MATCH($B501,BillingGroup!$B:$B,0))</f>
        <v>MOXEE</v>
      </c>
      <c r="G501" t="str">
        <f>INDEX(BillingGroup!$D:$D,MATCH($B501,BillingGroup!$B:$B,0))</f>
        <v>CITY BILL</v>
      </c>
    </row>
    <row r="502" spans="1:7" hidden="1" x14ac:dyDescent="0.25">
      <c r="A502" t="s">
        <v>48</v>
      </c>
      <c r="B502" t="s">
        <v>53</v>
      </c>
      <c r="C502">
        <v>5</v>
      </c>
      <c r="D502">
        <v>2016</v>
      </c>
      <c r="E502">
        <v>1215</v>
      </c>
      <c r="F502" t="str">
        <f>INDEX(BillingGroup!$C:$C,MATCH($B502,BillingGroup!$B:$B,0))</f>
        <v>MOXEE</v>
      </c>
      <c r="G502" t="str">
        <f>INDEX(BillingGroup!$D:$D,MATCH($B502,BillingGroup!$B:$B,0))</f>
        <v>CITY BILL</v>
      </c>
    </row>
    <row r="503" spans="1:7" hidden="1" x14ac:dyDescent="0.25">
      <c r="A503" t="s">
        <v>48</v>
      </c>
      <c r="B503" t="s">
        <v>53</v>
      </c>
      <c r="C503">
        <v>6</v>
      </c>
      <c r="D503">
        <v>2016</v>
      </c>
      <c r="E503">
        <v>1222</v>
      </c>
      <c r="F503" t="str">
        <f>INDEX(BillingGroup!$C:$C,MATCH($B503,BillingGroup!$B:$B,0))</f>
        <v>MOXEE</v>
      </c>
      <c r="G503" t="str">
        <f>INDEX(BillingGroup!$D:$D,MATCH($B503,BillingGroup!$B:$B,0))</f>
        <v>CITY BILL</v>
      </c>
    </row>
    <row r="504" spans="1:7" hidden="1" x14ac:dyDescent="0.25">
      <c r="A504" t="s">
        <v>48</v>
      </c>
      <c r="B504" t="s">
        <v>53</v>
      </c>
      <c r="C504">
        <v>7</v>
      </c>
      <c r="D504">
        <v>2016</v>
      </c>
      <c r="E504">
        <v>1214</v>
      </c>
      <c r="F504" t="str">
        <f>INDEX(BillingGroup!$C:$C,MATCH($B504,BillingGroup!$B:$B,0))</f>
        <v>MOXEE</v>
      </c>
      <c r="G504" t="str">
        <f>INDEX(BillingGroup!$D:$D,MATCH($B504,BillingGroup!$B:$B,0))</f>
        <v>CITY BILL</v>
      </c>
    </row>
    <row r="505" spans="1:7" hidden="1" x14ac:dyDescent="0.25">
      <c r="A505" t="s">
        <v>48</v>
      </c>
      <c r="B505" t="s">
        <v>53</v>
      </c>
      <c r="C505">
        <v>8</v>
      </c>
      <c r="D505">
        <v>2016</v>
      </c>
      <c r="E505">
        <v>1218</v>
      </c>
      <c r="F505" t="str">
        <f>INDEX(BillingGroup!$C:$C,MATCH($B505,BillingGroup!$B:$B,0))</f>
        <v>MOXEE</v>
      </c>
      <c r="G505" t="str">
        <f>INDEX(BillingGroup!$D:$D,MATCH($B505,BillingGroup!$B:$B,0))</f>
        <v>CITY BILL</v>
      </c>
    </row>
    <row r="506" spans="1:7" hidden="1" x14ac:dyDescent="0.25">
      <c r="A506" t="s">
        <v>48</v>
      </c>
      <c r="B506" t="s">
        <v>53</v>
      </c>
      <c r="C506">
        <v>9</v>
      </c>
      <c r="D506">
        <v>2016</v>
      </c>
      <c r="E506">
        <v>1211</v>
      </c>
      <c r="F506" t="str">
        <f>INDEX(BillingGroup!$C:$C,MATCH($B506,BillingGroup!$B:$B,0))</f>
        <v>MOXEE</v>
      </c>
      <c r="G506" t="str">
        <f>INDEX(BillingGroup!$D:$D,MATCH($B506,BillingGroup!$B:$B,0))</f>
        <v>CITY BILL</v>
      </c>
    </row>
    <row r="507" spans="1:7" hidden="1" x14ac:dyDescent="0.25">
      <c r="A507" t="s">
        <v>48</v>
      </c>
      <c r="B507" t="s">
        <v>53</v>
      </c>
      <c r="C507">
        <v>10</v>
      </c>
      <c r="D507">
        <v>2015</v>
      </c>
      <c r="E507">
        <v>1200</v>
      </c>
      <c r="F507" t="str">
        <f>INDEX(BillingGroup!$C:$C,MATCH($B507,BillingGroup!$B:$B,0))</f>
        <v>MOXEE</v>
      </c>
      <c r="G507" t="str">
        <f>INDEX(BillingGroup!$D:$D,MATCH($B507,BillingGroup!$B:$B,0))</f>
        <v>CITY BILL</v>
      </c>
    </row>
    <row r="508" spans="1:7" hidden="1" x14ac:dyDescent="0.25">
      <c r="A508" t="s">
        <v>48</v>
      </c>
      <c r="B508" t="s">
        <v>53</v>
      </c>
      <c r="C508">
        <v>11</v>
      </c>
      <c r="D508">
        <v>2015</v>
      </c>
      <c r="E508">
        <v>1187</v>
      </c>
      <c r="F508" t="str">
        <f>INDEX(BillingGroup!$C:$C,MATCH($B508,BillingGroup!$B:$B,0))</f>
        <v>MOXEE</v>
      </c>
      <c r="G508" t="str">
        <f>INDEX(BillingGroup!$D:$D,MATCH($B508,BillingGroup!$B:$B,0))</f>
        <v>CITY BILL</v>
      </c>
    </row>
    <row r="509" spans="1:7" hidden="1" x14ac:dyDescent="0.25">
      <c r="A509" t="s">
        <v>48</v>
      </c>
      <c r="B509" t="s">
        <v>53</v>
      </c>
      <c r="C509">
        <v>12</v>
      </c>
      <c r="D509">
        <v>2015</v>
      </c>
      <c r="E509">
        <v>1230</v>
      </c>
      <c r="F509" t="str">
        <f>INDEX(BillingGroup!$C:$C,MATCH($B509,BillingGroup!$B:$B,0))</f>
        <v>MOXEE</v>
      </c>
      <c r="G509" t="str">
        <f>INDEX(BillingGroup!$D:$D,MATCH($B509,BillingGroup!$B:$B,0))</f>
        <v>CITY BILL</v>
      </c>
    </row>
    <row r="510" spans="1:7" hidden="1" x14ac:dyDescent="0.25">
      <c r="A510" t="s">
        <v>48</v>
      </c>
      <c r="B510" t="s">
        <v>54</v>
      </c>
      <c r="C510">
        <v>1</v>
      </c>
      <c r="D510">
        <v>2016</v>
      </c>
      <c r="E510">
        <v>1162</v>
      </c>
      <c r="F510" t="str">
        <f>INDEX(BillingGroup!$C:$C,MATCH($B510,BillingGroup!$B:$B,0))</f>
        <v>WAPATO</v>
      </c>
      <c r="G510" t="str">
        <f>INDEX(BillingGroup!$D:$D,MATCH($B510,BillingGroup!$B:$B,0))</f>
        <v>CITY BILL</v>
      </c>
    </row>
    <row r="511" spans="1:7" hidden="1" x14ac:dyDescent="0.25">
      <c r="A511" t="s">
        <v>48</v>
      </c>
      <c r="B511" t="s">
        <v>54</v>
      </c>
      <c r="C511">
        <v>2</v>
      </c>
      <c r="D511">
        <v>2016</v>
      </c>
      <c r="E511">
        <v>1164</v>
      </c>
      <c r="F511" t="str">
        <f>INDEX(BillingGroup!$C:$C,MATCH($B511,BillingGroup!$B:$B,0))</f>
        <v>WAPATO</v>
      </c>
      <c r="G511" t="str">
        <f>INDEX(BillingGroup!$D:$D,MATCH($B511,BillingGroup!$B:$B,0))</f>
        <v>CITY BILL</v>
      </c>
    </row>
    <row r="512" spans="1:7" hidden="1" x14ac:dyDescent="0.25">
      <c r="A512" t="s">
        <v>48</v>
      </c>
      <c r="B512" t="s">
        <v>54</v>
      </c>
      <c r="C512">
        <v>3</v>
      </c>
      <c r="D512">
        <v>2016</v>
      </c>
      <c r="E512">
        <v>1195</v>
      </c>
      <c r="F512" t="str">
        <f>INDEX(BillingGroup!$C:$C,MATCH($B512,BillingGroup!$B:$B,0))</f>
        <v>WAPATO</v>
      </c>
      <c r="G512" t="str">
        <f>INDEX(BillingGroup!$D:$D,MATCH($B512,BillingGroup!$B:$B,0))</f>
        <v>CITY BILL</v>
      </c>
    </row>
    <row r="513" spans="1:7" hidden="1" x14ac:dyDescent="0.25">
      <c r="A513" t="s">
        <v>48</v>
      </c>
      <c r="B513" t="s">
        <v>54</v>
      </c>
      <c r="C513">
        <v>4</v>
      </c>
      <c r="D513">
        <v>2016</v>
      </c>
      <c r="E513">
        <v>1157</v>
      </c>
      <c r="F513" t="str">
        <f>INDEX(BillingGroup!$C:$C,MATCH($B513,BillingGroup!$B:$B,0))</f>
        <v>WAPATO</v>
      </c>
      <c r="G513" t="str">
        <f>INDEX(BillingGroup!$D:$D,MATCH($B513,BillingGroup!$B:$B,0))</f>
        <v>CITY BILL</v>
      </c>
    </row>
    <row r="514" spans="1:7" hidden="1" x14ac:dyDescent="0.25">
      <c r="A514" t="s">
        <v>48</v>
      </c>
      <c r="B514" t="s">
        <v>54</v>
      </c>
      <c r="C514">
        <v>5</v>
      </c>
      <c r="D514">
        <v>2016</v>
      </c>
      <c r="E514">
        <v>1170</v>
      </c>
      <c r="F514" t="str">
        <f>INDEX(BillingGroup!$C:$C,MATCH($B514,BillingGroup!$B:$B,0))</f>
        <v>WAPATO</v>
      </c>
      <c r="G514" t="str">
        <f>INDEX(BillingGroup!$D:$D,MATCH($B514,BillingGroup!$B:$B,0))</f>
        <v>CITY BILL</v>
      </c>
    </row>
    <row r="515" spans="1:7" hidden="1" x14ac:dyDescent="0.25">
      <c r="A515" t="s">
        <v>48</v>
      </c>
      <c r="B515" t="s">
        <v>54</v>
      </c>
      <c r="C515">
        <v>6</v>
      </c>
      <c r="D515">
        <v>2016</v>
      </c>
      <c r="E515">
        <v>1167</v>
      </c>
      <c r="F515" t="str">
        <f>INDEX(BillingGroup!$C:$C,MATCH($B515,BillingGroup!$B:$B,0))</f>
        <v>WAPATO</v>
      </c>
      <c r="G515" t="str">
        <f>INDEX(BillingGroup!$D:$D,MATCH($B515,BillingGroup!$B:$B,0))</f>
        <v>CITY BILL</v>
      </c>
    </row>
    <row r="516" spans="1:7" hidden="1" x14ac:dyDescent="0.25">
      <c r="A516" t="s">
        <v>48</v>
      </c>
      <c r="B516" t="s">
        <v>54</v>
      </c>
      <c r="C516">
        <v>7</v>
      </c>
      <c r="D516">
        <v>2016</v>
      </c>
      <c r="E516">
        <v>1149</v>
      </c>
      <c r="F516" t="str">
        <f>INDEX(BillingGroup!$C:$C,MATCH($B516,BillingGroup!$B:$B,0))</f>
        <v>WAPATO</v>
      </c>
      <c r="G516" t="str">
        <f>INDEX(BillingGroup!$D:$D,MATCH($B516,BillingGroup!$B:$B,0))</f>
        <v>CITY BILL</v>
      </c>
    </row>
    <row r="517" spans="1:7" hidden="1" x14ac:dyDescent="0.25">
      <c r="A517" t="s">
        <v>48</v>
      </c>
      <c r="B517" t="s">
        <v>54</v>
      </c>
      <c r="C517">
        <v>8</v>
      </c>
      <c r="D517">
        <v>2016</v>
      </c>
      <c r="E517">
        <v>1175</v>
      </c>
      <c r="F517" t="str">
        <f>INDEX(BillingGroup!$C:$C,MATCH($B517,BillingGroup!$B:$B,0))</f>
        <v>WAPATO</v>
      </c>
      <c r="G517" t="str">
        <f>INDEX(BillingGroup!$D:$D,MATCH($B517,BillingGroup!$B:$B,0))</f>
        <v>CITY BILL</v>
      </c>
    </row>
    <row r="518" spans="1:7" hidden="1" x14ac:dyDescent="0.25">
      <c r="A518" t="s">
        <v>48</v>
      </c>
      <c r="B518" t="s">
        <v>54</v>
      </c>
      <c r="C518">
        <v>9</v>
      </c>
      <c r="D518">
        <v>2016</v>
      </c>
      <c r="E518">
        <v>1152</v>
      </c>
      <c r="F518" t="str">
        <f>INDEX(BillingGroup!$C:$C,MATCH($B518,BillingGroup!$B:$B,0))</f>
        <v>WAPATO</v>
      </c>
      <c r="G518" t="str">
        <f>INDEX(BillingGroup!$D:$D,MATCH($B518,BillingGroup!$B:$B,0))</f>
        <v>CITY BILL</v>
      </c>
    </row>
    <row r="519" spans="1:7" hidden="1" x14ac:dyDescent="0.25">
      <c r="A519" t="s">
        <v>48</v>
      </c>
      <c r="B519" t="s">
        <v>54</v>
      </c>
      <c r="C519">
        <v>10</v>
      </c>
      <c r="D519">
        <v>2015</v>
      </c>
      <c r="E519">
        <v>1187</v>
      </c>
      <c r="F519" t="str">
        <f>INDEX(BillingGroup!$C:$C,MATCH($B519,BillingGroup!$B:$B,0))</f>
        <v>WAPATO</v>
      </c>
      <c r="G519" t="str">
        <f>INDEX(BillingGroup!$D:$D,MATCH($B519,BillingGroup!$B:$B,0))</f>
        <v>CITY BILL</v>
      </c>
    </row>
    <row r="520" spans="1:7" hidden="1" x14ac:dyDescent="0.25">
      <c r="A520" t="s">
        <v>48</v>
      </c>
      <c r="B520" t="s">
        <v>54</v>
      </c>
      <c r="C520">
        <v>11</v>
      </c>
      <c r="D520">
        <v>2015</v>
      </c>
      <c r="E520">
        <v>1159</v>
      </c>
      <c r="F520" t="str">
        <f>INDEX(BillingGroup!$C:$C,MATCH($B520,BillingGroup!$B:$B,0))</f>
        <v>WAPATO</v>
      </c>
      <c r="G520" t="str">
        <f>INDEX(BillingGroup!$D:$D,MATCH($B520,BillingGroup!$B:$B,0))</f>
        <v>CITY BILL</v>
      </c>
    </row>
    <row r="521" spans="1:7" hidden="1" x14ac:dyDescent="0.25">
      <c r="A521" t="s">
        <v>48</v>
      </c>
      <c r="B521" t="s">
        <v>54</v>
      </c>
      <c r="C521">
        <v>12</v>
      </c>
      <c r="D521">
        <v>2015</v>
      </c>
      <c r="E521">
        <v>1152</v>
      </c>
      <c r="F521" t="str">
        <f>INDEX(BillingGroup!$C:$C,MATCH($B521,BillingGroup!$B:$B,0))</f>
        <v>WAPATO</v>
      </c>
      <c r="G521" t="str">
        <f>INDEX(BillingGroup!$D:$D,MATCH($B521,BillingGroup!$B:$B,0))</f>
        <v>CITY BILL</v>
      </c>
    </row>
    <row r="522" spans="1:7" hidden="1" x14ac:dyDescent="0.25">
      <c r="A522" t="s">
        <v>48</v>
      </c>
      <c r="B522" t="s">
        <v>55</v>
      </c>
      <c r="C522">
        <v>1</v>
      </c>
      <c r="D522">
        <v>2016</v>
      </c>
      <c r="E522">
        <v>42</v>
      </c>
      <c r="F522" t="str">
        <f>INDEX(BillingGroup!$C:$C,MATCH($B522,BillingGroup!$B:$B,0))</f>
        <v>GRANDVIEW</v>
      </c>
      <c r="G522" t="str">
        <f>INDEX(BillingGroup!$D:$D,MATCH($B522,BillingGroup!$B:$B,0))</f>
        <v>DIRECT BILL</v>
      </c>
    </row>
    <row r="523" spans="1:7" hidden="1" x14ac:dyDescent="0.25">
      <c r="A523" t="s">
        <v>48</v>
      </c>
      <c r="B523" t="s">
        <v>55</v>
      </c>
      <c r="C523">
        <v>2</v>
      </c>
      <c r="D523">
        <v>2016</v>
      </c>
      <c r="E523">
        <v>44</v>
      </c>
      <c r="F523" t="str">
        <f>INDEX(BillingGroup!$C:$C,MATCH($B523,BillingGroup!$B:$B,0))</f>
        <v>GRANDVIEW</v>
      </c>
      <c r="G523" t="str">
        <f>INDEX(BillingGroup!$D:$D,MATCH($B523,BillingGroup!$B:$B,0))</f>
        <v>DIRECT BILL</v>
      </c>
    </row>
    <row r="524" spans="1:7" hidden="1" x14ac:dyDescent="0.25">
      <c r="A524" t="s">
        <v>48</v>
      </c>
      <c r="B524" t="s">
        <v>55</v>
      </c>
      <c r="C524">
        <v>3</v>
      </c>
      <c r="D524">
        <v>2016</v>
      </c>
      <c r="E524">
        <v>41</v>
      </c>
      <c r="F524" t="str">
        <f>INDEX(BillingGroup!$C:$C,MATCH($B524,BillingGroup!$B:$B,0))</f>
        <v>GRANDVIEW</v>
      </c>
      <c r="G524" t="str">
        <f>INDEX(BillingGroup!$D:$D,MATCH($B524,BillingGroup!$B:$B,0))</f>
        <v>DIRECT BILL</v>
      </c>
    </row>
    <row r="525" spans="1:7" hidden="1" x14ac:dyDescent="0.25">
      <c r="A525" t="s">
        <v>48</v>
      </c>
      <c r="B525" t="s">
        <v>55</v>
      </c>
      <c r="C525">
        <v>4</v>
      </c>
      <c r="D525">
        <v>2016</v>
      </c>
      <c r="E525">
        <v>43</v>
      </c>
      <c r="F525" t="str">
        <f>INDEX(BillingGroup!$C:$C,MATCH($B525,BillingGroup!$B:$B,0))</f>
        <v>GRANDVIEW</v>
      </c>
      <c r="G525" t="str">
        <f>INDEX(BillingGroup!$D:$D,MATCH($B525,BillingGroup!$B:$B,0))</f>
        <v>DIRECT BILL</v>
      </c>
    </row>
    <row r="526" spans="1:7" hidden="1" x14ac:dyDescent="0.25">
      <c r="A526" t="s">
        <v>48</v>
      </c>
      <c r="B526" t="s">
        <v>55</v>
      </c>
      <c r="C526">
        <v>5</v>
      </c>
      <c r="D526">
        <v>2016</v>
      </c>
      <c r="E526">
        <v>40</v>
      </c>
      <c r="F526" t="str">
        <f>INDEX(BillingGroup!$C:$C,MATCH($B526,BillingGroup!$B:$B,0))</f>
        <v>GRANDVIEW</v>
      </c>
      <c r="G526" t="str">
        <f>INDEX(BillingGroup!$D:$D,MATCH($B526,BillingGroup!$B:$B,0))</f>
        <v>DIRECT BILL</v>
      </c>
    </row>
    <row r="527" spans="1:7" hidden="1" x14ac:dyDescent="0.25">
      <c r="A527" t="s">
        <v>48</v>
      </c>
      <c r="B527" t="s">
        <v>55</v>
      </c>
      <c r="C527">
        <v>6</v>
      </c>
      <c r="D527">
        <v>2016</v>
      </c>
      <c r="E527">
        <v>58</v>
      </c>
      <c r="F527" t="str">
        <f>INDEX(BillingGroup!$C:$C,MATCH($B527,BillingGroup!$B:$B,0))</f>
        <v>GRANDVIEW</v>
      </c>
      <c r="G527" t="str">
        <f>INDEX(BillingGroup!$D:$D,MATCH($B527,BillingGroup!$B:$B,0))</f>
        <v>DIRECT BILL</v>
      </c>
    </row>
    <row r="528" spans="1:7" hidden="1" x14ac:dyDescent="0.25">
      <c r="A528" t="s">
        <v>48</v>
      </c>
      <c r="B528" t="s">
        <v>55</v>
      </c>
      <c r="C528">
        <v>7</v>
      </c>
      <c r="D528">
        <v>2016</v>
      </c>
      <c r="E528">
        <v>54</v>
      </c>
      <c r="F528" t="str">
        <f>INDEX(BillingGroup!$C:$C,MATCH($B528,BillingGroup!$B:$B,0))</f>
        <v>GRANDVIEW</v>
      </c>
      <c r="G528" t="str">
        <f>INDEX(BillingGroup!$D:$D,MATCH($B528,BillingGroup!$B:$B,0))</f>
        <v>DIRECT BILL</v>
      </c>
    </row>
    <row r="529" spans="1:7" hidden="1" x14ac:dyDescent="0.25">
      <c r="A529" t="s">
        <v>48</v>
      </c>
      <c r="B529" t="s">
        <v>55</v>
      </c>
      <c r="C529">
        <v>8</v>
      </c>
      <c r="D529">
        <v>2016</v>
      </c>
      <c r="E529">
        <v>70</v>
      </c>
      <c r="F529" t="str">
        <f>INDEX(BillingGroup!$C:$C,MATCH($B529,BillingGroup!$B:$B,0))</f>
        <v>GRANDVIEW</v>
      </c>
      <c r="G529" t="str">
        <f>INDEX(BillingGroup!$D:$D,MATCH($B529,BillingGroup!$B:$B,0))</f>
        <v>DIRECT BILL</v>
      </c>
    </row>
    <row r="530" spans="1:7" hidden="1" x14ac:dyDescent="0.25">
      <c r="A530" t="s">
        <v>48</v>
      </c>
      <c r="B530" t="s">
        <v>55</v>
      </c>
      <c r="C530">
        <v>9</v>
      </c>
      <c r="D530">
        <v>2016</v>
      </c>
      <c r="E530">
        <v>70</v>
      </c>
      <c r="F530" t="str">
        <f>INDEX(BillingGroup!$C:$C,MATCH($B530,BillingGroup!$B:$B,0))</f>
        <v>GRANDVIEW</v>
      </c>
      <c r="G530" t="str">
        <f>INDEX(BillingGroup!$D:$D,MATCH($B530,BillingGroup!$B:$B,0))</f>
        <v>DIRECT BILL</v>
      </c>
    </row>
    <row r="531" spans="1:7" hidden="1" x14ac:dyDescent="0.25">
      <c r="A531" t="s">
        <v>48</v>
      </c>
      <c r="B531" t="s">
        <v>55</v>
      </c>
      <c r="C531">
        <v>10</v>
      </c>
      <c r="D531">
        <v>2015</v>
      </c>
      <c r="E531">
        <v>58</v>
      </c>
      <c r="F531" t="str">
        <f>INDEX(BillingGroup!$C:$C,MATCH($B531,BillingGroup!$B:$B,0))</f>
        <v>GRANDVIEW</v>
      </c>
      <c r="G531" t="str">
        <f>INDEX(BillingGroup!$D:$D,MATCH($B531,BillingGroup!$B:$B,0))</f>
        <v>DIRECT BILL</v>
      </c>
    </row>
    <row r="532" spans="1:7" hidden="1" x14ac:dyDescent="0.25">
      <c r="A532" t="s">
        <v>48</v>
      </c>
      <c r="B532" t="s">
        <v>55</v>
      </c>
      <c r="C532">
        <v>11</v>
      </c>
      <c r="D532">
        <v>2015</v>
      </c>
      <c r="E532">
        <v>41</v>
      </c>
      <c r="F532" t="str">
        <f>INDEX(BillingGroup!$C:$C,MATCH($B532,BillingGroup!$B:$B,0))</f>
        <v>GRANDVIEW</v>
      </c>
      <c r="G532" t="str">
        <f>INDEX(BillingGroup!$D:$D,MATCH($B532,BillingGroup!$B:$B,0))</f>
        <v>DIRECT BILL</v>
      </c>
    </row>
    <row r="533" spans="1:7" hidden="1" x14ac:dyDescent="0.25">
      <c r="A533" t="s">
        <v>48</v>
      </c>
      <c r="B533" t="s">
        <v>55</v>
      </c>
      <c r="C533">
        <v>12</v>
      </c>
      <c r="D533">
        <v>2015</v>
      </c>
      <c r="E533">
        <v>38</v>
      </c>
      <c r="F533" t="str">
        <f>INDEX(BillingGroup!$C:$C,MATCH($B533,BillingGroup!$B:$B,0))</f>
        <v>GRANDVIEW</v>
      </c>
      <c r="G533" t="str">
        <f>INDEX(BillingGroup!$D:$D,MATCH($B533,BillingGroup!$B:$B,0))</f>
        <v>DIRECT BILL</v>
      </c>
    </row>
    <row r="534" spans="1:7" hidden="1" x14ac:dyDescent="0.25">
      <c r="A534" t="s">
        <v>48</v>
      </c>
      <c r="B534" t="s">
        <v>56</v>
      </c>
      <c r="C534">
        <v>1</v>
      </c>
      <c r="D534">
        <v>2016</v>
      </c>
      <c r="E534">
        <v>4</v>
      </c>
      <c r="F534" t="str">
        <f>INDEX(BillingGroup!$C:$C,MATCH($B534,BillingGroup!$B:$B,0))</f>
        <v>GRANDVIEW</v>
      </c>
      <c r="G534" t="str">
        <f>INDEX(BillingGroup!$D:$D,MATCH($B534,BillingGroup!$B:$B,0))</f>
        <v>DIRECT BILL</v>
      </c>
    </row>
    <row r="535" spans="1:7" hidden="1" x14ac:dyDescent="0.25">
      <c r="A535" t="s">
        <v>48</v>
      </c>
      <c r="B535" t="s">
        <v>56</v>
      </c>
      <c r="C535">
        <v>2</v>
      </c>
      <c r="D535">
        <v>2016</v>
      </c>
      <c r="E535">
        <v>6</v>
      </c>
      <c r="F535" t="str">
        <f>INDEX(BillingGroup!$C:$C,MATCH($B535,BillingGroup!$B:$B,0))</f>
        <v>GRANDVIEW</v>
      </c>
      <c r="G535" t="str">
        <f>INDEX(BillingGroup!$D:$D,MATCH($B535,BillingGroup!$B:$B,0))</f>
        <v>DIRECT BILL</v>
      </c>
    </row>
    <row r="536" spans="1:7" hidden="1" x14ac:dyDescent="0.25">
      <c r="A536" t="s">
        <v>48</v>
      </c>
      <c r="B536" t="s">
        <v>56</v>
      </c>
      <c r="C536">
        <v>3</v>
      </c>
      <c r="D536">
        <v>2016</v>
      </c>
      <c r="E536">
        <v>5</v>
      </c>
      <c r="F536" t="str">
        <f>INDEX(BillingGroup!$C:$C,MATCH($B536,BillingGroup!$B:$B,0))</f>
        <v>GRANDVIEW</v>
      </c>
      <c r="G536" t="str">
        <f>INDEX(BillingGroup!$D:$D,MATCH($B536,BillingGroup!$B:$B,0))</f>
        <v>DIRECT BILL</v>
      </c>
    </row>
    <row r="537" spans="1:7" hidden="1" x14ac:dyDescent="0.25">
      <c r="A537" t="s">
        <v>48</v>
      </c>
      <c r="B537" t="s">
        <v>56</v>
      </c>
      <c r="C537">
        <v>4</v>
      </c>
      <c r="D537">
        <v>2016</v>
      </c>
      <c r="E537">
        <v>6</v>
      </c>
      <c r="F537" t="str">
        <f>INDEX(BillingGroup!$C:$C,MATCH($B537,BillingGroup!$B:$B,0))</f>
        <v>GRANDVIEW</v>
      </c>
      <c r="G537" t="str">
        <f>INDEX(BillingGroup!$D:$D,MATCH($B537,BillingGroup!$B:$B,0))</f>
        <v>DIRECT BILL</v>
      </c>
    </row>
    <row r="538" spans="1:7" hidden="1" x14ac:dyDescent="0.25">
      <c r="A538" t="s">
        <v>48</v>
      </c>
      <c r="B538" t="s">
        <v>56</v>
      </c>
      <c r="C538">
        <v>5</v>
      </c>
      <c r="D538">
        <v>2016</v>
      </c>
      <c r="E538">
        <v>4</v>
      </c>
      <c r="F538" t="str">
        <f>INDEX(BillingGroup!$C:$C,MATCH($B538,BillingGroup!$B:$B,0))</f>
        <v>GRANDVIEW</v>
      </c>
      <c r="G538" t="str">
        <f>INDEX(BillingGroup!$D:$D,MATCH($B538,BillingGroup!$B:$B,0))</f>
        <v>DIRECT BILL</v>
      </c>
    </row>
    <row r="539" spans="1:7" hidden="1" x14ac:dyDescent="0.25">
      <c r="A539" t="s">
        <v>48</v>
      </c>
      <c r="B539" t="s">
        <v>56</v>
      </c>
      <c r="C539">
        <v>6</v>
      </c>
      <c r="D539">
        <v>2016</v>
      </c>
      <c r="E539">
        <v>6</v>
      </c>
      <c r="F539" t="str">
        <f>INDEX(BillingGroup!$C:$C,MATCH($B539,BillingGroup!$B:$B,0))</f>
        <v>GRANDVIEW</v>
      </c>
      <c r="G539" t="str">
        <f>INDEX(BillingGroup!$D:$D,MATCH($B539,BillingGroup!$B:$B,0))</f>
        <v>DIRECT BILL</v>
      </c>
    </row>
    <row r="540" spans="1:7" hidden="1" x14ac:dyDescent="0.25">
      <c r="A540" t="s">
        <v>48</v>
      </c>
      <c r="B540" t="s">
        <v>56</v>
      </c>
      <c r="C540">
        <v>7</v>
      </c>
      <c r="D540">
        <v>2016</v>
      </c>
      <c r="E540">
        <v>5</v>
      </c>
      <c r="F540" t="str">
        <f>INDEX(BillingGroup!$C:$C,MATCH($B540,BillingGroup!$B:$B,0))</f>
        <v>GRANDVIEW</v>
      </c>
      <c r="G540" t="str">
        <f>INDEX(BillingGroup!$D:$D,MATCH($B540,BillingGroup!$B:$B,0))</f>
        <v>DIRECT BILL</v>
      </c>
    </row>
    <row r="541" spans="1:7" hidden="1" x14ac:dyDescent="0.25">
      <c r="A541" t="s">
        <v>48</v>
      </c>
      <c r="B541" t="s">
        <v>56</v>
      </c>
      <c r="C541">
        <v>8</v>
      </c>
      <c r="D541">
        <v>2016</v>
      </c>
      <c r="E541">
        <v>5</v>
      </c>
      <c r="F541" t="str">
        <f>INDEX(BillingGroup!$C:$C,MATCH($B541,BillingGroup!$B:$B,0))</f>
        <v>GRANDVIEW</v>
      </c>
      <c r="G541" t="str">
        <f>INDEX(BillingGroup!$D:$D,MATCH($B541,BillingGroup!$B:$B,0))</f>
        <v>DIRECT BILL</v>
      </c>
    </row>
    <row r="542" spans="1:7" hidden="1" x14ac:dyDescent="0.25">
      <c r="A542" t="s">
        <v>48</v>
      </c>
      <c r="B542" t="s">
        <v>56</v>
      </c>
      <c r="C542">
        <v>9</v>
      </c>
      <c r="D542">
        <v>2016</v>
      </c>
      <c r="E542">
        <v>8</v>
      </c>
      <c r="F542" t="str">
        <f>INDEX(BillingGroup!$C:$C,MATCH($B542,BillingGroup!$B:$B,0))</f>
        <v>GRANDVIEW</v>
      </c>
      <c r="G542" t="str">
        <f>INDEX(BillingGroup!$D:$D,MATCH($B542,BillingGroup!$B:$B,0))</f>
        <v>DIRECT BILL</v>
      </c>
    </row>
    <row r="543" spans="1:7" hidden="1" x14ac:dyDescent="0.25">
      <c r="A543" t="s">
        <v>48</v>
      </c>
      <c r="B543" t="s">
        <v>56</v>
      </c>
      <c r="C543">
        <v>10</v>
      </c>
      <c r="D543">
        <v>2015</v>
      </c>
      <c r="E543">
        <v>5</v>
      </c>
      <c r="F543" t="str">
        <f>INDEX(BillingGroup!$C:$C,MATCH($B543,BillingGroup!$B:$B,0))</f>
        <v>GRANDVIEW</v>
      </c>
      <c r="G543" t="str">
        <f>INDEX(BillingGroup!$D:$D,MATCH($B543,BillingGroup!$B:$B,0))</f>
        <v>DIRECT BILL</v>
      </c>
    </row>
    <row r="544" spans="1:7" hidden="1" x14ac:dyDescent="0.25">
      <c r="A544" t="s">
        <v>48</v>
      </c>
      <c r="B544" t="s">
        <v>56</v>
      </c>
      <c r="C544">
        <v>11</v>
      </c>
      <c r="D544">
        <v>2015</v>
      </c>
      <c r="E544">
        <v>5</v>
      </c>
      <c r="F544" t="str">
        <f>INDEX(BillingGroup!$C:$C,MATCH($B544,BillingGroup!$B:$B,0))</f>
        <v>GRANDVIEW</v>
      </c>
      <c r="G544" t="str">
        <f>INDEX(BillingGroup!$D:$D,MATCH($B544,BillingGroup!$B:$B,0))</f>
        <v>DIRECT BILL</v>
      </c>
    </row>
    <row r="545" spans="1:7" hidden="1" x14ac:dyDescent="0.25">
      <c r="A545" t="s">
        <v>48</v>
      </c>
      <c r="B545" t="s">
        <v>56</v>
      </c>
      <c r="C545">
        <v>12</v>
      </c>
      <c r="D545">
        <v>2015</v>
      </c>
      <c r="E545">
        <v>5</v>
      </c>
      <c r="F545" t="str">
        <f>INDEX(BillingGroup!$C:$C,MATCH($B545,BillingGroup!$B:$B,0))</f>
        <v>GRANDVIEW</v>
      </c>
      <c r="G545" t="str">
        <f>INDEX(BillingGroup!$D:$D,MATCH($B545,BillingGroup!$B:$B,0))</f>
        <v>DIRECT BILL</v>
      </c>
    </row>
    <row r="546" spans="1:7" hidden="1" x14ac:dyDescent="0.25">
      <c r="A546" t="s">
        <v>48</v>
      </c>
      <c r="B546" t="s">
        <v>57</v>
      </c>
      <c r="C546">
        <v>1</v>
      </c>
      <c r="D546">
        <v>2016</v>
      </c>
      <c r="E546">
        <v>7</v>
      </c>
      <c r="F546" t="str">
        <f>INDEX(BillingGroup!$C:$C,MATCH($B546,BillingGroup!$B:$B,0))</f>
        <v>SUNNYSIDE</v>
      </c>
      <c r="G546" t="str">
        <f>INDEX(BillingGroup!$D:$D,MATCH($B546,BillingGroup!$B:$B,0))</f>
        <v>DIRECT BILL</v>
      </c>
    </row>
    <row r="547" spans="1:7" hidden="1" x14ac:dyDescent="0.25">
      <c r="A547" t="s">
        <v>48</v>
      </c>
      <c r="B547" t="s">
        <v>57</v>
      </c>
      <c r="C547">
        <v>2</v>
      </c>
      <c r="D547">
        <v>2016</v>
      </c>
      <c r="E547">
        <v>6</v>
      </c>
      <c r="F547" t="str">
        <f>INDEX(BillingGroup!$C:$C,MATCH($B547,BillingGroup!$B:$B,0))</f>
        <v>SUNNYSIDE</v>
      </c>
      <c r="G547" t="str">
        <f>INDEX(BillingGroup!$D:$D,MATCH($B547,BillingGroup!$B:$B,0))</f>
        <v>DIRECT BILL</v>
      </c>
    </row>
    <row r="548" spans="1:7" hidden="1" x14ac:dyDescent="0.25">
      <c r="A548" t="s">
        <v>48</v>
      </c>
      <c r="B548" t="s">
        <v>57</v>
      </c>
      <c r="C548">
        <v>3</v>
      </c>
      <c r="D548">
        <v>2016</v>
      </c>
      <c r="E548">
        <v>6</v>
      </c>
      <c r="F548" t="str">
        <f>INDEX(BillingGroup!$C:$C,MATCH($B548,BillingGroup!$B:$B,0))</f>
        <v>SUNNYSIDE</v>
      </c>
      <c r="G548" t="str">
        <f>INDEX(BillingGroup!$D:$D,MATCH($B548,BillingGroup!$B:$B,0))</f>
        <v>DIRECT BILL</v>
      </c>
    </row>
    <row r="549" spans="1:7" hidden="1" x14ac:dyDescent="0.25">
      <c r="A549" t="s">
        <v>48</v>
      </c>
      <c r="B549" t="s">
        <v>57</v>
      </c>
      <c r="C549">
        <v>4</v>
      </c>
      <c r="D549">
        <v>2016</v>
      </c>
      <c r="E549">
        <v>7</v>
      </c>
      <c r="F549" t="str">
        <f>INDEX(BillingGroup!$C:$C,MATCH($B549,BillingGroup!$B:$B,0))</f>
        <v>SUNNYSIDE</v>
      </c>
      <c r="G549" t="str">
        <f>INDEX(BillingGroup!$D:$D,MATCH($B549,BillingGroup!$B:$B,0))</f>
        <v>DIRECT BILL</v>
      </c>
    </row>
    <row r="550" spans="1:7" hidden="1" x14ac:dyDescent="0.25">
      <c r="A550" t="s">
        <v>48</v>
      </c>
      <c r="B550" t="s">
        <v>57</v>
      </c>
      <c r="C550">
        <v>5</v>
      </c>
      <c r="D550">
        <v>2016</v>
      </c>
      <c r="E550">
        <v>7</v>
      </c>
      <c r="F550" t="str">
        <f>INDEX(BillingGroup!$C:$C,MATCH($B550,BillingGroup!$B:$B,0))</f>
        <v>SUNNYSIDE</v>
      </c>
      <c r="G550" t="str">
        <f>INDEX(BillingGroup!$D:$D,MATCH($B550,BillingGroup!$B:$B,0))</f>
        <v>DIRECT BILL</v>
      </c>
    </row>
    <row r="551" spans="1:7" hidden="1" x14ac:dyDescent="0.25">
      <c r="A551" t="s">
        <v>48</v>
      </c>
      <c r="B551" t="s">
        <v>57</v>
      </c>
      <c r="C551">
        <v>6</v>
      </c>
      <c r="D551">
        <v>2016</v>
      </c>
      <c r="E551">
        <v>5</v>
      </c>
      <c r="F551" t="str">
        <f>INDEX(BillingGroup!$C:$C,MATCH($B551,BillingGroup!$B:$B,0))</f>
        <v>SUNNYSIDE</v>
      </c>
      <c r="G551" t="str">
        <f>INDEX(BillingGroup!$D:$D,MATCH($B551,BillingGroup!$B:$B,0))</f>
        <v>DIRECT BILL</v>
      </c>
    </row>
    <row r="552" spans="1:7" hidden="1" x14ac:dyDescent="0.25">
      <c r="A552" t="s">
        <v>48</v>
      </c>
      <c r="B552" t="s">
        <v>57</v>
      </c>
      <c r="C552">
        <v>7</v>
      </c>
      <c r="D552">
        <v>2016</v>
      </c>
      <c r="E552">
        <v>5</v>
      </c>
      <c r="F552" t="str">
        <f>INDEX(BillingGroup!$C:$C,MATCH($B552,BillingGroup!$B:$B,0))</f>
        <v>SUNNYSIDE</v>
      </c>
      <c r="G552" t="str">
        <f>INDEX(BillingGroup!$D:$D,MATCH($B552,BillingGroup!$B:$B,0))</f>
        <v>DIRECT BILL</v>
      </c>
    </row>
    <row r="553" spans="1:7" hidden="1" x14ac:dyDescent="0.25">
      <c r="A553" t="s">
        <v>48</v>
      </c>
      <c r="B553" t="s">
        <v>57</v>
      </c>
      <c r="C553">
        <v>8</v>
      </c>
      <c r="D553">
        <v>2016</v>
      </c>
      <c r="E553">
        <v>6</v>
      </c>
      <c r="F553" t="str">
        <f>INDEX(BillingGroup!$C:$C,MATCH($B553,BillingGroup!$B:$B,0))</f>
        <v>SUNNYSIDE</v>
      </c>
      <c r="G553" t="str">
        <f>INDEX(BillingGroup!$D:$D,MATCH($B553,BillingGroup!$B:$B,0))</f>
        <v>DIRECT BILL</v>
      </c>
    </row>
    <row r="554" spans="1:7" hidden="1" x14ac:dyDescent="0.25">
      <c r="A554" t="s">
        <v>48</v>
      </c>
      <c r="B554" t="s">
        <v>57</v>
      </c>
      <c r="C554">
        <v>9</v>
      </c>
      <c r="D554">
        <v>2016</v>
      </c>
      <c r="E554">
        <v>5</v>
      </c>
      <c r="F554" t="str">
        <f>INDEX(BillingGroup!$C:$C,MATCH($B554,BillingGroup!$B:$B,0))</f>
        <v>SUNNYSIDE</v>
      </c>
      <c r="G554" t="str">
        <f>INDEX(BillingGroup!$D:$D,MATCH($B554,BillingGroup!$B:$B,0))</f>
        <v>DIRECT BILL</v>
      </c>
    </row>
    <row r="555" spans="1:7" hidden="1" x14ac:dyDescent="0.25">
      <c r="A555" t="s">
        <v>48</v>
      </c>
      <c r="B555" t="s">
        <v>57</v>
      </c>
      <c r="C555">
        <v>10</v>
      </c>
      <c r="D555">
        <v>2015</v>
      </c>
      <c r="E555">
        <v>6</v>
      </c>
      <c r="F555" t="str">
        <f>INDEX(BillingGroup!$C:$C,MATCH($B555,BillingGroup!$B:$B,0))</f>
        <v>SUNNYSIDE</v>
      </c>
      <c r="G555" t="str">
        <f>INDEX(BillingGroup!$D:$D,MATCH($B555,BillingGroup!$B:$B,0))</f>
        <v>DIRECT BILL</v>
      </c>
    </row>
    <row r="556" spans="1:7" hidden="1" x14ac:dyDescent="0.25">
      <c r="A556" t="s">
        <v>48</v>
      </c>
      <c r="B556" t="s">
        <v>57</v>
      </c>
      <c r="C556">
        <v>11</v>
      </c>
      <c r="D556">
        <v>2015</v>
      </c>
      <c r="E556">
        <v>6</v>
      </c>
      <c r="F556" t="str">
        <f>INDEX(BillingGroup!$C:$C,MATCH($B556,BillingGroup!$B:$B,0))</f>
        <v>SUNNYSIDE</v>
      </c>
      <c r="G556" t="str">
        <f>INDEX(BillingGroup!$D:$D,MATCH($B556,BillingGroup!$B:$B,0))</f>
        <v>DIRECT BILL</v>
      </c>
    </row>
    <row r="557" spans="1:7" hidden="1" x14ac:dyDescent="0.25">
      <c r="A557" t="s">
        <v>48</v>
      </c>
      <c r="B557" t="s">
        <v>57</v>
      </c>
      <c r="C557">
        <v>12</v>
      </c>
      <c r="D557">
        <v>2015</v>
      </c>
      <c r="E557">
        <v>6</v>
      </c>
      <c r="F557" t="str">
        <f>INDEX(BillingGroup!$C:$C,MATCH($B557,BillingGroup!$B:$B,0))</f>
        <v>SUNNYSIDE</v>
      </c>
      <c r="G557" t="str">
        <f>INDEX(BillingGroup!$D:$D,MATCH($B557,BillingGroup!$B:$B,0))</f>
        <v>DIRECT BILL</v>
      </c>
    </row>
    <row r="558" spans="1:7" hidden="1" x14ac:dyDescent="0.25">
      <c r="A558" t="s">
        <v>48</v>
      </c>
      <c r="B558" t="s">
        <v>58</v>
      </c>
      <c r="C558">
        <v>1</v>
      </c>
      <c r="D558">
        <v>2016</v>
      </c>
      <c r="E558">
        <v>143</v>
      </c>
      <c r="F558" t="str">
        <f>INDEX(BillingGroup!$C:$C,MATCH($B558,BillingGroup!$B:$B,0))</f>
        <v>CONTRACT</v>
      </c>
      <c r="G558">
        <f>INDEX(BillingGroup!$D:$D,MATCH($B558,BillingGroup!$B:$B,0))</f>
        <v>0</v>
      </c>
    </row>
    <row r="559" spans="1:7" hidden="1" x14ac:dyDescent="0.25">
      <c r="A559" t="s">
        <v>48</v>
      </c>
      <c r="B559" t="s">
        <v>58</v>
      </c>
      <c r="C559">
        <v>2</v>
      </c>
      <c r="D559">
        <v>2016</v>
      </c>
      <c r="E559">
        <v>145</v>
      </c>
      <c r="F559" t="str">
        <f>INDEX(BillingGroup!$C:$C,MATCH($B559,BillingGroup!$B:$B,0))</f>
        <v>CONTRACT</v>
      </c>
      <c r="G559">
        <f>INDEX(BillingGroup!$D:$D,MATCH($B559,BillingGroup!$B:$B,0))</f>
        <v>0</v>
      </c>
    </row>
    <row r="560" spans="1:7" hidden="1" x14ac:dyDescent="0.25">
      <c r="A560" t="s">
        <v>48</v>
      </c>
      <c r="B560" t="s">
        <v>58</v>
      </c>
      <c r="C560">
        <v>3</v>
      </c>
      <c r="D560">
        <v>2016</v>
      </c>
      <c r="E560">
        <v>155</v>
      </c>
      <c r="F560" t="str">
        <f>INDEX(BillingGroup!$C:$C,MATCH($B560,BillingGroup!$B:$B,0))</f>
        <v>CONTRACT</v>
      </c>
      <c r="G560">
        <f>INDEX(BillingGroup!$D:$D,MATCH($B560,BillingGroup!$B:$B,0))</f>
        <v>0</v>
      </c>
    </row>
    <row r="561" spans="1:7" hidden="1" x14ac:dyDescent="0.25">
      <c r="A561" t="s">
        <v>48</v>
      </c>
      <c r="B561" t="s">
        <v>58</v>
      </c>
      <c r="C561">
        <v>4</v>
      </c>
      <c r="D561">
        <v>2016</v>
      </c>
      <c r="E561">
        <v>144</v>
      </c>
      <c r="F561" t="str">
        <f>INDEX(BillingGroup!$C:$C,MATCH($B561,BillingGroup!$B:$B,0))</f>
        <v>CONTRACT</v>
      </c>
      <c r="G561">
        <f>INDEX(BillingGroup!$D:$D,MATCH($B561,BillingGroup!$B:$B,0))</f>
        <v>0</v>
      </c>
    </row>
    <row r="562" spans="1:7" hidden="1" x14ac:dyDescent="0.25">
      <c r="A562" t="s">
        <v>48</v>
      </c>
      <c r="B562" t="s">
        <v>58</v>
      </c>
      <c r="C562">
        <v>5</v>
      </c>
      <c r="D562">
        <v>2016</v>
      </c>
      <c r="E562">
        <v>146</v>
      </c>
      <c r="F562" t="str">
        <f>INDEX(BillingGroup!$C:$C,MATCH($B562,BillingGroup!$B:$B,0))</f>
        <v>CONTRACT</v>
      </c>
      <c r="G562">
        <f>INDEX(BillingGroup!$D:$D,MATCH($B562,BillingGroup!$B:$B,0))</f>
        <v>0</v>
      </c>
    </row>
    <row r="563" spans="1:7" hidden="1" x14ac:dyDescent="0.25">
      <c r="A563" t="s">
        <v>48</v>
      </c>
      <c r="B563" t="s">
        <v>58</v>
      </c>
      <c r="C563">
        <v>6</v>
      </c>
      <c r="D563">
        <v>2016</v>
      </c>
      <c r="E563">
        <v>150</v>
      </c>
      <c r="F563" t="str">
        <f>INDEX(BillingGroup!$C:$C,MATCH($B563,BillingGroup!$B:$B,0))</f>
        <v>CONTRACT</v>
      </c>
      <c r="G563">
        <f>INDEX(BillingGroup!$D:$D,MATCH($B563,BillingGroup!$B:$B,0))</f>
        <v>0</v>
      </c>
    </row>
    <row r="564" spans="1:7" hidden="1" x14ac:dyDescent="0.25">
      <c r="A564" t="s">
        <v>48</v>
      </c>
      <c r="B564" t="s">
        <v>58</v>
      </c>
      <c r="C564">
        <v>7</v>
      </c>
      <c r="D564">
        <v>2016</v>
      </c>
      <c r="E564">
        <v>144</v>
      </c>
      <c r="F564" t="str">
        <f>INDEX(BillingGroup!$C:$C,MATCH($B564,BillingGroup!$B:$B,0))</f>
        <v>CONTRACT</v>
      </c>
      <c r="G564">
        <f>INDEX(BillingGroup!$D:$D,MATCH($B564,BillingGroup!$B:$B,0))</f>
        <v>0</v>
      </c>
    </row>
    <row r="565" spans="1:7" hidden="1" x14ac:dyDescent="0.25">
      <c r="A565" t="s">
        <v>48</v>
      </c>
      <c r="B565" t="s">
        <v>58</v>
      </c>
      <c r="C565">
        <v>8</v>
      </c>
      <c r="D565">
        <v>2016</v>
      </c>
      <c r="E565">
        <v>144</v>
      </c>
      <c r="F565" t="str">
        <f>INDEX(BillingGroup!$C:$C,MATCH($B565,BillingGroup!$B:$B,0))</f>
        <v>CONTRACT</v>
      </c>
      <c r="G565">
        <f>INDEX(BillingGroup!$D:$D,MATCH($B565,BillingGroup!$B:$B,0))</f>
        <v>0</v>
      </c>
    </row>
    <row r="566" spans="1:7" hidden="1" x14ac:dyDescent="0.25">
      <c r="A566" t="s">
        <v>48</v>
      </c>
      <c r="B566" t="s">
        <v>58</v>
      </c>
      <c r="C566">
        <v>9</v>
      </c>
      <c r="D566">
        <v>2016</v>
      </c>
      <c r="E566">
        <v>150</v>
      </c>
      <c r="F566" t="str">
        <f>INDEX(BillingGroup!$C:$C,MATCH($B566,BillingGroup!$B:$B,0))</f>
        <v>CONTRACT</v>
      </c>
      <c r="G566">
        <f>INDEX(BillingGroup!$D:$D,MATCH($B566,BillingGroup!$B:$B,0))</f>
        <v>0</v>
      </c>
    </row>
    <row r="567" spans="1:7" hidden="1" x14ac:dyDescent="0.25">
      <c r="A567" t="s">
        <v>48</v>
      </c>
      <c r="B567" t="s">
        <v>58</v>
      </c>
      <c r="C567">
        <v>10</v>
      </c>
      <c r="D567">
        <v>2015</v>
      </c>
      <c r="E567">
        <v>160</v>
      </c>
      <c r="F567" t="str">
        <f>INDEX(BillingGroup!$C:$C,MATCH($B567,BillingGroup!$B:$B,0))</f>
        <v>CONTRACT</v>
      </c>
      <c r="G567">
        <f>INDEX(BillingGroup!$D:$D,MATCH($B567,BillingGroup!$B:$B,0))</f>
        <v>0</v>
      </c>
    </row>
    <row r="568" spans="1:7" hidden="1" x14ac:dyDescent="0.25">
      <c r="A568" t="s">
        <v>48</v>
      </c>
      <c r="B568" t="s">
        <v>58</v>
      </c>
      <c r="C568">
        <v>11</v>
      </c>
      <c r="D568">
        <v>2015</v>
      </c>
      <c r="E568">
        <v>154</v>
      </c>
      <c r="F568" t="str">
        <f>INDEX(BillingGroup!$C:$C,MATCH($B568,BillingGroup!$B:$B,0))</f>
        <v>CONTRACT</v>
      </c>
      <c r="G568">
        <f>INDEX(BillingGroup!$D:$D,MATCH($B568,BillingGroup!$B:$B,0))</f>
        <v>0</v>
      </c>
    </row>
    <row r="569" spans="1:7" hidden="1" x14ac:dyDescent="0.25">
      <c r="A569" t="s">
        <v>48</v>
      </c>
      <c r="B569" t="s">
        <v>58</v>
      </c>
      <c r="C569">
        <v>12</v>
      </c>
      <c r="D569">
        <v>2015</v>
      </c>
      <c r="E569">
        <v>144</v>
      </c>
      <c r="F569" t="str">
        <f>INDEX(BillingGroup!$C:$C,MATCH($B569,BillingGroup!$B:$B,0))</f>
        <v>CONTRACT</v>
      </c>
      <c r="G569">
        <f>INDEX(BillingGroup!$D:$D,MATCH($B569,BillingGroup!$B:$B,0))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K51"/>
  <sheetViews>
    <sheetView zoomScale="70" zoomScaleNormal="70" workbookViewId="0">
      <pane ySplit="3" topLeftCell="A4" activePane="bottomLeft" state="frozen"/>
      <selection activeCell="F1" sqref="F1"/>
      <selection pane="bottomLeft" activeCell="C49" activeCellId="5" sqref="C43 C45 C46 C47 C48 C49"/>
    </sheetView>
  </sheetViews>
  <sheetFormatPr defaultRowHeight="15" x14ac:dyDescent="0.25"/>
  <cols>
    <col min="1" max="1" width="11.5703125" bestFit="1" customWidth="1"/>
    <col min="2" max="2" width="38.28515625" customWidth="1"/>
    <col min="3" max="3" width="26.85546875" bestFit="1" customWidth="1"/>
    <col min="4" max="4" width="13.140625" bestFit="1" customWidth="1"/>
    <col min="5" max="6" width="13.28515625" customWidth="1"/>
    <col min="8" max="8" width="38.28515625" style="2" bestFit="1" customWidth="1"/>
    <col min="9" max="9" width="37.28515625" style="2" customWidth="1"/>
    <col min="10" max="10" width="39.85546875" style="2" customWidth="1"/>
    <col min="11" max="11" width="58" style="2" customWidth="1"/>
  </cols>
  <sheetData>
    <row r="1" spans="1:6" x14ac:dyDescent="0.25">
      <c r="A1" t="s">
        <v>0</v>
      </c>
      <c r="B1" t="s">
        <v>1</v>
      </c>
      <c r="C1" t="s">
        <v>59</v>
      </c>
      <c r="D1" t="s">
        <v>107</v>
      </c>
      <c r="E1" t="s">
        <v>122</v>
      </c>
      <c r="F1" t="s">
        <v>123</v>
      </c>
    </row>
    <row r="2" spans="1:6" hidden="1" x14ac:dyDescent="0.25">
      <c r="A2" t="s">
        <v>7</v>
      </c>
      <c r="B2" t="s">
        <v>25</v>
      </c>
      <c r="C2" t="s">
        <v>63</v>
      </c>
      <c r="D2" t="s">
        <v>116</v>
      </c>
      <c r="F2" t="e">
        <f>COUNTIF(#REF!,B2)</f>
        <v>#REF!</v>
      </c>
    </row>
    <row r="3" spans="1:6" hidden="1" x14ac:dyDescent="0.25">
      <c r="A3" t="s">
        <v>7</v>
      </c>
      <c r="B3" t="s">
        <v>15</v>
      </c>
      <c r="C3" t="s">
        <v>63</v>
      </c>
      <c r="D3" t="s">
        <v>115</v>
      </c>
      <c r="F3" t="e">
        <f>COUNTIF(#REF!,B3)</f>
        <v>#REF!</v>
      </c>
    </row>
    <row r="4" spans="1:6" hidden="1" x14ac:dyDescent="0.25">
      <c r="A4" t="s">
        <v>7</v>
      </c>
      <c r="B4" t="s">
        <v>18</v>
      </c>
      <c r="C4" t="s">
        <v>62</v>
      </c>
      <c r="D4" t="s">
        <v>115</v>
      </c>
      <c r="F4" t="e">
        <f>COUNTIF(#REF!,B4)</f>
        <v>#REF!</v>
      </c>
    </row>
    <row r="5" spans="1:6" hidden="1" x14ac:dyDescent="0.25">
      <c r="A5" t="s">
        <v>7</v>
      </c>
      <c r="B5" t="s">
        <v>19</v>
      </c>
      <c r="C5" t="s">
        <v>62</v>
      </c>
      <c r="D5" t="s">
        <v>115</v>
      </c>
      <c r="F5" t="e">
        <f>COUNTIF(#REF!,B5)</f>
        <v>#REF!</v>
      </c>
    </row>
    <row r="6" spans="1:6" hidden="1" x14ac:dyDescent="0.25">
      <c r="A6" t="s">
        <v>7</v>
      </c>
      <c r="B6" t="s">
        <v>20</v>
      </c>
      <c r="C6" t="s">
        <v>62</v>
      </c>
      <c r="D6" t="s">
        <v>115</v>
      </c>
      <c r="F6" t="e">
        <f>COUNTIF(#REF!,B6)</f>
        <v>#REF!</v>
      </c>
    </row>
    <row r="7" spans="1:6" hidden="1" x14ac:dyDescent="0.25">
      <c r="A7" t="s">
        <v>7</v>
      </c>
      <c r="B7" t="s">
        <v>24</v>
      </c>
      <c r="C7" t="s">
        <v>62</v>
      </c>
      <c r="D7" t="s">
        <v>115</v>
      </c>
      <c r="F7" t="e">
        <f>COUNTIF(#REF!,B7)</f>
        <v>#REF!</v>
      </c>
    </row>
    <row r="8" spans="1:6" hidden="1" x14ac:dyDescent="0.25">
      <c r="A8" t="s">
        <v>7</v>
      </c>
      <c r="B8" t="s">
        <v>27</v>
      </c>
      <c r="C8" t="s">
        <v>62</v>
      </c>
      <c r="D8" t="s">
        <v>115</v>
      </c>
      <c r="F8" t="e">
        <f>COUNTIF(#REF!,B8)</f>
        <v>#REF!</v>
      </c>
    </row>
    <row r="9" spans="1:6" hidden="1" x14ac:dyDescent="0.25">
      <c r="A9" t="s">
        <v>7</v>
      </c>
      <c r="B9" t="s">
        <v>34</v>
      </c>
      <c r="C9" t="s">
        <v>62</v>
      </c>
      <c r="D9" t="s">
        <v>115</v>
      </c>
      <c r="F9" t="e">
        <f>COUNTIF(#REF!,B9)</f>
        <v>#REF!</v>
      </c>
    </row>
    <row r="10" spans="1:6" hidden="1" x14ac:dyDescent="0.25">
      <c r="A10" t="s">
        <v>7</v>
      </c>
      <c r="B10" t="s">
        <v>26</v>
      </c>
      <c r="C10" t="s">
        <v>64</v>
      </c>
      <c r="D10" t="s">
        <v>115</v>
      </c>
      <c r="F10" t="e">
        <f>COUNTIF(#REF!,B10)</f>
        <v>#REF!</v>
      </c>
    </row>
    <row r="11" spans="1:6" hidden="1" x14ac:dyDescent="0.25">
      <c r="A11" t="s">
        <v>7</v>
      </c>
      <c r="B11" t="s">
        <v>22</v>
      </c>
      <c r="C11" s="17" t="s">
        <v>86</v>
      </c>
      <c r="D11" s="17" t="s">
        <v>86</v>
      </c>
      <c r="F11" t="e">
        <f>COUNTIF(#REF!,B11)</f>
        <v>#REF!</v>
      </c>
    </row>
    <row r="12" spans="1:6" hidden="1" x14ac:dyDescent="0.25">
      <c r="A12" t="s">
        <v>7</v>
      </c>
      <c r="B12" t="s">
        <v>8</v>
      </c>
      <c r="C12" s="17" t="s">
        <v>86</v>
      </c>
      <c r="D12" s="17" t="s">
        <v>86</v>
      </c>
      <c r="F12" t="e">
        <f>COUNTIF(#REF!,B12)</f>
        <v>#REF!</v>
      </c>
    </row>
    <row r="13" spans="1:6" hidden="1" x14ac:dyDescent="0.25">
      <c r="A13" t="s">
        <v>7</v>
      </c>
      <c r="B13" t="s">
        <v>28</v>
      </c>
      <c r="C13" t="s">
        <v>67</v>
      </c>
      <c r="D13" t="s">
        <v>116</v>
      </c>
      <c r="F13" t="e">
        <f>COUNTIF(#REF!,B13)</f>
        <v>#REF!</v>
      </c>
    </row>
    <row r="14" spans="1:6" hidden="1" x14ac:dyDescent="0.25">
      <c r="A14" t="s">
        <v>7</v>
      </c>
      <c r="B14" t="s">
        <v>29</v>
      </c>
      <c r="C14" t="s">
        <v>65</v>
      </c>
      <c r="D14" t="s">
        <v>116</v>
      </c>
      <c r="F14" t="e">
        <f>COUNTIF(#REF!,B14)</f>
        <v>#REF!</v>
      </c>
    </row>
    <row r="15" spans="1:6" hidden="1" x14ac:dyDescent="0.25">
      <c r="A15" t="s">
        <v>7</v>
      </c>
      <c r="B15" t="s">
        <v>16</v>
      </c>
      <c r="C15" t="s">
        <v>65</v>
      </c>
      <c r="D15" t="s">
        <v>115</v>
      </c>
      <c r="F15" t="e">
        <f>COUNTIF(#REF!,B15)</f>
        <v>#REF!</v>
      </c>
    </row>
    <row r="16" spans="1:6" hidden="1" x14ac:dyDescent="0.25">
      <c r="A16" t="s">
        <v>7</v>
      </c>
      <c r="B16" t="s">
        <v>17</v>
      </c>
      <c r="C16" t="s">
        <v>61</v>
      </c>
      <c r="D16" t="s">
        <v>115</v>
      </c>
      <c r="F16" t="e">
        <f>COUNTIF(#REF!,B16)</f>
        <v>#REF!</v>
      </c>
    </row>
    <row r="17" spans="1:11" hidden="1" x14ac:dyDescent="0.25">
      <c r="A17" t="s">
        <v>7</v>
      </c>
      <c r="B17" t="s">
        <v>14</v>
      </c>
      <c r="C17" t="s">
        <v>66</v>
      </c>
      <c r="D17" t="s">
        <v>115</v>
      </c>
      <c r="F17" t="e">
        <f>COUNTIF(#REF!,B17)</f>
        <v>#REF!</v>
      </c>
    </row>
    <row r="18" spans="1:11" hidden="1" x14ac:dyDescent="0.25">
      <c r="A18" t="s">
        <v>7</v>
      </c>
      <c r="B18" t="s">
        <v>30</v>
      </c>
      <c r="C18" t="s">
        <v>66</v>
      </c>
      <c r="D18" t="s">
        <v>116</v>
      </c>
      <c r="F18" t="e">
        <f>COUNTIF(#REF!,B18)</f>
        <v>#REF!</v>
      </c>
    </row>
    <row r="19" spans="1:11" hidden="1" x14ac:dyDescent="0.25">
      <c r="A19" t="s">
        <v>7</v>
      </c>
      <c r="B19" t="s">
        <v>9</v>
      </c>
      <c r="C19" t="s">
        <v>106</v>
      </c>
      <c r="D19" t="s">
        <v>115</v>
      </c>
      <c r="F19" t="e">
        <f>COUNTIF(#REF!,B19)</f>
        <v>#REF!</v>
      </c>
    </row>
    <row r="20" spans="1:11" hidden="1" x14ac:dyDescent="0.25">
      <c r="A20" t="s">
        <v>7</v>
      </c>
      <c r="B20" t="s">
        <v>32</v>
      </c>
      <c r="C20" t="s">
        <v>106</v>
      </c>
      <c r="D20" t="s">
        <v>115</v>
      </c>
      <c r="F20" t="e">
        <f>COUNTIF(#REF!,B20)</f>
        <v>#REF!</v>
      </c>
    </row>
    <row r="21" spans="1:11" hidden="1" x14ac:dyDescent="0.25">
      <c r="A21" t="s">
        <v>7</v>
      </c>
      <c r="B21" t="s">
        <v>31</v>
      </c>
      <c r="C21" t="s">
        <v>69</v>
      </c>
      <c r="D21" t="s">
        <v>116</v>
      </c>
      <c r="F21" t="e">
        <f>COUNTIF(#REF!,B21)</f>
        <v>#REF!</v>
      </c>
    </row>
    <row r="22" spans="1:11" hidden="1" x14ac:dyDescent="0.25">
      <c r="A22" t="s">
        <v>7</v>
      </c>
      <c r="B22" t="s">
        <v>33</v>
      </c>
      <c r="C22" t="s">
        <v>68</v>
      </c>
      <c r="D22" t="s">
        <v>116</v>
      </c>
      <c r="F22" t="e">
        <f>COUNTIF(#REF!,B22)</f>
        <v>#REF!</v>
      </c>
    </row>
    <row r="23" spans="1:11" hidden="1" x14ac:dyDescent="0.25">
      <c r="A23" t="s">
        <v>7</v>
      </c>
      <c r="B23" t="s">
        <v>21</v>
      </c>
      <c r="C23" t="s">
        <v>68</v>
      </c>
      <c r="D23" t="s">
        <v>115</v>
      </c>
      <c r="F23" t="e">
        <f>COUNTIF(#REF!,B23)</f>
        <v>#REF!</v>
      </c>
    </row>
    <row r="24" spans="1:11" hidden="1" x14ac:dyDescent="0.25">
      <c r="A24" t="s">
        <v>7</v>
      </c>
      <c r="B24" t="s">
        <v>10</v>
      </c>
      <c r="C24" t="s">
        <v>133</v>
      </c>
      <c r="D24" t="s">
        <v>115</v>
      </c>
      <c r="F24" t="e">
        <f>COUNTIF(#REF!,B24)</f>
        <v>#REF!</v>
      </c>
    </row>
    <row r="25" spans="1:11" hidden="1" x14ac:dyDescent="0.25">
      <c r="A25" t="s">
        <v>7</v>
      </c>
      <c r="B25" t="s">
        <v>11</v>
      </c>
      <c r="C25" t="s">
        <v>134</v>
      </c>
      <c r="D25" t="s">
        <v>115</v>
      </c>
      <c r="F25" t="e">
        <f>COUNTIF(#REF!,B25)</f>
        <v>#REF!</v>
      </c>
    </row>
    <row r="26" spans="1:11" hidden="1" x14ac:dyDescent="0.25">
      <c r="A26" t="s">
        <v>7</v>
      </c>
      <c r="B26" t="s">
        <v>12</v>
      </c>
      <c r="C26" t="s">
        <v>135</v>
      </c>
      <c r="D26" t="s">
        <v>115</v>
      </c>
      <c r="F26" t="e">
        <f>COUNTIF(#REF!,B26)</f>
        <v>#REF!</v>
      </c>
    </row>
    <row r="27" spans="1:11" hidden="1" x14ac:dyDescent="0.25">
      <c r="A27" t="s">
        <v>7</v>
      </c>
      <c r="B27" s="16" t="s">
        <v>13</v>
      </c>
      <c r="C27" s="16" t="s">
        <v>60</v>
      </c>
      <c r="D27" s="16" t="s">
        <v>115</v>
      </c>
      <c r="F27" t="e">
        <f>COUNTIF(#REF!,B27)</f>
        <v>#REF!</v>
      </c>
    </row>
    <row r="28" spans="1:11" hidden="1" x14ac:dyDescent="0.25">
      <c r="A28" t="s">
        <v>7</v>
      </c>
      <c r="B28" t="s">
        <v>23</v>
      </c>
      <c r="C28" t="s">
        <v>60</v>
      </c>
      <c r="D28" t="s">
        <v>115</v>
      </c>
      <c r="F28" t="e">
        <f>COUNTIF(#REF!,B28)</f>
        <v>#REF!</v>
      </c>
      <c r="I28" s="2" t="s">
        <v>38</v>
      </c>
      <c r="J28" s="2" t="s">
        <v>85</v>
      </c>
      <c r="K28" s="2" t="s">
        <v>115</v>
      </c>
    </row>
    <row r="29" spans="1:11" x14ac:dyDescent="0.25">
      <c r="A29" t="s">
        <v>35</v>
      </c>
      <c r="B29" t="s">
        <v>39</v>
      </c>
      <c r="C29" t="s">
        <v>94</v>
      </c>
      <c r="D29" t="s">
        <v>115</v>
      </c>
      <c r="F29" t="e">
        <f>COUNTIF(#REF!,B29)</f>
        <v>#REF!</v>
      </c>
      <c r="I29" s="2" t="s">
        <v>41</v>
      </c>
      <c r="J29" s="2" t="s">
        <v>85</v>
      </c>
      <c r="K29" s="2" t="s">
        <v>116</v>
      </c>
    </row>
    <row r="30" spans="1:11" x14ac:dyDescent="0.25">
      <c r="A30" t="s">
        <v>35</v>
      </c>
      <c r="B30" t="s">
        <v>40</v>
      </c>
      <c r="C30" s="17" t="s">
        <v>86</v>
      </c>
      <c r="D30" s="17" t="s">
        <v>86</v>
      </c>
      <c r="F30" t="e">
        <f>COUNTIF(#REF!,B30)</f>
        <v>#REF!</v>
      </c>
      <c r="I30" s="2" t="s">
        <v>39</v>
      </c>
      <c r="J30" s="2" t="s">
        <v>94</v>
      </c>
      <c r="K30" s="2" t="s">
        <v>115</v>
      </c>
    </row>
    <row r="31" spans="1:11" x14ac:dyDescent="0.25">
      <c r="A31" t="s">
        <v>35</v>
      </c>
      <c r="B31" t="s">
        <v>38</v>
      </c>
      <c r="C31" t="s">
        <v>85</v>
      </c>
      <c r="D31" t="s">
        <v>115</v>
      </c>
      <c r="F31" t="e">
        <f>COUNTIF(#REF!,B31)</f>
        <v>#REF!</v>
      </c>
    </row>
    <row r="32" spans="1:11" x14ac:dyDescent="0.25">
      <c r="A32" t="s">
        <v>35</v>
      </c>
      <c r="B32" t="s">
        <v>41</v>
      </c>
      <c r="C32" t="s">
        <v>85</v>
      </c>
      <c r="D32" t="s">
        <v>116</v>
      </c>
      <c r="F32" t="e">
        <f>COUNTIF(#REF!,B32)</f>
        <v>#REF!</v>
      </c>
    </row>
    <row r="33" spans="1:6" x14ac:dyDescent="0.25">
      <c r="A33" t="s">
        <v>35</v>
      </c>
      <c r="B33" t="s">
        <v>36</v>
      </c>
      <c r="C33" t="s">
        <v>134</v>
      </c>
      <c r="D33" t="s">
        <v>115</v>
      </c>
      <c r="F33" t="e">
        <f>COUNTIF(#REF!,B33)</f>
        <v>#REF!</v>
      </c>
    </row>
    <row r="34" spans="1:6" x14ac:dyDescent="0.25">
      <c r="A34" t="s">
        <v>35</v>
      </c>
      <c r="B34" t="s">
        <v>37</v>
      </c>
      <c r="C34" t="s">
        <v>134</v>
      </c>
      <c r="D34" t="s">
        <v>115</v>
      </c>
      <c r="F34" t="e">
        <f>COUNTIF(#REF!,B34)</f>
        <v>#REF!</v>
      </c>
    </row>
    <row r="35" spans="1:6" hidden="1" x14ac:dyDescent="0.25">
      <c r="A35" t="s">
        <v>5</v>
      </c>
      <c r="B35" t="s">
        <v>44</v>
      </c>
      <c r="C35" t="s">
        <v>105</v>
      </c>
      <c r="D35" t="s">
        <v>115</v>
      </c>
    </row>
    <row r="36" spans="1:6" hidden="1" x14ac:dyDescent="0.25">
      <c r="A36" t="s">
        <v>5</v>
      </c>
      <c r="B36" t="s">
        <v>46</v>
      </c>
      <c r="C36" t="s">
        <v>135</v>
      </c>
      <c r="D36" t="s">
        <v>115</v>
      </c>
    </row>
    <row r="37" spans="1:6" hidden="1" x14ac:dyDescent="0.25">
      <c r="A37" t="s">
        <v>5</v>
      </c>
      <c r="B37" t="s">
        <v>42</v>
      </c>
      <c r="C37" t="s">
        <v>135</v>
      </c>
      <c r="D37" t="s">
        <v>115</v>
      </c>
    </row>
    <row r="38" spans="1:6" hidden="1" x14ac:dyDescent="0.25">
      <c r="A38" t="s">
        <v>5</v>
      </c>
      <c r="B38" t="s">
        <v>43</v>
      </c>
      <c r="C38" t="s">
        <v>136</v>
      </c>
      <c r="D38" t="s">
        <v>115</v>
      </c>
    </row>
    <row r="39" spans="1:6" hidden="1" x14ac:dyDescent="0.25">
      <c r="A39" s="17" t="s">
        <v>5</v>
      </c>
      <c r="B39" s="17" t="s">
        <v>6</v>
      </c>
      <c r="C39" s="17" t="s">
        <v>86</v>
      </c>
      <c r="D39" s="17" t="s">
        <v>86</v>
      </c>
    </row>
    <row r="40" spans="1:6" hidden="1" x14ac:dyDescent="0.25">
      <c r="A40" t="s">
        <v>5</v>
      </c>
      <c r="B40" t="s">
        <v>45</v>
      </c>
      <c r="C40" t="s">
        <v>135</v>
      </c>
      <c r="D40" t="s">
        <v>115</v>
      </c>
    </row>
    <row r="41" spans="1:6" hidden="1" x14ac:dyDescent="0.25">
      <c r="A41" t="s">
        <v>5</v>
      </c>
      <c r="B41" t="s">
        <v>47</v>
      </c>
      <c r="C41" t="s">
        <v>86</v>
      </c>
      <c r="D41" t="s">
        <v>86</v>
      </c>
      <c r="E41" t="s">
        <v>121</v>
      </c>
    </row>
    <row r="42" spans="1:6" hidden="1" x14ac:dyDescent="0.25">
      <c r="A42" t="s">
        <v>48</v>
      </c>
      <c r="B42" t="s">
        <v>58</v>
      </c>
      <c r="C42" t="s">
        <v>104</v>
      </c>
      <c r="E42" t="s">
        <v>120</v>
      </c>
      <c r="F42" t="e">
        <f>COUNTIF(#REF!,B42)</f>
        <v>#REF!</v>
      </c>
    </row>
    <row r="43" spans="1:6" hidden="1" x14ac:dyDescent="0.25">
      <c r="A43" t="s">
        <v>48</v>
      </c>
      <c r="B43" t="s">
        <v>55</v>
      </c>
      <c r="C43" t="s">
        <v>102</v>
      </c>
      <c r="D43" t="s">
        <v>115</v>
      </c>
      <c r="F43" t="e">
        <f>COUNTIF(#REF!,B43)</f>
        <v>#REF!</v>
      </c>
    </row>
    <row r="44" spans="1:6" hidden="1" x14ac:dyDescent="0.25">
      <c r="A44" t="s">
        <v>48</v>
      </c>
      <c r="B44" t="s">
        <v>56</v>
      </c>
      <c r="C44" t="s">
        <v>102</v>
      </c>
      <c r="D44" t="s">
        <v>115</v>
      </c>
      <c r="F44" t="e">
        <f>COUNTIF(#REF!,B44)</f>
        <v>#REF!</v>
      </c>
    </row>
    <row r="45" spans="1:6" hidden="1" x14ac:dyDescent="0.25">
      <c r="A45" t="s">
        <v>48</v>
      </c>
      <c r="B45" t="s">
        <v>53</v>
      </c>
      <c r="C45" t="s">
        <v>100</v>
      </c>
      <c r="D45" t="s">
        <v>116</v>
      </c>
      <c r="F45" t="e">
        <f>COUNTIF(#REF!,B45)</f>
        <v>#REF!</v>
      </c>
    </row>
    <row r="46" spans="1:6" hidden="1" x14ac:dyDescent="0.25">
      <c r="A46" t="s">
        <v>48</v>
      </c>
      <c r="B46" t="s">
        <v>51</v>
      </c>
      <c r="C46" t="s">
        <v>98</v>
      </c>
      <c r="D46" t="s">
        <v>116</v>
      </c>
      <c r="F46" t="e">
        <f>COUNTIF(#REF!,B46)</f>
        <v>#REF!</v>
      </c>
    </row>
    <row r="47" spans="1:6" hidden="1" x14ac:dyDescent="0.25">
      <c r="A47" t="s">
        <v>48</v>
      </c>
      <c r="B47" t="s">
        <v>57</v>
      </c>
      <c r="C47" t="s">
        <v>103</v>
      </c>
      <c r="D47" t="s">
        <v>115</v>
      </c>
      <c r="F47" t="e">
        <f>COUNTIF(#REF!,B47)</f>
        <v>#REF!</v>
      </c>
    </row>
    <row r="48" spans="1:6" hidden="1" x14ac:dyDescent="0.25">
      <c r="A48" t="s">
        <v>48</v>
      </c>
      <c r="B48" t="s">
        <v>52</v>
      </c>
      <c r="C48" t="s">
        <v>99</v>
      </c>
      <c r="D48" t="s">
        <v>116</v>
      </c>
      <c r="F48" t="e">
        <f>COUNTIF(#REF!,B48)</f>
        <v>#REF!</v>
      </c>
    </row>
    <row r="49" spans="1:6" hidden="1" x14ac:dyDescent="0.25">
      <c r="A49" t="s">
        <v>48</v>
      </c>
      <c r="B49" t="s">
        <v>54</v>
      </c>
      <c r="C49" t="s">
        <v>101</v>
      </c>
      <c r="D49" t="s">
        <v>116</v>
      </c>
      <c r="F49" t="e">
        <f>COUNTIF(#REF!,B49)</f>
        <v>#REF!</v>
      </c>
    </row>
    <row r="50" spans="1:6" hidden="1" x14ac:dyDescent="0.25">
      <c r="A50" t="s">
        <v>48</v>
      </c>
      <c r="B50" t="s">
        <v>49</v>
      </c>
      <c r="C50" t="s">
        <v>137</v>
      </c>
      <c r="D50" t="s">
        <v>115</v>
      </c>
      <c r="F50" t="e">
        <f>COUNTIF(#REF!,B50)</f>
        <v>#REF!</v>
      </c>
    </row>
    <row r="51" spans="1:6" hidden="1" x14ac:dyDescent="0.25">
      <c r="A51" t="s">
        <v>48</v>
      </c>
      <c r="B51" t="s">
        <v>50</v>
      </c>
      <c r="C51" t="s">
        <v>137</v>
      </c>
      <c r="D51" t="s">
        <v>115</v>
      </c>
      <c r="F51" t="e">
        <f>COUNTIF(#REF!,B51)</f>
        <v>#REF!</v>
      </c>
    </row>
  </sheetData>
  <autoFilter ref="A1:C51">
    <filterColumn colId="0">
      <filters>
        <filter val="EDS"/>
      </filters>
    </filterColumn>
  </autoFilter>
  <sortState ref="A2:D51">
    <sortCondition ref="A2:A51"/>
    <sortCondition ref="C2:C51"/>
    <sortCondition ref="D2:D51"/>
    <sortCondition ref="B2:B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C28" sqref="C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5"/>
  <sheetViews>
    <sheetView topLeftCell="A25" workbookViewId="0">
      <selection activeCell="D45" sqref="D45"/>
    </sheetView>
  </sheetViews>
  <sheetFormatPr defaultRowHeight="15" x14ac:dyDescent="0.25"/>
  <cols>
    <col min="1" max="1" width="33.140625" style="18" bestFit="1" customWidth="1"/>
    <col min="2" max="2" width="61" style="2" bestFit="1" customWidth="1"/>
    <col min="3" max="3" width="60.5703125" style="2" bestFit="1" customWidth="1"/>
    <col min="4" max="4" width="59.5703125" style="2" bestFit="1" customWidth="1"/>
  </cols>
  <sheetData>
    <row r="1" spans="1:4" ht="15.75" thickBot="1" x14ac:dyDescent="0.3">
      <c r="A1" s="19" t="s">
        <v>84</v>
      </c>
    </row>
    <row r="2" spans="1:4" x14ac:dyDescent="0.25">
      <c r="A2" s="20" t="s">
        <v>7</v>
      </c>
      <c r="B2" s="3" t="s">
        <v>87</v>
      </c>
      <c r="C2" s="4" t="s">
        <v>88</v>
      </c>
      <c r="D2" s="11" t="s">
        <v>89</v>
      </c>
    </row>
    <row r="3" spans="1:4" x14ac:dyDescent="0.25">
      <c r="A3" s="21" t="s">
        <v>9</v>
      </c>
      <c r="B3" s="5"/>
      <c r="C3" s="6"/>
      <c r="D3" s="6"/>
    </row>
    <row r="4" spans="1:4" x14ac:dyDescent="0.25">
      <c r="A4" s="21" t="s">
        <v>10</v>
      </c>
      <c r="B4" s="5"/>
      <c r="C4" s="6"/>
      <c r="D4" s="6"/>
    </row>
    <row r="5" spans="1:4" x14ac:dyDescent="0.25">
      <c r="A5" s="21" t="s">
        <v>31</v>
      </c>
      <c r="B5" s="5"/>
      <c r="C5" s="6"/>
      <c r="D5" s="6"/>
    </row>
    <row r="6" spans="1:4" x14ac:dyDescent="0.25">
      <c r="A6" s="21" t="s">
        <v>12</v>
      </c>
      <c r="B6" s="5"/>
      <c r="C6" s="6"/>
      <c r="D6" s="6"/>
    </row>
    <row r="7" spans="1:4" x14ac:dyDescent="0.25">
      <c r="A7" s="21" t="s">
        <v>26</v>
      </c>
      <c r="B7" s="5"/>
      <c r="C7" s="6"/>
      <c r="D7" s="6"/>
    </row>
    <row r="8" spans="1:4" x14ac:dyDescent="0.25">
      <c r="A8" s="21" t="s">
        <v>11</v>
      </c>
      <c r="B8" s="5"/>
      <c r="C8" s="6"/>
      <c r="D8" s="6"/>
    </row>
    <row r="9" spans="1:4" x14ac:dyDescent="0.25">
      <c r="A9" s="22" t="s">
        <v>15</v>
      </c>
      <c r="B9" s="7" t="s">
        <v>70</v>
      </c>
      <c r="C9" s="6"/>
      <c r="D9" s="6"/>
    </row>
    <row r="10" spans="1:4" x14ac:dyDescent="0.25">
      <c r="A10" s="21" t="s">
        <v>33</v>
      </c>
      <c r="B10" s="5"/>
      <c r="C10" s="6"/>
      <c r="D10" s="6"/>
    </row>
    <row r="11" spans="1:4" x14ac:dyDescent="0.25">
      <c r="A11" s="21" t="s">
        <v>25</v>
      </c>
      <c r="B11" s="5"/>
      <c r="C11" s="6"/>
      <c r="D11" s="6"/>
    </row>
    <row r="12" spans="1:4" x14ac:dyDescent="0.25">
      <c r="A12" s="21" t="s">
        <v>30</v>
      </c>
      <c r="B12" s="5"/>
      <c r="C12" s="6"/>
      <c r="D12" s="6"/>
    </row>
    <row r="13" spans="1:4" x14ac:dyDescent="0.25">
      <c r="A13" s="21" t="s">
        <v>17</v>
      </c>
      <c r="B13" s="5"/>
      <c r="C13" s="6"/>
      <c r="D13" s="6"/>
    </row>
    <row r="14" spans="1:4" x14ac:dyDescent="0.25">
      <c r="A14" s="21" t="s">
        <v>29</v>
      </c>
      <c r="B14" s="5"/>
      <c r="C14" s="6"/>
      <c r="D14" s="6"/>
    </row>
    <row r="15" spans="1:4" x14ac:dyDescent="0.25">
      <c r="A15" s="21" t="s">
        <v>27</v>
      </c>
      <c r="B15" s="5" t="s">
        <v>71</v>
      </c>
      <c r="C15" s="6" t="s">
        <v>72</v>
      </c>
      <c r="D15" s="6" t="s">
        <v>93</v>
      </c>
    </row>
    <row r="16" spans="1:4" ht="30" x14ac:dyDescent="0.25">
      <c r="A16" s="21" t="s">
        <v>23</v>
      </c>
      <c r="B16" s="5" t="s">
        <v>73</v>
      </c>
      <c r="C16" s="6" t="s">
        <v>74</v>
      </c>
      <c r="D16" s="6"/>
    </row>
    <row r="17" spans="1:4" x14ac:dyDescent="0.25">
      <c r="A17" s="21" t="s">
        <v>24</v>
      </c>
      <c r="B17" s="5" t="s">
        <v>71</v>
      </c>
      <c r="C17" s="6" t="s">
        <v>72</v>
      </c>
      <c r="D17" s="6" t="s">
        <v>92</v>
      </c>
    </row>
    <row r="18" spans="1:4" x14ac:dyDescent="0.25">
      <c r="A18" s="22" t="s">
        <v>19</v>
      </c>
      <c r="B18" s="7" t="s">
        <v>71</v>
      </c>
      <c r="C18" s="10" t="s">
        <v>75</v>
      </c>
      <c r="D18" s="10" t="s">
        <v>91</v>
      </c>
    </row>
    <row r="19" spans="1:4" x14ac:dyDescent="0.25">
      <c r="A19" s="21" t="s">
        <v>18</v>
      </c>
      <c r="B19" s="5"/>
      <c r="C19" s="6"/>
      <c r="D19" s="6"/>
    </row>
    <row r="20" spans="1:4" ht="30" x14ac:dyDescent="0.25">
      <c r="A20" s="22" t="s">
        <v>8</v>
      </c>
      <c r="B20" s="7" t="s">
        <v>76</v>
      </c>
      <c r="C20" s="10"/>
      <c r="D20" s="10"/>
    </row>
    <row r="21" spans="1:4" x14ac:dyDescent="0.25">
      <c r="A21" s="22" t="s">
        <v>20</v>
      </c>
      <c r="B21" s="7" t="s">
        <v>71</v>
      </c>
      <c r="C21" s="10" t="s">
        <v>77</v>
      </c>
      <c r="D21" s="10" t="s">
        <v>95</v>
      </c>
    </row>
    <row r="22" spans="1:4" x14ac:dyDescent="0.25">
      <c r="A22" s="21" t="s">
        <v>21</v>
      </c>
      <c r="B22" s="5"/>
      <c r="C22" s="6"/>
      <c r="D22" s="6"/>
    </row>
    <row r="23" spans="1:4" x14ac:dyDescent="0.25">
      <c r="A23" s="21" t="s">
        <v>34</v>
      </c>
      <c r="B23" s="5" t="s">
        <v>71</v>
      </c>
      <c r="C23" s="6"/>
      <c r="D23" s="6"/>
    </row>
    <row r="24" spans="1:4" x14ac:dyDescent="0.25">
      <c r="A24" s="21" t="s">
        <v>16</v>
      </c>
      <c r="B24" s="5"/>
      <c r="C24" s="6"/>
      <c r="D24" s="6"/>
    </row>
    <row r="25" spans="1:4" x14ac:dyDescent="0.25">
      <c r="A25" s="21" t="s">
        <v>14</v>
      </c>
      <c r="B25" s="5"/>
      <c r="C25" s="6"/>
      <c r="D25" s="6"/>
    </row>
    <row r="26" spans="1:4" ht="30" x14ac:dyDescent="0.25">
      <c r="A26" s="21" t="s">
        <v>32</v>
      </c>
      <c r="B26" s="5" t="s">
        <v>78</v>
      </c>
      <c r="C26" s="6" t="s">
        <v>79</v>
      </c>
      <c r="D26" s="6"/>
    </row>
    <row r="27" spans="1:4" x14ac:dyDescent="0.25">
      <c r="A27" s="21" t="s">
        <v>22</v>
      </c>
      <c r="B27" s="5"/>
      <c r="C27" s="6"/>
      <c r="D27" s="6" t="s">
        <v>119</v>
      </c>
    </row>
    <row r="28" spans="1:4" ht="30" x14ac:dyDescent="0.25">
      <c r="A28" s="21" t="s">
        <v>28</v>
      </c>
      <c r="B28" s="5" t="s">
        <v>76</v>
      </c>
      <c r="C28" s="6"/>
      <c r="D28" s="6" t="s">
        <v>96</v>
      </c>
    </row>
    <row r="29" spans="1:4" x14ac:dyDescent="0.25">
      <c r="A29" s="22" t="s">
        <v>13</v>
      </c>
      <c r="B29" s="7" t="s">
        <v>71</v>
      </c>
      <c r="C29" s="10" t="s">
        <v>80</v>
      </c>
      <c r="D29" s="10" t="s">
        <v>90</v>
      </c>
    </row>
    <row r="30" spans="1:4" x14ac:dyDescent="0.25">
      <c r="A30" s="23" t="s">
        <v>35</v>
      </c>
      <c r="B30" s="5"/>
      <c r="C30" s="6"/>
      <c r="D30" s="6"/>
    </row>
    <row r="31" spans="1:4" x14ac:dyDescent="0.25">
      <c r="A31" s="21" t="s">
        <v>41</v>
      </c>
      <c r="B31" s="5"/>
      <c r="C31" s="6"/>
      <c r="D31" s="6"/>
    </row>
    <row r="32" spans="1:4" x14ac:dyDescent="0.25">
      <c r="A32" s="21" t="s">
        <v>36</v>
      </c>
      <c r="B32" s="5"/>
      <c r="C32" s="6"/>
      <c r="D32" s="6"/>
    </row>
    <row r="33" spans="1:4" x14ac:dyDescent="0.25">
      <c r="A33" s="21" t="s">
        <v>39</v>
      </c>
      <c r="B33" s="5"/>
      <c r="C33" s="6"/>
      <c r="D33" s="6"/>
    </row>
    <row r="34" spans="1:4" x14ac:dyDescent="0.25">
      <c r="A34" s="21" t="s">
        <v>37</v>
      </c>
      <c r="B34" s="5"/>
      <c r="C34" s="6"/>
      <c r="D34" s="6"/>
    </row>
    <row r="35" spans="1:4" x14ac:dyDescent="0.25">
      <c r="A35" s="21" t="s">
        <v>38</v>
      </c>
      <c r="B35" s="5"/>
      <c r="C35" s="6"/>
      <c r="D35" s="6"/>
    </row>
    <row r="36" spans="1:4" ht="30" x14ac:dyDescent="0.25">
      <c r="A36" s="22" t="s">
        <v>40</v>
      </c>
      <c r="B36" s="7" t="s">
        <v>76</v>
      </c>
      <c r="C36" s="10"/>
      <c r="D36" s="10" t="s">
        <v>97</v>
      </c>
    </row>
    <row r="37" spans="1:4" x14ac:dyDescent="0.25">
      <c r="A37" s="21" t="s">
        <v>5</v>
      </c>
      <c r="B37" s="5"/>
      <c r="C37" s="6"/>
      <c r="D37" s="6"/>
    </row>
    <row r="38" spans="1:4" x14ac:dyDescent="0.25">
      <c r="A38" s="24" t="s">
        <v>47</v>
      </c>
      <c r="B38" s="12"/>
      <c r="C38" s="13"/>
      <c r="D38" s="6"/>
    </row>
    <row r="39" spans="1:4" x14ac:dyDescent="0.25">
      <c r="A39" s="24" t="s">
        <v>42</v>
      </c>
      <c r="B39" s="12"/>
      <c r="C39" s="13"/>
      <c r="D39" s="6"/>
    </row>
    <row r="40" spans="1:4" x14ac:dyDescent="0.25">
      <c r="A40" s="24" t="s">
        <v>44</v>
      </c>
      <c r="B40" s="12"/>
      <c r="C40" s="13"/>
      <c r="D40" s="6"/>
    </row>
    <row r="41" spans="1:4" x14ac:dyDescent="0.25">
      <c r="A41" s="24" t="s">
        <v>45</v>
      </c>
      <c r="B41" s="12" t="s">
        <v>81</v>
      </c>
      <c r="C41" s="13"/>
      <c r="D41" s="6"/>
    </row>
    <row r="42" spans="1:4" x14ac:dyDescent="0.25">
      <c r="A42" s="24" t="s">
        <v>43</v>
      </c>
      <c r="B42" s="12"/>
      <c r="C42" s="13"/>
      <c r="D42" s="6"/>
    </row>
    <row r="43" spans="1:4" x14ac:dyDescent="0.25">
      <c r="A43" s="24" t="s">
        <v>46</v>
      </c>
      <c r="B43" s="12" t="s">
        <v>71</v>
      </c>
      <c r="C43" s="13"/>
      <c r="D43" s="6"/>
    </row>
    <row r="44" spans="1:4" x14ac:dyDescent="0.25">
      <c r="A44" s="24" t="s">
        <v>6</v>
      </c>
      <c r="B44" s="12" t="s">
        <v>71</v>
      </c>
      <c r="C44" s="13"/>
      <c r="D44" s="6" t="s">
        <v>124</v>
      </c>
    </row>
    <row r="45" spans="1:4" x14ac:dyDescent="0.25">
      <c r="A45" s="23" t="s">
        <v>48</v>
      </c>
      <c r="B45" s="5"/>
      <c r="C45" s="6"/>
      <c r="D45" s="6"/>
    </row>
    <row r="46" spans="1:4" x14ac:dyDescent="0.25">
      <c r="A46" s="21" t="s">
        <v>50</v>
      </c>
      <c r="B46" s="5"/>
      <c r="C46" s="6"/>
      <c r="D46" s="6"/>
    </row>
    <row r="47" spans="1:4" x14ac:dyDescent="0.25">
      <c r="A47" s="21" t="s">
        <v>51</v>
      </c>
      <c r="B47" s="5"/>
      <c r="C47" s="6"/>
      <c r="D47" s="6"/>
    </row>
    <row r="48" spans="1:4" x14ac:dyDescent="0.25">
      <c r="A48" s="21" t="s">
        <v>52</v>
      </c>
      <c r="B48" s="5"/>
      <c r="C48" s="6"/>
      <c r="D48" s="6"/>
    </row>
    <row r="49" spans="1:4" x14ac:dyDescent="0.25">
      <c r="A49" s="21" t="s">
        <v>53</v>
      </c>
      <c r="B49" s="5"/>
      <c r="C49" s="6"/>
      <c r="D49" s="6"/>
    </row>
    <row r="50" spans="1:4" x14ac:dyDescent="0.25">
      <c r="A50" s="21" t="s">
        <v>54</v>
      </c>
      <c r="B50" s="5"/>
      <c r="C50" s="6"/>
      <c r="D50" s="6"/>
    </row>
    <row r="51" spans="1:4" x14ac:dyDescent="0.25">
      <c r="A51" s="21" t="s">
        <v>49</v>
      </c>
      <c r="B51" s="5"/>
      <c r="C51" s="6"/>
      <c r="D51" s="6"/>
    </row>
    <row r="52" spans="1:4" x14ac:dyDescent="0.25">
      <c r="A52" s="21" t="s">
        <v>58</v>
      </c>
      <c r="B52" s="5" t="s">
        <v>82</v>
      </c>
      <c r="C52" s="6"/>
      <c r="D52" s="6"/>
    </row>
    <row r="53" spans="1:4" x14ac:dyDescent="0.25">
      <c r="A53" s="21" t="s">
        <v>55</v>
      </c>
      <c r="B53" s="5" t="s">
        <v>83</v>
      </c>
      <c r="C53" s="6"/>
      <c r="D53" s="6"/>
    </row>
    <row r="54" spans="1:4" x14ac:dyDescent="0.25">
      <c r="A54" s="21" t="s">
        <v>57</v>
      </c>
      <c r="B54" s="5" t="s">
        <v>83</v>
      </c>
      <c r="C54" s="6"/>
      <c r="D54" s="6"/>
    </row>
    <row r="55" spans="1:4" ht="15.75" thickBot="1" x14ac:dyDescent="0.3">
      <c r="A55" s="25" t="s">
        <v>56</v>
      </c>
      <c r="B55" s="8" t="s">
        <v>83</v>
      </c>
      <c r="C55" s="9"/>
      <c r="D55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14E3EFD-7F54-4001-8FA4-8EC353B7D989}"/>
</file>

<file path=customXml/itemProps2.xml><?xml version="1.0" encoding="utf-8"?>
<ds:datastoreItem xmlns:ds="http://schemas.openxmlformats.org/officeDocument/2006/customXml" ds:itemID="{E24E39AA-38AD-4EDA-80A8-89985C6BA0A7}"/>
</file>

<file path=customXml/itemProps3.xml><?xml version="1.0" encoding="utf-8"?>
<ds:datastoreItem xmlns:ds="http://schemas.openxmlformats.org/officeDocument/2006/customXml" ds:itemID="{65B312FC-ADD0-42DC-BB8D-B0AE2DEB161E}"/>
</file>

<file path=customXml/itemProps4.xml><?xml version="1.0" encoding="utf-8"?>
<ds:datastoreItem xmlns:ds="http://schemas.openxmlformats.org/officeDocument/2006/customXml" ds:itemID="{463C3DDF-03BC-4D63-A4E6-FBD95E36A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BDI_UTC</vt:lpstr>
      <vt:lpstr>YAK_UTC</vt:lpstr>
      <vt:lpstr>EDS_UTC</vt:lpstr>
      <vt:lpstr>CHECK</vt:lpstr>
      <vt:lpstr>CustomerCount_Data</vt:lpstr>
      <vt:lpstr>BillingGroup</vt:lpstr>
      <vt:lpstr>NOTES_Query</vt:lpstr>
      <vt:lpstr>NOTES_FRANCHISEAREA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Atwell</dc:creator>
  <cp:lastModifiedBy>Dave Atwell</cp:lastModifiedBy>
  <dcterms:created xsi:type="dcterms:W3CDTF">2016-07-27T16:47:18Z</dcterms:created>
  <dcterms:modified xsi:type="dcterms:W3CDTF">2017-01-10T23:58:09Z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