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7\2017_ WA Elec and Gas GRC\Rebuttal Testimony &amp; Exhibits\Johnson\"/>
    </mc:Choice>
  </mc:AlternateContent>
  <bookViews>
    <workbookView xWindow="0" yWindow="0" windowWidth="16800" windowHeight="64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19" i="1"/>
  <c r="I19" i="1"/>
  <c r="E15" i="1"/>
  <c r="C15" i="1"/>
  <c r="I22" i="1" l="1"/>
  <c r="J18" i="1" s="1"/>
  <c r="J17" i="1" l="1"/>
  <c r="J20" i="1"/>
  <c r="I17" i="1"/>
  <c r="J15" i="1"/>
  <c r="J8" i="1"/>
  <c r="J9" i="1"/>
  <c r="J10" i="1"/>
  <c r="J11" i="1"/>
  <c r="J12" i="1"/>
  <c r="J13" i="1"/>
  <c r="J7" i="1"/>
  <c r="H15" i="1"/>
  <c r="H8" i="1"/>
  <c r="H9" i="1"/>
  <c r="H10" i="1"/>
  <c r="H11" i="1"/>
  <c r="H12" i="1"/>
  <c r="H13" i="1"/>
  <c r="H7" i="1"/>
  <c r="C21" i="1" l="1"/>
  <c r="C20" i="1"/>
  <c r="C19" i="1"/>
  <c r="C18" i="1"/>
  <c r="E13" i="1" l="1"/>
  <c r="E16" i="1" l="1"/>
  <c r="C16" i="1"/>
  <c r="E8" i="1"/>
  <c r="E9" i="1"/>
  <c r="E10" i="1"/>
  <c r="E11" i="1"/>
  <c r="E12" i="1"/>
  <c r="E7" i="1"/>
</calcChain>
</file>

<file path=xl/sharedStrings.xml><?xml version="1.0" encoding="utf-8"?>
<sst xmlns="http://schemas.openxmlformats.org/spreadsheetml/2006/main" count="19" uniqueCount="18">
  <si>
    <t>ERM History</t>
  </si>
  <si>
    <t>Year</t>
  </si>
  <si>
    <t>Authorized ERM Expense</t>
  </si>
  <si>
    <t>Authorized ERM Load (MWh)</t>
  </si>
  <si>
    <t>Authorized ERM Expense per MWh of Load</t>
  </si>
  <si>
    <t>Total</t>
  </si>
  <si>
    <t>ERM Authorized Expense 2011 - 2017</t>
  </si>
  <si>
    <t>Change 2011 to 2017</t>
  </si>
  <si>
    <t>% Change 2011 to 2017</t>
  </si>
  <si>
    <t>ERM Customer Rebates</t>
  </si>
  <si>
    <t>Total Reduction in Actual Costs</t>
  </si>
  <si>
    <t>Total Reduction to Customers</t>
  </si>
  <si>
    <t>Actual Washington ERM Authorized Expense</t>
  </si>
  <si>
    <t>Washington Authorized  ERM Expense based on 2011 Expense</t>
  </si>
  <si>
    <t>Reduction in Power Costs 2011 - 2017</t>
  </si>
  <si>
    <t>ERM Power Cost History</t>
  </si>
  <si>
    <t>Reduction in Baseline Costs</t>
  </si>
  <si>
    <t>Reduction Retained by Avista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</si>
</sst>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4" fillId="2" borderId="0" xfId="0" applyFont="1" applyFill="1" applyAlignment="1">
      <alignment horizontal="center" wrapText="1"/>
    </xf>
    <xf numFmtId="167" fontId="0" fillId="0" borderId="0" xfId="1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9" fontId="0" fillId="0" borderId="0" xfId="2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165" fontId="5" fillId="0" borderId="2" xfId="0" applyNumberFormat="1" applyFont="1" applyBorder="1"/>
    <xf numFmtId="0" fontId="5" fillId="0" borderId="2" xfId="0" applyFont="1" applyBorder="1"/>
    <xf numFmtId="164" fontId="5" fillId="0" borderId="3" xfId="0" applyNumberFormat="1" applyFont="1" applyBorder="1" applyAlignment="1">
      <alignment horizontal="center"/>
    </xf>
    <xf numFmtId="0" fontId="5" fillId="0" borderId="4" xfId="0" applyFont="1" applyBorder="1"/>
    <xf numFmtId="166" fontId="5" fillId="0" borderId="5" xfId="2" applyNumberFormat="1" applyFont="1" applyBorder="1"/>
    <xf numFmtId="0" fontId="5" fillId="0" borderId="5" xfId="0" applyFont="1" applyBorder="1"/>
    <xf numFmtId="166" fontId="5" fillId="0" borderId="6" xfId="2" applyNumberFormat="1" applyFont="1" applyBorder="1" applyAlignment="1">
      <alignment horizontal="center"/>
    </xf>
    <xf numFmtId="165" fontId="5" fillId="0" borderId="7" xfId="0" applyNumberFormat="1" applyFont="1" applyBorder="1"/>
    <xf numFmtId="165" fontId="5" fillId="0" borderId="8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tabSelected="1" topLeftCell="B13" workbookViewId="0">
      <selection activeCell="G5" sqref="G5:J22"/>
    </sheetView>
  </sheetViews>
  <sheetFormatPr defaultRowHeight="15" x14ac:dyDescent="0.25"/>
  <cols>
    <col min="1" max="1" width="14.42578125" customWidth="1"/>
    <col min="2" max="2" width="20.28515625" customWidth="1"/>
    <col min="3" max="3" width="14.42578125" customWidth="1"/>
    <col min="4" max="4" width="15" customWidth="1"/>
    <col min="5" max="5" width="17.85546875" customWidth="1"/>
    <col min="7" max="7" width="11.42578125" customWidth="1"/>
    <col min="8" max="8" width="20.140625" customWidth="1"/>
    <col min="9" max="9" width="13.140625" customWidth="1"/>
    <col min="10" max="10" width="18.5703125" customWidth="1"/>
    <col min="11" max="11" width="11" customWidth="1"/>
  </cols>
  <sheetData>
    <row r="2" spans="2:10" ht="18.75" x14ac:dyDescent="0.3">
      <c r="B2" s="9" t="s">
        <v>0</v>
      </c>
      <c r="C2" s="9"/>
      <c r="D2" s="9"/>
      <c r="E2" s="9"/>
      <c r="G2" s="9" t="s">
        <v>15</v>
      </c>
      <c r="H2" s="9"/>
      <c r="I2" s="9"/>
      <c r="J2" s="9"/>
    </row>
    <row r="3" spans="2:10" ht="18.75" x14ac:dyDescent="0.3">
      <c r="B3" s="9" t="s">
        <v>6</v>
      </c>
      <c r="C3" s="9"/>
      <c r="D3" s="9"/>
      <c r="E3" s="9"/>
      <c r="G3" s="9" t="s">
        <v>14</v>
      </c>
      <c r="H3" s="9"/>
      <c r="I3" s="9"/>
      <c r="J3" s="9"/>
    </row>
    <row r="4" spans="2:10" x14ac:dyDescent="0.25">
      <c r="B4" s="10"/>
      <c r="C4" s="10"/>
      <c r="D4" s="10"/>
      <c r="E4" s="10"/>
      <c r="G4" s="11"/>
      <c r="H4" s="11"/>
      <c r="I4" s="11"/>
      <c r="J4" s="11"/>
    </row>
    <row r="5" spans="2:10" ht="60" x14ac:dyDescent="0.25">
      <c r="B5" s="1" t="s">
        <v>1</v>
      </c>
      <c r="C5" s="4" t="s">
        <v>2</v>
      </c>
      <c r="D5" s="4" t="s">
        <v>3</v>
      </c>
      <c r="E5" s="4" t="s">
        <v>4</v>
      </c>
      <c r="G5" s="1" t="s">
        <v>1</v>
      </c>
      <c r="H5" s="4" t="s">
        <v>12</v>
      </c>
      <c r="I5" s="4"/>
      <c r="J5" s="4" t="s">
        <v>13</v>
      </c>
    </row>
    <row r="7" spans="2:10" x14ac:dyDescent="0.25">
      <c r="B7" s="2">
        <v>2011</v>
      </c>
      <c r="C7" s="3">
        <v>186419241</v>
      </c>
      <c r="D7" s="5">
        <v>9019221</v>
      </c>
      <c r="E7" s="6">
        <f>C7/D7</f>
        <v>20.669106677838364</v>
      </c>
      <c r="F7">
        <v>0.64870000000000005</v>
      </c>
      <c r="G7" s="2">
        <v>2011</v>
      </c>
      <c r="H7" s="7">
        <f>C7*F7</f>
        <v>120930161.6367</v>
      </c>
      <c r="J7" s="7">
        <f>C$7*F7</f>
        <v>120930161.6367</v>
      </c>
    </row>
    <row r="8" spans="2:10" x14ac:dyDescent="0.25">
      <c r="B8" s="2">
        <v>2012</v>
      </c>
      <c r="C8" s="3">
        <v>197869642</v>
      </c>
      <c r="D8" s="5">
        <v>9545425</v>
      </c>
      <c r="E8" s="6">
        <f t="shared" ref="E8:E13" si="0">C8/D8</f>
        <v>20.729264752486138</v>
      </c>
      <c r="F8">
        <v>0.65159999999999996</v>
      </c>
      <c r="G8" s="2">
        <v>2012</v>
      </c>
      <c r="H8" s="7">
        <f t="shared" ref="H8:H13" si="1">C8*F8</f>
        <v>128931858.72719999</v>
      </c>
      <c r="J8" s="7">
        <f t="shared" ref="J8:J13" si="2">C$7*F8</f>
        <v>121470777.4356</v>
      </c>
    </row>
    <row r="9" spans="2:10" x14ac:dyDescent="0.25">
      <c r="B9" s="2">
        <v>2013</v>
      </c>
      <c r="C9" s="3">
        <v>181240188</v>
      </c>
      <c r="D9" s="5">
        <v>9553647</v>
      </c>
      <c r="E9" s="6">
        <f t="shared" si="0"/>
        <v>18.970785502122908</v>
      </c>
      <c r="F9">
        <v>0.62239999999999995</v>
      </c>
      <c r="G9" s="2">
        <v>2013</v>
      </c>
      <c r="H9" s="7">
        <f t="shared" si="1"/>
        <v>112803893.0112</v>
      </c>
      <c r="J9" s="7">
        <f t="shared" si="2"/>
        <v>116027335.5984</v>
      </c>
    </row>
    <row r="10" spans="2:10" x14ac:dyDescent="0.25">
      <c r="B10" s="2">
        <v>2014</v>
      </c>
      <c r="C10" s="3">
        <v>181240188</v>
      </c>
      <c r="D10" s="5">
        <v>9553647</v>
      </c>
      <c r="E10" s="6">
        <f t="shared" si="0"/>
        <v>18.970785502122908</v>
      </c>
      <c r="F10">
        <v>0.65239999999999998</v>
      </c>
      <c r="G10" s="2">
        <v>2014</v>
      </c>
      <c r="H10" s="7">
        <f t="shared" si="1"/>
        <v>118241098.6512</v>
      </c>
      <c r="J10" s="7">
        <f t="shared" si="2"/>
        <v>121619912.8284</v>
      </c>
    </row>
    <row r="11" spans="2:10" x14ac:dyDescent="0.25">
      <c r="B11" s="2">
        <v>2015</v>
      </c>
      <c r="C11" s="3">
        <v>174518448</v>
      </c>
      <c r="D11" s="5">
        <v>9356075</v>
      </c>
      <c r="E11" s="6">
        <f t="shared" si="0"/>
        <v>18.65295521893529</v>
      </c>
      <c r="F11">
        <v>0.65190000000000003</v>
      </c>
      <c r="G11" s="2">
        <v>2015</v>
      </c>
      <c r="H11" s="7">
        <f t="shared" si="1"/>
        <v>113768576.25120001</v>
      </c>
      <c r="J11" s="7">
        <f t="shared" si="2"/>
        <v>121526703.2079</v>
      </c>
    </row>
    <row r="12" spans="2:10" x14ac:dyDescent="0.25">
      <c r="B12" s="2">
        <v>2016</v>
      </c>
      <c r="C12" s="3">
        <v>138670410</v>
      </c>
      <c r="D12" s="5">
        <v>9251118</v>
      </c>
      <c r="E12" s="6">
        <f t="shared" si="0"/>
        <v>14.989583961635772</v>
      </c>
      <c r="F12">
        <v>0.6472</v>
      </c>
      <c r="G12" s="2">
        <v>2016</v>
      </c>
      <c r="H12" s="7">
        <f t="shared" si="1"/>
        <v>89747489.351999998</v>
      </c>
      <c r="J12" s="7">
        <f t="shared" si="2"/>
        <v>120650532.77519999</v>
      </c>
    </row>
    <row r="13" spans="2:10" x14ac:dyDescent="0.25">
      <c r="B13" s="2">
        <v>2017</v>
      </c>
      <c r="C13" s="3">
        <v>138670410</v>
      </c>
      <c r="D13" s="5">
        <v>9251118</v>
      </c>
      <c r="E13" s="6">
        <f t="shared" si="0"/>
        <v>14.989583961635772</v>
      </c>
      <c r="F13">
        <v>0.64710000000000001</v>
      </c>
      <c r="G13" s="2">
        <v>2017</v>
      </c>
      <c r="H13" s="7">
        <f t="shared" si="1"/>
        <v>89733622.311000004</v>
      </c>
      <c r="J13" s="7">
        <f t="shared" si="2"/>
        <v>120631890.8511</v>
      </c>
    </row>
    <row r="14" spans="2:10" ht="15.75" thickBot="1" x14ac:dyDescent="0.3">
      <c r="C14" s="3"/>
      <c r="E14" s="2"/>
    </row>
    <row r="15" spans="2:10" x14ac:dyDescent="0.25">
      <c r="B15" s="12" t="s">
        <v>7</v>
      </c>
      <c r="C15" s="13">
        <f>C13-C7</f>
        <v>-47748831</v>
      </c>
      <c r="D15" s="14"/>
      <c r="E15" s="15">
        <f>E13-E7</f>
        <v>-5.6795227162025927</v>
      </c>
      <c r="G15" t="s">
        <v>5</v>
      </c>
      <c r="H15" s="7">
        <f>SUM(H7:H14)</f>
        <v>774156699.94050002</v>
      </c>
      <c r="I15" s="7"/>
      <c r="J15" s="7">
        <f t="shared" ref="J15" si="3">SUM(J7:J14)</f>
        <v>842857314.33329999</v>
      </c>
    </row>
    <row r="16" spans="2:10" ht="15.75" thickBot="1" x14ac:dyDescent="0.3">
      <c r="B16" s="16" t="s">
        <v>8</v>
      </c>
      <c r="C16" s="17">
        <f>C15/C7</f>
        <v>-0.25613681690722045</v>
      </c>
      <c r="D16" s="18"/>
      <c r="E16" s="19">
        <f>E15/E7</f>
        <v>-0.27478317300922528</v>
      </c>
      <c r="I16" s="7"/>
    </row>
    <row r="17" spans="3:10" x14ac:dyDescent="0.25">
      <c r="G17" t="s">
        <v>16</v>
      </c>
      <c r="I17" s="3">
        <f>J15-H15</f>
        <v>68700614.392799973</v>
      </c>
      <c r="J17" s="8">
        <f>I17/I$22</f>
        <v>0.51612849713233244</v>
      </c>
    </row>
    <row r="18" spans="3:10" ht="15.75" thickBot="1" x14ac:dyDescent="0.3">
      <c r="C18" s="3">
        <f>C7*7</f>
        <v>1304934687</v>
      </c>
      <c r="G18" t="s">
        <v>9</v>
      </c>
      <c r="I18" s="3">
        <v>39788189</v>
      </c>
      <c r="J18" s="8">
        <f>I18/I$22</f>
        <v>0.29891753332470072</v>
      </c>
    </row>
    <row r="19" spans="3:10" x14ac:dyDescent="0.25">
      <c r="C19" s="3">
        <f>SUM(C7:C13)</f>
        <v>1198628527</v>
      </c>
      <c r="G19" t="s">
        <v>11</v>
      </c>
      <c r="I19" s="20">
        <f>SUM(I17:I18)</f>
        <v>108488803.39279997</v>
      </c>
      <c r="J19" s="8">
        <f>I19/I$22</f>
        <v>0.81504603045703317</v>
      </c>
    </row>
    <row r="20" spans="3:10" ht="15.75" thickBot="1" x14ac:dyDescent="0.3">
      <c r="C20" s="3">
        <f>C19-C18</f>
        <v>-106306160</v>
      </c>
      <c r="G20" t="s">
        <v>17</v>
      </c>
      <c r="I20" s="21">
        <v>24618775</v>
      </c>
      <c r="J20" s="8">
        <f>I20/I$22</f>
        <v>0.18495396954296686</v>
      </c>
    </row>
    <row r="21" spans="3:10" x14ac:dyDescent="0.25">
      <c r="C21" s="7">
        <f>C20*0.65</f>
        <v>-69099004</v>
      </c>
    </row>
    <row r="22" spans="3:10" x14ac:dyDescent="0.25">
      <c r="G22" t="s">
        <v>10</v>
      </c>
      <c r="I22" s="3">
        <f>I17+I18+I20</f>
        <v>133107578.39279997</v>
      </c>
      <c r="J22" s="8">
        <f>I22/I$22</f>
        <v>1</v>
      </c>
    </row>
  </sheetData>
  <mergeCells count="6">
    <mergeCell ref="B2:E2"/>
    <mergeCell ref="B3:E3"/>
    <mergeCell ref="B4:E4"/>
    <mergeCell ref="G2:J2"/>
    <mergeCell ref="G3:J3"/>
    <mergeCell ref="G4:J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2017-12-04T08:00:00+00:00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F06F415-BE85-44A9-8666-C04D34326393}"/>
</file>

<file path=customXml/itemProps2.xml><?xml version="1.0" encoding="utf-8"?>
<ds:datastoreItem xmlns:ds="http://schemas.openxmlformats.org/officeDocument/2006/customXml" ds:itemID="{FC2EDFF1-2A74-4E44-ACC0-547FED284FD1}"/>
</file>

<file path=customXml/itemProps3.xml><?xml version="1.0" encoding="utf-8"?>
<ds:datastoreItem xmlns:ds="http://schemas.openxmlformats.org/officeDocument/2006/customXml" ds:itemID="{D9F119D8-6943-487D-A618-3DE33180B45E}"/>
</file>

<file path=customXml/itemProps4.xml><?xml version="1.0" encoding="utf-8"?>
<ds:datastoreItem xmlns:ds="http://schemas.openxmlformats.org/officeDocument/2006/customXml" ds:itemID="{7AE77D14-0107-4EDB-9DE9-B7FA114DDF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annette brandon</cp:lastModifiedBy>
  <dcterms:created xsi:type="dcterms:W3CDTF">2017-11-09T19:12:54Z</dcterms:created>
  <dcterms:modified xsi:type="dcterms:W3CDTF">2017-11-17T21:15:34Z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