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Uncontested-Adjustments" sheetId="1" r:id="rId1"/>
    <sheet name="Contested Adjustmen" sheetId="2" r:id="rId2"/>
    <sheet name="2017-Elec-Staff est-Avista PF" sheetId="3" r:id="rId3"/>
    <sheet name="2017-Gas-Staff est-Avista PF" sheetId="4" r:id="rId4"/>
  </sheets>
  <definedNames>
    <definedName name="_xlnm.Print_Area" localSheetId="2">'2017-Elec-Staff est-Avista PF'!$A$1:$J$31</definedName>
    <definedName name="_xlnm.Print_Area" localSheetId="3">'2017-Gas-Staff est-Avista PF'!$A$1:$J$29</definedName>
    <definedName name="_xlnm.Print_Area" localSheetId="1">'Contested Adjustmen'!$A$1:$E$22</definedName>
    <definedName name="_xlnm.Print_Area" localSheetId="0">'Uncontested-Adjustments'!$A$1:$D$34</definedName>
    <definedName name="_xlnm.Print_Titles" localSheetId="2">'2017-Elec-Staff est-Avista PF'!$B:$F</definedName>
    <definedName name="_xlnm.Print_Titles" localSheetId="3">'2017-Gas-Staff est-Avista PF'!$B:$F</definedName>
  </definedNames>
  <calcPr calcMode="manual" fullCalcOnLoad="1"/>
</workbook>
</file>

<file path=xl/sharedStrings.xml><?xml version="1.0" encoding="utf-8"?>
<sst xmlns="http://schemas.openxmlformats.org/spreadsheetml/2006/main" count="189" uniqueCount="116">
  <si>
    <t>Revenue Requirement</t>
  </si>
  <si>
    <t>Rate Base</t>
  </si>
  <si>
    <t>Adjustments:</t>
  </si>
  <si>
    <t>Adjusted Amounts</t>
  </si>
  <si>
    <t xml:space="preserve">   Total Adjustments</t>
  </si>
  <si>
    <t>Restate Debt Interest</t>
  </si>
  <si>
    <t>O&amp;M Offsets</t>
  </si>
  <si>
    <t>Working Capital</t>
  </si>
  <si>
    <t>Remove Power Supply Adjustment</t>
  </si>
  <si>
    <t>Amount As Filed Per Company</t>
  </si>
  <si>
    <t>Removal of EOP 2017 Adjusmtent</t>
  </si>
  <si>
    <t>Pro Forma Property Taxes</t>
  </si>
  <si>
    <t>Restating Incentives</t>
  </si>
  <si>
    <t>Pro Forma Incentives</t>
  </si>
  <si>
    <t>Pro Forma Directors Fees</t>
  </si>
  <si>
    <t>Restate Property Taxes</t>
  </si>
  <si>
    <t xml:space="preserve">Pro Forma Labor </t>
  </si>
  <si>
    <t>Avista Rebuttal</t>
  </si>
  <si>
    <t>Adjust Cost of Capital</t>
  </si>
  <si>
    <t xml:space="preserve">Restate 2016 AMA Rate Base to EOP </t>
  </si>
  <si>
    <t xml:space="preserve">Revise Pro Forma 2017 Threshold Additions </t>
  </si>
  <si>
    <t>Avista vs Staff</t>
  </si>
  <si>
    <t>Avista vs ICNU</t>
  </si>
  <si>
    <t>Avista vs PC</t>
  </si>
  <si>
    <t>ELECTRIC</t>
  </si>
  <si>
    <t>NATURAL GAS</t>
  </si>
  <si>
    <t>(1)</t>
  </si>
  <si>
    <t xml:space="preserve">MT Hydro Facility Fee </t>
  </si>
  <si>
    <t>Pro Forma Adjustments</t>
  </si>
  <si>
    <t>Adjustment Name</t>
  </si>
  <si>
    <t>Oppose</t>
  </si>
  <si>
    <t>Accept or Oppose by Avista</t>
  </si>
  <si>
    <t>Accept</t>
  </si>
  <si>
    <t>Deferred FIT Rate Base</t>
  </si>
  <si>
    <t>Deferred Debits and Credits</t>
  </si>
  <si>
    <t>Eliminate B &amp; O Taxes</t>
  </si>
  <si>
    <t>Restate Property Tax</t>
  </si>
  <si>
    <t>Uncollect. Expense</t>
  </si>
  <si>
    <t>Regulatory Expense</t>
  </si>
  <si>
    <t>Injuries and Damages</t>
  </si>
  <si>
    <t>FIT/DFIT/ ITC Expense</t>
  </si>
  <si>
    <t>Office Space Charges to Non-Utility</t>
  </si>
  <si>
    <t>Restate Excise Taxes</t>
  </si>
  <si>
    <t>Net Gains / Losses</t>
  </si>
  <si>
    <t>Weather Normalization</t>
  </si>
  <si>
    <t>Eliminate Adder Schedules</t>
  </si>
  <si>
    <t>Misc. Restating Non-Util / Non- Recurring Expenses</t>
  </si>
  <si>
    <t>Eliminate WA Power Cost Defer</t>
  </si>
  <si>
    <t>Nez Perce Settlement Adjustment</t>
  </si>
  <si>
    <t>Normalize CS2/Colstrip Major Maint</t>
  </si>
  <si>
    <t>Authorized Power Supply</t>
  </si>
  <si>
    <t>Restate 2016 AMA Rate Base to EOP</t>
  </si>
  <si>
    <t>Pro Forma Trans/Power Sup Non-ERM Rev/Exp</t>
  </si>
  <si>
    <t>Pro Forma Labor Non-Exec</t>
  </si>
  <si>
    <t>Pro Forma Labor Exec</t>
  </si>
  <si>
    <t>Pro Forma Employee Benefits</t>
  </si>
  <si>
    <t>Pro Forma Incentive Expenses</t>
  </si>
  <si>
    <t>Pro Forma Property Tax</t>
  </si>
  <si>
    <t>Pro Forma IS/IT Expense</t>
  </si>
  <si>
    <t>Pro Forma Revenue Normalization</t>
  </si>
  <si>
    <t>Pro Forma 2017 Threshhold Capital Adds</t>
  </si>
  <si>
    <t>Pro Forma O&amp;M Offsets</t>
  </si>
  <si>
    <t>Pro Forma Director Fees Exp</t>
  </si>
  <si>
    <t>PF Normalize CS2/Colstrip Major Maint</t>
  </si>
  <si>
    <t>Pro Forma Underground Equip Inspection</t>
  </si>
  <si>
    <t>EOP 2017 Capital Net Rate Base</t>
  </si>
  <si>
    <t>Pro Forma Power Supply &amp; Transm Revs</t>
  </si>
  <si>
    <t>Per Results Report</t>
  </si>
  <si>
    <t>Adjustment Number Electric</t>
  </si>
  <si>
    <t>Adjustment Number Natural Gas</t>
  </si>
  <si>
    <t>Project Compass Deferral</t>
  </si>
  <si>
    <t>2.16             (New Staff)</t>
  </si>
  <si>
    <t>2.19            (New Staff)</t>
  </si>
  <si>
    <t>Pro Forma Atmospheric Testing &amp; Leak Survey</t>
  </si>
  <si>
    <t>Pro Forma Def. Debits, Credits &amp;/or Regulatory Amorts</t>
  </si>
  <si>
    <t>Pro Forma LEAP Deferral Gas Line Ext.</t>
  </si>
  <si>
    <t>Restating  Adjustments</t>
  </si>
  <si>
    <t xml:space="preserve">Electric and Natural Gas Uncontested Adjustments </t>
  </si>
  <si>
    <t>Adjustment Number     Natural Gas</t>
  </si>
  <si>
    <t xml:space="preserve">Electric and Natural Gas Contested Adjustments </t>
  </si>
  <si>
    <t>Party Contesting</t>
  </si>
  <si>
    <t>Staff</t>
  </si>
  <si>
    <t>Staff / ICNU / NWIGU</t>
  </si>
  <si>
    <t>Staff added adj</t>
  </si>
  <si>
    <t>Staff / Public Counsel</t>
  </si>
  <si>
    <t>ICNU / NWIGU / Public Counsel</t>
  </si>
  <si>
    <t>Staff / ICNU / NWIGU / Public Counsel</t>
  </si>
  <si>
    <t>Accept in part (Rate Base) / Oppose in part (Expense)</t>
  </si>
  <si>
    <t xml:space="preserve">New-A1 </t>
  </si>
  <si>
    <t>Flow Through (cost of capital related)</t>
  </si>
  <si>
    <r>
      <rPr>
        <u val="single"/>
        <sz val="12"/>
        <rFont val="Arial"/>
        <family val="2"/>
      </rPr>
      <t>Accept Gas;</t>
    </r>
    <r>
      <rPr>
        <sz val="12"/>
        <rFont val="Arial"/>
        <family val="2"/>
      </rPr>
      <t xml:space="preserve">                                       </t>
    </r>
    <r>
      <rPr>
        <u val="single"/>
        <sz val="12"/>
        <rFont val="Arial"/>
        <family val="2"/>
      </rPr>
      <t>Oppose Electric:</t>
    </r>
    <r>
      <rPr>
        <sz val="12"/>
        <rFont val="Arial"/>
        <family val="2"/>
      </rPr>
      <t xml:space="preserve"> (Avista believes Staff errored in its calculation for electric, Avista includes a corrected amount) / </t>
    </r>
    <r>
      <rPr>
        <u val="single"/>
        <sz val="12"/>
        <rFont val="Arial"/>
        <family val="2"/>
      </rPr>
      <t>Oppose: Public Counsel Adj.</t>
    </r>
  </si>
  <si>
    <t>New MT Acquatic Invasive Fee - electric</t>
  </si>
  <si>
    <r>
      <t xml:space="preserve">(New Avista adjustment added on rebuttal) </t>
    </r>
    <r>
      <rPr>
        <vertAlign val="superscript"/>
        <sz val="12"/>
        <rFont val="Arial"/>
        <family val="2"/>
      </rPr>
      <t>(1)</t>
    </r>
  </si>
  <si>
    <t>(sum 21 adjs.)</t>
  </si>
  <si>
    <t>(sum 25 adjs.)</t>
  </si>
  <si>
    <t>Conversion Factor</t>
  </si>
  <si>
    <t>Uncollectible Expense</t>
  </si>
  <si>
    <t>6a</t>
  </si>
  <si>
    <t>6b</t>
  </si>
  <si>
    <t>Conversion Factor: (impact of change in uncolletible expense)</t>
  </si>
  <si>
    <t>-</t>
  </si>
  <si>
    <t>RECONCILIATION TABLE OF ADJUSTMENTS TO ELECTRIC REVENUE REQUIREMENT</t>
  </si>
  <si>
    <t>RECONCILIATION TABLE OF ADJUSTMENTS TO NATURAL GAS REVENUE REQUIREMENT</t>
  </si>
  <si>
    <t>(1) Avista noted within Andrews Exh. EMA-2, page 10, footnote 2:  After completion of the Company’s revenue requirement, we learned of the impact of a new aquatic invasive species fee, to be paid to the State of Montana, related to the Company’s Noxon Rapids hydroelectric generating facility, beginning July 1, 2017. This fee is approximately $1.6 million per year, or $1.0 million Washington’s share.  During settlement discussions on October 6, 2017 the parties discussed this adjustment.</t>
  </si>
  <si>
    <t>UTC Staff (2)</t>
  </si>
  <si>
    <t>ICNU (3)</t>
  </si>
  <si>
    <t>Public Counsel (4)</t>
  </si>
  <si>
    <t>NWIGU (3)</t>
  </si>
  <si>
    <t>(2) Per Huang Exh. JH-2, page 11.</t>
  </si>
  <si>
    <t>(2) Per Huang Exh. JH-3, page 10.</t>
  </si>
  <si>
    <t>(4) Per M. Garrett, Exh. MEG-11, page 2.</t>
  </si>
  <si>
    <t>(4) Per M. Garrett, Exh. MEG-12, page 2.</t>
  </si>
  <si>
    <t>(3) Mullin, Exh. BGM-3, page 1.</t>
  </si>
  <si>
    <t>(3) Mullin, Exh. BGM-4, page 1.</t>
  </si>
  <si>
    <t xml:space="preserve">(1) Each of the parties reconciled their positions with the Company's Pro Forma Study ($4.531 million) in error rather than Avista's filed case "EOP Rate Base Study" of $8.269 million.  Most amounts shown in columns above are per party exhibits, with the exception of: 1) Added "Removal of EOP 2017 Adjustment" (line 15) in order to reconcile with EOP Study filed case; and 2) plugged difference into Cost of Capital (line 2) - differences result in Cost of Capital and Restate Debt Interest amounts compared to party exhibits because EOP Rate Base Study used a 50% / 50% capital structure, whereas the Pro Forma Study used 48.5% equity / 51.5% debt. Amounts shown in table above for each party's restate debt amount (line 3) therefore will also vary due to the use of Pro Forma Study results rather than as filed EOP Study by Avista. </t>
  </si>
  <si>
    <t xml:space="preserve">(1) Each of the parties reconciled their positions with the Company's Pro Forma Study ($37.5 million) in error rather than Avista's filed case "EOP Rate Base Study" of $61.356 million.  Most amounts shown in columns above are per party exhibits, with the exception of: 1) Added "Removal of EOP 2017 Adjustment" (line 16) in order to reconcile with EOP Study filed case; and 2) plugged difference into Cost of Capital (line 2) - differences result in Cost of Capital and Restate Debt Interest amounts compared to party exhibits because EOP Rate Base Study used a 50% / 50% capital structure, whereas the Pro Forma Study used 48.5% equity / 51.5% debt. Amounts shown in table above for each party's restate debt (line 3) amount therefore will also vary due to the use of Pro Forma Study results rather than as filed EOP Study by Avista.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</si>
</sst>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00_);[Red]\(#,##0.000\)"/>
    <numFmt numFmtId="166" formatCode="#,##0.0000_);[Red]\(#,##0.0000\)"/>
    <numFmt numFmtId="167" formatCode="#,##0.00000_);[Red]\(#,##0.00000\)"/>
    <numFmt numFmtId="168" formatCode="#,##0.000000_);[Red]\(#,##0.000000\)"/>
    <numFmt numFmtId="169" formatCode="#,##0.0000000_);[Red]\(#,##0.0000000\)"/>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_);[Red]\(&quot;$&quot;#,##0.0\)"/>
    <numFmt numFmtId="180" formatCode="_(* #,##0.000_);_(* \(#,##0.000\);_(* &quot;-&quot;??_);_(@_)"/>
    <numFmt numFmtId="181" formatCode="_(* #,##0.0000_);_(* \(#,##0.0000\);_(* &quot;-&quot;??_);_(@_)"/>
    <numFmt numFmtId="182" formatCode="_(* #,##0.0_);_(* \(#,##0.0\);_(* &quot;-&quot;??_);_(@_)"/>
    <numFmt numFmtId="183" formatCode="_(* #,##0_);_(* \(#,##0\);_(* &quot;-&quot;??_);_(@_)"/>
    <numFmt numFmtId="184" formatCode="_(&quot;$&quot;* #,##0.0_);_(&quot;$&quot;* \(#,##0.0\);_(&quot;$&quot;* &quot;-&quot;?_);_(@_)"/>
    <numFmt numFmtId="185" formatCode="0.0"/>
    <numFmt numFmtId="186" formatCode="0.000"/>
    <numFmt numFmtId="187" formatCode="0.0000"/>
    <numFmt numFmtId="188" formatCode="_(&quot;$&quot;* #,##0_);_(&quot;$&quot;* \(#,##0\);_(&quot;$&quot;* &quot;-&quot;?_);_(@_)"/>
    <numFmt numFmtId="189" formatCode="&quot;$&quot;#,##0.0_);\(&quot;$&quot;#,##0.0\)"/>
  </numFmts>
  <fonts count="52">
    <font>
      <sz val="10"/>
      <name val="Arial"/>
      <family val="0"/>
    </font>
    <font>
      <sz val="8"/>
      <name val="Arial"/>
      <family val="2"/>
    </font>
    <font>
      <b/>
      <sz val="10"/>
      <name val="Arial"/>
      <family val="2"/>
    </font>
    <font>
      <sz val="11"/>
      <name val="Arial"/>
      <family val="2"/>
    </font>
    <font>
      <u val="single"/>
      <sz val="10"/>
      <color indexed="12"/>
      <name val="Arial"/>
      <family val="2"/>
    </font>
    <font>
      <u val="single"/>
      <sz val="10"/>
      <color indexed="36"/>
      <name val="Arial"/>
      <family val="2"/>
    </font>
    <font>
      <b/>
      <sz val="9"/>
      <name val="Arial"/>
      <family val="2"/>
    </font>
    <font>
      <b/>
      <sz val="11"/>
      <name val="Arial"/>
      <family val="2"/>
    </font>
    <font>
      <b/>
      <sz val="12"/>
      <name val="Arial"/>
      <family val="2"/>
    </font>
    <font>
      <b/>
      <sz val="14"/>
      <name val="Arial"/>
      <family val="2"/>
    </font>
    <font>
      <sz val="12"/>
      <name val="Arial"/>
      <family val="2"/>
    </font>
    <font>
      <b/>
      <u val="single"/>
      <sz val="12"/>
      <name val="Times New Roman"/>
      <family val="1"/>
    </font>
    <font>
      <sz val="12"/>
      <name val="Times New Roman"/>
      <family val="1"/>
    </font>
    <font>
      <u val="single"/>
      <sz val="12"/>
      <name val="Arial"/>
      <family val="2"/>
    </font>
    <font>
      <vertAlign val="superscript"/>
      <sz val="12"/>
      <name val="Arial"/>
      <family val="2"/>
    </font>
    <font>
      <b/>
      <sz val="14"/>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thin"/>
      <top>
        <color indexed="63"/>
      </top>
      <bottom>
        <color indexed="63"/>
      </bottom>
    </border>
    <border>
      <left style="thin"/>
      <right style="medium"/>
      <top style="thin"/>
      <bottom style="thin"/>
    </border>
    <border>
      <left style="thin"/>
      <right style="medium"/>
      <top style="thin"/>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style="mediu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medium"/>
      <right style="thin"/>
      <top style="thin"/>
      <bottom style="thin"/>
    </border>
    <border>
      <left style="medium"/>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3">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 wrapText="1"/>
    </xf>
    <xf numFmtId="38" fontId="0" fillId="0" borderId="0" xfId="0" applyNumberFormat="1" applyFill="1" applyAlignment="1">
      <alignment vertical="center"/>
    </xf>
    <xf numFmtId="0" fontId="0" fillId="0" borderId="0" xfId="0" applyFill="1" applyAlignment="1">
      <alignment vertical="center" wrapText="1"/>
    </xf>
    <xf numFmtId="38" fontId="2" fillId="0" borderId="0" xfId="0" applyNumberFormat="1" applyFont="1" applyFill="1" applyBorder="1" applyAlignment="1">
      <alignment vertical="center"/>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Alignment="1">
      <alignment/>
    </xf>
    <xf numFmtId="0" fontId="0" fillId="0" borderId="0" xfId="0" applyFill="1" applyBorder="1" applyAlignment="1">
      <alignment/>
    </xf>
    <xf numFmtId="38" fontId="2" fillId="0" borderId="13" xfId="0" applyNumberFormat="1" applyFont="1" applyFill="1" applyBorder="1" applyAlignment="1">
      <alignment vertical="center"/>
    </xf>
    <xf numFmtId="0" fontId="2" fillId="0" borderId="13" xfId="0" applyFont="1" applyFill="1" applyBorder="1" applyAlignment="1">
      <alignment horizontal="left" vertical="center" wrapText="1"/>
    </xf>
    <xf numFmtId="0" fontId="2" fillId="0" borderId="13" xfId="0" applyFont="1" applyFill="1" applyBorder="1" applyAlignment="1">
      <alignment vertical="center" wrapText="1"/>
    </xf>
    <xf numFmtId="38" fontId="0" fillId="0" borderId="0" xfId="0" applyNumberFormat="1" applyFont="1" applyFill="1" applyAlignment="1">
      <alignment vertical="center"/>
    </xf>
    <xf numFmtId="37" fontId="0" fillId="0" borderId="10" xfId="0" applyNumberFormat="1" applyFont="1" applyFill="1" applyBorder="1" applyAlignment="1">
      <alignment vertical="center"/>
    </xf>
    <xf numFmtId="37" fontId="0" fillId="0" borderId="0" xfId="0" applyNumberFormat="1" applyFont="1" applyFill="1" applyBorder="1" applyAlignment="1">
      <alignment horizontal="left" vertical="center" wrapText="1"/>
    </xf>
    <xf numFmtId="173" fontId="2" fillId="0" borderId="11" xfId="44" applyNumberFormat="1" applyFont="1" applyFill="1" applyBorder="1" applyAlignment="1">
      <alignment vertical="center"/>
    </xf>
    <xf numFmtId="37" fontId="0" fillId="0" borderId="0" xfId="0" applyNumberFormat="1" applyFont="1" applyFill="1" applyBorder="1" applyAlignment="1">
      <alignment vertical="center"/>
    </xf>
    <xf numFmtId="0" fontId="0" fillId="0" borderId="14" xfId="0" applyFont="1" applyFill="1" applyBorder="1" applyAlignment="1">
      <alignment horizontal="left" vertical="center" wrapText="1"/>
    </xf>
    <xf numFmtId="0" fontId="2" fillId="0" borderId="0" xfId="0" applyFont="1" applyFill="1" applyBorder="1" applyAlignment="1">
      <alignment/>
    </xf>
    <xf numFmtId="173" fontId="0" fillId="0" borderId="10" xfId="44" applyNumberFormat="1" applyFont="1" applyFill="1" applyBorder="1" applyAlignment="1">
      <alignment vertical="center"/>
    </xf>
    <xf numFmtId="0" fontId="2" fillId="0" borderId="15" xfId="0" applyFont="1" applyFill="1" applyBorder="1" applyAlignment="1">
      <alignment horizontal="left" vertical="center" wrapText="1"/>
    </xf>
    <xf numFmtId="37" fontId="0" fillId="0" borderId="10" xfId="0" applyNumberFormat="1" applyFont="1" applyFill="1" applyBorder="1" applyAlignment="1">
      <alignment horizontal="center" vertical="center"/>
    </xf>
    <xf numFmtId="37" fontId="1" fillId="0" borderId="0" xfId="0" applyNumberFormat="1" applyFont="1" applyFill="1" applyBorder="1" applyAlignment="1">
      <alignment vertical="center"/>
    </xf>
    <xf numFmtId="38" fontId="2" fillId="0" borderId="10" xfId="0" applyNumberFormat="1" applyFont="1" applyFill="1" applyBorder="1" applyAlignment="1">
      <alignment vertical="center"/>
    </xf>
    <xf numFmtId="38" fontId="2" fillId="0" borderId="11" xfId="0" applyNumberFormat="1" applyFont="1" applyFill="1" applyBorder="1" applyAlignment="1">
      <alignment horizontal="center" vertical="center" wrapText="1"/>
    </xf>
    <xf numFmtId="0" fontId="0" fillId="0" borderId="11" xfId="0" applyFont="1" applyFill="1" applyBorder="1" applyAlignment="1">
      <alignment vertical="center" wrapText="1"/>
    </xf>
    <xf numFmtId="38" fontId="2" fillId="0" borderId="16" xfId="0" applyNumberFormat="1" applyFont="1" applyFill="1" applyBorder="1" applyAlignment="1">
      <alignment vertical="center"/>
    </xf>
    <xf numFmtId="0" fontId="2" fillId="0" borderId="14" xfId="0" applyFont="1" applyFill="1" applyBorder="1" applyAlignment="1">
      <alignment horizontal="left" vertical="center" wrapText="1"/>
    </xf>
    <xf numFmtId="37" fontId="0" fillId="0" borderId="10" xfId="0" applyNumberFormat="1" applyFont="1" applyFill="1" applyBorder="1" applyAlignment="1">
      <alignment horizontal="right" vertical="center"/>
    </xf>
    <xf numFmtId="0" fontId="6" fillId="0" borderId="13" xfId="0" applyFont="1" applyFill="1" applyBorder="1" applyAlignment="1">
      <alignment horizontal="left" vertical="center" wrapText="1"/>
    </xf>
    <xf numFmtId="38" fontId="2" fillId="33" borderId="10" xfId="0" applyNumberFormat="1" applyFont="1" applyFill="1" applyBorder="1" applyAlignment="1">
      <alignment horizontal="center" vertical="center" wrapText="1"/>
    </xf>
    <xf numFmtId="173" fontId="2" fillId="0" borderId="10" xfId="44" applyNumberFormat="1" applyFont="1" applyFill="1" applyBorder="1" applyAlignment="1">
      <alignment vertical="center"/>
    </xf>
    <xf numFmtId="183" fontId="0" fillId="0" borderId="10" xfId="42" applyNumberFormat="1" applyFont="1" applyFill="1" applyBorder="1" applyAlignment="1">
      <alignment vertical="center"/>
    </xf>
    <xf numFmtId="38" fontId="2" fillId="33" borderId="17" xfId="0" applyNumberFormat="1" applyFont="1" applyFill="1" applyBorder="1" applyAlignment="1">
      <alignment horizontal="center" vertical="center" wrapText="1"/>
    </xf>
    <xf numFmtId="38" fontId="2" fillId="0" borderId="18" xfId="0" applyNumberFormat="1" applyFont="1" applyFill="1" applyBorder="1" applyAlignment="1">
      <alignment horizontal="center" vertical="center" wrapText="1"/>
    </xf>
    <xf numFmtId="173" fontId="2" fillId="0" borderId="17" xfId="44" applyNumberFormat="1" applyFont="1" applyFill="1" applyBorder="1" applyAlignment="1">
      <alignment vertical="center"/>
    </xf>
    <xf numFmtId="38" fontId="2" fillId="0" borderId="17" xfId="0" applyNumberFormat="1" applyFont="1" applyFill="1" applyBorder="1" applyAlignment="1">
      <alignment vertical="center"/>
    </xf>
    <xf numFmtId="37" fontId="0" fillId="0" borderId="17" xfId="0" applyNumberFormat="1" applyFont="1" applyFill="1" applyBorder="1" applyAlignment="1">
      <alignment vertical="center"/>
    </xf>
    <xf numFmtId="183" fontId="0" fillId="0" borderId="17" xfId="42" applyNumberFormat="1" applyFont="1" applyFill="1" applyBorder="1" applyAlignment="1">
      <alignment vertical="center"/>
    </xf>
    <xf numFmtId="173" fontId="0" fillId="0" borderId="17" xfId="44" applyNumberFormat="1" applyFont="1" applyFill="1" applyBorder="1" applyAlignment="1">
      <alignment vertical="center"/>
    </xf>
    <xf numFmtId="38" fontId="2" fillId="0" borderId="19" xfId="0" applyNumberFormat="1" applyFont="1" applyFill="1" applyBorder="1" applyAlignment="1">
      <alignment vertical="center"/>
    </xf>
    <xf numFmtId="0" fontId="3"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Alignment="1">
      <alignment horizontal="center" vertical="center"/>
    </xf>
    <xf numFmtId="183" fontId="0" fillId="0" borderId="0" xfId="0" applyNumberFormat="1" applyFill="1" applyBorder="1" applyAlignment="1">
      <alignment/>
    </xf>
    <xf numFmtId="173" fontId="2" fillId="33" borderId="23" xfId="44" applyNumberFormat="1" applyFont="1" applyFill="1" applyBorder="1" applyAlignment="1">
      <alignment vertical="center"/>
    </xf>
    <xf numFmtId="183" fontId="0" fillId="34" borderId="0" xfId="0" applyNumberFormat="1" applyFill="1" applyBorder="1" applyAlignment="1">
      <alignment/>
    </xf>
    <xf numFmtId="183" fontId="0" fillId="34" borderId="0" xfId="0" applyNumberFormat="1" applyFont="1" applyFill="1" applyBorder="1" applyAlignment="1">
      <alignment/>
    </xf>
    <xf numFmtId="183" fontId="0" fillId="35" borderId="0" xfId="0" applyNumberFormat="1" applyFill="1" applyBorder="1" applyAlignment="1">
      <alignment/>
    </xf>
    <xf numFmtId="0" fontId="8" fillId="0" borderId="24" xfId="0" applyFont="1" applyFill="1" applyBorder="1" applyAlignment="1">
      <alignment vertical="center" wrapText="1"/>
    </xf>
    <xf numFmtId="0" fontId="7" fillId="0" borderId="25" xfId="0" applyFont="1" applyFill="1" applyBorder="1" applyAlignment="1">
      <alignment vertical="center" wrapText="1"/>
    </xf>
    <xf numFmtId="0" fontId="10" fillId="0" borderId="0" xfId="0" applyFont="1" applyAlignment="1">
      <alignment/>
    </xf>
    <xf numFmtId="0" fontId="10" fillId="0" borderId="0" xfId="0" applyFont="1" applyAlignment="1">
      <alignment vertical="top"/>
    </xf>
    <xf numFmtId="0" fontId="8" fillId="0" borderId="0" xfId="0" applyFont="1" applyAlignment="1">
      <alignment horizontal="center" vertical="top" wrapText="1"/>
    </xf>
    <xf numFmtId="0" fontId="10" fillId="0" borderId="0" xfId="0" applyFont="1" applyAlignment="1">
      <alignment horizontal="center" vertical="top" wrapText="1"/>
    </xf>
    <xf numFmtId="0" fontId="8" fillId="0" borderId="15" xfId="0" applyFont="1" applyBorder="1" applyAlignment="1">
      <alignment horizontal="center" vertical="top" wrapText="1"/>
    </xf>
    <xf numFmtId="0" fontId="8" fillId="0" borderId="26" xfId="0" applyFont="1" applyBorder="1" applyAlignment="1">
      <alignment horizontal="center" vertical="top" wrapText="1"/>
    </xf>
    <xf numFmtId="0" fontId="8" fillId="0" borderId="27" xfId="0" applyFont="1" applyBorder="1" applyAlignment="1">
      <alignment horizontal="center" vertical="top" wrapText="1"/>
    </xf>
    <xf numFmtId="0" fontId="10" fillId="0" borderId="10" xfId="0" applyFont="1" applyBorder="1" applyAlignment="1">
      <alignment horizontal="center" vertical="top" wrapText="1"/>
    </xf>
    <xf numFmtId="0" fontId="8" fillId="0" borderId="17" xfId="0" applyFont="1" applyBorder="1" applyAlignment="1">
      <alignment horizontal="center" vertical="top" wrapText="1"/>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28" xfId="0" applyFont="1" applyBorder="1" applyAlignment="1">
      <alignment horizontal="center" vertical="top" wrapText="1"/>
    </xf>
    <xf numFmtId="0" fontId="10" fillId="0" borderId="28" xfId="0" applyFont="1" applyBorder="1" applyAlignment="1">
      <alignment horizontal="left"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2" fontId="12" fillId="36" borderId="0" xfId="0" applyNumberFormat="1" applyFont="1" applyFill="1" applyBorder="1" applyAlignment="1">
      <alignment horizontal="center"/>
    </xf>
    <xf numFmtId="2" fontId="12" fillId="36" borderId="30" xfId="0" applyNumberFormat="1" applyFont="1" applyFill="1" applyBorder="1" applyAlignment="1">
      <alignment horizontal="center"/>
    </xf>
    <xf numFmtId="0" fontId="16" fillId="36" borderId="0" xfId="0" applyFont="1" applyFill="1" applyAlignment="1">
      <alignment/>
    </xf>
    <xf numFmtId="0" fontId="12" fillId="36" borderId="0" xfId="0" applyFont="1" applyFill="1" applyAlignment="1">
      <alignment/>
    </xf>
    <xf numFmtId="0" fontId="16" fillId="36" borderId="31" xfId="0" applyFont="1" applyFill="1" applyBorder="1" applyAlignment="1">
      <alignment horizontal="center" wrapText="1"/>
    </xf>
    <xf numFmtId="0" fontId="16" fillId="36" borderId="32" xfId="0" applyFont="1" applyFill="1" applyBorder="1" applyAlignment="1">
      <alignment horizontal="center" wrapText="1"/>
    </xf>
    <xf numFmtId="0" fontId="16" fillId="36" borderId="10" xfId="0" applyFont="1" applyFill="1" applyBorder="1" applyAlignment="1">
      <alignment horizontal="center" wrapText="1"/>
    </xf>
    <xf numFmtId="2" fontId="11" fillId="36" borderId="0" xfId="0" applyNumberFormat="1" applyFont="1" applyFill="1" applyBorder="1" applyAlignment="1">
      <alignment/>
    </xf>
    <xf numFmtId="0" fontId="16" fillId="36" borderId="0" xfId="0" applyFont="1" applyFill="1" applyBorder="1" applyAlignment="1">
      <alignment horizontal="center" wrapText="1"/>
    </xf>
    <xf numFmtId="0" fontId="12" fillId="36" borderId="0" xfId="0" applyFont="1" applyFill="1" applyBorder="1" applyAlignment="1">
      <alignment/>
    </xf>
    <xf numFmtId="3" fontId="12" fillId="36" borderId="0" xfId="0" applyNumberFormat="1" applyFont="1" applyFill="1" applyBorder="1" applyAlignment="1">
      <alignment/>
    </xf>
    <xf numFmtId="2" fontId="12" fillId="0" borderId="33" xfId="0" applyNumberFormat="1" applyFont="1" applyBorder="1" applyAlignment="1">
      <alignment horizontal="center" vertical="top"/>
    </xf>
    <xf numFmtId="2" fontId="12" fillId="0" borderId="10" xfId="0" applyNumberFormat="1" applyFont="1" applyBorder="1" applyAlignment="1">
      <alignment horizontal="center" vertical="top"/>
    </xf>
    <xf numFmtId="3" fontId="12" fillId="0" borderId="10" xfId="0" applyNumberFormat="1" applyFont="1" applyBorder="1" applyAlignment="1">
      <alignment vertical="top"/>
    </xf>
    <xf numFmtId="2" fontId="12" fillId="0" borderId="33" xfId="0" applyNumberFormat="1" applyFont="1" applyBorder="1" applyAlignment="1">
      <alignment horizontal="center" vertical="top" wrapText="1"/>
    </xf>
    <xf numFmtId="2" fontId="12" fillId="0" borderId="10" xfId="0" applyNumberFormat="1" applyFont="1" applyBorder="1" applyAlignment="1">
      <alignment horizontal="center" vertical="top" wrapText="1"/>
    </xf>
    <xf numFmtId="2" fontId="12" fillId="0" borderId="34" xfId="0" applyNumberFormat="1" applyFont="1" applyBorder="1" applyAlignment="1">
      <alignment horizontal="center" vertical="top"/>
    </xf>
    <xf numFmtId="2" fontId="12" fillId="0" borderId="11" xfId="0" applyNumberFormat="1" applyFont="1" applyBorder="1" applyAlignment="1">
      <alignment horizontal="center" vertical="top"/>
    </xf>
    <xf numFmtId="3" fontId="12" fillId="0" borderId="11" xfId="0" applyNumberFormat="1" applyFont="1" applyBorder="1" applyAlignment="1">
      <alignment vertical="top"/>
    </xf>
    <xf numFmtId="0" fontId="0" fillId="0" borderId="15" xfId="0" applyFont="1" applyFill="1" applyBorder="1" applyAlignment="1">
      <alignment horizontal="center" vertical="center"/>
    </xf>
    <xf numFmtId="0" fontId="0" fillId="0" borderId="26" xfId="0" applyFill="1" applyBorder="1" applyAlignment="1">
      <alignment/>
    </xf>
    <xf numFmtId="0" fontId="0" fillId="0" borderId="35" xfId="0" applyFont="1" applyFill="1" applyBorder="1" applyAlignment="1">
      <alignment/>
    </xf>
    <xf numFmtId="0" fontId="0" fillId="0" borderId="34" xfId="0" applyFont="1" applyFill="1" applyBorder="1" applyAlignment="1">
      <alignment/>
    </xf>
    <xf numFmtId="0" fontId="3" fillId="0" borderId="20" xfId="0" applyFont="1" applyFill="1" applyBorder="1" applyAlignment="1">
      <alignment horizontal="center" wrapText="1"/>
    </xf>
    <xf numFmtId="0" fontId="0" fillId="0" borderId="20" xfId="0" applyFont="1" applyFill="1" applyBorder="1" applyAlignment="1">
      <alignment/>
    </xf>
    <xf numFmtId="173" fontId="2" fillId="0" borderId="18" xfId="44" applyNumberFormat="1" applyFont="1" applyFill="1" applyBorder="1" applyAlignment="1">
      <alignment vertical="center"/>
    </xf>
    <xf numFmtId="173" fontId="2" fillId="33" borderId="36" xfId="44" applyNumberFormat="1" applyFont="1" applyFill="1" applyBorder="1" applyAlignment="1">
      <alignment vertical="center"/>
    </xf>
    <xf numFmtId="0" fontId="0" fillId="0" borderId="37" xfId="0" applyFont="1" applyFill="1" applyBorder="1" applyAlignment="1">
      <alignment/>
    </xf>
    <xf numFmtId="0" fontId="0" fillId="0" borderId="0" xfId="0" applyFill="1" applyBorder="1" applyAlignment="1">
      <alignment vertical="center" wrapText="1"/>
    </xf>
    <xf numFmtId="38" fontId="0" fillId="0" borderId="0" xfId="0" applyNumberFormat="1" applyFont="1" applyFill="1" applyBorder="1" applyAlignment="1">
      <alignment vertical="center"/>
    </xf>
    <xf numFmtId="38" fontId="0" fillId="0" borderId="0" xfId="0" applyNumberFormat="1" applyFill="1" applyBorder="1" applyAlignment="1">
      <alignment vertical="center"/>
    </xf>
    <xf numFmtId="38" fontId="0" fillId="0" borderId="0" xfId="0" applyNumberFormat="1" applyFont="1" applyFill="1" applyBorder="1" applyAlignment="1" quotePrefix="1">
      <alignment horizontal="center" vertical="center"/>
    </xf>
    <xf numFmtId="38" fontId="0" fillId="0" borderId="19" xfId="0" applyNumberFormat="1" applyFont="1" applyFill="1" applyBorder="1" applyAlignment="1">
      <alignment vertical="center"/>
    </xf>
    <xf numFmtId="0" fontId="0" fillId="0" borderId="37" xfId="0" applyFont="1" applyFill="1" applyBorder="1" applyAlignment="1">
      <alignment horizontal="center" vertical="center"/>
    </xf>
    <xf numFmtId="0" fontId="15" fillId="36" borderId="0" xfId="0" applyFont="1" applyFill="1" applyAlignment="1">
      <alignment horizontal="center"/>
    </xf>
    <xf numFmtId="2" fontId="11" fillId="36" borderId="0" xfId="0" applyNumberFormat="1" applyFont="1" applyFill="1" applyBorder="1" applyAlignment="1">
      <alignment horizontal="left"/>
    </xf>
    <xf numFmtId="2" fontId="11" fillId="0" borderId="38" xfId="0" applyNumberFormat="1" applyFont="1" applyFill="1" applyBorder="1" applyAlignment="1">
      <alignment horizontal="left" vertical="top"/>
    </xf>
    <xf numFmtId="2" fontId="11" fillId="0" borderId="30" xfId="0" applyNumberFormat="1" applyFont="1" applyFill="1" applyBorder="1" applyAlignment="1">
      <alignment horizontal="left" vertical="top"/>
    </xf>
    <xf numFmtId="2" fontId="11" fillId="0" borderId="39" xfId="0" applyNumberFormat="1" applyFont="1" applyFill="1" applyBorder="1" applyAlignment="1">
      <alignment horizontal="left" vertical="top"/>
    </xf>
    <xf numFmtId="0" fontId="10" fillId="0" borderId="14" xfId="0" applyFont="1" applyBorder="1" applyAlignment="1">
      <alignment horizontal="center" vertical="top" wrapText="1"/>
    </xf>
    <xf numFmtId="0" fontId="10" fillId="0" borderId="28" xfId="0" applyFont="1" applyBorder="1" applyAlignment="1">
      <alignment horizontal="center" vertical="top" wrapText="1"/>
    </xf>
    <xf numFmtId="0" fontId="9" fillId="0" borderId="0" xfId="0" applyFont="1" applyAlignment="1">
      <alignment horizontal="center" vertical="top"/>
    </xf>
    <xf numFmtId="2" fontId="11" fillId="0" borderId="40" xfId="0" applyNumberFormat="1" applyFont="1" applyFill="1" applyBorder="1" applyAlignment="1">
      <alignment horizontal="left" vertical="top"/>
    </xf>
    <xf numFmtId="2" fontId="11" fillId="0" borderId="32" xfId="0" applyNumberFormat="1" applyFont="1" applyFill="1" applyBorder="1" applyAlignment="1">
      <alignment horizontal="left" vertical="top"/>
    </xf>
    <xf numFmtId="2" fontId="11" fillId="0" borderId="28" xfId="0" applyNumberFormat="1" applyFont="1" applyFill="1" applyBorder="1" applyAlignment="1">
      <alignment horizontal="left" vertical="top"/>
    </xf>
    <xf numFmtId="0" fontId="2" fillId="0" borderId="26" xfId="0" applyFont="1" applyFill="1" applyBorder="1" applyAlignment="1" quotePrefix="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38" fontId="2" fillId="33" borderId="41" xfId="0" applyNumberFormat="1" applyFont="1" applyFill="1" applyBorder="1" applyAlignment="1">
      <alignment horizontal="center" vertical="center"/>
    </xf>
    <xf numFmtId="38" fontId="2" fillId="33" borderId="42" xfId="0" applyNumberFormat="1" applyFont="1" applyFill="1" applyBorder="1" applyAlignment="1">
      <alignment horizontal="center" vertical="center"/>
    </xf>
    <xf numFmtId="38" fontId="2" fillId="33" borderId="43" xfId="0" applyNumberFormat="1" applyFont="1" applyFill="1" applyBorder="1" applyAlignment="1">
      <alignment horizontal="center" vertical="center"/>
    </xf>
    <xf numFmtId="0" fontId="2" fillId="0" borderId="26" xfId="0" applyFont="1" applyFill="1" applyBorder="1" applyAlignment="1" quotePrefix="1">
      <alignment horizontal="left" vertical="top" wrapText="1"/>
    </xf>
    <xf numFmtId="0" fontId="2" fillId="0" borderId="27" xfId="0" applyFont="1" applyFill="1" applyBorder="1" applyAlignment="1" quotePrefix="1">
      <alignment horizontal="left" vertical="top"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8" fontId="0" fillId="0" borderId="0" xfId="0" applyNumberFormat="1" applyFill="1" applyAlignment="1">
      <alignment/>
    </xf>
    <xf numFmtId="0" fontId="10" fillId="0" borderId="11" xfId="0" applyFont="1" applyBorder="1" applyAlignment="1">
      <alignment horizontal="center" vertical="top" wrapText="1"/>
    </xf>
    <xf numFmtId="0" fontId="34" fillId="0" borderId="15" xfId="0" applyFont="1" applyBorder="1" applyAlignment="1" quotePrefix="1">
      <alignment horizontal="left" vertical="top" wrapText="1"/>
    </xf>
    <xf numFmtId="0" fontId="34" fillId="0" borderId="26" xfId="0" applyFont="1" applyBorder="1" applyAlignment="1" quotePrefix="1">
      <alignment horizontal="left" vertical="top" wrapText="1"/>
    </xf>
    <xf numFmtId="0" fontId="34" fillId="0" borderId="27" xfId="0" applyFont="1" applyBorder="1" applyAlignment="1" quotePrefix="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tabSelected="1" view="pageBreakPreview" zoomScale="115" zoomScaleSheetLayoutView="115" zoomScalePageLayoutView="0" workbookViewId="0" topLeftCell="A1">
      <selection activeCell="F18" sqref="F18"/>
    </sheetView>
  </sheetViews>
  <sheetFormatPr defaultColWidth="9.140625" defaultRowHeight="12.75"/>
  <cols>
    <col min="1" max="1" width="14.57421875" style="76" customWidth="1"/>
    <col min="2" max="2" width="0.71875" style="76" customWidth="1"/>
    <col min="3" max="3" width="14.421875" style="76" customWidth="1"/>
    <col min="4" max="4" width="50.140625" style="76" customWidth="1"/>
    <col min="5" max="5" width="21.57421875" style="76" bestFit="1" customWidth="1"/>
    <col min="6" max="16384" width="9.140625" style="76" customWidth="1"/>
  </cols>
  <sheetData>
    <row r="1" spans="1:5" ht="18.75">
      <c r="A1" s="107" t="s">
        <v>77</v>
      </c>
      <c r="B1" s="107"/>
      <c r="C1" s="107"/>
      <c r="D1" s="107"/>
      <c r="E1" s="75"/>
    </row>
    <row r="2" ht="8.25" customHeight="1"/>
    <row r="3" spans="1:4" ht="47.25">
      <c r="A3" s="79" t="s">
        <v>68</v>
      </c>
      <c r="B3" s="78"/>
      <c r="C3" s="77" t="s">
        <v>78</v>
      </c>
      <c r="D3" s="79" t="s">
        <v>29</v>
      </c>
    </row>
    <row r="4" spans="1:5" ht="15.75">
      <c r="A4" s="80" t="s">
        <v>76</v>
      </c>
      <c r="B4" s="80"/>
      <c r="C4" s="80"/>
      <c r="D4" s="81"/>
      <c r="E4" s="82"/>
    </row>
    <row r="5" spans="1:5" ht="15.75">
      <c r="A5" s="73">
        <v>1</v>
      </c>
      <c r="B5" s="73"/>
      <c r="C5" s="73">
        <v>1</v>
      </c>
      <c r="D5" s="83" t="s">
        <v>67</v>
      </c>
      <c r="E5" s="82"/>
    </row>
    <row r="6" spans="1:5" ht="15.75">
      <c r="A6" s="73">
        <v>1.01</v>
      </c>
      <c r="B6" s="73"/>
      <c r="C6" s="73">
        <v>1.01</v>
      </c>
      <c r="D6" s="83" t="s">
        <v>33</v>
      </c>
      <c r="E6" s="82"/>
    </row>
    <row r="7" spans="1:5" ht="15.75">
      <c r="A7" s="73">
        <v>1.02</v>
      </c>
      <c r="B7" s="73"/>
      <c r="C7" s="73">
        <v>1.02</v>
      </c>
      <c r="D7" s="83" t="s">
        <v>34</v>
      </c>
      <c r="E7" s="82"/>
    </row>
    <row r="8" spans="1:5" ht="15.75">
      <c r="A8" s="73">
        <v>2.01</v>
      </c>
      <c r="B8" s="73"/>
      <c r="C8" s="73">
        <v>2.01</v>
      </c>
      <c r="D8" s="83" t="s">
        <v>35</v>
      </c>
      <c r="E8" s="82"/>
    </row>
    <row r="9" spans="1:5" ht="15.75">
      <c r="A9" s="73">
        <v>2.039999999999999</v>
      </c>
      <c r="B9" s="73"/>
      <c r="C9" s="73">
        <v>2.039999999999999</v>
      </c>
      <c r="D9" s="83" t="s">
        <v>38</v>
      </c>
      <c r="E9" s="82"/>
    </row>
    <row r="10" spans="1:5" ht="15.75">
      <c r="A10" s="73">
        <v>2.049999999999999</v>
      </c>
      <c r="B10" s="73"/>
      <c r="C10" s="73">
        <v>2.049999999999999</v>
      </c>
      <c r="D10" s="83" t="s">
        <v>39</v>
      </c>
      <c r="E10" s="82"/>
    </row>
    <row r="11" spans="1:5" ht="15.75">
      <c r="A11" s="73">
        <v>2.0599999999999987</v>
      </c>
      <c r="B11" s="73"/>
      <c r="C11" s="73">
        <v>2.0599999999999987</v>
      </c>
      <c r="D11" s="83" t="s">
        <v>40</v>
      </c>
      <c r="E11" s="82"/>
    </row>
    <row r="12" spans="1:5" ht="15.75">
      <c r="A12" s="73">
        <v>2.0699999999999985</v>
      </c>
      <c r="B12" s="73"/>
      <c r="C12" s="73">
        <v>2.0699999999999985</v>
      </c>
      <c r="D12" s="83" t="s">
        <v>41</v>
      </c>
      <c r="E12" s="82"/>
    </row>
    <row r="13" spans="1:5" ht="15.75">
      <c r="A13" s="73">
        <v>2.0799999999999983</v>
      </c>
      <c r="B13" s="73"/>
      <c r="C13" s="73">
        <v>2.0799999999999983</v>
      </c>
      <c r="D13" s="83" t="s">
        <v>42</v>
      </c>
      <c r="E13" s="82"/>
    </row>
    <row r="14" spans="1:5" ht="15.75">
      <c r="A14" s="73">
        <v>2.089999999999998</v>
      </c>
      <c r="B14" s="73"/>
      <c r="C14" s="73">
        <v>2.089999999999998</v>
      </c>
      <c r="D14" s="83" t="s">
        <v>43</v>
      </c>
      <c r="E14" s="82"/>
    </row>
    <row r="15" spans="1:5" ht="15.75">
      <c r="A15" s="73">
        <v>2.099999999999998</v>
      </c>
      <c r="B15" s="73"/>
      <c r="C15" s="73">
        <v>2.099999999999998</v>
      </c>
      <c r="D15" s="83" t="s">
        <v>44</v>
      </c>
      <c r="E15" s="82"/>
    </row>
    <row r="16" spans="1:5" ht="15.75">
      <c r="A16" s="73">
        <v>2.1099999999999977</v>
      </c>
      <c r="B16" s="73"/>
      <c r="C16" s="73">
        <v>2.1099999999999977</v>
      </c>
      <c r="D16" s="83" t="s">
        <v>45</v>
      </c>
      <c r="E16" s="82"/>
    </row>
    <row r="17" spans="1:5" ht="15.75">
      <c r="A17" s="73">
        <v>2.1199999999999974</v>
      </c>
      <c r="B17" s="73"/>
      <c r="C17" s="73">
        <v>2.1199999999999974</v>
      </c>
      <c r="D17" s="83" t="s">
        <v>46</v>
      </c>
      <c r="E17" s="82"/>
    </row>
    <row r="18" spans="1:5" ht="15.75">
      <c r="A18" s="73">
        <v>2.1299999999999972</v>
      </c>
      <c r="B18" s="73"/>
      <c r="C18" s="82"/>
      <c r="D18" s="83" t="s">
        <v>47</v>
      </c>
      <c r="E18" s="82"/>
    </row>
    <row r="19" spans="1:5" ht="15.75">
      <c r="A19" s="73"/>
      <c r="B19" s="73"/>
      <c r="C19" s="73">
        <v>2.1299999999999972</v>
      </c>
      <c r="D19" s="83" t="s">
        <v>70</v>
      </c>
      <c r="E19" s="82"/>
    </row>
    <row r="20" spans="1:5" ht="15.75">
      <c r="A20" s="73">
        <v>2.139999999999997</v>
      </c>
      <c r="B20" s="73"/>
      <c r="C20" s="73"/>
      <c r="D20" s="83" t="s">
        <v>48</v>
      </c>
      <c r="E20" s="82"/>
    </row>
    <row r="21" spans="1:5" ht="15.75">
      <c r="A21" s="73">
        <v>2.1599999999999966</v>
      </c>
      <c r="B21" s="73"/>
      <c r="C21" s="73"/>
      <c r="D21" s="83" t="s">
        <v>49</v>
      </c>
      <c r="E21" s="82"/>
    </row>
    <row r="22" spans="1:5" ht="15.75">
      <c r="A22" s="73">
        <v>2.179999999999996</v>
      </c>
      <c r="B22" s="73"/>
      <c r="C22" s="73"/>
      <c r="D22" s="83" t="s">
        <v>50</v>
      </c>
      <c r="E22" s="82"/>
    </row>
    <row r="23" spans="1:5" ht="15.75">
      <c r="A23" s="108" t="s">
        <v>28</v>
      </c>
      <c r="B23" s="108"/>
      <c r="C23" s="108"/>
      <c r="D23" s="82"/>
      <c r="E23" s="82"/>
    </row>
    <row r="24" spans="1:5" ht="15.75">
      <c r="A24" s="73">
        <v>3.01</v>
      </c>
      <c r="B24" s="73"/>
      <c r="C24" s="82"/>
      <c r="D24" s="83" t="s">
        <v>52</v>
      </c>
      <c r="E24" s="82"/>
    </row>
    <row r="25" spans="1:5" ht="15.75">
      <c r="A25" s="73"/>
      <c r="B25" s="73"/>
      <c r="C25" s="73">
        <v>3.01</v>
      </c>
      <c r="D25" s="83" t="s">
        <v>73</v>
      </c>
      <c r="E25" s="82"/>
    </row>
    <row r="26" spans="1:5" ht="15.75">
      <c r="A26" s="73">
        <v>3.0299999999999994</v>
      </c>
      <c r="B26" s="73"/>
      <c r="C26" s="73">
        <v>3.0299999999999994</v>
      </c>
      <c r="D26" s="83" t="s">
        <v>54</v>
      </c>
      <c r="E26" s="82"/>
    </row>
    <row r="27" spans="1:5" ht="15.75">
      <c r="A27" s="73">
        <v>3.039999999999999</v>
      </c>
      <c r="B27" s="73"/>
      <c r="C27" s="73">
        <v>3.039999999999999</v>
      </c>
      <c r="D27" s="83" t="s">
        <v>55</v>
      </c>
      <c r="E27" s="82"/>
    </row>
    <row r="28" spans="1:5" ht="15.75">
      <c r="A28" s="73">
        <v>3.0699999999999985</v>
      </c>
      <c r="B28" s="73"/>
      <c r="C28" s="73">
        <v>3.0699999999999985</v>
      </c>
      <c r="D28" s="83" t="s">
        <v>58</v>
      </c>
      <c r="E28" s="82"/>
    </row>
    <row r="29" spans="1:5" ht="15.75">
      <c r="A29" s="73">
        <v>3.0799999999999983</v>
      </c>
      <c r="B29" s="73"/>
      <c r="C29" s="73">
        <v>3.0799999999999983</v>
      </c>
      <c r="D29" s="83" t="s">
        <v>59</v>
      </c>
      <c r="E29" s="82"/>
    </row>
    <row r="30" spans="1:5" ht="15.75">
      <c r="A30" s="73">
        <v>3.089999999999998</v>
      </c>
      <c r="B30" s="73"/>
      <c r="C30" s="73">
        <v>3.089999999999998</v>
      </c>
      <c r="D30" s="83" t="s">
        <v>74</v>
      </c>
      <c r="E30" s="82"/>
    </row>
    <row r="31" spans="1:5" ht="15.75">
      <c r="A31" s="73">
        <v>3.1299999999999972</v>
      </c>
      <c r="B31" s="73"/>
      <c r="C31" s="82"/>
      <c r="D31" s="83" t="s">
        <v>63</v>
      </c>
      <c r="E31" s="82"/>
    </row>
    <row r="32" spans="1:5" ht="15.75">
      <c r="A32" s="73"/>
      <c r="B32" s="73"/>
      <c r="C32" s="73">
        <v>3.1299999999999972</v>
      </c>
      <c r="D32" s="83" t="s">
        <v>75</v>
      </c>
      <c r="E32" s="82"/>
    </row>
    <row r="33" spans="1:5" ht="15.75">
      <c r="A33" s="74">
        <v>3.139999999999997</v>
      </c>
      <c r="B33" s="74"/>
      <c r="C33" s="74"/>
      <c r="D33" s="83" t="s">
        <v>64</v>
      </c>
      <c r="E33" s="82"/>
    </row>
    <row r="34" spans="1:5" ht="15.75">
      <c r="A34" s="82" t="s">
        <v>94</v>
      </c>
      <c r="B34" s="82"/>
      <c r="C34" s="82" t="s">
        <v>93</v>
      </c>
      <c r="D34" s="82"/>
      <c r="E34" s="82"/>
    </row>
  </sheetData>
  <sheetProtection/>
  <mergeCells count="2">
    <mergeCell ref="A1:D1"/>
    <mergeCell ref="A23:C23"/>
  </mergeCells>
  <printOptions/>
  <pageMargins left="0.7" right="0.7" top="0.75" bottom="0.75" header="0.3" footer="0.3"/>
  <pageSetup fitToHeight="1" fitToWidth="1" horizontalDpi="600" verticalDpi="600" orientation="portrait" r:id="rId1"/>
  <headerFooter scaleWithDoc="0">
    <oddHeader>&amp;RExh. EMA-15</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2"/>
  <sheetViews>
    <sheetView tabSelected="1" zoomScalePageLayoutView="0" workbookViewId="0" topLeftCell="A13">
      <selection activeCell="F18" sqref="F18"/>
    </sheetView>
  </sheetViews>
  <sheetFormatPr defaultColWidth="9.140625" defaultRowHeight="12.75"/>
  <cols>
    <col min="1" max="1" width="15.28125" style="59" customWidth="1"/>
    <col min="2" max="2" width="14.8515625" style="59" customWidth="1"/>
    <col min="3" max="3" width="39.421875" style="59" customWidth="1"/>
    <col min="4" max="4" width="15.7109375" style="61" customWidth="1"/>
    <col min="5" max="5" width="31.57421875" style="61" customWidth="1"/>
    <col min="6" max="16384" width="9.140625" style="58" customWidth="1"/>
  </cols>
  <sheetData>
    <row r="1" spans="1:5" ht="18">
      <c r="A1" s="114" t="s">
        <v>79</v>
      </c>
      <c r="B1" s="114"/>
      <c r="C1" s="114"/>
      <c r="D1" s="114"/>
      <c r="E1" s="114"/>
    </row>
    <row r="2" ht="24" customHeight="1" thickBot="1">
      <c r="D2" s="60"/>
    </row>
    <row r="3" spans="1:5" ht="48" thickBot="1">
      <c r="A3" s="62" t="s">
        <v>68</v>
      </c>
      <c r="B3" s="63" t="s">
        <v>69</v>
      </c>
      <c r="C3" s="63" t="s">
        <v>29</v>
      </c>
      <c r="D3" s="63" t="s">
        <v>80</v>
      </c>
      <c r="E3" s="64" t="s">
        <v>31</v>
      </c>
    </row>
    <row r="4" spans="1:5" ht="15.75">
      <c r="A4" s="109" t="s">
        <v>76</v>
      </c>
      <c r="B4" s="110"/>
      <c r="C4" s="110"/>
      <c r="D4" s="110"/>
      <c r="E4" s="111"/>
    </row>
    <row r="5" spans="1:5" ht="15.75">
      <c r="A5" s="84">
        <v>1.03</v>
      </c>
      <c r="B5" s="85">
        <v>1.03</v>
      </c>
      <c r="C5" s="86" t="s">
        <v>7</v>
      </c>
      <c r="D5" s="65" t="s">
        <v>81</v>
      </c>
      <c r="E5" s="66" t="s">
        <v>30</v>
      </c>
    </row>
    <row r="6" spans="1:5" ht="15.75">
      <c r="A6" s="84">
        <v>2.0199999999999996</v>
      </c>
      <c r="B6" s="85">
        <v>2.0199999999999996</v>
      </c>
      <c r="C6" s="86" t="s">
        <v>36</v>
      </c>
      <c r="D6" s="65" t="s">
        <v>81</v>
      </c>
      <c r="E6" s="67" t="s">
        <v>32</v>
      </c>
    </row>
    <row r="7" spans="1:5" ht="15.75">
      <c r="A7" s="84">
        <v>2.0299999999999994</v>
      </c>
      <c r="B7" s="85">
        <v>2.0299999999999994</v>
      </c>
      <c r="C7" s="86" t="s">
        <v>37</v>
      </c>
      <c r="D7" s="65" t="s">
        <v>81</v>
      </c>
      <c r="E7" s="67" t="s">
        <v>32</v>
      </c>
    </row>
    <row r="8" spans="1:5" ht="15.75">
      <c r="A8" s="84" t="s">
        <v>100</v>
      </c>
      <c r="B8" s="85" t="s">
        <v>100</v>
      </c>
      <c r="C8" s="86" t="s">
        <v>95</v>
      </c>
      <c r="D8" s="65" t="s">
        <v>81</v>
      </c>
      <c r="E8" s="67" t="s">
        <v>32</v>
      </c>
    </row>
    <row r="9" spans="1:5" ht="15.75">
      <c r="A9" s="84">
        <v>2.149999999999997</v>
      </c>
      <c r="B9" s="85">
        <v>2.14</v>
      </c>
      <c r="C9" s="86" t="s">
        <v>12</v>
      </c>
      <c r="D9" s="65" t="s">
        <v>81</v>
      </c>
      <c r="E9" s="67" t="s">
        <v>32</v>
      </c>
    </row>
    <row r="10" spans="1:5" ht="30">
      <c r="A10" s="84">
        <v>2.1699999999999964</v>
      </c>
      <c r="B10" s="85">
        <v>2.15</v>
      </c>
      <c r="C10" s="86" t="s">
        <v>5</v>
      </c>
      <c r="D10" s="65" t="s">
        <v>82</v>
      </c>
      <c r="E10" s="68" t="s">
        <v>89</v>
      </c>
    </row>
    <row r="11" spans="1:5" ht="31.5">
      <c r="A11" s="87" t="s">
        <v>72</v>
      </c>
      <c r="B11" s="88" t="s">
        <v>71</v>
      </c>
      <c r="C11" s="86" t="s">
        <v>51</v>
      </c>
      <c r="D11" s="65" t="s">
        <v>83</v>
      </c>
      <c r="E11" s="68" t="s">
        <v>87</v>
      </c>
    </row>
    <row r="12" spans="1:5" ht="15.75">
      <c r="A12" s="115" t="s">
        <v>28</v>
      </c>
      <c r="B12" s="116"/>
      <c r="C12" s="116"/>
      <c r="D12" s="116"/>
      <c r="E12" s="117"/>
    </row>
    <row r="13" spans="1:5" ht="48" customHeight="1">
      <c r="A13" s="84">
        <v>3.0199999999999996</v>
      </c>
      <c r="B13" s="85">
        <v>3.0199999999999996</v>
      </c>
      <c r="C13" s="86" t="s">
        <v>53</v>
      </c>
      <c r="D13" s="65" t="s">
        <v>85</v>
      </c>
      <c r="E13" s="71" t="s">
        <v>30</v>
      </c>
    </row>
    <row r="14" spans="1:5" ht="15.75">
      <c r="A14" s="84">
        <v>3.049999999999999</v>
      </c>
      <c r="B14" s="85">
        <v>3.049999999999999</v>
      </c>
      <c r="C14" s="86" t="s">
        <v>56</v>
      </c>
      <c r="D14" s="65" t="s">
        <v>81</v>
      </c>
      <c r="E14" s="69" t="s">
        <v>32</v>
      </c>
    </row>
    <row r="15" spans="1:5" ht="91.5" customHeight="1">
      <c r="A15" s="84">
        <v>3.0599999999999987</v>
      </c>
      <c r="B15" s="85">
        <v>3.0599999999999987</v>
      </c>
      <c r="C15" s="86" t="s">
        <v>57</v>
      </c>
      <c r="D15" s="65" t="s">
        <v>84</v>
      </c>
      <c r="E15" s="70" t="s">
        <v>90</v>
      </c>
    </row>
    <row r="16" spans="1:5" ht="30">
      <c r="A16" s="84">
        <v>3.099999999999998</v>
      </c>
      <c r="B16" s="85">
        <v>3.099999999999998</v>
      </c>
      <c r="C16" s="86" t="s">
        <v>60</v>
      </c>
      <c r="D16" s="65" t="s">
        <v>82</v>
      </c>
      <c r="E16" s="71" t="s">
        <v>30</v>
      </c>
    </row>
    <row r="17" spans="1:5" ht="24.75" customHeight="1">
      <c r="A17" s="84">
        <v>3.1099999999999977</v>
      </c>
      <c r="B17" s="85">
        <v>3.1099999999999977</v>
      </c>
      <c r="C17" s="86" t="s">
        <v>61</v>
      </c>
      <c r="D17" s="65" t="s">
        <v>81</v>
      </c>
      <c r="E17" s="71" t="s">
        <v>30</v>
      </c>
    </row>
    <row r="18" spans="1:5" ht="60">
      <c r="A18" s="84">
        <v>3.1199999999999974</v>
      </c>
      <c r="B18" s="85">
        <v>3.1199999999999974</v>
      </c>
      <c r="C18" s="86" t="s">
        <v>62</v>
      </c>
      <c r="D18" s="65" t="s">
        <v>86</v>
      </c>
      <c r="E18" s="69" t="s">
        <v>32</v>
      </c>
    </row>
    <row r="19" spans="1:5" ht="23.25" customHeight="1">
      <c r="A19" s="84" t="s">
        <v>88</v>
      </c>
      <c r="B19" s="85"/>
      <c r="C19" s="86" t="s">
        <v>91</v>
      </c>
      <c r="D19" s="112" t="s">
        <v>92</v>
      </c>
      <c r="E19" s="113"/>
    </row>
    <row r="20" spans="1:5" ht="60">
      <c r="A20" s="84">
        <v>3.149999999999997</v>
      </c>
      <c r="B20" s="85">
        <v>3.14</v>
      </c>
      <c r="C20" s="86" t="s">
        <v>65</v>
      </c>
      <c r="D20" s="65" t="s">
        <v>86</v>
      </c>
      <c r="E20" s="69" t="s">
        <v>32</v>
      </c>
    </row>
    <row r="21" spans="1:5" ht="60.75" thickBot="1">
      <c r="A21" s="89">
        <v>4</v>
      </c>
      <c r="B21" s="90"/>
      <c r="C21" s="91" t="s">
        <v>66</v>
      </c>
      <c r="D21" s="129" t="s">
        <v>86</v>
      </c>
      <c r="E21" s="72" t="s">
        <v>30</v>
      </c>
    </row>
    <row r="22" spans="1:5" ht="57" customHeight="1" thickBot="1">
      <c r="A22" s="130" t="s">
        <v>103</v>
      </c>
      <c r="B22" s="131"/>
      <c r="C22" s="131"/>
      <c r="D22" s="131"/>
      <c r="E22" s="132"/>
    </row>
  </sheetData>
  <sheetProtection/>
  <mergeCells count="5">
    <mergeCell ref="A4:E4"/>
    <mergeCell ref="A22:E22"/>
    <mergeCell ref="D19:E19"/>
    <mergeCell ref="A1:E1"/>
    <mergeCell ref="A12:E12"/>
  </mergeCells>
  <printOptions/>
  <pageMargins left="0.7" right="0.7" top="0.75" bottom="0.75" header="0.3" footer="0.3"/>
  <pageSetup fitToHeight="1" fitToWidth="1" horizontalDpi="600" verticalDpi="600" orientation="portrait" scale="79" r:id="rId1"/>
  <headerFooter scaleWithDoc="0">
    <oddHeader>&amp;RExh. EMA-15</oddHeader>
    <oddFooter>&amp;RPage &amp;P of &amp;N</oddFooter>
  </headerFooter>
</worksheet>
</file>

<file path=xl/worksheets/sheet3.xml><?xml version="1.0" encoding="utf-8"?>
<worksheet xmlns="http://schemas.openxmlformats.org/spreadsheetml/2006/main" xmlns:r="http://schemas.openxmlformats.org/officeDocument/2006/relationships">
  <dimension ref="A1:HU31"/>
  <sheetViews>
    <sheetView tabSelected="1" view="pageBreakPreview" zoomScale="115" zoomScaleNormal="85" zoomScaleSheetLayoutView="115" workbookViewId="0" topLeftCell="A16">
      <selection activeCell="F18" sqref="F18"/>
    </sheetView>
  </sheetViews>
  <sheetFormatPr defaultColWidth="9.140625" defaultRowHeight="12.75"/>
  <cols>
    <col min="1" max="1" width="3.00390625" style="50" bestFit="1" customWidth="1"/>
    <col min="2" max="2" width="31.421875" style="5" customWidth="1"/>
    <col min="3" max="3" width="12.7109375" style="17" bestFit="1" customWidth="1"/>
    <col min="4" max="4" width="11.28125" style="4" bestFit="1" customWidth="1"/>
    <col min="5" max="5" width="12.7109375" style="17" bestFit="1" customWidth="1"/>
    <col min="6" max="6" width="11.28125" style="17" bestFit="1" customWidth="1"/>
    <col min="7" max="7" width="13.421875" style="17" customWidth="1"/>
    <col min="8" max="8" width="11.28125" style="17" customWidth="1"/>
    <col min="9" max="9" width="13.57421875" style="17" customWidth="1"/>
    <col min="10" max="10" width="11.421875" style="17" customWidth="1"/>
    <col min="11" max="16384" width="9.140625" style="1" customWidth="1"/>
  </cols>
  <sheetData>
    <row r="1" spans="1:10" ht="20.25" customHeight="1" thickBot="1">
      <c r="A1" s="94"/>
      <c r="B1" s="126" t="s">
        <v>101</v>
      </c>
      <c r="C1" s="126"/>
      <c r="D1" s="126"/>
      <c r="E1" s="126"/>
      <c r="F1" s="126"/>
      <c r="G1" s="126"/>
      <c r="H1" s="126"/>
      <c r="I1" s="126"/>
      <c r="J1" s="127"/>
    </row>
    <row r="2" spans="1:10" ht="15.75" customHeight="1">
      <c r="A2" s="47"/>
      <c r="B2" s="56" t="s">
        <v>24</v>
      </c>
      <c r="C2" s="121" t="s">
        <v>17</v>
      </c>
      <c r="D2" s="122"/>
      <c r="E2" s="121" t="s">
        <v>104</v>
      </c>
      <c r="F2" s="122"/>
      <c r="G2" s="121" t="s">
        <v>105</v>
      </c>
      <c r="H2" s="122"/>
      <c r="I2" s="121" t="s">
        <v>106</v>
      </c>
      <c r="J2" s="123"/>
    </row>
    <row r="3" spans="1:14" s="3" customFormat="1" ht="35.25" customHeight="1">
      <c r="A3" s="46"/>
      <c r="B3" s="34"/>
      <c r="C3" s="35" t="s">
        <v>0</v>
      </c>
      <c r="D3" s="35" t="s">
        <v>1</v>
      </c>
      <c r="E3" s="35" t="s">
        <v>0</v>
      </c>
      <c r="F3" s="35" t="s">
        <v>1</v>
      </c>
      <c r="G3" s="35" t="s">
        <v>0</v>
      </c>
      <c r="H3" s="35" t="s">
        <v>1</v>
      </c>
      <c r="I3" s="35" t="s">
        <v>0</v>
      </c>
      <c r="J3" s="38" t="s">
        <v>1</v>
      </c>
      <c r="L3" s="3" t="s">
        <v>21</v>
      </c>
      <c r="M3" s="3" t="s">
        <v>22</v>
      </c>
      <c r="N3" s="3" t="s">
        <v>23</v>
      </c>
    </row>
    <row r="4" spans="1:10" s="3" customFormat="1" ht="14.25">
      <c r="A4" s="46"/>
      <c r="B4" s="16" t="s">
        <v>2</v>
      </c>
      <c r="C4" s="29"/>
      <c r="D4" s="29"/>
      <c r="E4" s="29"/>
      <c r="F4" s="29"/>
      <c r="G4" s="29"/>
      <c r="H4" s="29"/>
      <c r="I4" s="29"/>
      <c r="J4" s="39"/>
    </row>
    <row r="5" spans="1:10" s="2" customFormat="1" ht="25.5" customHeight="1">
      <c r="A5" s="48">
        <v>1</v>
      </c>
      <c r="B5" s="32" t="s">
        <v>9</v>
      </c>
      <c r="C5" s="36">
        <v>61356</v>
      </c>
      <c r="D5" s="36">
        <v>1592165</v>
      </c>
      <c r="E5" s="36">
        <v>61356</v>
      </c>
      <c r="F5" s="36">
        <v>1592165</v>
      </c>
      <c r="G5" s="36">
        <v>61356</v>
      </c>
      <c r="H5" s="36">
        <v>1592165</v>
      </c>
      <c r="I5" s="36">
        <v>61356</v>
      </c>
      <c r="J5" s="40">
        <v>1592165</v>
      </c>
    </row>
    <row r="6" spans="1:14" s="2" customFormat="1" ht="12.75">
      <c r="A6" s="48">
        <f>A5+1</f>
        <v>2</v>
      </c>
      <c r="B6" s="30" t="s">
        <v>18</v>
      </c>
      <c r="C6" s="28"/>
      <c r="D6" s="28"/>
      <c r="E6" s="37">
        <f>-2330-11946+4</f>
        <v>-14272</v>
      </c>
      <c r="F6" s="37"/>
      <c r="G6" s="37">
        <f>-2330-14333-8</f>
        <v>-16671</v>
      </c>
      <c r="H6" s="37"/>
      <c r="I6" s="37">
        <f>-2330-10219-8</f>
        <v>-12557</v>
      </c>
      <c r="J6" s="41"/>
      <c r="L6" s="55">
        <f>-E6+C6</f>
        <v>14272</v>
      </c>
      <c r="M6" s="51">
        <f>-G6+C6</f>
        <v>16671</v>
      </c>
      <c r="N6" s="51">
        <f>-I6+C6</f>
        <v>12557</v>
      </c>
    </row>
    <row r="7" spans="1:14" s="13" customFormat="1" ht="12.75">
      <c r="A7" s="48">
        <f aca="true" t="shared" si="0" ref="A7:A26">A6+1</f>
        <v>3</v>
      </c>
      <c r="B7" s="11" t="s">
        <v>5</v>
      </c>
      <c r="C7" s="18"/>
      <c r="D7" s="18"/>
      <c r="E7" s="18">
        <v>841</v>
      </c>
      <c r="F7" s="18"/>
      <c r="G7" s="18">
        <v>1752</v>
      </c>
      <c r="H7" s="18"/>
      <c r="I7" s="33">
        <v>0</v>
      </c>
      <c r="J7" s="42"/>
      <c r="L7" s="55">
        <f aca="true" t="shared" si="1" ref="L7:L23">-E7+C7</f>
        <v>-841</v>
      </c>
      <c r="M7" s="51">
        <f aca="true" t="shared" si="2" ref="M7:M22">-G7+C7</f>
        <v>-1752</v>
      </c>
      <c r="N7" s="51">
        <f aca="true" t="shared" si="3" ref="N7:N22">-I7+C7</f>
        <v>0</v>
      </c>
    </row>
    <row r="8" spans="1:14" s="13" customFormat="1" ht="19.5" customHeight="1">
      <c r="A8" s="48">
        <f t="shared" si="0"/>
        <v>4</v>
      </c>
      <c r="B8" s="11" t="s">
        <v>7</v>
      </c>
      <c r="C8" s="18">
        <v>-540</v>
      </c>
      <c r="D8" s="18">
        <v>-4951</v>
      </c>
      <c r="E8" s="37">
        <v>-465</v>
      </c>
      <c r="F8" s="37">
        <v>-4272</v>
      </c>
      <c r="G8" s="37"/>
      <c r="H8" s="37"/>
      <c r="I8" s="37"/>
      <c r="J8" s="43"/>
      <c r="L8" s="53">
        <f t="shared" si="1"/>
        <v>-75</v>
      </c>
      <c r="M8" s="51">
        <f t="shared" si="2"/>
        <v>-540</v>
      </c>
      <c r="N8" s="51">
        <f t="shared" si="3"/>
        <v>-540</v>
      </c>
    </row>
    <row r="9" spans="1:14" ht="12.75">
      <c r="A9" s="48">
        <f t="shared" si="0"/>
        <v>5</v>
      </c>
      <c r="B9" s="10" t="s">
        <v>15</v>
      </c>
      <c r="C9" s="18">
        <v>-664</v>
      </c>
      <c r="D9" s="18"/>
      <c r="E9" s="18">
        <v>-664</v>
      </c>
      <c r="F9" s="18"/>
      <c r="G9" s="18"/>
      <c r="H9" s="18"/>
      <c r="I9" s="18"/>
      <c r="J9" s="42"/>
      <c r="L9" s="51">
        <f t="shared" si="1"/>
        <v>0</v>
      </c>
      <c r="M9" s="51">
        <f t="shared" si="2"/>
        <v>-664</v>
      </c>
      <c r="N9" s="51">
        <f t="shared" si="3"/>
        <v>-664</v>
      </c>
    </row>
    <row r="10" spans="1:14" s="13" customFormat="1" ht="12.75">
      <c r="A10" s="48" t="s">
        <v>97</v>
      </c>
      <c r="B10" s="11" t="s">
        <v>96</v>
      </c>
      <c r="C10" s="18">
        <v>-214</v>
      </c>
      <c r="D10" s="18"/>
      <c r="E10" s="18">
        <v>-205</v>
      </c>
      <c r="F10" s="18"/>
      <c r="G10" s="18"/>
      <c r="H10" s="18"/>
      <c r="I10" s="18"/>
      <c r="J10" s="42"/>
      <c r="L10" s="51">
        <f t="shared" si="1"/>
        <v>-9</v>
      </c>
      <c r="M10" s="51">
        <f t="shared" si="2"/>
        <v>-214</v>
      </c>
      <c r="N10" s="51">
        <f t="shared" si="3"/>
        <v>-214</v>
      </c>
    </row>
    <row r="11" spans="1:14" s="13" customFormat="1" ht="25.5">
      <c r="A11" s="48" t="s">
        <v>98</v>
      </c>
      <c r="B11" s="11" t="s">
        <v>99</v>
      </c>
      <c r="C11" s="18">
        <v>-24</v>
      </c>
      <c r="D11" s="18"/>
      <c r="E11" s="18">
        <v>-24</v>
      </c>
      <c r="F11" s="18"/>
      <c r="G11" s="18"/>
      <c r="H11" s="18"/>
      <c r="I11" s="18"/>
      <c r="J11" s="42"/>
      <c r="L11" s="51"/>
      <c r="M11" s="51"/>
      <c r="N11" s="51"/>
    </row>
    <row r="12" spans="1:14" s="13" customFormat="1" ht="12.75">
      <c r="A12" s="48">
        <v>7</v>
      </c>
      <c r="B12" s="11" t="s">
        <v>12</v>
      </c>
      <c r="C12" s="18">
        <v>48</v>
      </c>
      <c r="D12" s="18"/>
      <c r="E12" s="18">
        <v>48</v>
      </c>
      <c r="F12" s="18"/>
      <c r="G12" s="18"/>
      <c r="H12" s="18"/>
      <c r="I12" s="18"/>
      <c r="J12" s="42"/>
      <c r="L12" s="51">
        <f t="shared" si="1"/>
        <v>0</v>
      </c>
      <c r="M12" s="51">
        <f t="shared" si="2"/>
        <v>48</v>
      </c>
      <c r="N12" s="51">
        <f t="shared" si="3"/>
        <v>48</v>
      </c>
    </row>
    <row r="13" spans="1:14" ht="25.5">
      <c r="A13" s="48">
        <f t="shared" si="0"/>
        <v>8</v>
      </c>
      <c r="B13" s="11" t="s">
        <v>19</v>
      </c>
      <c r="C13" s="18">
        <v>11635</v>
      </c>
      <c r="D13" s="26">
        <v>69691</v>
      </c>
      <c r="E13" s="18">
        <v>7555</v>
      </c>
      <c r="F13" s="26">
        <v>69691</v>
      </c>
      <c r="G13" s="18">
        <v>0</v>
      </c>
      <c r="H13" s="18"/>
      <c r="I13" s="18">
        <v>0</v>
      </c>
      <c r="J13" s="42">
        <v>0</v>
      </c>
      <c r="L13" s="54">
        <f t="shared" si="1"/>
        <v>4080</v>
      </c>
      <c r="M13" s="51">
        <f t="shared" si="2"/>
        <v>11635</v>
      </c>
      <c r="N13" s="51">
        <f t="shared" si="3"/>
        <v>11635</v>
      </c>
    </row>
    <row r="14" spans="1:14" ht="12.75">
      <c r="A14" s="48">
        <f t="shared" si="0"/>
        <v>9</v>
      </c>
      <c r="B14" s="11" t="s">
        <v>13</v>
      </c>
      <c r="C14" s="18">
        <v>-125</v>
      </c>
      <c r="D14" s="18"/>
      <c r="E14" s="18">
        <v>-125</v>
      </c>
      <c r="F14" s="18"/>
      <c r="G14" s="18"/>
      <c r="H14" s="18"/>
      <c r="I14" s="18"/>
      <c r="J14" s="42"/>
      <c r="L14" s="51">
        <f t="shared" si="1"/>
        <v>0</v>
      </c>
      <c r="M14" s="51">
        <f t="shared" si="2"/>
        <v>-125</v>
      </c>
      <c r="N14" s="51">
        <f t="shared" si="3"/>
        <v>-125</v>
      </c>
    </row>
    <row r="15" spans="1:14" ht="12.75">
      <c r="A15" s="48">
        <f t="shared" si="0"/>
        <v>10</v>
      </c>
      <c r="B15" s="11" t="s">
        <v>11</v>
      </c>
      <c r="C15" s="18">
        <v>-539</v>
      </c>
      <c r="D15" s="18"/>
      <c r="E15" s="18">
        <v>-1233</v>
      </c>
      <c r="F15" s="18"/>
      <c r="G15" s="18"/>
      <c r="H15" s="18"/>
      <c r="I15" s="18">
        <v>-1290</v>
      </c>
      <c r="J15" s="42"/>
      <c r="L15" s="53">
        <f t="shared" si="1"/>
        <v>694</v>
      </c>
      <c r="M15" s="51">
        <f t="shared" si="2"/>
        <v>-539</v>
      </c>
      <c r="N15" s="53">
        <f t="shared" si="3"/>
        <v>751</v>
      </c>
    </row>
    <row r="16" spans="1:14" ht="25.5">
      <c r="A16" s="48">
        <f t="shared" si="0"/>
        <v>11</v>
      </c>
      <c r="B16" s="11" t="s">
        <v>20</v>
      </c>
      <c r="C16" s="18">
        <v>4414</v>
      </c>
      <c r="D16" s="26">
        <v>27633</v>
      </c>
      <c r="E16" s="18">
        <v>-5294</v>
      </c>
      <c r="F16" s="26">
        <v>-26211</v>
      </c>
      <c r="G16" s="18">
        <v>-6599</v>
      </c>
      <c r="H16" s="18">
        <v>-29346</v>
      </c>
      <c r="I16" s="18"/>
      <c r="J16" s="42"/>
      <c r="L16" s="54">
        <f t="shared" si="1"/>
        <v>9708</v>
      </c>
      <c r="M16" s="53">
        <f t="shared" si="2"/>
        <v>11013</v>
      </c>
      <c r="N16" s="51">
        <f t="shared" si="3"/>
        <v>4414</v>
      </c>
    </row>
    <row r="17" spans="1:14" ht="12.75">
      <c r="A17" s="48">
        <f t="shared" si="0"/>
        <v>12</v>
      </c>
      <c r="B17" s="8" t="s">
        <v>6</v>
      </c>
      <c r="C17" s="33">
        <v>-120</v>
      </c>
      <c r="D17" s="18"/>
      <c r="E17" s="33">
        <v>1036</v>
      </c>
      <c r="F17" s="18"/>
      <c r="G17" s="33"/>
      <c r="H17" s="18"/>
      <c r="I17" s="33"/>
      <c r="J17" s="42"/>
      <c r="L17" s="53">
        <f t="shared" si="1"/>
        <v>-1156</v>
      </c>
      <c r="M17" s="51">
        <f t="shared" si="2"/>
        <v>-120</v>
      </c>
      <c r="N17" s="51">
        <f t="shared" si="3"/>
        <v>-120</v>
      </c>
    </row>
    <row r="18" spans="1:14" ht="12.75">
      <c r="A18" s="48">
        <f t="shared" si="0"/>
        <v>13</v>
      </c>
      <c r="B18" s="11" t="s">
        <v>14</v>
      </c>
      <c r="C18" s="18">
        <v>-394</v>
      </c>
      <c r="D18" s="26"/>
      <c r="E18" s="18">
        <v>-394</v>
      </c>
      <c r="F18" s="26"/>
      <c r="G18" s="18">
        <v>-394</v>
      </c>
      <c r="H18" s="18"/>
      <c r="I18" s="18">
        <v>-394</v>
      </c>
      <c r="J18" s="42"/>
      <c r="L18" s="51">
        <f t="shared" si="1"/>
        <v>0</v>
      </c>
      <c r="M18" s="51">
        <f t="shared" si="2"/>
        <v>0</v>
      </c>
      <c r="N18" s="51">
        <f t="shared" si="3"/>
        <v>0</v>
      </c>
    </row>
    <row r="19" spans="1:14" ht="12.75">
      <c r="A19" s="48">
        <f t="shared" si="0"/>
        <v>14</v>
      </c>
      <c r="B19" s="11" t="s">
        <v>27</v>
      </c>
      <c r="C19" s="18">
        <v>1071</v>
      </c>
      <c r="D19" s="18">
        <v>0</v>
      </c>
      <c r="E19" s="18"/>
      <c r="F19" s="18"/>
      <c r="G19" s="18"/>
      <c r="H19" s="18"/>
      <c r="I19" s="18"/>
      <c r="J19" s="42"/>
      <c r="L19" s="53">
        <f t="shared" si="1"/>
        <v>1071</v>
      </c>
      <c r="M19" s="51">
        <f t="shared" si="2"/>
        <v>1071</v>
      </c>
      <c r="N19" s="51">
        <f t="shared" si="3"/>
        <v>1071</v>
      </c>
    </row>
    <row r="20" spans="1:14" ht="12.75">
      <c r="A20" s="48">
        <f t="shared" si="0"/>
        <v>15</v>
      </c>
      <c r="B20" s="11" t="s">
        <v>16</v>
      </c>
      <c r="C20" s="18">
        <v>0</v>
      </c>
      <c r="D20" s="26"/>
      <c r="E20" s="18"/>
      <c r="F20" s="26"/>
      <c r="G20" s="18">
        <v>-1121</v>
      </c>
      <c r="H20" s="18"/>
      <c r="I20" s="18">
        <v>-1503</v>
      </c>
      <c r="J20" s="42"/>
      <c r="L20" s="51">
        <f t="shared" si="1"/>
        <v>0</v>
      </c>
      <c r="M20" s="53">
        <f t="shared" si="2"/>
        <v>1121</v>
      </c>
      <c r="N20" s="53">
        <f t="shared" si="3"/>
        <v>1503</v>
      </c>
    </row>
    <row r="21" spans="1:14" s="2" customFormat="1" ht="12.75">
      <c r="A21" s="48">
        <f t="shared" si="0"/>
        <v>16</v>
      </c>
      <c r="B21" s="30" t="s">
        <v>10</v>
      </c>
      <c r="C21" s="37">
        <v>-21517</v>
      </c>
      <c r="D21" s="37">
        <v>-119874</v>
      </c>
      <c r="E21" s="37">
        <v>-21517</v>
      </c>
      <c r="F21" s="37">
        <v>-119874</v>
      </c>
      <c r="G21" s="37">
        <v>-21517</v>
      </c>
      <c r="H21" s="37">
        <v>-119874</v>
      </c>
      <c r="I21" s="37">
        <v>-21517</v>
      </c>
      <c r="J21" s="43">
        <v>-119874</v>
      </c>
      <c r="L21" s="51">
        <f t="shared" si="1"/>
        <v>0</v>
      </c>
      <c r="M21" s="51">
        <f t="shared" si="2"/>
        <v>0</v>
      </c>
      <c r="N21" s="51">
        <f t="shared" si="3"/>
        <v>0</v>
      </c>
    </row>
    <row r="22" spans="1:229" s="23" customFormat="1" ht="12.75">
      <c r="A22" s="48">
        <f t="shared" si="0"/>
        <v>17</v>
      </c>
      <c r="B22" s="11" t="s">
        <v>8</v>
      </c>
      <c r="C22" s="18"/>
      <c r="D22" s="18"/>
      <c r="E22" s="18">
        <v>-16609</v>
      </c>
      <c r="F22" s="18"/>
      <c r="G22" s="18">
        <v>-16609</v>
      </c>
      <c r="H22" s="18"/>
      <c r="I22" s="18">
        <v>-16609</v>
      </c>
      <c r="J22" s="42"/>
      <c r="K22" s="27"/>
      <c r="L22" s="53">
        <f t="shared" si="1"/>
        <v>16609</v>
      </c>
      <c r="M22" s="51">
        <f t="shared" si="2"/>
        <v>16609</v>
      </c>
      <c r="N22" s="51">
        <f t="shared" si="3"/>
        <v>16609</v>
      </c>
      <c r="O22" s="21"/>
      <c r="P22" s="21"/>
      <c r="Q22" s="21"/>
      <c r="R22" s="9"/>
      <c r="S22" s="21"/>
      <c r="T22" s="21"/>
      <c r="U22" s="21"/>
      <c r="V22" s="21"/>
      <c r="W22" s="21"/>
      <c r="X22" s="21"/>
      <c r="Y22" s="27"/>
      <c r="Z22" s="21"/>
      <c r="AA22" s="21"/>
      <c r="AB22" s="19"/>
      <c r="AC22" s="21"/>
      <c r="AD22" s="21"/>
      <c r="AE22" s="21"/>
      <c r="AF22" s="9"/>
      <c r="AG22" s="21"/>
      <c r="AH22" s="21"/>
      <c r="AI22" s="21"/>
      <c r="AJ22" s="21"/>
      <c r="AK22" s="21"/>
      <c r="AL22" s="21"/>
      <c r="AM22" s="27"/>
      <c r="AN22" s="21"/>
      <c r="AO22" s="21"/>
      <c r="AP22" s="19"/>
      <c r="AQ22" s="21"/>
      <c r="AR22" s="21"/>
      <c r="AS22" s="21"/>
      <c r="AT22" s="9"/>
      <c r="AU22" s="21"/>
      <c r="AV22" s="21"/>
      <c r="AW22" s="21"/>
      <c r="AX22" s="21"/>
      <c r="AY22" s="21"/>
      <c r="AZ22" s="21"/>
      <c r="BA22" s="27"/>
      <c r="BB22" s="21"/>
      <c r="BC22" s="21"/>
      <c r="BD22" s="19"/>
      <c r="BE22" s="21"/>
      <c r="BF22" s="21"/>
      <c r="BG22" s="21"/>
      <c r="BH22" s="9"/>
      <c r="BI22" s="21"/>
      <c r="BJ22" s="21"/>
      <c r="BK22" s="21"/>
      <c r="BL22" s="21"/>
      <c r="BM22" s="21"/>
      <c r="BN22" s="21"/>
      <c r="BO22" s="27"/>
      <c r="BP22" s="21"/>
      <c r="BQ22" s="21"/>
      <c r="BR22" s="19"/>
      <c r="BS22" s="21"/>
      <c r="BT22" s="21"/>
      <c r="BU22" s="21"/>
      <c r="BV22" s="9"/>
      <c r="BW22" s="21"/>
      <c r="BX22" s="21"/>
      <c r="BY22" s="21"/>
      <c r="BZ22" s="21"/>
      <c r="CA22" s="21"/>
      <c r="CB22" s="21"/>
      <c r="CC22" s="27"/>
      <c r="CD22" s="21"/>
      <c r="CE22" s="21"/>
      <c r="CF22" s="19"/>
      <c r="CG22" s="21"/>
      <c r="CH22" s="21"/>
      <c r="CI22" s="21"/>
      <c r="CJ22" s="9"/>
      <c r="CK22" s="21"/>
      <c r="CL22" s="21"/>
      <c r="CM22" s="21"/>
      <c r="CN22" s="21"/>
      <c r="CO22" s="21"/>
      <c r="CP22" s="21"/>
      <c r="CQ22" s="27"/>
      <c r="CR22" s="21"/>
      <c r="CS22" s="21"/>
      <c r="CT22" s="19"/>
      <c r="CU22" s="21"/>
      <c r="CV22" s="21"/>
      <c r="CW22" s="21"/>
      <c r="CX22" s="9"/>
      <c r="CY22" s="21"/>
      <c r="CZ22" s="21"/>
      <c r="DA22" s="21"/>
      <c r="DB22" s="21"/>
      <c r="DC22" s="21"/>
      <c r="DD22" s="21"/>
      <c r="DE22" s="27"/>
      <c r="DF22" s="21"/>
      <c r="DG22" s="21"/>
      <c r="DH22" s="19"/>
      <c r="DI22" s="21"/>
      <c r="DJ22" s="21"/>
      <c r="DK22" s="21"/>
      <c r="DL22" s="9"/>
      <c r="DM22" s="21"/>
      <c r="DN22" s="21"/>
      <c r="DO22" s="21"/>
      <c r="DP22" s="21"/>
      <c r="DQ22" s="21"/>
      <c r="DR22" s="21"/>
      <c r="DS22" s="27"/>
      <c r="DT22" s="21"/>
      <c r="DU22" s="21"/>
      <c r="DV22" s="19"/>
      <c r="DW22" s="21"/>
      <c r="DX22" s="21"/>
      <c r="DY22" s="21"/>
      <c r="DZ22" s="9"/>
      <c r="EA22" s="21"/>
      <c r="EB22" s="21"/>
      <c r="EC22" s="21"/>
      <c r="ED22" s="21"/>
      <c r="EE22" s="21"/>
      <c r="EF22" s="21"/>
      <c r="EG22" s="27"/>
      <c r="EH22" s="21"/>
      <c r="EI22" s="21"/>
      <c r="EJ22" s="19"/>
      <c r="EK22" s="21"/>
      <c r="EL22" s="21"/>
      <c r="EM22" s="21"/>
      <c r="EN22" s="9"/>
      <c r="EO22" s="21"/>
      <c r="EP22" s="21"/>
      <c r="EQ22" s="21"/>
      <c r="ER22" s="21"/>
      <c r="ES22" s="21"/>
      <c r="ET22" s="21"/>
      <c r="EU22" s="27"/>
      <c r="EV22" s="21"/>
      <c r="EW22" s="21"/>
      <c r="EX22" s="19"/>
      <c r="EY22" s="21"/>
      <c r="EZ22" s="21"/>
      <c r="FA22" s="21"/>
      <c r="FB22" s="9"/>
      <c r="FC22" s="21"/>
      <c r="FD22" s="21"/>
      <c r="FE22" s="21"/>
      <c r="FF22" s="21"/>
      <c r="FG22" s="21"/>
      <c r="FH22" s="21"/>
      <c r="FI22" s="27"/>
      <c r="FJ22" s="21"/>
      <c r="FK22" s="21"/>
      <c r="FL22" s="19"/>
      <c r="FM22" s="21"/>
      <c r="FN22" s="21"/>
      <c r="FO22" s="21"/>
      <c r="FP22" s="9"/>
      <c r="FQ22" s="21"/>
      <c r="FR22" s="21"/>
      <c r="FS22" s="21"/>
      <c r="FT22" s="21"/>
      <c r="FU22" s="21"/>
      <c r="FV22" s="21"/>
      <c r="FW22" s="27"/>
      <c r="FX22" s="21"/>
      <c r="FY22" s="21"/>
      <c r="FZ22" s="19"/>
      <c r="GA22" s="21"/>
      <c r="GB22" s="21"/>
      <c r="GC22" s="21"/>
      <c r="GD22" s="9"/>
      <c r="GE22" s="21"/>
      <c r="GF22" s="21"/>
      <c r="GG22" s="21"/>
      <c r="GH22" s="21"/>
      <c r="GI22" s="21"/>
      <c r="GJ22" s="21"/>
      <c r="GK22" s="27"/>
      <c r="GL22" s="21"/>
      <c r="GM22" s="21"/>
      <c r="GN22" s="19"/>
      <c r="GO22" s="21"/>
      <c r="GP22" s="21"/>
      <c r="GQ22" s="21"/>
      <c r="GR22" s="9"/>
      <c r="GS22" s="21"/>
      <c r="GT22" s="21"/>
      <c r="GU22" s="21"/>
      <c r="GV22" s="21"/>
      <c r="GW22" s="21"/>
      <c r="GX22" s="21"/>
      <c r="GY22" s="27"/>
      <c r="GZ22" s="21"/>
      <c r="HA22" s="21"/>
      <c r="HB22" s="19"/>
      <c r="HC22" s="21"/>
      <c r="HD22" s="21"/>
      <c r="HE22" s="21"/>
      <c r="HF22" s="9"/>
      <c r="HG22" s="21"/>
      <c r="HH22" s="21"/>
      <c r="HI22" s="21"/>
      <c r="HJ22" s="21"/>
      <c r="HK22" s="21"/>
      <c r="HL22" s="21"/>
      <c r="HM22" s="27"/>
      <c r="HN22" s="21"/>
      <c r="HO22" s="21"/>
      <c r="HP22" s="19"/>
      <c r="HQ22" s="21"/>
      <c r="HR22" s="21"/>
      <c r="HS22" s="21"/>
      <c r="HT22" s="9"/>
      <c r="HU22" s="21"/>
    </row>
    <row r="23" spans="1:14" ht="12.75">
      <c r="A23" s="48">
        <f t="shared" si="0"/>
        <v>18</v>
      </c>
      <c r="B23" s="11"/>
      <c r="C23" s="18"/>
      <c r="D23" s="26"/>
      <c r="E23" s="18"/>
      <c r="F23" s="26"/>
      <c r="G23" s="18"/>
      <c r="H23" s="18"/>
      <c r="I23" s="18"/>
      <c r="J23" s="42"/>
      <c r="L23" s="51">
        <f t="shared" si="1"/>
        <v>0</v>
      </c>
      <c r="M23" s="51"/>
      <c r="N23" s="51"/>
    </row>
    <row r="24" spans="1:10" s="2" customFormat="1" ht="12.75">
      <c r="A24" s="48">
        <f t="shared" si="0"/>
        <v>19</v>
      </c>
      <c r="B24" s="22" t="s">
        <v>4</v>
      </c>
      <c r="C24" s="24">
        <f aca="true" t="shared" si="4" ref="C24:J24">SUM(C6:C23)</f>
        <v>-6969</v>
      </c>
      <c r="D24" s="24">
        <f t="shared" si="4"/>
        <v>-27501</v>
      </c>
      <c r="E24" s="24">
        <f t="shared" si="4"/>
        <v>-51322</v>
      </c>
      <c r="F24" s="24">
        <f t="shared" si="4"/>
        <v>-80666</v>
      </c>
      <c r="G24" s="24">
        <f t="shared" si="4"/>
        <v>-61159</v>
      </c>
      <c r="H24" s="24">
        <f t="shared" si="4"/>
        <v>-149220</v>
      </c>
      <c r="I24" s="24">
        <f t="shared" si="4"/>
        <v>-53870</v>
      </c>
      <c r="J24" s="44">
        <f t="shared" si="4"/>
        <v>-119874</v>
      </c>
    </row>
    <row r="25" spans="1:10" s="2" customFormat="1" ht="13.5" thickBot="1">
      <c r="A25" s="48">
        <f t="shared" si="0"/>
        <v>20</v>
      </c>
      <c r="B25" s="15"/>
      <c r="C25" s="14"/>
      <c r="D25" s="31"/>
      <c r="E25" s="6"/>
      <c r="F25" s="6"/>
      <c r="G25" s="6"/>
      <c r="H25" s="6"/>
      <c r="I25" s="6"/>
      <c r="J25" s="45"/>
    </row>
    <row r="26" spans="1:10" s="2" customFormat="1" ht="22.5" customHeight="1" thickBot="1">
      <c r="A26" s="49">
        <f t="shared" si="0"/>
        <v>21</v>
      </c>
      <c r="B26" s="25" t="s">
        <v>3</v>
      </c>
      <c r="C26" s="52">
        <f>C5+C24</f>
        <v>54387</v>
      </c>
      <c r="D26" s="52">
        <f aca="true" t="shared" si="5" ref="D26:J26">D5+D24</f>
        <v>1564664</v>
      </c>
      <c r="E26" s="52">
        <f t="shared" si="5"/>
        <v>10034</v>
      </c>
      <c r="F26" s="52">
        <f t="shared" si="5"/>
        <v>1511499</v>
      </c>
      <c r="G26" s="52">
        <f t="shared" si="5"/>
        <v>197</v>
      </c>
      <c r="H26" s="52">
        <f t="shared" si="5"/>
        <v>1442945</v>
      </c>
      <c r="I26" s="52">
        <f t="shared" si="5"/>
        <v>7486</v>
      </c>
      <c r="J26" s="99">
        <f t="shared" si="5"/>
        <v>1472291</v>
      </c>
    </row>
    <row r="27" spans="1:10" ht="13.5" thickBot="1">
      <c r="A27" s="106"/>
      <c r="B27" s="101"/>
      <c r="C27" s="102"/>
      <c r="D27" s="103"/>
      <c r="E27" s="104" t="s">
        <v>26</v>
      </c>
      <c r="F27" s="102"/>
      <c r="G27" s="104" t="s">
        <v>26</v>
      </c>
      <c r="H27" s="102"/>
      <c r="I27" s="104" t="s">
        <v>26</v>
      </c>
      <c r="J27" s="105"/>
    </row>
    <row r="28" spans="1:10" s="93" customFormat="1" ht="86.25" customHeight="1" thickBot="1">
      <c r="A28" s="92"/>
      <c r="B28" s="124" t="s">
        <v>115</v>
      </c>
      <c r="C28" s="124"/>
      <c r="D28" s="124"/>
      <c r="E28" s="124"/>
      <c r="F28" s="124"/>
      <c r="G28" s="124"/>
      <c r="H28" s="124"/>
      <c r="I28" s="124"/>
      <c r="J28" s="125"/>
    </row>
    <row r="29" spans="1:10" ht="13.5" thickBot="1">
      <c r="A29" s="92"/>
      <c r="B29" s="118" t="s">
        <v>108</v>
      </c>
      <c r="C29" s="119"/>
      <c r="D29" s="119"/>
      <c r="E29" s="119"/>
      <c r="F29" s="119"/>
      <c r="G29" s="119"/>
      <c r="H29" s="119"/>
      <c r="I29" s="119"/>
      <c r="J29" s="120"/>
    </row>
    <row r="30" spans="1:10" ht="13.5" thickBot="1">
      <c r="A30" s="92"/>
      <c r="B30" s="118" t="s">
        <v>112</v>
      </c>
      <c r="C30" s="119"/>
      <c r="D30" s="119"/>
      <c r="E30" s="119"/>
      <c r="F30" s="119"/>
      <c r="G30" s="119"/>
      <c r="H30" s="119"/>
      <c r="I30" s="119"/>
      <c r="J30" s="120"/>
    </row>
    <row r="31" spans="1:10" ht="13.5" thickBot="1">
      <c r="A31" s="92"/>
      <c r="B31" s="118" t="s">
        <v>110</v>
      </c>
      <c r="C31" s="119"/>
      <c r="D31" s="119"/>
      <c r="E31" s="119"/>
      <c r="F31" s="119"/>
      <c r="G31" s="119"/>
      <c r="H31" s="119"/>
      <c r="I31" s="119"/>
      <c r="J31" s="120"/>
    </row>
  </sheetData>
  <sheetProtection/>
  <mergeCells count="9">
    <mergeCell ref="B1:J1"/>
    <mergeCell ref="B29:J29"/>
    <mergeCell ref="B30:J30"/>
    <mergeCell ref="B31:J31"/>
    <mergeCell ref="E2:F2"/>
    <mergeCell ref="C2:D2"/>
    <mergeCell ref="G2:H2"/>
    <mergeCell ref="I2:J2"/>
    <mergeCell ref="B28:J28"/>
  </mergeCells>
  <printOptions/>
  <pageMargins left="1" right="0.3" top="1" bottom="1" header="0.5" footer="0.59"/>
  <pageSetup horizontalDpi="600" verticalDpi="600" orientation="landscape" scale="83" r:id="rId1"/>
  <headerFooter alignWithMargins="0">
    <oddHeader>&amp;R&amp;12Exh. EMA-15&amp;"Arial,Bold"
</oddHeader>
    <oddFooter>&amp;RPage &amp;P of &amp;N</oddFooter>
  </headerFooter>
</worksheet>
</file>

<file path=xl/worksheets/sheet4.xml><?xml version="1.0" encoding="utf-8"?>
<worksheet xmlns="http://schemas.openxmlformats.org/spreadsheetml/2006/main" xmlns:r="http://schemas.openxmlformats.org/officeDocument/2006/relationships">
  <dimension ref="A1:N29"/>
  <sheetViews>
    <sheetView tabSelected="1" view="pageBreakPreview" zoomScale="115" zoomScaleSheetLayoutView="115" workbookViewId="0" topLeftCell="A1">
      <selection activeCell="F18" sqref="F18"/>
    </sheetView>
  </sheetViews>
  <sheetFormatPr defaultColWidth="9.140625" defaultRowHeight="12.75"/>
  <cols>
    <col min="1" max="1" width="3.00390625" style="12" customWidth="1"/>
    <col min="2" max="2" width="30.421875" style="5" customWidth="1"/>
    <col min="3" max="3" width="13.7109375" style="17" customWidth="1"/>
    <col min="4" max="4" width="10.8515625" style="4" customWidth="1"/>
    <col min="5" max="5" width="12.421875" style="17" customWidth="1"/>
    <col min="6" max="6" width="10.8515625" style="17" customWidth="1"/>
    <col min="7" max="7" width="14.140625" style="17" customWidth="1"/>
    <col min="8" max="8" width="10.8515625" style="17" customWidth="1"/>
    <col min="9" max="9" width="13.28125" style="17" customWidth="1"/>
    <col min="10" max="10" width="10.8515625" style="17" customWidth="1"/>
    <col min="11" max="11" width="6.140625" style="1" customWidth="1"/>
    <col min="12" max="16384" width="9.140625" style="1" customWidth="1"/>
  </cols>
  <sheetData>
    <row r="1" spans="1:10" ht="18.75" customHeight="1" thickBot="1">
      <c r="A1" s="94"/>
      <c r="B1" s="126" t="s">
        <v>102</v>
      </c>
      <c r="C1" s="126"/>
      <c r="D1" s="126"/>
      <c r="E1" s="126"/>
      <c r="F1" s="126"/>
      <c r="G1" s="126"/>
      <c r="H1" s="126"/>
      <c r="I1" s="126"/>
      <c r="J1" s="127"/>
    </row>
    <row r="2" spans="1:10" ht="15.75" customHeight="1">
      <c r="A2" s="95"/>
      <c r="B2" s="57" t="s">
        <v>25</v>
      </c>
      <c r="C2" s="121" t="s">
        <v>17</v>
      </c>
      <c r="D2" s="122"/>
      <c r="E2" s="121" t="s">
        <v>104</v>
      </c>
      <c r="F2" s="122"/>
      <c r="G2" s="121" t="s">
        <v>107</v>
      </c>
      <c r="H2" s="122"/>
      <c r="I2" s="121" t="s">
        <v>106</v>
      </c>
      <c r="J2" s="123"/>
    </row>
    <row r="3" spans="1:14" s="3" customFormat="1" ht="38.25">
      <c r="A3" s="96"/>
      <c r="B3" s="34"/>
      <c r="C3" s="35" t="s">
        <v>0</v>
      </c>
      <c r="D3" s="35" t="s">
        <v>1</v>
      </c>
      <c r="E3" s="35" t="s">
        <v>0</v>
      </c>
      <c r="F3" s="35" t="s">
        <v>1</v>
      </c>
      <c r="G3" s="35" t="s">
        <v>0</v>
      </c>
      <c r="H3" s="35" t="s">
        <v>1</v>
      </c>
      <c r="I3" s="35" t="s">
        <v>0</v>
      </c>
      <c r="J3" s="38" t="s">
        <v>1</v>
      </c>
      <c r="L3" s="3" t="s">
        <v>21</v>
      </c>
      <c r="M3" s="3" t="s">
        <v>22</v>
      </c>
      <c r="N3" s="3" t="s">
        <v>23</v>
      </c>
    </row>
    <row r="4" spans="1:10" s="3" customFormat="1" ht="14.25">
      <c r="A4" s="96"/>
      <c r="B4" s="16" t="s">
        <v>2</v>
      </c>
      <c r="C4" s="29"/>
      <c r="D4" s="29"/>
      <c r="E4" s="29"/>
      <c r="F4" s="29"/>
      <c r="G4" s="29"/>
      <c r="H4" s="29"/>
      <c r="I4" s="29"/>
      <c r="J4" s="39"/>
    </row>
    <row r="5" spans="1:10" s="2" customFormat="1" ht="25.5" customHeight="1">
      <c r="A5" s="97">
        <v>1</v>
      </c>
      <c r="B5" s="32" t="s">
        <v>9</v>
      </c>
      <c r="C5" s="20">
        <v>8269</v>
      </c>
      <c r="D5" s="20">
        <v>319539</v>
      </c>
      <c r="E5" s="20">
        <v>8269</v>
      </c>
      <c r="F5" s="20">
        <v>319539</v>
      </c>
      <c r="G5" s="20">
        <v>8269</v>
      </c>
      <c r="H5" s="20">
        <v>319539</v>
      </c>
      <c r="I5" s="20">
        <v>8269</v>
      </c>
      <c r="J5" s="98">
        <v>319539</v>
      </c>
    </row>
    <row r="6" spans="1:14" s="2" customFormat="1" ht="12.75">
      <c r="A6" s="97">
        <f>A5+1</f>
        <v>2</v>
      </c>
      <c r="B6" s="30" t="s">
        <v>18</v>
      </c>
      <c r="C6" s="18"/>
      <c r="D6" s="18"/>
      <c r="E6" s="18">
        <f>-2422-488+9</f>
        <v>-2901</v>
      </c>
      <c r="F6" s="18"/>
      <c r="G6" s="18">
        <f>-482-2999</f>
        <v>-3481</v>
      </c>
      <c r="H6" s="18"/>
      <c r="I6" s="18">
        <f>-482-2110+119</f>
        <v>-2473</v>
      </c>
      <c r="J6" s="42"/>
      <c r="L6" s="55">
        <f>-E6+C6</f>
        <v>2901</v>
      </c>
      <c r="M6" s="51">
        <f>-G6+C6</f>
        <v>3481</v>
      </c>
      <c r="N6" s="51">
        <f>-I6+C6</f>
        <v>2473</v>
      </c>
    </row>
    <row r="7" spans="1:14" s="13" customFormat="1" ht="12.75">
      <c r="A7" s="97">
        <f aca="true" t="shared" si="0" ref="A7:A24">A6+1</f>
        <v>3</v>
      </c>
      <c r="B7" s="11" t="s">
        <v>5</v>
      </c>
      <c r="C7" s="18">
        <v>0</v>
      </c>
      <c r="D7" s="18"/>
      <c r="E7" s="18">
        <v>168</v>
      </c>
      <c r="F7" s="18"/>
      <c r="G7" s="18">
        <v>256</v>
      </c>
      <c r="H7" s="18"/>
      <c r="I7" s="18"/>
      <c r="J7" s="42"/>
      <c r="L7" s="55">
        <f aca="true" t="shared" si="1" ref="L7:L20">-E7+C7</f>
        <v>-168</v>
      </c>
      <c r="M7" s="51">
        <f aca="true" t="shared" si="2" ref="M7:M20">-G7+C7</f>
        <v>-256</v>
      </c>
      <c r="N7" s="51">
        <f aca="true" t="shared" si="3" ref="N7:N20">-I7+C7</f>
        <v>0</v>
      </c>
    </row>
    <row r="8" spans="1:14" s="13" customFormat="1" ht="12.75">
      <c r="A8" s="97">
        <f t="shared" si="0"/>
        <v>4</v>
      </c>
      <c r="B8" s="11" t="s">
        <v>7</v>
      </c>
      <c r="C8" s="18">
        <v>-125</v>
      </c>
      <c r="D8" s="18">
        <v>-1143</v>
      </c>
      <c r="E8" s="18">
        <v>-359</v>
      </c>
      <c r="F8" s="18">
        <v>-4182</v>
      </c>
      <c r="G8" s="18"/>
      <c r="H8" s="18"/>
      <c r="I8" s="18"/>
      <c r="J8" s="42"/>
      <c r="L8" s="53">
        <f t="shared" si="1"/>
        <v>234</v>
      </c>
      <c r="M8" s="51">
        <f t="shared" si="2"/>
        <v>-125</v>
      </c>
      <c r="N8" s="51">
        <f t="shared" si="3"/>
        <v>-125</v>
      </c>
    </row>
    <row r="9" spans="1:14" ht="12.75">
      <c r="A9" s="97">
        <f t="shared" si="0"/>
        <v>5</v>
      </c>
      <c r="B9" s="10" t="s">
        <v>15</v>
      </c>
      <c r="C9" s="18">
        <v>-122</v>
      </c>
      <c r="D9" s="18"/>
      <c r="E9" s="18">
        <v>-122</v>
      </c>
      <c r="F9" s="18"/>
      <c r="G9" s="18"/>
      <c r="H9" s="18"/>
      <c r="I9" s="18"/>
      <c r="J9" s="42"/>
      <c r="L9" s="51">
        <f t="shared" si="1"/>
        <v>0</v>
      </c>
      <c r="M9" s="51">
        <f t="shared" si="2"/>
        <v>-122</v>
      </c>
      <c r="N9" s="51">
        <f t="shared" si="3"/>
        <v>-122</v>
      </c>
    </row>
    <row r="10" spans="1:14" s="13" customFormat="1" ht="12.75">
      <c r="A10" s="48" t="s">
        <v>97</v>
      </c>
      <c r="B10" s="11" t="s">
        <v>96</v>
      </c>
      <c r="C10" s="18">
        <v>214</v>
      </c>
      <c r="D10" s="18"/>
      <c r="E10" s="18">
        <v>205</v>
      </c>
      <c r="F10" s="18"/>
      <c r="G10" s="18"/>
      <c r="H10" s="18"/>
      <c r="I10" s="18"/>
      <c r="J10" s="42"/>
      <c r="L10" s="51">
        <f t="shared" si="1"/>
        <v>9</v>
      </c>
      <c r="M10" s="51">
        <f t="shared" si="2"/>
        <v>214</v>
      </c>
      <c r="N10" s="51">
        <f t="shared" si="3"/>
        <v>214</v>
      </c>
    </row>
    <row r="11" spans="1:14" s="13" customFormat="1" ht="25.5">
      <c r="A11" s="48" t="s">
        <v>98</v>
      </c>
      <c r="B11" s="11" t="s">
        <v>99</v>
      </c>
      <c r="C11" s="18">
        <v>-65</v>
      </c>
      <c r="D11" s="18"/>
      <c r="E11" s="18">
        <v>-65</v>
      </c>
      <c r="F11" s="18"/>
      <c r="G11" s="18"/>
      <c r="H11" s="18"/>
      <c r="I11" s="18"/>
      <c r="J11" s="42"/>
      <c r="L11" s="51"/>
      <c r="M11" s="51"/>
      <c r="N11" s="51"/>
    </row>
    <row r="12" spans="1:14" s="13" customFormat="1" ht="12.75">
      <c r="A12" s="97">
        <v>7</v>
      </c>
      <c r="B12" s="11" t="s">
        <v>12</v>
      </c>
      <c r="C12" s="18">
        <v>15</v>
      </c>
      <c r="D12" s="18"/>
      <c r="E12" s="18">
        <v>15</v>
      </c>
      <c r="F12" s="18"/>
      <c r="G12" s="18"/>
      <c r="H12" s="18"/>
      <c r="I12" s="18"/>
      <c r="J12" s="42"/>
      <c r="L12" s="51">
        <f t="shared" si="1"/>
        <v>0</v>
      </c>
      <c r="M12" s="51">
        <f t="shared" si="2"/>
        <v>15</v>
      </c>
      <c r="N12" s="51">
        <f t="shared" si="3"/>
        <v>15</v>
      </c>
    </row>
    <row r="13" spans="1:14" ht="25.5">
      <c r="A13" s="97">
        <f t="shared" si="0"/>
        <v>8</v>
      </c>
      <c r="B13" s="11" t="s">
        <v>19</v>
      </c>
      <c r="C13" s="18">
        <f>2315-0.6</f>
        <v>2314.4</v>
      </c>
      <c r="D13" s="18">
        <v>14160</v>
      </c>
      <c r="E13" s="18">
        <v>1532</v>
      </c>
      <c r="F13" s="18">
        <v>14160</v>
      </c>
      <c r="G13" s="18"/>
      <c r="H13" s="18"/>
      <c r="I13" s="18"/>
      <c r="J13" s="42"/>
      <c r="L13" s="54">
        <f t="shared" si="1"/>
        <v>782.4000000000001</v>
      </c>
      <c r="M13" s="51">
        <f t="shared" si="2"/>
        <v>2314.4</v>
      </c>
      <c r="N13" s="51">
        <f t="shared" si="3"/>
        <v>2314.4</v>
      </c>
    </row>
    <row r="14" spans="1:14" ht="12.75">
      <c r="A14" s="97">
        <f t="shared" si="0"/>
        <v>9</v>
      </c>
      <c r="B14" s="11" t="s">
        <v>13</v>
      </c>
      <c r="C14" s="18">
        <v>-35</v>
      </c>
      <c r="D14" s="18"/>
      <c r="E14" s="18">
        <v>-35</v>
      </c>
      <c r="F14" s="18"/>
      <c r="G14" s="18"/>
      <c r="H14" s="18"/>
      <c r="I14" s="18"/>
      <c r="J14" s="42"/>
      <c r="L14" s="51">
        <f t="shared" si="1"/>
        <v>0</v>
      </c>
      <c r="M14" s="51">
        <f t="shared" si="2"/>
        <v>-35</v>
      </c>
      <c r="N14" s="51">
        <f t="shared" si="3"/>
        <v>-35</v>
      </c>
    </row>
    <row r="15" spans="1:14" ht="12.75">
      <c r="A15" s="97">
        <f t="shared" si="0"/>
        <v>10</v>
      </c>
      <c r="B15" s="11" t="s">
        <v>11</v>
      </c>
      <c r="C15" s="18">
        <v>-49</v>
      </c>
      <c r="D15" s="18"/>
      <c r="E15" s="18">
        <v>-49</v>
      </c>
      <c r="F15" s="18"/>
      <c r="G15" s="18"/>
      <c r="H15" s="18"/>
      <c r="I15" s="18">
        <v>-249</v>
      </c>
      <c r="J15" s="42"/>
      <c r="L15" s="53">
        <f t="shared" si="1"/>
        <v>0</v>
      </c>
      <c r="M15" s="51">
        <f t="shared" si="2"/>
        <v>-49</v>
      </c>
      <c r="N15" s="53">
        <f t="shared" si="3"/>
        <v>200</v>
      </c>
    </row>
    <row r="16" spans="1:14" ht="25.5">
      <c r="A16" s="97">
        <f t="shared" si="0"/>
        <v>11</v>
      </c>
      <c r="B16" s="11" t="s">
        <v>20</v>
      </c>
      <c r="C16" s="18">
        <v>-441</v>
      </c>
      <c r="D16" s="18">
        <v>-1353</v>
      </c>
      <c r="E16" s="18">
        <v>-2212</v>
      </c>
      <c r="F16" s="18">
        <v>-9969</v>
      </c>
      <c r="G16" s="18">
        <v>-1882</v>
      </c>
      <c r="H16" s="18">
        <v>-6096</v>
      </c>
      <c r="I16" s="18">
        <v>-124</v>
      </c>
      <c r="J16" s="42"/>
      <c r="L16" s="54">
        <f t="shared" si="1"/>
        <v>1771</v>
      </c>
      <c r="M16" s="53">
        <f t="shared" si="2"/>
        <v>1441</v>
      </c>
      <c r="N16" s="51">
        <f t="shared" si="3"/>
        <v>-317</v>
      </c>
    </row>
    <row r="17" spans="1:14" ht="12.75">
      <c r="A17" s="97">
        <f t="shared" si="0"/>
        <v>12</v>
      </c>
      <c r="B17" s="8" t="s">
        <v>6</v>
      </c>
      <c r="C17" s="18">
        <v>28</v>
      </c>
      <c r="D17" s="18"/>
      <c r="E17" s="18">
        <v>34</v>
      </c>
      <c r="F17" s="18"/>
      <c r="G17" s="18"/>
      <c r="H17" s="18"/>
      <c r="I17" s="18"/>
      <c r="J17" s="42"/>
      <c r="L17" s="53">
        <f t="shared" si="1"/>
        <v>-6</v>
      </c>
      <c r="M17" s="51">
        <f t="shared" si="2"/>
        <v>28</v>
      </c>
      <c r="N17" s="51">
        <f t="shared" si="3"/>
        <v>28</v>
      </c>
    </row>
    <row r="18" spans="1:14" ht="12.75">
      <c r="A18" s="97">
        <f t="shared" si="0"/>
        <v>13</v>
      </c>
      <c r="B18" s="7" t="s">
        <v>14</v>
      </c>
      <c r="C18" s="18">
        <v>-113</v>
      </c>
      <c r="D18" s="18"/>
      <c r="E18" s="18">
        <v>-113</v>
      </c>
      <c r="F18" s="18"/>
      <c r="G18" s="18">
        <v>-113</v>
      </c>
      <c r="H18" s="18"/>
      <c r="I18" s="18">
        <v>-113</v>
      </c>
      <c r="J18" s="42"/>
      <c r="L18" s="51">
        <f t="shared" si="1"/>
        <v>0</v>
      </c>
      <c r="M18" s="51">
        <f t="shared" si="2"/>
        <v>0</v>
      </c>
      <c r="N18" s="51">
        <f t="shared" si="3"/>
        <v>0</v>
      </c>
    </row>
    <row r="19" spans="1:14" ht="12.75">
      <c r="A19" s="97">
        <f t="shared" si="0"/>
        <v>14</v>
      </c>
      <c r="B19" s="7" t="s">
        <v>16</v>
      </c>
      <c r="C19" s="18">
        <v>0</v>
      </c>
      <c r="D19" s="18"/>
      <c r="E19" s="18"/>
      <c r="F19" s="18"/>
      <c r="G19" s="18">
        <v>-319</v>
      </c>
      <c r="H19" s="18"/>
      <c r="I19" s="18">
        <v>-458</v>
      </c>
      <c r="J19" s="42"/>
      <c r="L19" s="51">
        <f t="shared" si="1"/>
        <v>0</v>
      </c>
      <c r="M19" s="53">
        <f t="shared" si="2"/>
        <v>319</v>
      </c>
      <c r="N19" s="51">
        <f t="shared" si="3"/>
        <v>458</v>
      </c>
    </row>
    <row r="20" spans="1:14" s="2" customFormat="1" ht="12.75">
      <c r="A20" s="97">
        <f t="shared" si="0"/>
        <v>15</v>
      </c>
      <c r="B20" s="30" t="s">
        <v>10</v>
      </c>
      <c r="C20" s="18">
        <v>-3260</v>
      </c>
      <c r="D20" s="18">
        <v>-13626</v>
      </c>
      <c r="E20" s="18">
        <v>-3260</v>
      </c>
      <c r="F20" s="18">
        <v>-13626</v>
      </c>
      <c r="G20" s="18">
        <v>-3260</v>
      </c>
      <c r="H20" s="18">
        <v>-13626</v>
      </c>
      <c r="I20" s="18">
        <v>-3260</v>
      </c>
      <c r="J20" s="42">
        <v>-13626</v>
      </c>
      <c r="L20" s="51">
        <f t="shared" si="1"/>
        <v>0</v>
      </c>
      <c r="M20" s="51">
        <f t="shared" si="2"/>
        <v>0</v>
      </c>
      <c r="N20" s="51">
        <f t="shared" si="3"/>
        <v>0</v>
      </c>
    </row>
    <row r="21" spans="1:14" ht="12.75">
      <c r="A21" s="97">
        <f t="shared" si="0"/>
        <v>16</v>
      </c>
      <c r="B21" s="7"/>
      <c r="C21" s="18"/>
      <c r="D21" s="26"/>
      <c r="E21" s="18"/>
      <c r="F21" s="26"/>
      <c r="G21" s="18"/>
      <c r="H21" s="18"/>
      <c r="I21" s="18"/>
      <c r="J21" s="42"/>
      <c r="L21" s="51"/>
      <c r="M21" s="51"/>
      <c r="N21" s="51"/>
    </row>
    <row r="22" spans="1:14" s="2" customFormat="1" ht="12.75">
      <c r="A22" s="97">
        <f t="shared" si="0"/>
        <v>17</v>
      </c>
      <c r="B22" s="22" t="s">
        <v>4</v>
      </c>
      <c r="C22" s="24">
        <f aca="true" t="shared" si="4" ref="C22:J22">SUM(C6:C20)</f>
        <v>-1638.6</v>
      </c>
      <c r="D22" s="24">
        <f t="shared" si="4"/>
        <v>-1962</v>
      </c>
      <c r="E22" s="24">
        <f t="shared" si="4"/>
        <v>-7162</v>
      </c>
      <c r="F22" s="24">
        <f t="shared" si="4"/>
        <v>-13617</v>
      </c>
      <c r="G22" s="24">
        <f t="shared" si="4"/>
        <v>-8799</v>
      </c>
      <c r="H22" s="24">
        <f t="shared" si="4"/>
        <v>-19722</v>
      </c>
      <c r="I22" s="24">
        <f t="shared" si="4"/>
        <v>-6677</v>
      </c>
      <c r="J22" s="44">
        <f t="shared" si="4"/>
        <v>-13626</v>
      </c>
      <c r="L22" s="51"/>
      <c r="M22" s="51"/>
      <c r="N22" s="51"/>
    </row>
    <row r="23" spans="1:12" s="2" customFormat="1" ht="13.5" thickBot="1">
      <c r="A23" s="97">
        <f t="shared" si="0"/>
        <v>18</v>
      </c>
      <c r="B23" s="15"/>
      <c r="C23" s="14"/>
      <c r="D23" s="31"/>
      <c r="E23" s="6"/>
      <c r="F23" s="6"/>
      <c r="G23" s="6"/>
      <c r="H23" s="6"/>
      <c r="I23" s="6"/>
      <c r="J23" s="45"/>
      <c r="L23" s="51"/>
    </row>
    <row r="24" spans="1:10" s="2" customFormat="1" ht="22.5" customHeight="1" thickBot="1">
      <c r="A24" s="97">
        <f t="shared" si="0"/>
        <v>19</v>
      </c>
      <c r="B24" s="25" t="s">
        <v>3</v>
      </c>
      <c r="C24" s="52">
        <f aca="true" t="shared" si="5" ref="C24:J24">C5+C22</f>
        <v>6630.4</v>
      </c>
      <c r="D24" s="52">
        <f t="shared" si="5"/>
        <v>317577</v>
      </c>
      <c r="E24" s="52">
        <f t="shared" si="5"/>
        <v>1107</v>
      </c>
      <c r="F24" s="52">
        <f t="shared" si="5"/>
        <v>305922</v>
      </c>
      <c r="G24" s="52">
        <f t="shared" si="5"/>
        <v>-530</v>
      </c>
      <c r="H24" s="52">
        <f t="shared" si="5"/>
        <v>299817</v>
      </c>
      <c r="I24" s="52">
        <f t="shared" si="5"/>
        <v>1592</v>
      </c>
      <c r="J24" s="99">
        <f t="shared" si="5"/>
        <v>305913</v>
      </c>
    </row>
    <row r="25" spans="1:10" ht="13.5" thickBot="1">
      <c r="A25" s="100"/>
      <c r="B25" s="101"/>
      <c r="C25" s="102"/>
      <c r="D25" s="103"/>
      <c r="E25" s="104" t="s">
        <v>26</v>
      </c>
      <c r="F25" s="102"/>
      <c r="G25" s="104" t="s">
        <v>26</v>
      </c>
      <c r="H25" s="102"/>
      <c r="I25" s="104" t="s">
        <v>26</v>
      </c>
      <c r="J25" s="105"/>
    </row>
    <row r="26" spans="1:13" ht="84" customHeight="1" thickBot="1">
      <c r="A26" s="92"/>
      <c r="B26" s="124" t="s">
        <v>114</v>
      </c>
      <c r="C26" s="124"/>
      <c r="D26" s="124"/>
      <c r="E26" s="124"/>
      <c r="F26" s="124"/>
      <c r="G26" s="124"/>
      <c r="H26" s="124"/>
      <c r="I26" s="124"/>
      <c r="J26" s="125"/>
      <c r="M26" s="128"/>
    </row>
    <row r="27" spans="1:10" ht="13.5" thickBot="1">
      <c r="A27" s="92"/>
      <c r="B27" s="118" t="s">
        <v>109</v>
      </c>
      <c r="C27" s="119"/>
      <c r="D27" s="119"/>
      <c r="E27" s="119"/>
      <c r="F27" s="119"/>
      <c r="G27" s="119"/>
      <c r="H27" s="119"/>
      <c r="I27" s="119"/>
      <c r="J27" s="120"/>
    </row>
    <row r="28" spans="1:10" ht="13.5" thickBot="1">
      <c r="A28" s="92"/>
      <c r="B28" s="118" t="s">
        <v>113</v>
      </c>
      <c r="C28" s="119"/>
      <c r="D28" s="119"/>
      <c r="E28" s="119"/>
      <c r="F28" s="119"/>
      <c r="G28" s="119"/>
      <c r="H28" s="119"/>
      <c r="I28" s="119"/>
      <c r="J28" s="120"/>
    </row>
    <row r="29" spans="1:10" ht="13.5" thickBot="1">
      <c r="A29" s="92"/>
      <c r="B29" s="118" t="s">
        <v>111</v>
      </c>
      <c r="C29" s="119"/>
      <c r="D29" s="119"/>
      <c r="E29" s="119"/>
      <c r="F29" s="119"/>
      <c r="G29" s="119"/>
      <c r="H29" s="119"/>
      <c r="I29" s="119"/>
      <c r="J29" s="120"/>
    </row>
  </sheetData>
  <sheetProtection/>
  <mergeCells count="9">
    <mergeCell ref="B1:J1"/>
    <mergeCell ref="B27:J27"/>
    <mergeCell ref="B28:J28"/>
    <mergeCell ref="B29:J29"/>
    <mergeCell ref="E2:F2"/>
    <mergeCell ref="G2:H2"/>
    <mergeCell ref="I2:J2"/>
    <mergeCell ref="C2:D2"/>
    <mergeCell ref="B26:J26"/>
  </mergeCells>
  <printOptions/>
  <pageMargins left="0.62" right="0.3" top="0.97" bottom="0.23" header="0.5" footer="0.34"/>
  <pageSetup horizontalDpi="600" verticalDpi="600" orientation="landscape" scale="95" r:id="rId1"/>
  <headerFooter alignWithMargins="0">
    <oddHeader>&amp;RExh. EMA-15</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vz9tr1</dc:creator>
  <cp:keywords/>
  <dc:description/>
  <cp:lastModifiedBy>Liz Andrews</cp:lastModifiedBy>
  <cp:lastPrinted>2017-11-30T17:44:58Z</cp:lastPrinted>
  <dcterms:created xsi:type="dcterms:W3CDTF">2008-07-30T22:05:51Z</dcterms:created>
  <dcterms:modified xsi:type="dcterms:W3CDTF">2017-11-30T17:46:28Z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-1419009772</vt:i4>
  </property>
  <property fmtid="{D5CDD505-2E9C-101B-9397-08002B2CF9AE}" pid="3" name="_NewReviewCycle">
    <vt:lpwstr/>
  </property>
  <property fmtid="{D5CDD505-2E9C-101B-9397-08002B2CF9AE}" pid="4" name="_EmailSubject">
    <vt:lpwstr>Avista Proposal.xls</vt:lpwstr>
  </property>
  <property fmtid="{D5CDD505-2E9C-101B-9397-08002B2CF9AE}" pid="5" name="_AuthorEmail">
    <vt:lpwstr>Liz.Andrews@avistacorp.com</vt:lpwstr>
  </property>
  <property fmtid="{D5CDD505-2E9C-101B-9397-08002B2CF9AE}" pid="6" name="_AuthorEmailDisplayName">
    <vt:lpwstr>Andrews, Liz</vt:lpwstr>
  </property>
  <property fmtid="{D5CDD505-2E9C-101B-9397-08002B2CF9AE}" pid="7" name="_ReviewingToolsShownOnce">
    <vt:lpwstr/>
  </property>
  <property fmtid="{D5CDD505-2E9C-101B-9397-08002B2CF9AE}" pid="8" name="DocumentSetType">
    <vt:lpwstr>Workpapers</vt:lpwstr>
  </property>
  <property fmtid="{D5CDD505-2E9C-101B-9397-08002B2CF9AE}" pid="9" name="IsDocumentOrder">
    <vt:lpwstr>0</vt:lpwstr>
  </property>
  <property fmtid="{D5CDD505-2E9C-101B-9397-08002B2CF9AE}" pid="10" name="IsHighlyConfidential">
    <vt:lpwstr>0</vt:lpwstr>
  </property>
  <property fmtid="{D5CDD505-2E9C-101B-9397-08002B2CF9AE}" pid="11" name="CaseCompanyNames">
    <vt:lpwstr>Avista Corporation</vt:lpwstr>
  </property>
  <property fmtid="{D5CDD505-2E9C-101B-9397-08002B2CF9AE}" pid="12" name="IsConfidential">
    <vt:lpwstr>0</vt:lpwstr>
  </property>
  <property fmtid="{D5CDD505-2E9C-101B-9397-08002B2CF9AE}" pid="13" name="IsEFSEC">
    <vt:lpwstr>0</vt:lpwstr>
  </property>
  <property fmtid="{D5CDD505-2E9C-101B-9397-08002B2CF9AE}" pid="14" name="DocketNumber">
    <vt:lpwstr>170485</vt:lpwstr>
  </property>
  <property fmtid="{D5CDD505-2E9C-101B-9397-08002B2CF9AE}" pid="15" name="Date1">
    <vt:lpwstr>2017-12-04T00:00:00Z</vt:lpwstr>
  </property>
  <property fmtid="{D5CDD505-2E9C-101B-9397-08002B2CF9AE}" pid="16" name="Nickname">
    <vt:lpwstr/>
  </property>
  <property fmtid="{D5CDD505-2E9C-101B-9397-08002B2CF9AE}" pid="17" name="CaseType">
    <vt:lpwstr>Tariff Revision</vt:lpwstr>
  </property>
  <property fmtid="{D5CDD505-2E9C-101B-9397-08002B2CF9AE}" pid="18" name="OpenedDate">
    <vt:lpwstr>2017-05-26T00:00:00Z</vt:lpwstr>
  </property>
  <property fmtid="{D5CDD505-2E9C-101B-9397-08002B2CF9AE}" pid="19" name="Prefix">
    <vt:lpwstr>UE</vt:lpwstr>
  </property>
  <property fmtid="{D5CDD505-2E9C-101B-9397-08002B2CF9AE}" pid="20" name="IndustryCode">
    <vt:lpwstr>140</vt:lpwstr>
  </property>
  <property fmtid="{D5CDD505-2E9C-101B-9397-08002B2CF9AE}" pid="21" name="CaseStatus">
    <vt:lpwstr>Closed</vt:lpwstr>
  </property>
  <property fmtid="{D5CDD505-2E9C-101B-9397-08002B2CF9AE}" pid="22" name="Process">
    <vt:lpwstr/>
  </property>
  <property fmtid="{D5CDD505-2E9C-101B-9397-08002B2CF9AE}" pid="23" name="Visibility">
    <vt:lpwstr/>
  </property>
  <property fmtid="{D5CDD505-2E9C-101B-9397-08002B2CF9AE}" pid="24" name="DocumentGroup">
    <vt:lpwstr/>
  </property>
  <property fmtid="{D5CDD505-2E9C-101B-9397-08002B2CF9AE}" pid="25" name="_docset_NoMedatataSyncRequired">
    <vt:lpwstr>False</vt:lpwstr>
  </property>
</Properties>
</file>