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160" yWindow="330" windowWidth="17550" windowHeight="9120" tabRatio="501" activeTab="0"/>
  </bookViews>
  <sheets>
    <sheet name="E-PTR-2" sheetId="1" r:id="rId1"/>
  </sheets>
  <definedNames>
    <definedName name="_xlnm.Print_Area" localSheetId="0">'E-PTR-2'!$A$1:$N$67</definedName>
    <definedName name="_xlnm.Print_Titles" localSheetId="0">'E-PTR-2'!$1:$10</definedName>
  </definedNames>
  <calcPr fullCalcOnLoad="1" fullPrecision="0"/>
</workbook>
</file>

<file path=xl/sharedStrings.xml><?xml version="1.0" encoding="utf-8"?>
<sst xmlns="http://schemas.openxmlformats.org/spreadsheetml/2006/main" count="110" uniqueCount="100">
  <si>
    <t xml:space="preserve"> - Energy Delivery - </t>
  </si>
  <si>
    <t>($000s)</t>
  </si>
  <si>
    <t>Line</t>
  </si>
  <si>
    <t>No.</t>
  </si>
  <si>
    <t>Actual</t>
  </si>
  <si>
    <t>556 OTHER POWER SUPPLY EXPENSES</t>
  </si>
  <si>
    <t>NWPP</t>
  </si>
  <si>
    <t>560-71.4, 935.3-.4 TRANSMISSION O&amp;M EXPENSE</t>
  </si>
  <si>
    <t>566 TRANSMISSION EXP-OPRN-MISCELLANEOUS</t>
  </si>
  <si>
    <t>TOTAL EXPENSE</t>
  </si>
  <si>
    <t xml:space="preserve"> </t>
  </si>
  <si>
    <t>456 OTHER ELECTRIC REVENUE</t>
  </si>
  <si>
    <t>Total Account 456</t>
  </si>
  <si>
    <t>TOTAL REVENUE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</si>
  <si>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</si>
  <si>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</si>
  <si>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</si>
  <si>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</si>
  <si>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</si>
  <si>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</si>
  <si>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</si>
  <si>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</si>
  <si>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</si>
  <si>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</si>
  <si>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</si>
  <si>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</si>
  <si>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</si>
  <si>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</si>
  <si>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</si>
  <si>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</si>
  <si>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</si>
  <si>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</si>
  <si>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Grand Coulee Project</t>
  </si>
  <si>
    <t>O</t>
  </si>
  <si>
    <t>561 TRANSMISSION EXP-LOAD DISPATCHING</t>
  </si>
  <si>
    <t>WECC - Loop Flow</t>
  </si>
  <si>
    <t>Colstrip O&amp;M - 500kV Line</t>
  </si>
  <si>
    <t>Pro Forma</t>
  </si>
  <si>
    <t>Period</t>
  </si>
  <si>
    <t>Q</t>
  </si>
  <si>
    <t>R</t>
  </si>
  <si>
    <t>N</t>
  </si>
  <si>
    <t>Total Account 560-71.4, 935.3-.4</t>
  </si>
  <si>
    <t>S</t>
  </si>
  <si>
    <t>T</t>
  </si>
  <si>
    <t>ColumbiaGrid Planning</t>
  </si>
  <si>
    <t>U</t>
  </si>
  <si>
    <t>ColumbiaGrid Development</t>
  </si>
  <si>
    <t>Pro Forma Transmission Revenue/Expenses</t>
  </si>
  <si>
    <t>Seattle/Tacoma Main Canal</t>
  </si>
  <si>
    <t>Seattle/ Tacoma Summer Falls</t>
  </si>
  <si>
    <t>V</t>
  </si>
  <si>
    <t>ColumbiaGrid OASIS</t>
  </si>
  <si>
    <t>Mc</t>
  </si>
  <si>
    <t>BPA Power Factor Penalty</t>
  </si>
  <si>
    <t>NERC CIP</t>
  </si>
  <si>
    <t>Elect Sched &amp; Acctg Srv (OATI)</t>
  </si>
  <si>
    <t>Borderline Wheeling Transmission</t>
  </si>
  <si>
    <t>Borderline Wheeling Low Voltage</t>
  </si>
  <si>
    <t>Transmission Line Ratings Confirmation Plan</t>
  </si>
  <si>
    <t>W</t>
  </si>
  <si>
    <t>X</t>
  </si>
  <si>
    <t>Stimson Lumber</t>
  </si>
  <si>
    <t>BPA Parallel Operating Agreement</t>
  </si>
  <si>
    <t>Y</t>
  </si>
  <si>
    <t>Z</t>
  </si>
  <si>
    <t xml:space="preserve">A </t>
  </si>
  <si>
    <t xml:space="preserve">Columbia Grid OASIS travel expenses </t>
  </si>
  <si>
    <t>Total Account 566</t>
  </si>
  <si>
    <t>Palouse Wind Transmission</t>
  </si>
  <si>
    <t>Palouse Wind O &amp; M</t>
  </si>
  <si>
    <t>Morgan Stanley Capital Group</t>
  </si>
  <si>
    <t xml:space="preserve">Hydro Tech Systems - Meyers Falls </t>
  </si>
  <si>
    <t>TOTAL NET REVENUE</t>
  </si>
  <si>
    <t>AA</t>
  </si>
  <si>
    <t>AB</t>
  </si>
  <si>
    <t>Kootenai Electric</t>
  </si>
  <si>
    <t xml:space="preserve">Work </t>
  </si>
  <si>
    <t>Paper</t>
  </si>
  <si>
    <t>Oct-2013 to</t>
  </si>
  <si>
    <t>PEAK Reliability</t>
  </si>
  <si>
    <t>WECC - Dues</t>
  </si>
  <si>
    <t>570 MAINTENANCE OF STATION EQUIPMENT</t>
  </si>
  <si>
    <t xml:space="preserve">Addy (BPA substation) </t>
  </si>
  <si>
    <t>AC</t>
  </si>
  <si>
    <t xml:space="preserve">Project </t>
  </si>
  <si>
    <t xml:space="preserve">No. </t>
  </si>
  <si>
    <t xml:space="preserve">Task </t>
  </si>
  <si>
    <t>Org</t>
  </si>
  <si>
    <t>A56</t>
  </si>
  <si>
    <t>T08</t>
  </si>
  <si>
    <t>C56</t>
  </si>
  <si>
    <t>E56</t>
  </si>
  <si>
    <t>566000/935804</t>
  </si>
  <si>
    <t>09800542/'221</t>
  </si>
  <si>
    <t>09802455/'2815</t>
  </si>
  <si>
    <t>566214/566020</t>
  </si>
  <si>
    <t>566151/566154</t>
  </si>
  <si>
    <t>Hatwai  (BPA substation)</t>
  </si>
  <si>
    <t>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</si>
</sst>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  <numFmt numFmtId="176" formatCode="0.0000%"/>
    <numFmt numFmtId="177" formatCode="0.000%"/>
    <numFmt numFmtId="178" formatCode="_(&quot;$&quot;* #,##0_);_(&quot;$&quot;* \(#,##0\);_(&quot;$&quot;* &quot;-&quot;??_);_(@_)"/>
    <numFmt numFmtId="179" formatCode="_(* #,##0_);_(* \(#,##0\);_(* &quot;-&quot;??_);_(@_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color indexed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Calibri"/>
      <family val="2"/>
    </font>
    <font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2" fillId="0" borderId="0" xfId="42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2" fillId="0" borderId="0" xfId="42" applyNumberFormat="1" applyFont="1" applyAlignment="1">
      <alignment horizontal="right"/>
    </xf>
    <xf numFmtId="3" fontId="46" fillId="0" borderId="0" xfId="42" applyNumberFormat="1" applyFont="1" applyAlignment="1">
      <alignment horizontal="right"/>
    </xf>
    <xf numFmtId="0" fontId="23" fillId="0" borderId="0" xfId="0" applyFont="1" applyAlignment="1">
      <alignment/>
    </xf>
    <xf numFmtId="3" fontId="22" fillId="0" borderId="11" xfId="42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3" fontId="47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3" fillId="0" borderId="11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10" xfId="42" applyNumberFormat="1" applyFont="1" applyFill="1" applyBorder="1" applyAlignment="1">
      <alignment horizontal="right"/>
    </xf>
    <xf numFmtId="3" fontId="22" fillId="0" borderId="0" xfId="42" applyNumberFormat="1" applyFont="1" applyFill="1" applyBorder="1" applyAlignment="1">
      <alignment horizontal="right"/>
    </xf>
    <xf numFmtId="3" fontId="23" fillId="0" borderId="11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3" fontId="22" fillId="0" borderId="0" xfId="42" applyNumberFormat="1" applyFont="1" applyFill="1" applyAlignment="1">
      <alignment horizontal="right"/>
    </xf>
    <xf numFmtId="3" fontId="46" fillId="0" borderId="0" xfId="42" applyNumberFormat="1" applyFont="1" applyFill="1" applyAlignment="1">
      <alignment horizontal="right"/>
    </xf>
    <xf numFmtId="0" fontId="46" fillId="0" borderId="0" xfId="0" applyFont="1" applyFill="1" applyAlignment="1">
      <alignment/>
    </xf>
    <xf numFmtId="3" fontId="46" fillId="0" borderId="0" xfId="42" applyNumberFormat="1" applyFont="1" applyFill="1" applyBorder="1" applyAlignment="1">
      <alignment horizontal="right"/>
    </xf>
    <xf numFmtId="3" fontId="23" fillId="0" borderId="0" xfId="42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A34">
      <selection activeCell="Q12" sqref="Q12"/>
    </sheetView>
  </sheetViews>
  <sheetFormatPr defaultColWidth="11.375" defaultRowHeight="12.75"/>
  <cols>
    <col min="1" max="1" width="4.375" style="20" customWidth="1"/>
    <col min="2" max="2" width="5.75390625" style="20" bestFit="1" customWidth="1"/>
    <col min="3" max="3" width="14.25390625" style="20" hidden="1" customWidth="1"/>
    <col min="4" max="4" width="13.875" style="20" hidden="1" customWidth="1"/>
    <col min="5" max="5" width="5.75390625" style="20" hidden="1" customWidth="1"/>
    <col min="6" max="6" width="26.75390625" style="2" customWidth="1"/>
    <col min="7" max="7" width="11.00390625" style="2" customWidth="1"/>
    <col min="8" max="8" width="9.00390625" style="2" customWidth="1"/>
    <col min="9" max="9" width="10.375" style="2" customWidth="1"/>
    <col min="10" max="10" width="3.75390625" style="2" customWidth="1"/>
    <col min="11" max="11" width="12.00390625" style="27" customWidth="1"/>
    <col min="12" max="12" width="6.625" style="7" bestFit="1" customWidth="1"/>
    <col min="13" max="13" width="12.75390625" style="2" customWidth="1"/>
    <col min="14" max="14" width="5.00390625" style="2" customWidth="1"/>
    <col min="15" max="16384" width="11.375" style="2" customWidth="1"/>
  </cols>
  <sheetData>
    <row r="1" spans="1:14" ht="12.7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1" ht="12" customHeight="1">
      <c r="A5" s="4"/>
      <c r="B5" s="4"/>
      <c r="C5" s="4"/>
      <c r="D5" s="4"/>
      <c r="E5" s="4"/>
      <c r="F5" s="5"/>
      <c r="H5" s="3"/>
      <c r="K5" s="6"/>
    </row>
    <row r="6" spans="1:11" ht="12" customHeight="1">
      <c r="A6" s="4"/>
      <c r="B6" s="4"/>
      <c r="C6" s="4"/>
      <c r="D6" s="4"/>
      <c r="E6" s="4"/>
      <c r="F6" s="5"/>
      <c r="H6" s="3"/>
      <c r="K6" s="6"/>
    </row>
    <row r="7" spans="1:14" ht="12" customHeight="1">
      <c r="A7" s="4"/>
      <c r="B7" s="4"/>
      <c r="C7" s="4"/>
      <c r="D7" s="4"/>
      <c r="E7" s="4"/>
      <c r="F7" s="5"/>
      <c r="H7" s="3"/>
      <c r="I7" s="3" t="s">
        <v>66</v>
      </c>
      <c r="K7" s="3" t="s">
        <v>19</v>
      </c>
      <c r="L7" s="8"/>
      <c r="M7" s="3" t="s">
        <v>20</v>
      </c>
      <c r="N7" s="3"/>
    </row>
    <row r="8" spans="1:14" ht="12.75">
      <c r="A8" s="6"/>
      <c r="B8" s="6"/>
      <c r="C8" s="6"/>
      <c r="D8" s="6"/>
      <c r="E8" s="6"/>
      <c r="I8" s="9" t="s">
        <v>79</v>
      </c>
      <c r="K8" s="9"/>
      <c r="M8" s="9">
        <v>2016</v>
      </c>
      <c r="N8" s="9"/>
    </row>
    <row r="9" spans="1:14" ht="12.75">
      <c r="A9" s="6" t="s">
        <v>2</v>
      </c>
      <c r="B9" s="6" t="s">
        <v>77</v>
      </c>
      <c r="C9" s="6" t="s">
        <v>85</v>
      </c>
      <c r="D9" s="6" t="s">
        <v>87</v>
      </c>
      <c r="E9" s="6"/>
      <c r="I9" s="10">
        <v>40434</v>
      </c>
      <c r="K9" s="11"/>
      <c r="M9" s="9" t="s">
        <v>37</v>
      </c>
      <c r="N9" s="9"/>
    </row>
    <row r="10" spans="1:14" ht="12.75">
      <c r="A10" s="12" t="s">
        <v>3</v>
      </c>
      <c r="B10" s="13" t="s">
        <v>78</v>
      </c>
      <c r="C10" s="13" t="s">
        <v>86</v>
      </c>
      <c r="D10" s="13" t="s">
        <v>3</v>
      </c>
      <c r="E10" s="13" t="s">
        <v>88</v>
      </c>
      <c r="I10" s="12" t="s">
        <v>4</v>
      </c>
      <c r="K10" s="12" t="s">
        <v>18</v>
      </c>
      <c r="M10" s="12" t="s">
        <v>38</v>
      </c>
      <c r="N10" s="9"/>
    </row>
    <row r="11" spans="1:14" ht="12.75">
      <c r="A11" s="6"/>
      <c r="B11" s="6"/>
      <c r="C11" s="6"/>
      <c r="D11" s="6"/>
      <c r="E11" s="6"/>
      <c r="F11" s="15" t="s">
        <v>5</v>
      </c>
      <c r="I11" s="9"/>
      <c r="K11" s="14"/>
      <c r="M11" s="9"/>
      <c r="N11" s="9"/>
    </row>
    <row r="12" spans="1:14" ht="12.75">
      <c r="A12" s="6"/>
      <c r="B12" s="6"/>
      <c r="C12" s="6"/>
      <c r="D12" s="6"/>
      <c r="E12" s="6"/>
      <c r="F12" s="15"/>
      <c r="I12" s="9"/>
      <c r="K12" s="14"/>
      <c r="M12" s="9"/>
      <c r="N12" s="9"/>
    </row>
    <row r="13" spans="1:14" ht="12.75">
      <c r="A13" s="6">
        <v>1</v>
      </c>
      <c r="B13" s="6" t="s">
        <v>19</v>
      </c>
      <c r="C13" s="6">
        <v>9802453</v>
      </c>
      <c r="D13" s="6">
        <v>556030</v>
      </c>
      <c r="E13" s="6" t="s">
        <v>89</v>
      </c>
      <c r="F13" s="2" t="s">
        <v>6</v>
      </c>
      <c r="I13" s="28">
        <v>59</v>
      </c>
      <c r="J13" s="34"/>
      <c r="K13" s="28">
        <f>+M13-I13</f>
        <v>17</v>
      </c>
      <c r="L13" s="36"/>
      <c r="M13" s="28">
        <v>76</v>
      </c>
      <c r="N13" s="31"/>
    </row>
    <row r="14" spans="1:14" ht="12.75">
      <c r="A14" s="6"/>
      <c r="B14" s="6"/>
      <c r="C14" s="6"/>
      <c r="D14" s="6"/>
      <c r="E14" s="6"/>
      <c r="I14" s="29"/>
      <c r="J14" s="34"/>
      <c r="K14" s="29"/>
      <c r="L14" s="35"/>
      <c r="M14" s="29"/>
      <c r="N14" s="31"/>
    </row>
    <row r="15" spans="1:14" ht="12.75">
      <c r="A15" s="6"/>
      <c r="B15" s="6"/>
      <c r="C15" s="6"/>
      <c r="D15" s="6"/>
      <c r="E15" s="6"/>
      <c r="F15" s="15" t="s">
        <v>7</v>
      </c>
      <c r="I15" s="29"/>
      <c r="J15" s="34"/>
      <c r="K15" s="29"/>
      <c r="L15" s="35"/>
      <c r="M15" s="29"/>
      <c r="N15" s="31"/>
    </row>
    <row r="16" spans="1:14" ht="12.75">
      <c r="A16" s="6"/>
      <c r="B16" s="6"/>
      <c r="C16" s="6"/>
      <c r="D16" s="6"/>
      <c r="E16" s="6"/>
      <c r="F16" s="15"/>
      <c r="I16" s="29"/>
      <c r="J16" s="34"/>
      <c r="K16" s="29"/>
      <c r="L16" s="35"/>
      <c r="M16" s="29"/>
      <c r="N16" s="31"/>
    </row>
    <row r="17" spans="1:14" ht="12.75">
      <c r="A17" s="6">
        <f>+A13+1</f>
        <v>2</v>
      </c>
      <c r="B17" s="6" t="s">
        <v>20</v>
      </c>
      <c r="C17" s="6"/>
      <c r="D17" s="6"/>
      <c r="E17" s="6"/>
      <c r="F17" s="2" t="s">
        <v>36</v>
      </c>
      <c r="I17" s="29">
        <v>267</v>
      </c>
      <c r="J17" s="34"/>
      <c r="K17" s="29">
        <f>+M17-I17</f>
        <v>36</v>
      </c>
      <c r="L17" s="35"/>
      <c r="M17" s="29">
        <v>303</v>
      </c>
      <c r="N17" s="31"/>
    </row>
    <row r="18" spans="1:14" ht="12.75">
      <c r="A18" s="6">
        <f>+A17+1</f>
        <v>3</v>
      </c>
      <c r="B18" s="6" t="s">
        <v>21</v>
      </c>
      <c r="C18" s="6">
        <v>9802203</v>
      </c>
      <c r="D18" s="6">
        <v>560037</v>
      </c>
      <c r="E18" s="6" t="s">
        <v>90</v>
      </c>
      <c r="F18" s="2" t="s">
        <v>47</v>
      </c>
      <c r="I18" s="29">
        <v>126</v>
      </c>
      <c r="J18" s="34"/>
      <c r="K18" s="29">
        <f>+M18-I18</f>
        <v>39</v>
      </c>
      <c r="L18" s="35"/>
      <c r="M18" s="29">
        <v>165</v>
      </c>
      <c r="N18" s="31"/>
    </row>
    <row r="19" spans="1:14" ht="12.75">
      <c r="A19" s="6">
        <f>+A18+1</f>
        <v>4</v>
      </c>
      <c r="B19" s="6" t="s">
        <v>22</v>
      </c>
      <c r="C19" s="6">
        <v>9802203</v>
      </c>
      <c r="D19" s="6">
        <v>560040</v>
      </c>
      <c r="E19" s="6" t="s">
        <v>91</v>
      </c>
      <c r="F19" s="2" t="s">
        <v>45</v>
      </c>
      <c r="I19" s="29">
        <v>162</v>
      </c>
      <c r="J19" s="34"/>
      <c r="K19" s="29">
        <f>+M19-I19</f>
        <v>86</v>
      </c>
      <c r="L19" s="35"/>
      <c r="M19" s="29">
        <v>248</v>
      </c>
      <c r="N19" s="31"/>
    </row>
    <row r="20" spans="1:14" ht="12.75">
      <c r="A20" s="6">
        <f>+A19+1</f>
        <v>5</v>
      </c>
      <c r="B20" s="3" t="s">
        <v>23</v>
      </c>
      <c r="C20" s="6">
        <v>9802203</v>
      </c>
      <c r="D20" s="6">
        <v>561210</v>
      </c>
      <c r="E20" s="6" t="s">
        <v>92</v>
      </c>
      <c r="F20" s="2" t="s">
        <v>52</v>
      </c>
      <c r="I20" s="29">
        <v>4</v>
      </c>
      <c r="J20" s="29"/>
      <c r="K20" s="29">
        <f>+M20-I20</f>
        <v>-4</v>
      </c>
      <c r="L20" s="37"/>
      <c r="M20" s="29">
        <v>0</v>
      </c>
      <c r="N20" s="31"/>
    </row>
    <row r="21" spans="1:14" ht="12.75">
      <c r="A21" s="6">
        <f>+A20+1</f>
        <v>6</v>
      </c>
      <c r="B21" s="3" t="s">
        <v>24</v>
      </c>
      <c r="C21" s="6">
        <v>9805382</v>
      </c>
      <c r="D21" s="6">
        <v>568000</v>
      </c>
      <c r="E21" s="6"/>
      <c r="F21" s="2" t="s">
        <v>59</v>
      </c>
      <c r="I21" s="29">
        <v>48</v>
      </c>
      <c r="J21" s="29"/>
      <c r="K21" s="29">
        <f>+M21-I21</f>
        <v>-48</v>
      </c>
      <c r="L21" s="37"/>
      <c r="M21" s="29">
        <v>0</v>
      </c>
      <c r="N21" s="31"/>
    </row>
    <row r="22" spans="1:14" ht="12.75">
      <c r="A22" s="6">
        <f>+A21+1</f>
        <v>7</v>
      </c>
      <c r="B22" s="6"/>
      <c r="C22" s="6"/>
      <c r="D22" s="6"/>
      <c r="E22" s="6"/>
      <c r="F22" s="18" t="s">
        <v>42</v>
      </c>
      <c r="I22" s="30">
        <f>SUM(I17:I21)</f>
        <v>607</v>
      </c>
      <c r="J22" s="34"/>
      <c r="K22" s="30">
        <f>SUM(K17:K21)</f>
        <v>109</v>
      </c>
      <c r="L22" s="35"/>
      <c r="M22" s="30">
        <v>716</v>
      </c>
      <c r="N22" s="31"/>
    </row>
    <row r="23" spans="1:14" ht="12.75">
      <c r="A23" s="6"/>
      <c r="B23" s="6"/>
      <c r="C23" s="6"/>
      <c r="D23" s="6"/>
      <c r="E23" s="6"/>
      <c r="I23" s="29"/>
      <c r="J23" s="34"/>
      <c r="K23" s="29"/>
      <c r="L23" s="35"/>
      <c r="M23" s="29"/>
      <c r="N23" s="31"/>
    </row>
    <row r="24" spans="1:14" ht="12.75">
      <c r="A24" s="6"/>
      <c r="B24" s="6"/>
      <c r="C24" s="6"/>
      <c r="D24" s="6"/>
      <c r="E24" s="6"/>
      <c r="F24" s="15" t="s">
        <v>34</v>
      </c>
      <c r="I24" s="29"/>
      <c r="J24" s="34"/>
      <c r="K24" s="29"/>
      <c r="L24" s="35"/>
      <c r="M24" s="29"/>
      <c r="N24" s="31"/>
    </row>
    <row r="25" spans="1:14" ht="12.75">
      <c r="A25" s="6"/>
      <c r="B25" s="6"/>
      <c r="C25" s="6"/>
      <c r="D25" s="6"/>
      <c r="E25" s="6"/>
      <c r="F25" s="15"/>
      <c r="I25" s="29"/>
      <c r="J25" s="34"/>
      <c r="K25" s="29"/>
      <c r="L25" s="35"/>
      <c r="M25" s="29"/>
      <c r="N25" s="31"/>
    </row>
    <row r="26" spans="1:14" ht="12.75">
      <c r="A26" s="6">
        <f>+A22+1</f>
        <v>8</v>
      </c>
      <c r="B26" s="6" t="s">
        <v>25</v>
      </c>
      <c r="C26" s="6">
        <v>9802455</v>
      </c>
      <c r="D26" s="6">
        <v>561210</v>
      </c>
      <c r="E26" s="6"/>
      <c r="F26" s="2" t="s">
        <v>56</v>
      </c>
      <c r="I26" s="29">
        <v>193</v>
      </c>
      <c r="J26" s="29"/>
      <c r="K26" s="29">
        <f>+M26-I26</f>
        <v>18</v>
      </c>
      <c r="L26" s="37"/>
      <c r="M26" s="29">
        <v>211</v>
      </c>
      <c r="N26" s="31"/>
    </row>
    <row r="27" spans="1:14" ht="12.75">
      <c r="A27" s="6"/>
      <c r="B27" s="6"/>
      <c r="C27" s="6"/>
      <c r="D27" s="6"/>
      <c r="E27" s="6"/>
      <c r="I27" s="29"/>
      <c r="J27" s="34"/>
      <c r="K27" s="29"/>
      <c r="L27" s="35"/>
      <c r="M27" s="29"/>
      <c r="N27" s="31"/>
    </row>
    <row r="28" spans="1:14" ht="12.75">
      <c r="A28" s="6"/>
      <c r="B28" s="6"/>
      <c r="C28" s="6"/>
      <c r="D28" s="6"/>
      <c r="E28" s="6"/>
      <c r="F28" s="15" t="s">
        <v>8</v>
      </c>
      <c r="I28" s="29"/>
      <c r="J28" s="34"/>
      <c r="K28" s="29"/>
      <c r="L28" s="35"/>
      <c r="M28" s="29"/>
      <c r="N28" s="31"/>
    </row>
    <row r="29" spans="1:14" ht="12.75">
      <c r="A29" s="6"/>
      <c r="B29" s="6"/>
      <c r="C29" s="6"/>
      <c r="D29" s="6"/>
      <c r="E29" s="6"/>
      <c r="F29" s="15"/>
      <c r="I29" s="29"/>
      <c r="J29" s="34"/>
      <c r="K29" s="29"/>
      <c r="L29" s="35"/>
      <c r="M29" s="29"/>
      <c r="N29" s="31"/>
    </row>
    <row r="30" spans="1:14" ht="12.75">
      <c r="A30" s="6">
        <f>+A26+1</f>
        <v>9</v>
      </c>
      <c r="B30" s="6" t="s">
        <v>26</v>
      </c>
      <c r="C30" s="6" t="s">
        <v>94</v>
      </c>
      <c r="D30" s="6" t="s">
        <v>93</v>
      </c>
      <c r="E30" s="6"/>
      <c r="F30" s="2" t="s">
        <v>55</v>
      </c>
      <c r="I30" s="29">
        <v>50</v>
      </c>
      <c r="J30" s="34"/>
      <c r="K30" s="29">
        <f aca="true" t="shared" si="0" ref="K30:K35">+M30-I30</f>
        <v>0</v>
      </c>
      <c r="L30" s="35"/>
      <c r="M30" s="29">
        <v>50</v>
      </c>
      <c r="N30" s="31"/>
    </row>
    <row r="31" spans="1:14" ht="12.75">
      <c r="A31" s="6">
        <f>+A30+1</f>
        <v>10</v>
      </c>
      <c r="B31" s="6" t="s">
        <v>27</v>
      </c>
      <c r="C31" s="6" t="s">
        <v>95</v>
      </c>
      <c r="D31" s="6" t="s">
        <v>96</v>
      </c>
      <c r="E31" s="6" t="s">
        <v>92</v>
      </c>
      <c r="F31" s="2" t="s">
        <v>67</v>
      </c>
      <c r="I31" s="29">
        <v>0</v>
      </c>
      <c r="J31" s="34"/>
      <c r="K31" s="29">
        <f t="shared" si="0"/>
        <v>8</v>
      </c>
      <c r="L31" s="35"/>
      <c r="M31" s="29">
        <v>8</v>
      </c>
      <c r="N31" s="31"/>
    </row>
    <row r="32" spans="1:14" ht="12.75">
      <c r="A32" s="6">
        <f>+A31+1</f>
        <v>11</v>
      </c>
      <c r="B32" s="6" t="s">
        <v>28</v>
      </c>
      <c r="C32" s="6">
        <v>9805075</v>
      </c>
      <c r="D32" s="6">
        <v>566010</v>
      </c>
      <c r="E32" s="6"/>
      <c r="F32" s="2" t="s">
        <v>54</v>
      </c>
      <c r="I32" s="29">
        <v>43</v>
      </c>
      <c r="J32" s="34"/>
      <c r="K32" s="29">
        <f t="shared" si="0"/>
        <v>37</v>
      </c>
      <c r="L32" s="35"/>
      <c r="M32" s="29">
        <v>80</v>
      </c>
      <c r="N32" s="31"/>
    </row>
    <row r="33" spans="1:14" ht="12.75">
      <c r="A33" s="6">
        <f>+A32+1</f>
        <v>12</v>
      </c>
      <c r="B33" s="6" t="s">
        <v>29</v>
      </c>
      <c r="C33" s="6">
        <v>9802455</v>
      </c>
      <c r="D33" s="6" t="s">
        <v>97</v>
      </c>
      <c r="E33" s="6" t="s">
        <v>90</v>
      </c>
      <c r="F33" s="2" t="s">
        <v>80</v>
      </c>
      <c r="I33" s="29">
        <v>116</v>
      </c>
      <c r="J33" s="34"/>
      <c r="K33" s="29">
        <f t="shared" si="0"/>
        <v>505</v>
      </c>
      <c r="L33" s="35"/>
      <c r="M33" s="29">
        <v>621</v>
      </c>
      <c r="N33" s="31"/>
    </row>
    <row r="34" spans="1:14" ht="12.75">
      <c r="A34" s="6">
        <f>A33+1</f>
        <v>13</v>
      </c>
      <c r="B34" s="6" t="s">
        <v>30</v>
      </c>
      <c r="C34" s="6">
        <v>9802455</v>
      </c>
      <c r="D34" s="6">
        <v>566153</v>
      </c>
      <c r="E34" s="6" t="s">
        <v>91</v>
      </c>
      <c r="F34" s="2" t="s">
        <v>81</v>
      </c>
      <c r="I34" s="29">
        <v>496</v>
      </c>
      <c r="J34" s="34"/>
      <c r="K34" s="29">
        <f t="shared" si="0"/>
        <v>-11</v>
      </c>
      <c r="L34" s="35"/>
      <c r="M34" s="29">
        <v>485</v>
      </c>
      <c r="N34" s="31"/>
    </row>
    <row r="35" spans="1:14" ht="12.75">
      <c r="A35" s="6">
        <f>A34+1</f>
        <v>14</v>
      </c>
      <c r="B35" s="6" t="s">
        <v>53</v>
      </c>
      <c r="C35" s="6">
        <v>9802455</v>
      </c>
      <c r="D35" s="6">
        <v>566152</v>
      </c>
      <c r="E35" s="6" t="s">
        <v>89</v>
      </c>
      <c r="F35" s="2" t="s">
        <v>35</v>
      </c>
      <c r="I35" s="29">
        <v>34</v>
      </c>
      <c r="J35" s="34"/>
      <c r="K35" s="29">
        <f t="shared" si="0"/>
        <v>16</v>
      </c>
      <c r="L35" s="35"/>
      <c r="M35" s="29">
        <v>50</v>
      </c>
      <c r="N35" s="31"/>
    </row>
    <row r="36" spans="2:14" ht="12.75">
      <c r="B36" s="6"/>
      <c r="C36" s="6"/>
      <c r="D36" s="6"/>
      <c r="E36" s="6"/>
      <c r="F36" s="18" t="s">
        <v>68</v>
      </c>
      <c r="I36" s="30">
        <f>SUM(I30:I35)</f>
        <v>739</v>
      </c>
      <c r="J36" s="34"/>
      <c r="K36" s="30">
        <f>SUM(K30:K35)</f>
        <v>555</v>
      </c>
      <c r="L36" s="36"/>
      <c r="M36" s="30">
        <f>SUM(M30:M35)</f>
        <v>1294</v>
      </c>
      <c r="N36" s="31"/>
    </row>
    <row r="37" spans="1:14" ht="12.75">
      <c r="A37" s="6"/>
      <c r="B37" s="6"/>
      <c r="C37" s="6"/>
      <c r="D37" s="6"/>
      <c r="E37" s="6"/>
      <c r="F37" s="18"/>
      <c r="I37" s="38"/>
      <c r="J37" s="34"/>
      <c r="K37" s="38"/>
      <c r="L37" s="36"/>
      <c r="M37" s="38"/>
      <c r="N37" s="31"/>
    </row>
    <row r="38" spans="1:14" ht="12.75">
      <c r="A38" s="6"/>
      <c r="B38" s="6"/>
      <c r="C38" s="6"/>
      <c r="D38" s="6"/>
      <c r="E38" s="6"/>
      <c r="F38" s="15" t="s">
        <v>82</v>
      </c>
      <c r="I38" s="38"/>
      <c r="J38" s="34"/>
      <c r="K38" s="38"/>
      <c r="L38" s="36"/>
      <c r="M38" s="38"/>
      <c r="N38" s="31"/>
    </row>
    <row r="39" spans="1:14" ht="12.75">
      <c r="A39" s="6"/>
      <c r="B39" s="6"/>
      <c r="C39" s="6"/>
      <c r="D39" s="6"/>
      <c r="E39" s="6"/>
      <c r="F39" s="15"/>
      <c r="I39" s="38"/>
      <c r="J39" s="34"/>
      <c r="K39" s="38"/>
      <c r="L39" s="36"/>
      <c r="M39" s="38"/>
      <c r="N39" s="31"/>
    </row>
    <row r="40" spans="1:14" ht="12.75">
      <c r="A40" s="6">
        <f>A35+1</f>
        <v>15</v>
      </c>
      <c r="B40" s="20" t="s">
        <v>41</v>
      </c>
      <c r="F40" s="2" t="s">
        <v>83</v>
      </c>
      <c r="I40" s="29">
        <v>9</v>
      </c>
      <c r="J40" s="34"/>
      <c r="K40" s="29">
        <f>+M40-I40</f>
        <v>0</v>
      </c>
      <c r="L40" s="35"/>
      <c r="M40" s="29">
        <v>9</v>
      </c>
      <c r="N40" s="31"/>
    </row>
    <row r="41" spans="1:14" ht="12.75">
      <c r="A41" s="6">
        <f>A40+1</f>
        <v>16</v>
      </c>
      <c r="B41" s="20" t="s">
        <v>33</v>
      </c>
      <c r="F41" s="2" t="s">
        <v>98</v>
      </c>
      <c r="I41" s="29">
        <v>23</v>
      </c>
      <c r="J41" s="34"/>
      <c r="K41" s="29">
        <v>0</v>
      </c>
      <c r="L41" s="35"/>
      <c r="M41" s="29">
        <v>23</v>
      </c>
      <c r="N41" s="31"/>
    </row>
    <row r="42" spans="2:14" ht="12.75">
      <c r="B42" s="6"/>
      <c r="C42" s="6"/>
      <c r="D42" s="6"/>
      <c r="E42" s="6"/>
      <c r="F42" s="18" t="s">
        <v>68</v>
      </c>
      <c r="I42" s="30">
        <f>SUM(I40:I41)</f>
        <v>32</v>
      </c>
      <c r="J42" s="34"/>
      <c r="K42" s="30">
        <f>SUM(K40:K41)</f>
        <v>0</v>
      </c>
      <c r="L42" s="36"/>
      <c r="M42" s="30">
        <f>SUM(M40:M41)</f>
        <v>32</v>
      </c>
      <c r="N42" s="31"/>
    </row>
    <row r="43" spans="1:14" ht="12.75">
      <c r="A43" s="6"/>
      <c r="B43" s="6"/>
      <c r="C43" s="6"/>
      <c r="D43" s="6"/>
      <c r="E43" s="6"/>
      <c r="I43" s="1"/>
      <c r="J43" s="16"/>
      <c r="K43" s="1"/>
      <c r="L43" s="17"/>
      <c r="M43" s="1"/>
      <c r="N43" s="9"/>
    </row>
    <row r="44" spans="1:14" ht="12.75">
      <c r="A44" s="6">
        <f>+A41+1</f>
        <v>17</v>
      </c>
      <c r="B44" s="6"/>
      <c r="C44" s="6"/>
      <c r="D44" s="6"/>
      <c r="E44" s="6"/>
      <c r="F44" s="18" t="s">
        <v>9</v>
      </c>
      <c r="I44" s="19">
        <f>+I36+I26+I22+I13+I42</f>
        <v>1630</v>
      </c>
      <c r="J44" s="16"/>
      <c r="K44" s="19">
        <f>+K36+K26+K22+K13+K42</f>
        <v>699</v>
      </c>
      <c r="L44" s="17"/>
      <c r="M44" s="19">
        <f>+M36+M26+M22+M13+M42</f>
        <v>2329</v>
      </c>
      <c r="N44" s="9"/>
    </row>
    <row r="45" spans="1:14" ht="12.75">
      <c r="A45" s="6"/>
      <c r="B45" s="6"/>
      <c r="C45" s="6"/>
      <c r="D45" s="6"/>
      <c r="E45" s="6"/>
      <c r="I45" s="1"/>
      <c r="J45" s="16"/>
      <c r="K45" s="1"/>
      <c r="L45" s="17"/>
      <c r="M45" s="1"/>
      <c r="N45" s="9"/>
    </row>
    <row r="46" spans="6:14" ht="12.75">
      <c r="F46" s="15" t="s">
        <v>11</v>
      </c>
      <c r="I46" s="21"/>
      <c r="K46" s="21"/>
      <c r="M46" s="21"/>
      <c r="N46" s="22"/>
    </row>
    <row r="47" spans="6:14" ht="12.75">
      <c r="F47" s="15"/>
      <c r="I47" s="21"/>
      <c r="K47" s="21"/>
      <c r="M47" s="21"/>
      <c r="N47" s="22"/>
    </row>
    <row r="48" spans="1:15" ht="12.75">
      <c r="A48" s="6">
        <f>+A44+1</f>
        <v>18</v>
      </c>
      <c r="B48" s="20" t="s">
        <v>31</v>
      </c>
      <c r="F48" s="2" t="s">
        <v>57</v>
      </c>
      <c r="G48" s="23"/>
      <c r="H48" s="23"/>
      <c r="I48" s="29">
        <v>7170</v>
      </c>
      <c r="J48" s="34"/>
      <c r="K48" s="29">
        <f>+M48-I48</f>
        <v>-213</v>
      </c>
      <c r="L48" s="35"/>
      <c r="M48" s="29">
        <v>6957</v>
      </c>
      <c r="N48" s="31"/>
      <c r="O48" s="23"/>
    </row>
    <row r="49" spans="1:14" s="23" customFormat="1" ht="12.75">
      <c r="A49" s="32">
        <f>+A48+1</f>
        <v>19</v>
      </c>
      <c r="B49" s="33" t="s">
        <v>39</v>
      </c>
      <c r="C49" s="33"/>
      <c r="D49" s="33"/>
      <c r="E49" s="33"/>
      <c r="F49" s="23" t="s">
        <v>58</v>
      </c>
      <c r="I49" s="29">
        <v>1070</v>
      </c>
      <c r="J49" s="34"/>
      <c r="K49" s="29">
        <f aca="true" t="shared" si="1" ref="K49:K62">+M49-I49</f>
        <v>16</v>
      </c>
      <c r="L49" s="35"/>
      <c r="M49" s="29">
        <v>1086</v>
      </c>
      <c r="N49" s="31"/>
    </row>
    <row r="50" spans="1:14" s="23" customFormat="1" ht="12.75">
      <c r="A50" s="32">
        <f aca="true" t="shared" si="2" ref="A50:A62">+A49+1</f>
        <v>20</v>
      </c>
      <c r="B50" s="33" t="s">
        <v>40</v>
      </c>
      <c r="C50" s="33"/>
      <c r="D50" s="33"/>
      <c r="E50" s="33"/>
      <c r="F50" s="23" t="s">
        <v>49</v>
      </c>
      <c r="I50" s="29">
        <v>315</v>
      </c>
      <c r="J50" s="34"/>
      <c r="K50" s="29">
        <f t="shared" si="1"/>
        <v>46</v>
      </c>
      <c r="L50" s="35"/>
      <c r="M50" s="29">
        <v>361</v>
      </c>
      <c r="N50" s="31"/>
    </row>
    <row r="51" spans="1:14" s="23" customFormat="1" ht="12.75">
      <c r="A51" s="32">
        <f t="shared" si="2"/>
        <v>21</v>
      </c>
      <c r="B51" s="33" t="s">
        <v>43</v>
      </c>
      <c r="C51" s="33"/>
      <c r="D51" s="33"/>
      <c r="E51" s="33"/>
      <c r="F51" s="23" t="s">
        <v>50</v>
      </c>
      <c r="I51" s="29">
        <v>74</v>
      </c>
      <c r="J51" s="34"/>
      <c r="K51" s="29">
        <f t="shared" si="1"/>
        <v>0</v>
      </c>
      <c r="L51" s="35"/>
      <c r="M51" s="29">
        <v>74</v>
      </c>
      <c r="N51" s="31"/>
    </row>
    <row r="52" spans="1:14" s="23" customFormat="1" ht="12.75">
      <c r="A52" s="32">
        <f t="shared" si="2"/>
        <v>22</v>
      </c>
      <c r="B52" s="33" t="s">
        <v>44</v>
      </c>
      <c r="C52" s="33"/>
      <c r="D52" s="33"/>
      <c r="E52" s="33"/>
      <c r="F52" s="23" t="s">
        <v>16</v>
      </c>
      <c r="I52" s="29">
        <v>2275</v>
      </c>
      <c r="J52" s="34"/>
      <c r="K52" s="29">
        <f t="shared" si="1"/>
        <v>646</v>
      </c>
      <c r="L52" s="35"/>
      <c r="M52" s="29">
        <v>2921</v>
      </c>
      <c r="N52" s="31"/>
    </row>
    <row r="53" spans="1:14" s="23" customFormat="1" ht="12.75">
      <c r="A53" s="32">
        <f t="shared" si="2"/>
        <v>23</v>
      </c>
      <c r="B53" s="33" t="s">
        <v>46</v>
      </c>
      <c r="C53" s="33"/>
      <c r="D53" s="33"/>
      <c r="E53" s="33"/>
      <c r="F53" s="23" t="s">
        <v>17</v>
      </c>
      <c r="I53" s="29">
        <v>220</v>
      </c>
      <c r="J53" s="34"/>
      <c r="K53" s="29">
        <f t="shared" si="1"/>
        <v>-1</v>
      </c>
      <c r="L53" s="35"/>
      <c r="M53" s="29">
        <v>219</v>
      </c>
      <c r="N53" s="31"/>
    </row>
    <row r="54" spans="1:14" s="23" customFormat="1" ht="12.75">
      <c r="A54" s="32">
        <f t="shared" si="2"/>
        <v>24</v>
      </c>
      <c r="B54" s="33" t="s">
        <v>51</v>
      </c>
      <c r="C54" s="33"/>
      <c r="D54" s="33"/>
      <c r="E54" s="33"/>
      <c r="F54" s="23" t="s">
        <v>14</v>
      </c>
      <c r="I54" s="29">
        <v>28</v>
      </c>
      <c r="J54" s="34"/>
      <c r="K54" s="29">
        <f t="shared" si="1"/>
        <v>0</v>
      </c>
      <c r="L54" s="35"/>
      <c r="M54" s="29">
        <v>28</v>
      </c>
      <c r="N54" s="31"/>
    </row>
    <row r="55" spans="1:14" s="23" customFormat="1" ht="12.75">
      <c r="A55" s="32">
        <f t="shared" si="2"/>
        <v>25</v>
      </c>
      <c r="B55" s="33" t="s">
        <v>60</v>
      </c>
      <c r="C55" s="33"/>
      <c r="D55" s="33"/>
      <c r="E55" s="33"/>
      <c r="F55" s="23" t="s">
        <v>32</v>
      </c>
      <c r="I55" s="29">
        <v>8</v>
      </c>
      <c r="J55" s="34"/>
      <c r="K55" s="29">
        <f t="shared" si="1"/>
        <v>0</v>
      </c>
      <c r="L55" s="35"/>
      <c r="M55" s="29">
        <v>8</v>
      </c>
      <c r="N55" s="31"/>
    </row>
    <row r="56" spans="1:14" s="23" customFormat="1" ht="12.75">
      <c r="A56" s="32">
        <f t="shared" si="2"/>
        <v>26</v>
      </c>
      <c r="B56" s="33" t="s">
        <v>61</v>
      </c>
      <c r="C56" s="33"/>
      <c r="D56" s="33"/>
      <c r="E56" s="33"/>
      <c r="F56" s="23" t="s">
        <v>69</v>
      </c>
      <c r="I56" s="29">
        <v>200</v>
      </c>
      <c r="K56" s="29">
        <f t="shared" si="1"/>
        <v>0</v>
      </c>
      <c r="L56" s="36"/>
      <c r="M56" s="29">
        <v>200</v>
      </c>
      <c r="N56" s="24"/>
    </row>
    <row r="57" spans="1:14" s="23" customFormat="1" ht="12.75">
      <c r="A57" s="32">
        <f t="shared" si="2"/>
        <v>27</v>
      </c>
      <c r="B57" s="33" t="s">
        <v>64</v>
      </c>
      <c r="C57" s="33"/>
      <c r="D57" s="33"/>
      <c r="E57" s="33"/>
      <c r="F57" s="23" t="s">
        <v>70</v>
      </c>
      <c r="I57" s="29">
        <v>52</v>
      </c>
      <c r="J57" s="34"/>
      <c r="K57" s="29">
        <f t="shared" si="1"/>
        <v>0</v>
      </c>
      <c r="L57" s="35"/>
      <c r="M57" s="29">
        <v>52</v>
      </c>
      <c r="N57" s="31"/>
    </row>
    <row r="58" spans="1:14" s="23" customFormat="1" ht="12.75">
      <c r="A58" s="32">
        <f t="shared" si="2"/>
        <v>28</v>
      </c>
      <c r="B58" s="33" t="s">
        <v>65</v>
      </c>
      <c r="C58" s="33"/>
      <c r="D58" s="33"/>
      <c r="E58" s="33"/>
      <c r="F58" s="23" t="s">
        <v>62</v>
      </c>
      <c r="I58" s="29">
        <v>9</v>
      </c>
      <c r="J58" s="34"/>
      <c r="K58" s="29">
        <f t="shared" si="1"/>
        <v>0</v>
      </c>
      <c r="L58" s="35"/>
      <c r="M58" s="29">
        <v>9</v>
      </c>
      <c r="N58" s="31"/>
    </row>
    <row r="59" spans="1:14" s="23" customFormat="1" ht="12.75">
      <c r="A59" s="32">
        <f t="shared" si="2"/>
        <v>29</v>
      </c>
      <c r="B59" s="33" t="s">
        <v>74</v>
      </c>
      <c r="C59" s="33"/>
      <c r="D59" s="33"/>
      <c r="E59" s="33"/>
      <c r="F59" s="23" t="s">
        <v>63</v>
      </c>
      <c r="I59" s="29">
        <v>3192</v>
      </c>
      <c r="J59" s="34"/>
      <c r="K59" s="29">
        <f t="shared" si="1"/>
        <v>0</v>
      </c>
      <c r="L59" s="35"/>
      <c r="M59" s="29">
        <v>3192</v>
      </c>
      <c r="N59" s="31"/>
    </row>
    <row r="60" spans="1:14" s="23" customFormat="1" ht="12.75">
      <c r="A60" s="32">
        <f t="shared" si="2"/>
        <v>30</v>
      </c>
      <c r="B60" s="33" t="s">
        <v>75</v>
      </c>
      <c r="C60" s="33"/>
      <c r="D60" s="33"/>
      <c r="E60" s="33"/>
      <c r="F60" s="23" t="s">
        <v>71</v>
      </c>
      <c r="I60" s="29">
        <v>600</v>
      </c>
      <c r="J60" s="34"/>
      <c r="K60" s="29">
        <f t="shared" si="1"/>
        <v>0</v>
      </c>
      <c r="L60" s="35"/>
      <c r="M60" s="29">
        <v>600</v>
      </c>
      <c r="N60" s="31"/>
    </row>
    <row r="61" spans="1:14" s="23" customFormat="1" ht="12.75">
      <c r="A61" s="32">
        <f t="shared" si="2"/>
        <v>31</v>
      </c>
      <c r="B61" s="33" t="s">
        <v>84</v>
      </c>
      <c r="C61" s="33"/>
      <c r="D61" s="33"/>
      <c r="E61" s="33"/>
      <c r="F61" s="23" t="s">
        <v>72</v>
      </c>
      <c r="I61" s="29">
        <v>6</v>
      </c>
      <c r="J61" s="34"/>
      <c r="K61" s="29">
        <f t="shared" si="1"/>
        <v>0</v>
      </c>
      <c r="L61" s="35"/>
      <c r="M61" s="29">
        <v>6</v>
      </c>
      <c r="N61" s="31"/>
    </row>
    <row r="62" spans="1:14" s="23" customFormat="1" ht="12.75">
      <c r="A62" s="32">
        <f t="shared" si="2"/>
        <v>32</v>
      </c>
      <c r="B62" s="33" t="s">
        <v>99</v>
      </c>
      <c r="C62" s="33"/>
      <c r="D62" s="33"/>
      <c r="E62" s="33"/>
      <c r="F62" s="23" t="s">
        <v>76</v>
      </c>
      <c r="I62" s="29">
        <v>50</v>
      </c>
      <c r="J62" s="34"/>
      <c r="K62" s="29">
        <f t="shared" si="1"/>
        <v>38</v>
      </c>
      <c r="L62" s="35"/>
      <c r="M62" s="29">
        <v>88</v>
      </c>
      <c r="N62" s="31"/>
    </row>
    <row r="63" spans="1:14" ht="12.75">
      <c r="A63" s="6">
        <v>32</v>
      </c>
      <c r="F63" s="18" t="s">
        <v>12</v>
      </c>
      <c r="I63" s="25">
        <f>SUM(I48:I62)</f>
        <v>15269</v>
      </c>
      <c r="J63" s="18"/>
      <c r="K63" s="25">
        <f>SUM(K48:K62)</f>
        <v>532</v>
      </c>
      <c r="M63" s="25">
        <f>SUM(M48:M62)</f>
        <v>15801</v>
      </c>
      <c r="N63" s="14"/>
    </row>
    <row r="64" spans="6:14" ht="12.75">
      <c r="F64" s="18"/>
      <c r="I64" s="14"/>
      <c r="K64" s="14"/>
      <c r="M64" s="14"/>
      <c r="N64" s="14"/>
    </row>
    <row r="65" spans="1:13" ht="12.75">
      <c r="A65" s="6">
        <f>+A63+1</f>
        <v>33</v>
      </c>
      <c r="F65" s="18" t="s">
        <v>13</v>
      </c>
      <c r="I65" s="25">
        <f>+I63</f>
        <v>15269</v>
      </c>
      <c r="K65" s="25">
        <f>+K63</f>
        <v>532</v>
      </c>
      <c r="M65" s="25">
        <f>+M63</f>
        <v>15801</v>
      </c>
    </row>
    <row r="66" spans="6:13" ht="12.75">
      <c r="F66" s="18"/>
      <c r="I66" s="14"/>
      <c r="K66" s="14"/>
      <c r="M66" s="14"/>
    </row>
    <row r="67" spans="1:13" ht="12.75">
      <c r="A67" s="6">
        <f>+A65+1</f>
        <v>34</v>
      </c>
      <c r="F67" s="18" t="s">
        <v>73</v>
      </c>
      <c r="I67" s="25">
        <f>+I44-I65</f>
        <v>-13639</v>
      </c>
      <c r="J67" s="22"/>
      <c r="K67" s="25">
        <f>+K44-K65</f>
        <v>167</v>
      </c>
      <c r="M67" s="25">
        <f>+M44-M65</f>
        <v>-13472</v>
      </c>
    </row>
    <row r="68" ht="12.75">
      <c r="K68" s="2"/>
    </row>
    <row r="69" ht="12.75">
      <c r="K69" s="2"/>
    </row>
    <row r="70" spans="7:11" ht="12.75">
      <c r="G70" s="26" t="s">
        <v>10</v>
      </c>
      <c r="H70" s="26"/>
      <c r="K70" s="2"/>
    </row>
    <row r="71" spans="7:11" ht="12.75">
      <c r="G71" s="2" t="s">
        <v>10</v>
      </c>
      <c r="K71" s="2"/>
    </row>
    <row r="72" spans="7:11" ht="12.75">
      <c r="G72" s="2" t="s">
        <v>10</v>
      </c>
      <c r="K72" s="2"/>
    </row>
    <row r="73" ht="12.75">
      <c r="K73" s="2"/>
    </row>
  </sheetData>
  <sheetProtection/>
  <mergeCells count="4">
    <mergeCell ref="A1:N1"/>
    <mergeCell ref="A2:N2"/>
    <mergeCell ref="A3:N3"/>
    <mergeCell ref="A4:N4"/>
  </mergeCells>
  <printOptions/>
  <pageMargins left="1" right="0" top="0.5" bottom="0" header="0.5" footer="0.25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Jennifer</dc:creator>
  <cp:keywords/>
  <dc:description/>
  <cp:lastModifiedBy>jzlfgj</cp:lastModifiedBy>
  <cp:lastPrinted>2015-01-27T23:57:04Z</cp:lastPrinted>
  <dcterms:created xsi:type="dcterms:W3CDTF">2001-03-24T00:02:34Z</dcterms:created>
  <dcterms:modified xsi:type="dcterms:W3CDTF">2015-01-27T23:57:15Z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150205</vt:lpwstr>
  </property>
  <property fmtid="{D5CDD505-2E9C-101B-9397-08002B2CF9AE}" pid="6" name="IsConfidenti">
    <vt:lpwstr>0</vt:lpwstr>
  </property>
  <property fmtid="{D5CDD505-2E9C-101B-9397-08002B2CF9AE}" pid="7" name="Dat">
    <vt:lpwstr>2015-02-09T00:00:00Z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2015-02-09T00:00:00Z</vt:lpwstr>
  </property>
  <property fmtid="{D5CDD505-2E9C-101B-9397-08002B2CF9AE}" pid="11" name="Pref">
    <vt:lpwstr>UG</vt:lpwstr>
  </property>
  <property fmtid="{D5CDD505-2E9C-101B-9397-08002B2CF9AE}" pid="12" name="CaseCompanyNam">
    <vt:lpwstr>Avista Corporation</vt:lpwstr>
  </property>
  <property fmtid="{D5CDD505-2E9C-101B-9397-08002B2CF9AE}" pid="13" name="IndustryCo">
    <vt:lpwstr>150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