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Retail Rev Cr" sheetId="5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_Gas" localSheetId="0">[1]DebtCalc!#REF!</definedName>
    <definedName name="ID_Gas">[2]DebtCalc!#REF!</definedName>
    <definedName name="_xlnm.Print_Area" localSheetId="0">'Retail Rev Cr'!$A$1:$J$112</definedName>
    <definedName name="Print_for_CBReport" localSheetId="0">'Retail Rev Cr'!$B$2:$I$93</definedName>
    <definedName name="Print_for_CBReport">#REF!</definedName>
    <definedName name="Print_for_Checking" localSheetId="0">'Retail Rev Cr'!$B$2:'Retail Rev Cr'!$K$93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Cr'!$B$2:$J$85</definedName>
    <definedName name="Z_6E1B8C45_B07F_11D2_B0DC_0000832CDFF0_.wvu.Rows" localSheetId="0" hidden="1">'Retail Rev Cr'!#REF!,'Retail Rev Cr'!$24:$30,'Retail Rev Cr'!#REF!,'Retail Rev Cr'!$35:$47,'Retail Rev Cr'!$78:$78,'Retail Rev Cr'!$80:$80,'Retail Rev Cr'!$86:$93</definedName>
    <definedName name="Z_A15D1962_B049_11D2_8670_0000832CEEE8_.wvu.Rows" localSheetId="0" hidden="1">'Retail Rev Cr'!$35:$45,'Retail Rev Cr'!$85:$93</definedName>
  </definedNames>
  <calcPr calcId="125725"/>
</workbook>
</file>

<file path=xl/calcChain.xml><?xml version="1.0" encoding="utf-8"?>
<calcChain xmlns="http://schemas.openxmlformats.org/spreadsheetml/2006/main">
  <c r="G82" i="5"/>
  <c r="G80"/>
  <c r="G98"/>
  <c r="G100" s="1"/>
  <c r="G72"/>
  <c r="J48"/>
  <c r="I48"/>
  <c r="H48"/>
  <c r="G48"/>
  <c r="F48"/>
  <c r="E48"/>
  <c r="G55" l="1"/>
  <c r="G64"/>
  <c r="G67" s="1"/>
  <c r="G59" l="1"/>
  <c r="G61"/>
  <c r="G70" l="1"/>
  <c r="G74" s="1"/>
  <c r="G78" s="1"/>
  <c r="G84" l="1"/>
  <c r="G102" s="1"/>
  <c r="G104" s="1"/>
  <c r="G106"/>
  <c r="G108" s="1"/>
  <c r="G110" l="1"/>
</calcChain>
</file>

<file path=xl/sharedStrings.xml><?xml version="1.0" encoding="utf-8"?>
<sst xmlns="http://schemas.openxmlformats.org/spreadsheetml/2006/main" count="96" uniqueCount="88">
  <si>
    <t>Description of Adjustment</t>
  </si>
  <si>
    <t>Rate Base</t>
  </si>
  <si>
    <t>`</t>
  </si>
  <si>
    <t>Expense</t>
  </si>
  <si>
    <t>Revenue</t>
  </si>
  <si>
    <t>AVISTA UTILITIES</t>
  </si>
  <si>
    <t>Per Results Report</t>
  </si>
  <si>
    <t>Deferred FIT Rate Base</t>
  </si>
  <si>
    <t>Eliminate B &amp; O Taxes</t>
  </si>
  <si>
    <t>Uncollect. Expense</t>
  </si>
  <si>
    <t>Regulatory Expense</t>
  </si>
  <si>
    <t>Injuries and Damages</t>
  </si>
  <si>
    <t>Eliminate WA Power Cost Defer</t>
  </si>
  <si>
    <t>Nez Perce Settlement Adjustment</t>
  </si>
  <si>
    <t>Eliminate A/R Expenses</t>
  </si>
  <si>
    <t>Restate Excise Taxes</t>
  </si>
  <si>
    <t>Revenue Normalization</t>
  </si>
  <si>
    <t>Restate Debt Interest</t>
  </si>
  <si>
    <t>Pro Forma Rate Base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</si>
  <si>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</si>
  <si>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</si>
  <si>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</si>
  <si>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</si>
  <si>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</si>
  <si>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</si>
  <si>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</si>
  <si>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</si>
  <si>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</si>
  <si>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1 - Tax Rate</t>
  </si>
  <si>
    <t>Conversion Factor (Excl. Rev. Rel. Exp.)</t>
  </si>
  <si>
    <t>Prod/Trans</t>
  </si>
  <si>
    <t>Pro Forma Power Supply</t>
  </si>
  <si>
    <t>Pro Forma Labor Non-Exec</t>
  </si>
  <si>
    <t>Pro Forma Labor Exec</t>
  </si>
  <si>
    <t>Pro Forma Transmission Rev/Exp</t>
  </si>
  <si>
    <t>Office Space Charges to Subsidiaries</t>
  </si>
  <si>
    <t>Misc Restating</t>
  </si>
  <si>
    <t>Exhibit No. ___(TLK-2)</t>
  </si>
  <si>
    <t>AVERAGE PRODUCTION AND TRANSMISSION COST</t>
  </si>
  <si>
    <t>WASHINGTON ELECTRIC</t>
  </si>
  <si>
    <t>($000's)</t>
  </si>
  <si>
    <t>Pro Forma Employee Benefits</t>
  </si>
  <si>
    <t>Pro Forma Insurance</t>
  </si>
  <si>
    <t>Plant</t>
  </si>
  <si>
    <t>Acc Depreciation</t>
  </si>
  <si>
    <t>Deferred Tax</t>
  </si>
  <si>
    <t>Working Capital</t>
  </si>
  <si>
    <t>Test Year WA Normalized Retail Load MWh</t>
  </si>
  <si>
    <t>Net Gains / Losses</t>
  </si>
  <si>
    <t>TWELVE MONTHS ENDED DECEMBER 31, 2011</t>
  </si>
  <si>
    <t>Production / Transmission</t>
  </si>
  <si>
    <t>Line</t>
  </si>
  <si>
    <t>Column</t>
  </si>
  <si>
    <t>(000's)</t>
  </si>
  <si>
    <t>Deferred D/C</t>
  </si>
  <si>
    <t xml:space="preserve">    Pro Forma Total</t>
  </si>
  <si>
    <t>Cost of Capital</t>
  </si>
  <si>
    <t>Black Box Rate of Return</t>
  </si>
  <si>
    <t xml:space="preserve">Prod/Trans Rev Requirement per kWh </t>
  </si>
  <si>
    <t>Cost of Service Energy Classified Production/Transmission Costs</t>
  </si>
  <si>
    <t>Cost of Service Total Production/Transmission Costs</t>
  </si>
  <si>
    <t>Retail Revenue Credit Rate per kWh (Line 11 * Line 12 / Line 13)</t>
  </si>
  <si>
    <t>RETAIL REVENUE CREDIT 2013 ERM ADJUSTMENT</t>
  </si>
  <si>
    <t>Description</t>
  </si>
  <si>
    <t>Amount</t>
  </si>
  <si>
    <t xml:space="preserve">   2013 Forecasted WA Retail Load MWh</t>
  </si>
  <si>
    <t xml:space="preserve">   Test Year WA Normalized Retail Load MWh</t>
  </si>
  <si>
    <t xml:space="preserve">   2013 Estimated Load in Excess of Test Year Load</t>
  </si>
  <si>
    <t xml:space="preserve">   Proposed Retail Revenue Credit Rate per kWh</t>
  </si>
  <si>
    <t xml:space="preserve">   Estimated Proposed Retail Revenue Credit  in 2013 ERM ($000s)</t>
  </si>
  <si>
    <t xml:space="preserve">   Full Prod/Trans Rev Requirement per kWh</t>
  </si>
  <si>
    <t xml:space="preserve">   Estimated Full Retail Revenue Credit  in 2013 ERM ($000s)</t>
  </si>
  <si>
    <t xml:space="preserve">   Cost of Full vs Proposed Retail Revenue Credit in 2013 ERM ($000s)</t>
  </si>
  <si>
    <t>Deferred Debits and Credits</t>
  </si>
  <si>
    <t>FIT/DFIT/ ITC/PTC Expense</t>
  </si>
  <si>
    <t>Restate Incentives</t>
  </si>
  <si>
    <t>Colstrip / CS2 Maintenance</t>
  </si>
  <si>
    <t>Pro Forma Property Tax</t>
  </si>
  <si>
    <t>Restate 2011 Capital</t>
  </si>
  <si>
    <t>Retail Revenue Credit</t>
  </si>
  <si>
    <t>Depreciation Study</t>
  </si>
  <si>
    <t>O&amp;M Offsets</t>
  </si>
  <si>
    <t>PROPOSED PRODUCTION AND TRANSMISSION REVENUE REQUIREMENT</t>
  </si>
  <si>
    <t>CALCULATION OF RETAIL REVENUE CREDIT RATE</t>
  </si>
  <si>
    <t>Planned Capital Add 2012</t>
  </si>
  <si>
    <t>Planned Capital Add 2013 AMA</t>
  </si>
  <si>
    <t>DSM</t>
  </si>
  <si>
    <t>Other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</si>
</sst>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rgb="FF0033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7" fontId="15" fillId="0" borderId="0"/>
    <xf numFmtId="0" fontId="17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" fontId="2" fillId="0" borderId="0" xfId="0" applyNumberFormat="1" applyFont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65" fontId="2" fillId="0" borderId="0" xfId="1" applyNumberFormat="1" applyFont="1" applyBorder="1"/>
    <xf numFmtId="0" fontId="2" fillId="0" borderId="0" xfId="0" applyFont="1" applyFill="1" applyBorder="1"/>
    <xf numFmtId="0" fontId="7" fillId="0" borderId="0" xfId="0" applyFont="1"/>
    <xf numFmtId="5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37" fontId="9" fillId="0" borderId="0" xfId="0" applyNumberFormat="1" applyFont="1" applyBorder="1"/>
    <xf numFmtId="0" fontId="10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37" fontId="8" fillId="0" borderId="0" xfId="0" applyNumberFormat="1" applyFont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9" fillId="0" borderId="0" xfId="1" applyNumberFormat="1" applyFont="1" applyFill="1" applyBorder="1"/>
    <xf numFmtId="10" fontId="2" fillId="0" borderId="0" xfId="3" applyNumberFormat="1" applyFont="1" applyFill="1"/>
    <xf numFmtId="165" fontId="2" fillId="0" borderId="0" xfId="1" applyNumberFormat="1" applyFont="1" applyFill="1" applyBorder="1"/>
    <xf numFmtId="164" fontId="2" fillId="0" borderId="1" xfId="3" applyNumberFormat="1" applyFont="1" applyFill="1" applyBorder="1"/>
    <xf numFmtId="164" fontId="2" fillId="0" borderId="0" xfId="3" applyNumberFormat="1" applyFont="1" applyBorder="1"/>
    <xf numFmtId="165" fontId="2" fillId="0" borderId="0" xfId="0" applyNumberFormat="1" applyFont="1" applyBorder="1"/>
    <xf numFmtId="5" fontId="2" fillId="0" borderId="3" xfId="0" applyNumberFormat="1" applyFont="1" applyBorder="1"/>
    <xf numFmtId="166" fontId="3" fillId="0" borderId="3" xfId="2" applyNumberFormat="1" applyFont="1" applyBorder="1"/>
    <xf numFmtId="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/>
    <xf numFmtId="165" fontId="2" fillId="0" borderId="0" xfId="1" applyNumberFormat="1" applyFont="1" applyFill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7" fontId="3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14" fillId="0" borderId="0" xfId="0" applyFont="1"/>
    <xf numFmtId="0" fontId="9" fillId="0" borderId="0" xfId="0" applyFont="1" applyFill="1"/>
    <xf numFmtId="165" fontId="2" fillId="2" borderId="0" xfId="1" applyNumberFormat="1" applyFont="1" applyFill="1" applyBorder="1"/>
    <xf numFmtId="37" fontId="2" fillId="0" borderId="0" xfId="0" applyNumberFormat="1" applyFont="1" applyFill="1" applyAlignment="1">
      <alignment horizontal="center"/>
    </xf>
    <xf numFmtId="165" fontId="2" fillId="0" borderId="2" xfId="2" applyNumberFormat="1" applyFont="1" applyBorder="1"/>
    <xf numFmtId="6" fontId="2" fillId="0" borderId="0" xfId="2" applyNumberFormat="1" applyFont="1" applyBorder="1"/>
    <xf numFmtId="10" fontId="3" fillId="0" borderId="0" xfId="0" applyNumberFormat="1" applyFont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18" fillId="0" borderId="0" xfId="1" applyNumberFormat="1" applyFont="1" applyFill="1" applyBorder="1"/>
    <xf numFmtId="166" fontId="2" fillId="0" borderId="0" xfId="2" applyNumberFormat="1" applyFont="1" applyBorder="1"/>
    <xf numFmtId="5" fontId="2" fillId="0" borderId="0" xfId="0" applyNumberFormat="1" applyFont="1" applyFill="1"/>
    <xf numFmtId="166" fontId="2" fillId="0" borderId="0" xfId="0" applyNumberFormat="1" applyFont="1"/>
    <xf numFmtId="167" fontId="2" fillId="0" borderId="0" xfId="2" applyNumberFormat="1" applyFont="1"/>
    <xf numFmtId="167" fontId="2" fillId="0" borderId="4" xfId="0" applyNumberFormat="1" applyFont="1" applyBorder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16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6" fillId="0" borderId="0" xfId="5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6"/>
    <cellStyle name="Normal_Bench response 01" xfId="4"/>
    <cellStyle name="Normal_TEMPLATE 01" xfId="5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111"/>
  <sheetViews>
    <sheetView showGridLines="0" tabSelected="1" zoomScaleNormal="100" zoomScaleSheetLayoutView="75" workbookViewId="0">
      <pane ySplit="2190" topLeftCell="A33" activePane="bottomLeft"/>
      <selection activeCell="I91" sqref="I91"/>
      <selection pane="bottomLeft" activeCell="D42" sqref="D42"/>
    </sheetView>
  </sheetViews>
  <sheetFormatPr defaultColWidth="11.42578125" defaultRowHeight="12.75"/>
  <cols>
    <col min="1" max="1" width="6.42578125" style="1" customWidth="1"/>
    <col min="2" max="2" width="15" style="1" customWidth="1"/>
    <col min="3" max="3" width="28.5703125" style="1" customWidth="1"/>
    <col min="4" max="4" width="7.5703125" style="1" customWidth="1"/>
    <col min="5" max="5" width="10" style="1" customWidth="1"/>
    <col min="6" max="6" width="11.42578125" style="1" customWidth="1"/>
    <col min="7" max="7" width="13.28515625" style="1" customWidth="1"/>
    <col min="8" max="8" width="14.140625" style="1" customWidth="1"/>
    <col min="9" max="9" width="13.140625" style="3" customWidth="1"/>
    <col min="10" max="10" width="13.5703125" style="4" customWidth="1"/>
    <col min="11" max="11" width="10.7109375" style="37" customWidth="1"/>
    <col min="12" max="12" width="32" style="1" customWidth="1"/>
    <col min="13" max="13" width="11.42578125" style="1" customWidth="1"/>
    <col min="14" max="14" width="5.85546875" style="1" customWidth="1"/>
    <col min="15" max="15" width="9" style="1" customWidth="1"/>
    <col min="16" max="18" width="11.42578125" style="1" customWidth="1"/>
    <col min="19" max="19" width="3" style="1" customWidth="1"/>
    <col min="20" max="16384" width="11.42578125" style="1"/>
  </cols>
  <sheetData>
    <row r="1" spans="1:19">
      <c r="J1" s="21" t="s">
        <v>37</v>
      </c>
    </row>
    <row r="2" spans="1:19" ht="14.25">
      <c r="A2" s="76" t="s">
        <v>5</v>
      </c>
      <c r="B2" s="76"/>
      <c r="C2" s="76"/>
      <c r="D2" s="76"/>
      <c r="E2" s="76"/>
      <c r="F2" s="76"/>
      <c r="G2" s="76"/>
      <c r="H2" s="76"/>
      <c r="I2" s="76"/>
      <c r="J2" s="76"/>
      <c r="K2" s="22"/>
      <c r="L2" s="5"/>
      <c r="M2" s="5"/>
      <c r="N2" s="6"/>
      <c r="O2" s="5"/>
      <c r="P2" s="5"/>
      <c r="Q2" s="5"/>
      <c r="R2" s="5"/>
      <c r="S2" s="2"/>
    </row>
    <row r="3" spans="1:19">
      <c r="A3" s="77"/>
      <c r="B3" s="77"/>
      <c r="C3" s="77"/>
      <c r="D3" s="77"/>
      <c r="E3" s="77"/>
      <c r="F3" s="77"/>
      <c r="G3" s="77"/>
      <c r="H3" s="77"/>
      <c r="I3" s="77"/>
      <c r="J3" s="77"/>
      <c r="K3" s="22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78" t="s">
        <v>38</v>
      </c>
      <c r="B4" s="78"/>
      <c r="C4" s="78"/>
      <c r="D4" s="78"/>
      <c r="E4" s="78"/>
      <c r="F4" s="78"/>
      <c r="G4" s="78"/>
      <c r="H4" s="78"/>
      <c r="I4" s="78"/>
      <c r="J4" s="78"/>
      <c r="K4" s="22"/>
      <c r="L4" s="5"/>
      <c r="M4" s="5"/>
      <c r="N4" s="7"/>
      <c r="O4" s="5"/>
      <c r="P4" s="5"/>
      <c r="Q4" s="5"/>
      <c r="R4" s="5"/>
      <c r="S4" s="2"/>
    </row>
    <row r="5" spans="1:19" ht="14.25">
      <c r="A5" s="76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22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78" t="s">
        <v>49</v>
      </c>
      <c r="B6" s="78"/>
      <c r="C6" s="78"/>
      <c r="D6" s="78"/>
      <c r="E6" s="78"/>
      <c r="F6" s="78"/>
      <c r="G6" s="78"/>
      <c r="H6" s="78"/>
      <c r="I6" s="78"/>
      <c r="J6" s="78"/>
      <c r="K6" s="22"/>
      <c r="L6" s="5"/>
      <c r="M6" s="5"/>
      <c r="N6" s="8"/>
      <c r="O6" s="5"/>
      <c r="P6" s="5"/>
      <c r="Q6" s="5"/>
      <c r="R6" s="5"/>
      <c r="S6" s="2"/>
    </row>
    <row r="7" spans="1:19" ht="14.2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22"/>
      <c r="L7" s="5"/>
      <c r="M7" s="5"/>
      <c r="N7" s="5"/>
      <c r="O7" s="5"/>
      <c r="P7" s="5"/>
      <c r="Q7" s="5"/>
      <c r="R7" s="5"/>
      <c r="S7" s="2"/>
    </row>
    <row r="8" spans="1:19">
      <c r="A8" s="75"/>
      <c r="B8" s="75"/>
      <c r="C8" s="75"/>
      <c r="D8" s="75"/>
      <c r="E8" s="75"/>
      <c r="F8" s="75"/>
      <c r="G8" s="75"/>
      <c r="H8" s="75"/>
      <c r="I8" s="75"/>
      <c r="J8" s="75"/>
      <c r="K8" s="22"/>
      <c r="L8" s="5"/>
      <c r="M8" s="5"/>
      <c r="N8" s="5"/>
      <c r="O8" s="5"/>
      <c r="P8" s="5"/>
      <c r="Q8" s="5"/>
      <c r="R8" s="5"/>
      <c r="S8" s="2"/>
    </row>
    <row r="9" spans="1:19">
      <c r="A9" s="50"/>
      <c r="B9" s="49"/>
      <c r="C9" s="49"/>
      <c r="D9" s="49"/>
      <c r="E9" s="49"/>
      <c r="F9" s="79"/>
      <c r="G9" s="79"/>
      <c r="H9" s="79"/>
      <c r="I9" s="79"/>
      <c r="J9" s="79"/>
      <c r="K9" s="22"/>
      <c r="L9" s="23"/>
      <c r="M9" s="5"/>
      <c r="N9" s="5"/>
      <c r="O9" s="5"/>
      <c r="P9" s="5"/>
      <c r="Q9" s="7"/>
      <c r="R9" s="5"/>
      <c r="S9" s="2"/>
    </row>
    <row r="10" spans="1:19">
      <c r="E10" s="79" t="s">
        <v>50</v>
      </c>
      <c r="F10" s="79"/>
      <c r="G10" s="79"/>
      <c r="H10" s="79"/>
      <c r="I10" s="79"/>
      <c r="J10" s="79"/>
      <c r="K10" s="22"/>
      <c r="L10" s="24"/>
      <c r="M10" s="7"/>
      <c r="N10" s="7"/>
      <c r="O10" s="5"/>
      <c r="P10" s="7"/>
      <c r="Q10" s="7"/>
      <c r="R10" s="7"/>
      <c r="S10" s="2"/>
    </row>
    <row r="11" spans="1:19">
      <c r="A11" s="55" t="s">
        <v>51</v>
      </c>
      <c r="B11" s="55" t="s">
        <v>52</v>
      </c>
      <c r="C11" s="56" t="s">
        <v>0</v>
      </c>
      <c r="D11" s="4" t="s">
        <v>53</v>
      </c>
      <c r="E11" s="57" t="s">
        <v>4</v>
      </c>
      <c r="F11" s="57" t="s">
        <v>3</v>
      </c>
      <c r="G11" s="57" t="s">
        <v>43</v>
      </c>
      <c r="H11" s="57" t="s">
        <v>44</v>
      </c>
      <c r="I11" s="57" t="s">
        <v>54</v>
      </c>
      <c r="J11" s="57" t="s">
        <v>45</v>
      </c>
      <c r="K11" s="22"/>
      <c r="L11" s="23"/>
      <c r="M11" s="5"/>
      <c r="N11" s="5"/>
      <c r="O11" s="5"/>
      <c r="P11" s="9"/>
      <c r="Q11" s="9"/>
      <c r="R11" s="5"/>
      <c r="S11" s="2"/>
    </row>
    <row r="12" spans="1:19" s="25" customFormat="1">
      <c r="A12" s="53">
        <v>1</v>
      </c>
      <c r="B12" s="58"/>
      <c r="C12" s="10" t="s">
        <v>6</v>
      </c>
      <c r="E12" s="52">
        <v>203572</v>
      </c>
      <c r="F12" s="40">
        <v>414020</v>
      </c>
      <c r="G12" s="40">
        <v>1098443</v>
      </c>
      <c r="H12" s="40">
        <v>-401133</v>
      </c>
      <c r="I12" s="40">
        <v>22901</v>
      </c>
      <c r="J12" s="51">
        <v>-116527</v>
      </c>
      <c r="K12" s="26"/>
      <c r="L12" s="5"/>
      <c r="M12" s="26"/>
      <c r="N12" s="26"/>
      <c r="O12" s="26"/>
      <c r="P12" s="27"/>
      <c r="Q12" s="27"/>
      <c r="R12" s="26"/>
      <c r="S12" s="28"/>
    </row>
    <row r="13" spans="1:19" s="25" customFormat="1">
      <c r="A13" s="53">
        <v>2</v>
      </c>
      <c r="B13" s="58">
        <v>1.01</v>
      </c>
      <c r="C13" s="10" t="s">
        <v>7</v>
      </c>
      <c r="E13" s="16">
        <v>0</v>
      </c>
      <c r="F13" s="16">
        <v>0</v>
      </c>
      <c r="G13" s="40">
        <v>0</v>
      </c>
      <c r="H13" s="40">
        <v>0</v>
      </c>
      <c r="I13" s="40">
        <v>0</v>
      </c>
      <c r="J13" s="51">
        <v>285</v>
      </c>
      <c r="K13" s="26"/>
      <c r="L13" s="5"/>
      <c r="M13" s="26"/>
      <c r="N13" s="26"/>
      <c r="O13" s="26"/>
      <c r="P13" s="27"/>
      <c r="Q13" s="27"/>
      <c r="R13" s="26"/>
      <c r="S13" s="28"/>
    </row>
    <row r="14" spans="1:19">
      <c r="A14" s="53">
        <v>3</v>
      </c>
      <c r="B14" s="58">
        <v>1.02</v>
      </c>
      <c r="C14" s="10" t="s">
        <v>73</v>
      </c>
      <c r="D14" s="25"/>
      <c r="E14" s="16">
        <v>0</v>
      </c>
      <c r="F14" s="16">
        <v>-15</v>
      </c>
      <c r="G14" s="40">
        <v>0</v>
      </c>
      <c r="H14" s="40">
        <v>0</v>
      </c>
      <c r="I14" s="40">
        <v>-7034</v>
      </c>
      <c r="J14" s="40">
        <v>0</v>
      </c>
      <c r="K14" s="29"/>
      <c r="L14" s="12"/>
      <c r="M14" s="5"/>
      <c r="N14" s="5"/>
      <c r="O14" s="5"/>
      <c r="P14" s="11"/>
      <c r="Q14" s="11"/>
      <c r="R14" s="5"/>
      <c r="S14" s="2"/>
    </row>
    <row r="15" spans="1:19">
      <c r="A15" s="53">
        <v>4</v>
      </c>
      <c r="B15" s="59">
        <v>1.03</v>
      </c>
      <c r="C15" s="46" t="s">
        <v>46</v>
      </c>
      <c r="D15" s="25"/>
      <c r="E15" s="16">
        <v>0</v>
      </c>
      <c r="F15" s="16">
        <v>0</v>
      </c>
      <c r="G15" s="40">
        <v>0</v>
      </c>
      <c r="H15" s="40">
        <v>0</v>
      </c>
      <c r="I15" s="40">
        <v>0</v>
      </c>
      <c r="J15" s="40">
        <v>0</v>
      </c>
      <c r="K15" s="22"/>
      <c r="L15" s="5"/>
      <c r="M15" s="5"/>
      <c r="N15" s="5"/>
      <c r="O15" s="5"/>
      <c r="P15" s="11"/>
      <c r="Q15" s="11"/>
      <c r="R15" s="12"/>
      <c r="S15" s="2"/>
    </row>
    <row r="16" spans="1:19" s="33" customFormat="1">
      <c r="A16" s="53">
        <v>5</v>
      </c>
      <c r="B16" s="59">
        <v>2.0099999999999998</v>
      </c>
      <c r="C16" s="10" t="s">
        <v>8</v>
      </c>
      <c r="D16" s="25"/>
      <c r="E16" s="16">
        <v>0</v>
      </c>
      <c r="F16" s="16">
        <v>0</v>
      </c>
      <c r="G16" s="40">
        <v>0</v>
      </c>
      <c r="H16" s="40">
        <v>0</v>
      </c>
      <c r="I16" s="40">
        <v>0</v>
      </c>
      <c r="J16" s="40">
        <v>0</v>
      </c>
      <c r="K16" s="30"/>
      <c r="L16" s="5"/>
      <c r="M16" s="30"/>
      <c r="N16" s="30"/>
      <c r="O16" s="30"/>
      <c r="P16" s="31"/>
      <c r="Q16" s="31"/>
      <c r="R16" s="30"/>
      <c r="S16" s="32"/>
    </row>
    <row r="17" spans="1:19" s="33" customFormat="1">
      <c r="A17" s="53">
        <v>7</v>
      </c>
      <c r="B17" s="59">
        <v>2.0199999999999996</v>
      </c>
      <c r="C17" s="10" t="s">
        <v>9</v>
      </c>
      <c r="D17" s="25"/>
      <c r="E17" s="16">
        <v>0</v>
      </c>
      <c r="F17" s="16">
        <v>0</v>
      </c>
      <c r="G17" s="40">
        <v>0</v>
      </c>
      <c r="H17" s="40">
        <v>0</v>
      </c>
      <c r="I17" s="40">
        <v>0</v>
      </c>
      <c r="J17" s="40">
        <v>0</v>
      </c>
      <c r="K17" s="22"/>
      <c r="L17" s="30"/>
      <c r="M17" s="30"/>
      <c r="N17" s="30"/>
      <c r="O17" s="30"/>
      <c r="P17" s="31"/>
      <c r="Q17" s="31"/>
      <c r="R17" s="30"/>
      <c r="S17" s="32"/>
    </row>
    <row r="18" spans="1:19" s="33" customFormat="1">
      <c r="A18" s="53">
        <v>8</v>
      </c>
      <c r="B18" s="59">
        <v>2.0299999999999994</v>
      </c>
      <c r="C18" s="10" t="s">
        <v>10</v>
      </c>
      <c r="D18" s="25"/>
      <c r="E18" s="16">
        <v>0</v>
      </c>
      <c r="F18" s="16">
        <v>0</v>
      </c>
      <c r="G18" s="40">
        <v>0</v>
      </c>
      <c r="H18" s="40">
        <v>0</v>
      </c>
      <c r="I18" s="40">
        <v>0</v>
      </c>
      <c r="J18" s="40">
        <v>0</v>
      </c>
      <c r="K18" s="30"/>
      <c r="L18" s="30"/>
      <c r="M18" s="30"/>
      <c r="N18" s="30"/>
      <c r="O18" s="30"/>
      <c r="P18" s="31"/>
      <c r="Q18" s="31"/>
      <c r="R18" s="30"/>
      <c r="S18" s="32"/>
    </row>
    <row r="19" spans="1:19" s="33" customFormat="1">
      <c r="A19" s="53">
        <v>9</v>
      </c>
      <c r="B19" s="59">
        <v>2.0399999999999991</v>
      </c>
      <c r="C19" s="10" t="s">
        <v>11</v>
      </c>
      <c r="D19" s="1"/>
      <c r="E19" s="16">
        <v>0</v>
      </c>
      <c r="F19" s="16">
        <v>0</v>
      </c>
      <c r="G19" s="40">
        <v>0</v>
      </c>
      <c r="H19" s="40">
        <v>0</v>
      </c>
      <c r="I19" s="40">
        <v>0</v>
      </c>
      <c r="J19" s="40">
        <v>0</v>
      </c>
      <c r="K19" s="30"/>
      <c r="L19" s="30"/>
      <c r="M19" s="30"/>
      <c r="N19" s="30" t="s">
        <v>2</v>
      </c>
      <c r="O19" s="30"/>
      <c r="P19" s="31"/>
      <c r="Q19" s="31"/>
      <c r="R19" s="30"/>
      <c r="S19" s="32"/>
    </row>
    <row r="20" spans="1:19" s="33" customFormat="1">
      <c r="A20" s="53">
        <v>10</v>
      </c>
      <c r="B20" s="59">
        <v>2.0499999999999989</v>
      </c>
      <c r="C20" s="10" t="s">
        <v>74</v>
      </c>
      <c r="D20" s="1"/>
      <c r="E20" s="16">
        <v>0</v>
      </c>
      <c r="F20" s="16">
        <v>0</v>
      </c>
      <c r="G20" s="40">
        <v>0</v>
      </c>
      <c r="H20" s="40">
        <v>0</v>
      </c>
      <c r="I20" s="40">
        <v>0</v>
      </c>
      <c r="J20" s="40">
        <v>0</v>
      </c>
      <c r="K20" s="30"/>
      <c r="L20" s="30"/>
      <c r="M20" s="30"/>
      <c r="N20" s="30"/>
      <c r="O20" s="30"/>
      <c r="P20" s="31"/>
      <c r="Q20" s="31"/>
      <c r="R20" s="30"/>
      <c r="S20" s="32"/>
    </row>
    <row r="21" spans="1:19" s="34" customFormat="1">
      <c r="A21" s="53">
        <v>11</v>
      </c>
      <c r="B21" s="59">
        <v>2.0599999999999987</v>
      </c>
      <c r="C21" s="10" t="s">
        <v>12</v>
      </c>
      <c r="D21" s="1"/>
      <c r="E21" s="16">
        <v>0</v>
      </c>
      <c r="F21" s="16">
        <v>-12788</v>
      </c>
      <c r="G21" s="40">
        <v>0</v>
      </c>
      <c r="H21" s="40">
        <v>0</v>
      </c>
      <c r="I21" s="40">
        <v>0</v>
      </c>
      <c r="J21" s="40">
        <v>0</v>
      </c>
      <c r="K21" s="22"/>
      <c r="L21" s="15"/>
      <c r="M21" s="23"/>
      <c r="N21" s="23"/>
      <c r="O21" s="23"/>
      <c r="P21" s="35"/>
      <c r="Q21" s="35"/>
      <c r="R21" s="23"/>
      <c r="S21" s="36"/>
    </row>
    <row r="22" spans="1:19" s="33" customFormat="1">
      <c r="A22" s="53">
        <v>12</v>
      </c>
      <c r="B22" s="59">
        <v>2.0699999999999985</v>
      </c>
      <c r="C22" s="10" t="s">
        <v>13</v>
      </c>
      <c r="D22" s="25"/>
      <c r="E22" s="16">
        <v>0</v>
      </c>
      <c r="F22" s="16">
        <v>14</v>
      </c>
      <c r="G22" s="40">
        <v>0</v>
      </c>
      <c r="H22" s="40">
        <v>0</v>
      </c>
      <c r="I22" s="40">
        <v>0</v>
      </c>
      <c r="J22" s="40">
        <v>0</v>
      </c>
      <c r="K22" s="30"/>
      <c r="L22" s="30"/>
      <c r="M22" s="30"/>
      <c r="N22" s="30"/>
      <c r="O22" s="30"/>
      <c r="P22" s="31"/>
      <c r="Q22" s="31"/>
      <c r="R22" s="30"/>
      <c r="S22" s="32"/>
    </row>
    <row r="23" spans="1:19" s="33" customFormat="1">
      <c r="A23" s="53">
        <v>13</v>
      </c>
      <c r="B23" s="59">
        <v>2.0799999999999983</v>
      </c>
      <c r="C23" s="10" t="s">
        <v>14</v>
      </c>
      <c r="D23" s="25"/>
      <c r="E23" s="16">
        <v>0</v>
      </c>
      <c r="F23" s="16">
        <v>0</v>
      </c>
      <c r="G23" s="40">
        <v>0</v>
      </c>
      <c r="H23" s="40">
        <v>0</v>
      </c>
      <c r="I23" s="40">
        <v>0</v>
      </c>
      <c r="J23" s="40">
        <v>0</v>
      </c>
      <c r="K23" s="30"/>
      <c r="L23" s="30"/>
      <c r="M23" s="30"/>
      <c r="N23" s="30"/>
      <c r="O23" s="30"/>
      <c r="P23" s="31"/>
      <c r="Q23" s="31"/>
      <c r="R23" s="30"/>
      <c r="S23" s="32"/>
    </row>
    <row r="24" spans="1:19" s="34" customFormat="1">
      <c r="A24" s="53">
        <v>14</v>
      </c>
      <c r="B24" s="59">
        <v>2.0899999999999981</v>
      </c>
      <c r="C24" s="10" t="s">
        <v>35</v>
      </c>
      <c r="D24" s="25"/>
      <c r="E24" s="16">
        <v>0</v>
      </c>
      <c r="F24" s="16">
        <v>0</v>
      </c>
      <c r="G24" s="40">
        <v>0</v>
      </c>
      <c r="H24" s="40">
        <v>0</v>
      </c>
      <c r="I24" s="40">
        <v>0</v>
      </c>
      <c r="J24" s="40">
        <v>0</v>
      </c>
      <c r="K24" s="22"/>
      <c r="L24" s="23"/>
      <c r="M24" s="23"/>
      <c r="N24" s="23"/>
      <c r="O24" s="23"/>
      <c r="P24" s="35"/>
      <c r="Q24" s="35"/>
      <c r="R24" s="23"/>
      <c r="S24" s="37"/>
    </row>
    <row r="25" spans="1:19">
      <c r="A25" s="53">
        <v>15</v>
      </c>
      <c r="B25" s="59">
        <v>2.0999999999999979</v>
      </c>
      <c r="C25" s="10" t="s">
        <v>15</v>
      </c>
      <c r="D25" s="25"/>
      <c r="E25" s="16">
        <v>0</v>
      </c>
      <c r="F25" s="16">
        <v>0</v>
      </c>
      <c r="G25" s="40">
        <v>0</v>
      </c>
      <c r="H25" s="40">
        <v>0</v>
      </c>
      <c r="I25" s="40">
        <v>0</v>
      </c>
      <c r="J25" s="40">
        <v>0</v>
      </c>
      <c r="K25" s="22"/>
      <c r="L25" s="5"/>
      <c r="M25" s="5"/>
      <c r="N25" s="5"/>
      <c r="O25" s="5"/>
      <c r="P25" s="11"/>
      <c r="Q25" s="11"/>
      <c r="R25" s="5"/>
      <c r="S25" s="2"/>
    </row>
    <row r="26" spans="1:19" s="34" customFormat="1">
      <c r="A26" s="53">
        <v>16</v>
      </c>
      <c r="B26" s="59">
        <v>2.1099999999999977</v>
      </c>
      <c r="C26" s="10" t="s">
        <v>48</v>
      </c>
      <c r="D26" s="25"/>
      <c r="E26" s="16">
        <v>0</v>
      </c>
      <c r="F26" s="16">
        <v>0</v>
      </c>
      <c r="G26" s="40">
        <v>0</v>
      </c>
      <c r="H26" s="40">
        <v>0</v>
      </c>
      <c r="I26" s="40">
        <v>0</v>
      </c>
      <c r="J26" s="40">
        <v>0</v>
      </c>
      <c r="K26" s="23"/>
      <c r="L26" s="23"/>
      <c r="M26" s="23"/>
      <c r="N26" s="23"/>
      <c r="O26" s="23"/>
      <c r="P26" s="35"/>
      <c r="Q26" s="35"/>
      <c r="R26" s="23"/>
      <c r="S26" s="36"/>
    </row>
    <row r="27" spans="1:19" s="34" customFormat="1">
      <c r="A27" s="53">
        <v>17</v>
      </c>
      <c r="B27" s="59">
        <v>2.1199999999999974</v>
      </c>
      <c r="C27" s="10" t="s">
        <v>16</v>
      </c>
      <c r="E27" s="16">
        <v>0</v>
      </c>
      <c r="F27" s="16">
        <v>4610</v>
      </c>
      <c r="G27" s="40">
        <v>0</v>
      </c>
      <c r="H27" s="40">
        <v>0</v>
      </c>
      <c r="I27" s="40">
        <v>0</v>
      </c>
      <c r="J27" s="40">
        <v>0</v>
      </c>
      <c r="K27" s="23"/>
      <c r="L27" s="23"/>
      <c r="M27" s="23"/>
      <c r="N27" s="23"/>
      <c r="O27" s="23"/>
      <c r="P27" s="35"/>
      <c r="Q27" s="35"/>
      <c r="R27" s="23"/>
      <c r="S27" s="36"/>
    </row>
    <row r="28" spans="1:19">
      <c r="A28" s="53">
        <v>18</v>
      </c>
      <c r="B28" s="59">
        <v>2.1299999999999972</v>
      </c>
      <c r="C28" s="10" t="s">
        <v>36</v>
      </c>
      <c r="D28" s="25"/>
      <c r="E28" s="16">
        <v>0</v>
      </c>
      <c r="F28" s="16">
        <v>-6</v>
      </c>
      <c r="G28" s="40">
        <v>0</v>
      </c>
      <c r="H28" s="40">
        <v>0</v>
      </c>
      <c r="I28" s="40">
        <v>0</v>
      </c>
      <c r="J28" s="40">
        <v>0</v>
      </c>
      <c r="K28" s="22"/>
      <c r="L28" s="23"/>
      <c r="M28" s="5"/>
      <c r="N28" s="5"/>
      <c r="O28" s="5"/>
      <c r="P28" s="11"/>
      <c r="Q28" s="11"/>
      <c r="R28" s="5"/>
      <c r="S28" s="2"/>
    </row>
    <row r="29" spans="1:19" s="34" customFormat="1">
      <c r="A29" s="53">
        <v>19</v>
      </c>
      <c r="B29" s="59">
        <v>2.1499999999999968</v>
      </c>
      <c r="C29" s="10" t="s">
        <v>75</v>
      </c>
      <c r="D29" s="25"/>
      <c r="E29" s="16">
        <v>0</v>
      </c>
      <c r="F29" s="16">
        <v>0</v>
      </c>
      <c r="G29" s="40">
        <v>0</v>
      </c>
      <c r="H29" s="40">
        <v>0</v>
      </c>
      <c r="I29" s="40">
        <v>0</v>
      </c>
      <c r="J29" s="40">
        <v>0</v>
      </c>
      <c r="K29" s="22"/>
      <c r="L29" s="5"/>
    </row>
    <row r="30" spans="1:19" s="34" customFormat="1">
      <c r="A30" s="53">
        <v>20</v>
      </c>
      <c r="B30" s="59">
        <v>2.1599999999999966</v>
      </c>
      <c r="C30" s="10" t="s">
        <v>76</v>
      </c>
      <c r="D30" s="25"/>
      <c r="E30" s="16">
        <v>0</v>
      </c>
      <c r="F30" s="16">
        <v>981</v>
      </c>
      <c r="G30" s="40">
        <v>0</v>
      </c>
      <c r="H30" s="40">
        <v>0</v>
      </c>
      <c r="I30" s="40">
        <v>0</v>
      </c>
      <c r="J30" s="40">
        <v>0</v>
      </c>
      <c r="K30" s="22"/>
      <c r="L30" s="5"/>
      <c r="M30" s="23"/>
      <c r="N30" s="23"/>
      <c r="O30" s="23"/>
      <c r="P30" s="35"/>
      <c r="Q30" s="35"/>
      <c r="R30" s="23"/>
      <c r="S30" s="36"/>
    </row>
    <row r="31" spans="1:19">
      <c r="A31" s="53">
        <v>21</v>
      </c>
      <c r="B31" s="59">
        <v>2.1699999999999964</v>
      </c>
      <c r="C31" s="10" t="s">
        <v>17</v>
      </c>
      <c r="D31" s="25"/>
      <c r="E31" s="16">
        <v>0</v>
      </c>
      <c r="F31" s="16">
        <v>0</v>
      </c>
      <c r="G31" s="40">
        <v>0</v>
      </c>
      <c r="H31" s="40">
        <v>0</v>
      </c>
      <c r="I31" s="40">
        <v>0</v>
      </c>
      <c r="J31" s="40">
        <v>0</v>
      </c>
      <c r="K31" s="22"/>
      <c r="L31" s="12"/>
      <c r="M31" s="5"/>
      <c r="N31" s="5"/>
      <c r="O31" s="5"/>
      <c r="P31" s="11"/>
      <c r="Q31" s="11"/>
      <c r="R31" s="5"/>
      <c r="S31" s="2"/>
    </row>
    <row r="32" spans="1:19">
      <c r="A32" s="53">
        <v>22</v>
      </c>
      <c r="B32" s="58">
        <v>3</v>
      </c>
      <c r="C32" s="10" t="s">
        <v>31</v>
      </c>
      <c r="D32" s="60"/>
      <c r="E32" s="40">
        <v>-147616</v>
      </c>
      <c r="F32" s="16">
        <v>-139558</v>
      </c>
      <c r="G32" s="40">
        <v>0</v>
      </c>
      <c r="H32" s="40">
        <v>0</v>
      </c>
      <c r="I32" s="40">
        <v>0</v>
      </c>
      <c r="J32" s="40">
        <v>0</v>
      </c>
      <c r="K32" s="22"/>
      <c r="L32" s="5"/>
      <c r="M32" s="5"/>
      <c r="N32" s="5"/>
      <c r="O32" s="5"/>
      <c r="P32" s="11"/>
      <c r="Q32" s="11"/>
      <c r="R32" s="5"/>
      <c r="S32" s="2"/>
    </row>
    <row r="33" spans="1:19">
      <c r="A33" s="53">
        <v>23</v>
      </c>
      <c r="B33" s="58">
        <v>3.01</v>
      </c>
      <c r="C33" s="10" t="s">
        <v>34</v>
      </c>
      <c r="D33" s="25"/>
      <c r="E33" s="40">
        <v>-62</v>
      </c>
      <c r="F33" s="16">
        <v>747</v>
      </c>
      <c r="G33" s="40">
        <v>0</v>
      </c>
      <c r="H33" s="40">
        <v>0</v>
      </c>
      <c r="I33" s="40">
        <v>0</v>
      </c>
      <c r="J33" s="40">
        <v>0</v>
      </c>
      <c r="K33" s="22"/>
      <c r="L33" s="5"/>
      <c r="M33" s="5"/>
      <c r="N33" s="5"/>
      <c r="O33" s="5"/>
      <c r="P33" s="11"/>
      <c r="Q33" s="11"/>
      <c r="R33" s="5"/>
      <c r="S33" s="2"/>
    </row>
    <row r="34" spans="1:19">
      <c r="A34" s="53">
        <v>24</v>
      </c>
      <c r="B34" s="58">
        <v>3.0199999999999996</v>
      </c>
      <c r="C34" s="10" t="s">
        <v>32</v>
      </c>
      <c r="D34" s="34"/>
      <c r="E34" s="16">
        <v>0</v>
      </c>
      <c r="F34" s="16">
        <v>738</v>
      </c>
      <c r="G34" s="40">
        <v>0</v>
      </c>
      <c r="H34" s="40">
        <v>0</v>
      </c>
      <c r="I34" s="40">
        <v>0</v>
      </c>
      <c r="J34" s="40">
        <v>0</v>
      </c>
      <c r="K34" s="22"/>
      <c r="L34" s="5"/>
      <c r="M34" s="5"/>
      <c r="N34" s="5"/>
      <c r="O34" s="5"/>
      <c r="P34" s="11"/>
      <c r="Q34" s="11"/>
      <c r="R34" s="5"/>
      <c r="S34" s="2"/>
    </row>
    <row r="35" spans="1:19">
      <c r="A35" s="53">
        <v>25</v>
      </c>
      <c r="B35" s="58">
        <v>3.0299999999999994</v>
      </c>
      <c r="C35" s="10" t="s">
        <v>33</v>
      </c>
      <c r="D35" s="25"/>
      <c r="E35" s="16">
        <v>0</v>
      </c>
      <c r="F35" s="16">
        <v>1</v>
      </c>
      <c r="G35" s="40">
        <v>0</v>
      </c>
      <c r="H35" s="40">
        <v>0</v>
      </c>
      <c r="I35" s="40">
        <v>0</v>
      </c>
      <c r="J35" s="40">
        <v>0</v>
      </c>
      <c r="K35" s="22"/>
      <c r="L35" s="5"/>
      <c r="M35" s="5"/>
      <c r="N35" s="5"/>
      <c r="O35" s="5"/>
      <c r="P35" s="11"/>
      <c r="Q35" s="11"/>
      <c r="R35" s="5"/>
      <c r="S35" s="2"/>
    </row>
    <row r="36" spans="1:19">
      <c r="A36" s="53">
        <v>26</v>
      </c>
      <c r="B36" s="58">
        <v>3.0399999999999991</v>
      </c>
      <c r="C36" s="10" t="s">
        <v>41</v>
      </c>
      <c r="D36" s="25"/>
      <c r="E36" s="16">
        <v>0</v>
      </c>
      <c r="F36" s="16">
        <v>1110</v>
      </c>
      <c r="G36" s="40">
        <v>0</v>
      </c>
      <c r="H36" s="40">
        <v>0</v>
      </c>
      <c r="I36" s="40">
        <v>0</v>
      </c>
      <c r="J36" s="40">
        <v>0</v>
      </c>
      <c r="K36" s="22"/>
      <c r="L36" s="5"/>
      <c r="M36" s="5"/>
      <c r="N36" s="5"/>
      <c r="O36" s="5"/>
      <c r="P36" s="11"/>
      <c r="Q36" s="11"/>
      <c r="R36" s="5"/>
      <c r="S36" s="2"/>
    </row>
    <row r="37" spans="1:19">
      <c r="A37" s="53">
        <v>27</v>
      </c>
      <c r="B37" s="58">
        <v>3.0499999999999989</v>
      </c>
      <c r="C37" s="10" t="s">
        <v>42</v>
      </c>
      <c r="D37" s="25"/>
      <c r="E37" s="16">
        <v>0</v>
      </c>
      <c r="F37" s="16">
        <v>0</v>
      </c>
      <c r="G37" s="40">
        <v>0</v>
      </c>
      <c r="H37" s="40">
        <v>0</v>
      </c>
      <c r="I37" s="40">
        <v>0</v>
      </c>
      <c r="J37" s="40">
        <v>0</v>
      </c>
      <c r="K37" s="22"/>
      <c r="L37" s="5"/>
      <c r="M37" s="5"/>
      <c r="N37" s="5"/>
      <c r="O37" s="5"/>
      <c r="P37" s="11"/>
      <c r="Q37" s="11"/>
      <c r="R37" s="5"/>
      <c r="S37" s="2"/>
    </row>
    <row r="38" spans="1:19">
      <c r="A38" s="53">
        <v>28</v>
      </c>
      <c r="B38" s="58">
        <v>3.0599999999999987</v>
      </c>
      <c r="C38" s="10" t="s">
        <v>77</v>
      </c>
      <c r="D38" s="25"/>
      <c r="E38" s="16">
        <v>0</v>
      </c>
      <c r="F38" s="16">
        <v>1341</v>
      </c>
      <c r="G38" s="40">
        <v>0</v>
      </c>
      <c r="H38" s="40">
        <v>0</v>
      </c>
      <c r="I38" s="40">
        <v>0</v>
      </c>
      <c r="J38" s="40">
        <v>0</v>
      </c>
      <c r="K38" s="22"/>
      <c r="L38" s="5"/>
      <c r="M38" s="5"/>
      <c r="N38" s="5"/>
      <c r="O38" s="5"/>
      <c r="P38" s="11"/>
      <c r="Q38" s="11"/>
      <c r="R38" s="5"/>
      <c r="S38" s="2"/>
    </row>
    <row r="39" spans="1:19">
      <c r="A39" s="53">
        <v>29</v>
      </c>
      <c r="B39" s="59">
        <v>3.0699999999999985</v>
      </c>
      <c r="C39" s="46" t="s">
        <v>78</v>
      </c>
      <c r="D39" s="25"/>
      <c r="E39" s="16">
        <v>0</v>
      </c>
      <c r="F39" s="16">
        <v>406</v>
      </c>
      <c r="G39" s="40">
        <v>18532</v>
      </c>
      <c r="H39" s="40">
        <v>-8883</v>
      </c>
      <c r="I39" s="40">
        <v>0</v>
      </c>
      <c r="J39" s="40">
        <v>-1567</v>
      </c>
      <c r="K39" s="38"/>
      <c r="L39" s="5"/>
    </row>
    <row r="40" spans="1:19">
      <c r="A40" s="53">
        <v>30</v>
      </c>
      <c r="B40" s="58">
        <v>4</v>
      </c>
      <c r="C40" s="10" t="s">
        <v>84</v>
      </c>
      <c r="D40" s="25"/>
      <c r="E40" s="16">
        <v>0</v>
      </c>
      <c r="F40" s="16">
        <v>1091</v>
      </c>
      <c r="G40" s="40">
        <v>47766</v>
      </c>
      <c r="H40" s="40">
        <v>-25454</v>
      </c>
      <c r="I40" s="40">
        <v>0</v>
      </c>
      <c r="J40" s="40">
        <v>-3054</v>
      </c>
      <c r="K40" s="22"/>
      <c r="L40" s="5"/>
    </row>
    <row r="41" spans="1:19" s="47" customFormat="1">
      <c r="A41" s="53">
        <v>31</v>
      </c>
      <c r="B41" s="59">
        <v>4.01</v>
      </c>
      <c r="C41" s="10" t="s">
        <v>85</v>
      </c>
      <c r="D41" s="25"/>
      <c r="E41" s="16">
        <v>0</v>
      </c>
      <c r="F41" s="16">
        <v>120</v>
      </c>
      <c r="G41" s="40">
        <v>6391</v>
      </c>
      <c r="H41" s="40">
        <v>-11497</v>
      </c>
      <c r="I41" s="40">
        <v>0</v>
      </c>
      <c r="J41" s="40">
        <v>-1243</v>
      </c>
      <c r="K41" s="48"/>
      <c r="L41" s="17"/>
    </row>
    <row r="42" spans="1:19" s="47" customFormat="1">
      <c r="A42" s="53">
        <v>32</v>
      </c>
      <c r="B42" s="59">
        <v>4.0199999999999996</v>
      </c>
      <c r="C42" s="46" t="s">
        <v>86</v>
      </c>
      <c r="D42" s="61"/>
      <c r="E42" s="16">
        <v>0</v>
      </c>
      <c r="F42" s="16">
        <v>0</v>
      </c>
      <c r="G42" s="40">
        <v>0</v>
      </c>
      <c r="H42" s="40">
        <v>0</v>
      </c>
      <c r="I42" s="40">
        <v>0</v>
      </c>
      <c r="J42" s="40">
        <v>0</v>
      </c>
      <c r="K42" s="48"/>
      <c r="L42" s="17"/>
    </row>
    <row r="43" spans="1:19" s="47" customFormat="1">
      <c r="A43" s="54">
        <v>33</v>
      </c>
      <c r="B43" s="59">
        <v>4.0299999999999994</v>
      </c>
      <c r="C43" s="46" t="s">
        <v>87</v>
      </c>
      <c r="D43" s="61"/>
      <c r="E43" s="16">
        <v>0</v>
      </c>
      <c r="F43" s="16">
        <v>0</v>
      </c>
      <c r="G43" s="40">
        <v>0</v>
      </c>
      <c r="H43" s="40">
        <v>0</v>
      </c>
      <c r="I43" s="40">
        <v>0</v>
      </c>
      <c r="J43" s="40">
        <v>0</v>
      </c>
      <c r="K43" s="48"/>
      <c r="L43" s="17"/>
    </row>
    <row r="44" spans="1:19" s="47" customFormat="1">
      <c r="A44" s="54">
        <v>34</v>
      </c>
      <c r="B44" s="59">
        <v>4.04</v>
      </c>
      <c r="C44" s="46" t="s">
        <v>79</v>
      </c>
      <c r="E44" s="62"/>
      <c r="F44" s="62"/>
      <c r="G44" s="62"/>
      <c r="H44" s="62"/>
      <c r="I44" s="62"/>
      <c r="J44" s="62"/>
      <c r="K44" s="48"/>
      <c r="L44" s="17"/>
    </row>
    <row r="45" spans="1:19">
      <c r="A45" s="54">
        <v>35</v>
      </c>
      <c r="B45" s="59">
        <v>4.05</v>
      </c>
      <c r="C45" s="46" t="s">
        <v>80</v>
      </c>
      <c r="D45" s="47"/>
      <c r="E45" s="40">
        <v>0</v>
      </c>
      <c r="F45" s="40">
        <v>-3317</v>
      </c>
      <c r="G45" s="40">
        <v>0</v>
      </c>
      <c r="H45" s="40">
        <v>0</v>
      </c>
      <c r="I45" s="40">
        <v>0</v>
      </c>
      <c r="J45" s="40">
        <v>0</v>
      </c>
      <c r="K45" s="22"/>
      <c r="L45" s="12"/>
      <c r="M45" s="5"/>
      <c r="N45" s="5"/>
      <c r="O45" s="5"/>
      <c r="P45" s="9"/>
      <c r="Q45" s="9"/>
      <c r="R45" s="14"/>
      <c r="S45" s="2"/>
    </row>
    <row r="46" spans="1:19">
      <c r="A46" s="54">
        <v>36</v>
      </c>
      <c r="B46" s="59">
        <v>4.0599999999999996</v>
      </c>
      <c r="C46" s="46" t="s">
        <v>81</v>
      </c>
      <c r="D46" s="47"/>
      <c r="E46" s="40">
        <v>0</v>
      </c>
      <c r="F46" s="40">
        <v>-106</v>
      </c>
      <c r="G46" s="40">
        <v>0</v>
      </c>
      <c r="H46" s="40">
        <v>0</v>
      </c>
      <c r="I46" s="40">
        <v>0</v>
      </c>
      <c r="J46" s="40">
        <v>0</v>
      </c>
      <c r="K46" s="22"/>
      <c r="L46" s="5"/>
      <c r="M46" s="5"/>
      <c r="N46" s="5"/>
      <c r="O46" s="5"/>
      <c r="P46" s="9"/>
      <c r="Q46" s="9"/>
      <c r="R46" s="14"/>
      <c r="S46" s="2"/>
    </row>
    <row r="47" spans="1:19">
      <c r="A47" s="63"/>
      <c r="B47" s="59"/>
      <c r="C47" s="46"/>
      <c r="D47" s="47"/>
      <c r="E47" s="40"/>
      <c r="F47" s="40"/>
      <c r="G47" s="40"/>
      <c r="H47" s="40"/>
      <c r="I47" s="40"/>
      <c r="J47" s="40"/>
      <c r="K47" s="22"/>
      <c r="L47" s="5"/>
      <c r="M47" s="5"/>
      <c r="N47" s="5"/>
      <c r="O47" s="5"/>
      <c r="P47" s="9"/>
      <c r="Q47" s="9"/>
      <c r="R47" s="14"/>
      <c r="S47" s="2"/>
    </row>
    <row r="48" spans="1:19">
      <c r="A48" s="53">
        <v>37</v>
      </c>
      <c r="B48" s="5" t="s">
        <v>55</v>
      </c>
      <c r="C48" s="5"/>
      <c r="D48" s="5"/>
      <c r="E48" s="64">
        <f>SUM(E12:E47)</f>
        <v>55894</v>
      </c>
      <c r="F48" s="64">
        <f t="shared" ref="F48:J48" si="0">SUM(F12:F47)</f>
        <v>269389</v>
      </c>
      <c r="G48" s="64">
        <f t="shared" si="0"/>
        <v>1171132</v>
      </c>
      <c r="H48" s="64">
        <f t="shared" si="0"/>
        <v>-446967</v>
      </c>
      <c r="I48" s="64">
        <f t="shared" si="0"/>
        <v>15867</v>
      </c>
      <c r="J48" s="64">
        <f t="shared" si="0"/>
        <v>-122106</v>
      </c>
      <c r="K48" s="1"/>
    </row>
    <row r="49" spans="1:11">
      <c r="A49" s="4"/>
      <c r="B49" s="5"/>
      <c r="C49" s="5"/>
      <c r="D49" s="5"/>
      <c r="E49" s="13"/>
      <c r="F49" s="65"/>
      <c r="G49" s="65"/>
      <c r="H49" s="66"/>
      <c r="I49" s="66"/>
      <c r="J49" s="7"/>
      <c r="K49" s="1"/>
    </row>
    <row r="50" spans="1:11">
      <c r="A50" s="74" t="s">
        <v>82</v>
      </c>
      <c r="B50" s="74"/>
      <c r="C50" s="74"/>
      <c r="D50" s="74"/>
      <c r="E50" s="74"/>
      <c r="F50" s="74"/>
      <c r="G50" s="74"/>
      <c r="H50" s="74"/>
      <c r="I50" s="74"/>
      <c r="J50" s="74"/>
      <c r="K50" s="1"/>
    </row>
    <row r="51" spans="1:11">
      <c r="I51" s="1"/>
      <c r="J51" s="7"/>
      <c r="K51" s="1"/>
    </row>
    <row r="52" spans="1:11">
      <c r="A52" s="74" t="s">
        <v>83</v>
      </c>
      <c r="B52" s="74"/>
      <c r="C52" s="74"/>
      <c r="D52" s="74"/>
      <c r="E52" s="74"/>
      <c r="F52" s="74"/>
      <c r="G52" s="74"/>
      <c r="H52" s="74"/>
      <c r="I52" s="74"/>
      <c r="J52" s="74"/>
      <c r="K52" s="1"/>
    </row>
    <row r="53" spans="1:11">
      <c r="I53" s="1"/>
      <c r="J53" s="7"/>
      <c r="K53" s="1"/>
    </row>
    <row r="54" spans="1:11">
      <c r="B54" s="4" t="s">
        <v>51</v>
      </c>
      <c r="G54" s="4" t="s">
        <v>40</v>
      </c>
      <c r="H54" s="4" t="s">
        <v>21</v>
      </c>
      <c r="I54" s="1"/>
      <c r="J54" s="7"/>
      <c r="K54" s="1"/>
    </row>
    <row r="55" spans="1:11">
      <c r="B55" s="4">
        <v>1</v>
      </c>
      <c r="C55" s="1" t="s">
        <v>30</v>
      </c>
      <c r="D55" s="1" t="s">
        <v>18</v>
      </c>
      <c r="E55" s="18"/>
      <c r="G55" s="20">
        <f>SUM(G48:J48)</f>
        <v>617926</v>
      </c>
      <c r="I55" s="1"/>
      <c r="J55" s="7"/>
      <c r="K55" s="1"/>
    </row>
    <row r="56" spans="1:11">
      <c r="B56" s="4"/>
      <c r="E56" s="18"/>
      <c r="G56" s="19"/>
      <c r="I56" s="1"/>
      <c r="J56" s="7"/>
      <c r="K56" s="1"/>
    </row>
    <row r="57" spans="1:11">
      <c r="B57" s="4">
        <v>2</v>
      </c>
      <c r="C57" s="1" t="s">
        <v>56</v>
      </c>
      <c r="D57" s="47" t="s">
        <v>57</v>
      </c>
      <c r="E57" s="18"/>
      <c r="G57" s="41">
        <v>8.2500000000000004E-2</v>
      </c>
      <c r="H57" s="39">
        <v>2.9700000000000001E-2</v>
      </c>
      <c r="I57" s="1"/>
      <c r="J57" s="7"/>
      <c r="K57" s="1"/>
    </row>
    <row r="58" spans="1:11">
      <c r="B58" s="4"/>
      <c r="E58" s="18"/>
      <c r="G58" s="42"/>
      <c r="I58" s="1"/>
      <c r="J58" s="7"/>
      <c r="K58" s="1"/>
    </row>
    <row r="59" spans="1:11">
      <c r="B59" s="4">
        <v>3</v>
      </c>
      <c r="C59" s="1" t="s">
        <v>1</v>
      </c>
      <c r="D59" s="1" t="s">
        <v>19</v>
      </c>
      <c r="E59" s="18"/>
      <c r="G59" s="19">
        <f>G55*G57</f>
        <v>50978.895000000004</v>
      </c>
      <c r="I59" s="1"/>
      <c r="J59" s="7"/>
      <c r="K59" s="1"/>
    </row>
    <row r="60" spans="1:11">
      <c r="B60" s="4"/>
      <c r="E60" s="18"/>
      <c r="G60" s="19"/>
      <c r="I60" s="1"/>
      <c r="J60" s="7"/>
      <c r="K60" s="1"/>
    </row>
    <row r="61" spans="1:11" ht="13.15" customHeight="1">
      <c r="B61" s="4">
        <v>4</v>
      </c>
      <c r="C61" s="1" t="s">
        <v>25</v>
      </c>
      <c r="D61" s="1" t="s">
        <v>19</v>
      </c>
      <c r="E61" s="18"/>
      <c r="G61" s="19">
        <f>G55*H57*-0.35</f>
        <v>-6423.3407699999998</v>
      </c>
      <c r="I61" s="1"/>
      <c r="J61" s="7"/>
      <c r="K61" s="1"/>
    </row>
    <row r="62" spans="1:11" ht="13.15" customHeight="1">
      <c r="B62" s="4"/>
      <c r="D62" s="1" t="s">
        <v>22</v>
      </c>
      <c r="E62" s="18"/>
      <c r="G62" s="19"/>
      <c r="I62" s="1"/>
      <c r="J62" s="7"/>
      <c r="K62" s="1"/>
    </row>
    <row r="63" spans="1:11" ht="13.15" customHeight="1">
      <c r="B63" s="4"/>
      <c r="E63" s="18"/>
      <c r="G63" s="19"/>
      <c r="I63" s="1"/>
      <c r="J63" s="67"/>
      <c r="K63" s="1"/>
    </row>
    <row r="64" spans="1:11" ht="13.15" customHeight="1">
      <c r="B64" s="4">
        <v>5</v>
      </c>
      <c r="C64" s="1" t="s">
        <v>23</v>
      </c>
      <c r="D64" s="1" t="s">
        <v>19</v>
      </c>
      <c r="E64" s="18"/>
      <c r="G64" s="43">
        <f>F48-E48</f>
        <v>213495</v>
      </c>
      <c r="I64" s="1"/>
      <c r="J64" s="67"/>
      <c r="K64" s="1"/>
    </row>
    <row r="65" spans="2:11" ht="13.15" customHeight="1">
      <c r="B65" s="4"/>
      <c r="D65" s="1" t="s">
        <v>24</v>
      </c>
      <c r="E65" s="18"/>
      <c r="G65" s="9"/>
      <c r="I65" s="1"/>
      <c r="J65" s="1"/>
      <c r="K65" s="1"/>
    </row>
    <row r="66" spans="2:11" ht="13.15" customHeight="1">
      <c r="B66" s="4"/>
      <c r="E66" s="18"/>
      <c r="G66" s="9"/>
      <c r="I66" s="1"/>
      <c r="J66" s="1"/>
      <c r="K66" s="1"/>
    </row>
    <row r="67" spans="2:11" ht="13.15" customHeight="1">
      <c r="B67" s="4">
        <v>6</v>
      </c>
      <c r="C67" s="1" t="s">
        <v>25</v>
      </c>
      <c r="D67" s="1" t="s">
        <v>19</v>
      </c>
      <c r="E67" s="18"/>
      <c r="G67" s="19">
        <f>G64*-0.35</f>
        <v>-74723.25</v>
      </c>
      <c r="I67" s="1"/>
      <c r="J67" s="1"/>
      <c r="K67" s="1"/>
    </row>
    <row r="68" spans="2:11" ht="13.15" customHeight="1">
      <c r="B68" s="4"/>
      <c r="D68" s="1" t="s">
        <v>26</v>
      </c>
      <c r="E68" s="18"/>
      <c r="I68" s="1"/>
      <c r="J68" s="1"/>
      <c r="K68" s="1"/>
    </row>
    <row r="69" spans="2:11" ht="13.15" customHeight="1">
      <c r="B69" s="4"/>
      <c r="E69" s="18"/>
      <c r="I69" s="1"/>
      <c r="J69" s="1"/>
      <c r="K69" s="1"/>
    </row>
    <row r="70" spans="2:11" ht="13.15" customHeight="1">
      <c r="B70" s="4">
        <v>7</v>
      </c>
      <c r="C70" s="1" t="s">
        <v>27</v>
      </c>
      <c r="D70" s="1" t="s">
        <v>19</v>
      </c>
      <c r="E70" s="18"/>
      <c r="G70" s="19">
        <f>SUM(G59:G68)</f>
        <v>183327.30423000001</v>
      </c>
      <c r="I70" s="1"/>
      <c r="J70" s="1"/>
      <c r="K70" s="1"/>
    </row>
    <row r="71" spans="2:11" ht="13.15" customHeight="1">
      <c r="B71" s="4"/>
      <c r="E71" s="18"/>
      <c r="I71" s="1"/>
      <c r="J71" s="1"/>
      <c r="K71" s="1"/>
    </row>
    <row r="72" spans="2:11" ht="13.15" customHeight="1">
      <c r="B72" s="4">
        <v>8</v>
      </c>
      <c r="C72" s="1" t="s">
        <v>28</v>
      </c>
      <c r="D72" s="1" t="s">
        <v>29</v>
      </c>
      <c r="E72" s="18"/>
      <c r="G72" s="1">
        <f>1-0.35</f>
        <v>0.65</v>
      </c>
      <c r="I72" s="1"/>
      <c r="J72" s="1"/>
      <c r="K72" s="1"/>
    </row>
    <row r="73" spans="2:11" ht="13.15" customHeight="1" thickBot="1">
      <c r="B73" s="4"/>
      <c r="E73" s="18"/>
      <c r="I73" s="1"/>
      <c r="J73" s="68"/>
      <c r="K73" s="1"/>
    </row>
    <row r="74" spans="2:11" ht="13.15" customHeight="1" thickBot="1">
      <c r="B74" s="4">
        <v>9</v>
      </c>
      <c r="C74" s="1" t="s">
        <v>30</v>
      </c>
      <c r="D74" s="1" t="s">
        <v>20</v>
      </c>
      <c r="E74" s="18"/>
      <c r="G74" s="44">
        <f>G70/G72</f>
        <v>282042.00650769233</v>
      </c>
      <c r="H74" s="19"/>
      <c r="I74" s="1"/>
      <c r="J74" s="1"/>
      <c r="K74" s="1"/>
    </row>
    <row r="75" spans="2:11" ht="13.15" customHeight="1">
      <c r="I75" s="1"/>
      <c r="J75" s="20"/>
      <c r="K75" s="1"/>
    </row>
    <row r="76" spans="2:11" ht="13.15" customHeight="1">
      <c r="B76" s="4">
        <v>10</v>
      </c>
      <c r="C76" s="17" t="s">
        <v>47</v>
      </c>
      <c r="G76" s="40">
        <v>5574856.2549999999</v>
      </c>
      <c r="H76" s="20"/>
      <c r="J76" s="1"/>
      <c r="K76" s="1"/>
    </row>
    <row r="77" spans="2:11" ht="13.15" customHeight="1">
      <c r="B77"/>
      <c r="E77" s="18"/>
      <c r="I77" s="1"/>
      <c r="J77" s="1"/>
      <c r="K77" s="1"/>
    </row>
    <row r="78" spans="2:11" ht="13.15" customHeight="1">
      <c r="B78" s="4">
        <v>11</v>
      </c>
      <c r="C78" s="1" t="s">
        <v>58</v>
      </c>
      <c r="G78" s="69">
        <f>G74/G76</f>
        <v>5.0591798892524513E-2</v>
      </c>
      <c r="I78" s="1"/>
      <c r="J78" s="19"/>
      <c r="K78" s="1"/>
    </row>
    <row r="79" spans="2:11" ht="13.15" customHeight="1">
      <c r="I79" s="1"/>
      <c r="J79" s="1"/>
      <c r="K79" s="1"/>
    </row>
    <row r="80" spans="2:11" ht="13.15" customHeight="1">
      <c r="B80" s="4">
        <v>12</v>
      </c>
      <c r="C80" s="1" t="s">
        <v>59</v>
      </c>
      <c r="G80" s="70">
        <f>167843.005+31051.786</f>
        <v>198894.791</v>
      </c>
      <c r="J80" s="1"/>
      <c r="K80" s="1"/>
    </row>
    <row r="81" spans="1:19" ht="13.15" customHeight="1">
      <c r="G81" s="70"/>
      <c r="I81" s="1"/>
      <c r="J81" s="1"/>
      <c r="K81" s="1"/>
    </row>
    <row r="82" spans="1:19" ht="13.15" customHeight="1">
      <c r="B82" s="4">
        <v>13</v>
      </c>
      <c r="C82" s="1" t="s">
        <v>60</v>
      </c>
      <c r="G82" s="70">
        <f>255080.554+47191.164</f>
        <v>302271.71799999999</v>
      </c>
      <c r="I82" s="1"/>
      <c r="J82" s="1"/>
      <c r="K82" s="1"/>
    </row>
    <row r="83" spans="1:19" ht="13.15" customHeight="1" thickBot="1">
      <c r="I83" s="1"/>
      <c r="J83" s="1"/>
      <c r="K83" s="1"/>
    </row>
    <row r="84" spans="1:19" ht="13.5" thickBot="1">
      <c r="B84" s="4">
        <v>14</v>
      </c>
      <c r="C84" s="1" t="s">
        <v>61</v>
      </c>
      <c r="G84" s="45">
        <f>G78*G80/G82</f>
        <v>3.328940376433992E-2</v>
      </c>
      <c r="I84" s="1"/>
      <c r="J84" s="19"/>
      <c r="K84" s="1"/>
    </row>
    <row r="85" spans="1:19">
      <c r="I85" s="1"/>
      <c r="J85" s="19"/>
      <c r="K85" s="1"/>
    </row>
    <row r="86" spans="1:19" ht="12.75" customHeight="1">
      <c r="I86" s="1"/>
      <c r="J86" s="1"/>
      <c r="K86" s="1"/>
    </row>
    <row r="87" spans="1:19">
      <c r="I87" s="1"/>
      <c r="J87" s="1"/>
      <c r="K87" s="1"/>
    </row>
    <row r="88" spans="1:19">
      <c r="I88" s="1"/>
      <c r="J88" s="1"/>
      <c r="K88" s="1"/>
    </row>
    <row r="89" spans="1:19" hidden="1">
      <c r="C89" s="2"/>
      <c r="I89" s="1"/>
      <c r="J89" s="1"/>
      <c r="K89" s="1"/>
    </row>
    <row r="90" spans="1:19">
      <c r="C90" s="4"/>
      <c r="I90" s="1"/>
      <c r="J90" s="1"/>
      <c r="K90" s="1"/>
    </row>
    <row r="91" spans="1:19">
      <c r="A91" s="74" t="s">
        <v>62</v>
      </c>
      <c r="B91" s="74"/>
      <c r="C91" s="74"/>
      <c r="D91" s="74"/>
      <c r="E91" s="74"/>
      <c r="F91" s="74"/>
      <c r="G91" s="74"/>
      <c r="H91" s="74"/>
      <c r="I91" s="74"/>
      <c r="J91" s="74"/>
      <c r="K91" s="1"/>
    </row>
    <row r="92" spans="1:19">
      <c r="D92" s="4"/>
      <c r="H92" s="3"/>
      <c r="I92" s="1"/>
      <c r="J92" s="1"/>
      <c r="K92" s="1"/>
    </row>
    <row r="93" spans="1:19" ht="13.5" customHeight="1">
      <c r="H93" s="3"/>
      <c r="I93" s="1"/>
      <c r="J93" s="1"/>
      <c r="L93" s="5"/>
      <c r="M93" s="5"/>
      <c r="N93" s="5"/>
      <c r="O93" s="5"/>
      <c r="P93" s="11"/>
      <c r="Q93" s="11"/>
      <c r="R93" s="5"/>
      <c r="S93" s="2"/>
    </row>
    <row r="94" spans="1:19" ht="13.5" customHeight="1">
      <c r="B94" s="4" t="s">
        <v>51</v>
      </c>
      <c r="C94" s="4" t="s">
        <v>63</v>
      </c>
      <c r="D94" s="4"/>
      <c r="E94" s="4"/>
      <c r="F94" s="4"/>
      <c r="G94" s="4" t="s">
        <v>64</v>
      </c>
      <c r="H94" s="3"/>
      <c r="I94" s="4"/>
      <c r="J94" s="1"/>
    </row>
    <row r="95" spans="1:19" ht="12.75" customHeight="1">
      <c r="B95" s="4"/>
      <c r="H95" s="3"/>
      <c r="I95" s="1"/>
      <c r="J95" s="1"/>
    </row>
    <row r="96" spans="1:19">
      <c r="B96" s="4">
        <v>1</v>
      </c>
      <c r="C96" s="1" t="s">
        <v>65</v>
      </c>
      <c r="G96" s="40">
        <v>5775345.9670000002</v>
      </c>
      <c r="H96" s="3"/>
      <c r="I96" s="1"/>
      <c r="J96" s="1"/>
    </row>
    <row r="97" spans="2:10">
      <c r="B97" s="4"/>
      <c r="H97" s="3"/>
      <c r="I97" s="1"/>
      <c r="J97" s="1"/>
    </row>
    <row r="98" spans="2:10">
      <c r="B98" s="4">
        <v>2</v>
      </c>
      <c r="C98" s="17" t="s">
        <v>66</v>
      </c>
      <c r="G98" s="20">
        <f>G76</f>
        <v>5574856.2549999999</v>
      </c>
      <c r="H98" s="3"/>
      <c r="I98" s="1"/>
      <c r="J98" s="1"/>
    </row>
    <row r="99" spans="2:10">
      <c r="B99" s="4"/>
      <c r="H99" s="3"/>
      <c r="I99" s="1"/>
      <c r="J99" s="1"/>
    </row>
    <row r="100" spans="2:10">
      <c r="B100" s="4">
        <v>3</v>
      </c>
      <c r="C100" s="1" t="s">
        <v>67</v>
      </c>
      <c r="G100" s="20">
        <f>G96-G98</f>
        <v>200489.71200000029</v>
      </c>
      <c r="H100" s="3"/>
      <c r="I100" s="1"/>
      <c r="J100" s="1"/>
    </row>
    <row r="101" spans="2:10">
      <c r="B101" s="4"/>
      <c r="H101" s="3"/>
      <c r="I101" s="1"/>
      <c r="J101" s="1"/>
    </row>
    <row r="102" spans="2:10">
      <c r="B102" s="4">
        <v>4</v>
      </c>
      <c r="C102" s="1" t="s">
        <v>68</v>
      </c>
      <c r="G102" s="71">
        <f>G84</f>
        <v>3.328940376433992E-2</v>
      </c>
      <c r="H102" s="3"/>
      <c r="I102" s="1"/>
      <c r="J102" s="1"/>
    </row>
    <row r="103" spans="2:10">
      <c r="B103" s="4"/>
      <c r="H103" s="3"/>
      <c r="I103" s="1"/>
      <c r="J103" s="1"/>
    </row>
    <row r="104" spans="2:10">
      <c r="B104" s="4">
        <v>5</v>
      </c>
      <c r="C104" s="1" t="s">
        <v>69</v>
      </c>
      <c r="G104" s="72">
        <f>-G100*G102</f>
        <v>-6674.1829733642362</v>
      </c>
      <c r="H104" s="3"/>
      <c r="I104" s="11"/>
      <c r="J104" s="1"/>
    </row>
    <row r="105" spans="2:10">
      <c r="B105" s="4"/>
      <c r="H105" s="3"/>
      <c r="I105" s="1"/>
      <c r="J105" s="1"/>
    </row>
    <row r="106" spans="2:10">
      <c r="B106" s="4">
        <v>6</v>
      </c>
      <c r="C106" s="1" t="s">
        <v>70</v>
      </c>
      <c r="G106" s="71">
        <f>G78</f>
        <v>5.0591798892524513E-2</v>
      </c>
      <c r="H106" s="3"/>
      <c r="I106" s="1"/>
      <c r="J106" s="1"/>
    </row>
    <row r="107" spans="2:10">
      <c r="B107" s="4"/>
      <c r="H107" s="3"/>
      <c r="I107" s="1"/>
      <c r="J107" s="1"/>
    </row>
    <row r="108" spans="2:10">
      <c r="B108" s="4">
        <v>7</v>
      </c>
      <c r="C108" s="1" t="s">
        <v>71</v>
      </c>
      <c r="G108" s="72">
        <f>-G100*G106</f>
        <v>-10143.135189524173</v>
      </c>
      <c r="H108" s="3"/>
      <c r="I108" s="11"/>
      <c r="J108" s="1"/>
    </row>
    <row r="109" spans="2:10" ht="13.5" thickBot="1">
      <c r="B109" s="4"/>
      <c r="H109" s="3"/>
      <c r="I109" s="1"/>
      <c r="J109" s="1"/>
    </row>
    <row r="110" spans="2:10" ht="14.25" thickTop="1" thickBot="1">
      <c r="B110" s="4">
        <v>8</v>
      </c>
      <c r="C110" s="1" t="s">
        <v>72</v>
      </c>
      <c r="G110" s="73">
        <f>G104-G108</f>
        <v>3468.9522161599371</v>
      </c>
      <c r="H110" s="3"/>
      <c r="I110" s="1"/>
      <c r="J110" s="1"/>
    </row>
    <row r="111" spans="2:10" ht="13.5" thickTop="1">
      <c r="H111" s="3"/>
      <c r="I111" s="1"/>
      <c r="J111" s="1"/>
    </row>
  </sheetData>
  <mergeCells count="12">
    <mergeCell ref="A91:J91"/>
    <mergeCell ref="A8:J8"/>
    <mergeCell ref="A2:J2"/>
    <mergeCell ref="A3:J3"/>
    <mergeCell ref="A4:J4"/>
    <mergeCell ref="A5:J5"/>
    <mergeCell ref="A6:J6"/>
    <mergeCell ref="A7:J7"/>
    <mergeCell ref="F9:J9"/>
    <mergeCell ref="E10:J10"/>
    <mergeCell ref="A50:J50"/>
    <mergeCell ref="A52:J52"/>
  </mergeCells>
  <phoneticPr fontId="0" type="noConversion"/>
  <printOptions horizontalCentered="1"/>
  <pageMargins left="0.75" right="0.754" top="0.75" bottom="0.75" header="0.5" footer="0.5"/>
  <pageSetup scale="82" orientation="landscape" horizontalDpi="4294967292" r:id="rId1"/>
  <headerFooter alignWithMargins="0">
    <oddHeader xml:space="preserve">&amp;C
</oddHeader>
    <oddFooter>Page &amp;P of &amp;N</oddFooter>
  </headerFooter>
  <rowBreaks count="2" manualBreakCount="2">
    <brk id="48" max="9" man="1"/>
    <brk id="8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99C0A30A-14DA-497F-8243-000100D760E4}"/>
</file>

<file path=customXml/itemProps2.xml><?xml version="1.0" encoding="utf-8"?>
<ds:datastoreItem xmlns:ds="http://schemas.openxmlformats.org/officeDocument/2006/customXml" ds:itemID="{6303460A-F0AE-4625-A3EF-DC61718D5DFF}"/>
</file>

<file path=customXml/itemProps3.xml><?xml version="1.0" encoding="utf-8"?>
<ds:datastoreItem xmlns:ds="http://schemas.openxmlformats.org/officeDocument/2006/customXml" ds:itemID="{045158DC-979E-4E65-94BC-C9D32CF6D103}"/>
</file>

<file path=customXml/itemProps4.xml><?xml version="1.0" encoding="utf-8"?>
<ds:datastoreItem xmlns:ds="http://schemas.openxmlformats.org/officeDocument/2006/customXml" ds:itemID="{92DE5C0C-BA68-439E-BC10-67FD6C341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Retail Rev Cr</vt:lpstr>
      <vt:lpstr>Sheet1</vt:lpstr>
      <vt:lpstr>Sheet2</vt:lpstr>
      <vt:lpstr>Sheet3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2012-03-29T15:55:39Z</cp:lastPrinted>
  <dcterms:created xsi:type="dcterms:W3CDTF">1996-10-14T23:33:28Z</dcterms:created>
  <dcterms:modified xsi:type="dcterms:W3CDTF">2012-03-29T15:56:27Z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