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P.1Chart" sheetId="1" r:id="rId1"/>
    <sheet name="P.2Table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<sst xmlns="http://schemas.openxmlformats.org/spreadsheetml/2006/main" count="28" uniqueCount="23">
  <si>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Conservation</t>
  </si>
  <si>
    <t>Line No.</t>
  </si>
  <si>
    <t>Year</t>
  </si>
  <si>
    <t>a</t>
  </si>
  <si>
    <t>b</t>
  </si>
  <si>
    <t>c</t>
  </si>
  <si>
    <t>d</t>
  </si>
  <si>
    <t>Net Storage Withdrawals</t>
  </si>
  <si>
    <t>Average:</t>
  </si>
  <si>
    <t>e</t>
  </si>
  <si>
    <t>f</t>
  </si>
  <si>
    <t>(b-d-e)</t>
  </si>
  <si>
    <t>% Change in Sales</t>
  </si>
  <si>
    <t>% Change in Flowing Supplies</t>
  </si>
  <si>
    <t>Flowing Supplies</t>
  </si>
  <si>
    <t>Gas Load Growth and Growth in Flowing Supplies</t>
  </si>
  <si>
    <t>Total Annual Sales before Conservation</t>
  </si>
  <si>
    <t>(MDth)</t>
  </si>
  <si>
    <t>(b - d)</t>
  </si>
  <si>
    <t>Total Annual Sales After Conservation</t>
  </si>
  <si>
    <t>*</t>
  </si>
  <si>
    <t>* Estimated average annual increase = [(101,009 - 89,396) / 89,396] / 5 Years = 2.6%</t>
  </si>
  <si>
    <t xml:space="preserve">   Estimated increase in volume = [(101,009 - 89,396) / 365] * 1,000 = 31,816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</si>
</sst>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#,##0.0"/>
    <numFmt numFmtId="173" formatCode="&quot;$&quot;#,##0.00"/>
    <numFmt numFmtId="174" formatCode="&quot;$&quot;#,##0.0"/>
    <numFmt numFmtId="175" formatCode="&quot;$&quot;#,##0.000"/>
    <numFmt numFmtId="176" formatCode="_(* #,##0.0_);_(* \(#,##0.0\);_(* &quot;-&quot;?_);_(@_)"/>
    <numFmt numFmtId="177" formatCode="0.0%"/>
    <numFmt numFmtId="178" formatCode="0.0000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7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167" fontId="0" fillId="0" borderId="0" xfId="15" applyNumberFormat="1" applyFill="1" applyAlignment="1">
      <alignment/>
    </xf>
    <xf numFmtId="177" fontId="0" fillId="0" borderId="0" xfId="19" applyNumberFormat="1" applyFill="1" applyAlignment="1">
      <alignment/>
    </xf>
    <xf numFmtId="177" fontId="0" fillId="0" borderId="1" xfId="19" applyNumberFormat="1" applyFill="1" applyBorder="1" applyAlignment="1">
      <alignment/>
    </xf>
    <xf numFmtId="0" fontId="6" fillId="0" borderId="0" xfId="0" applyFont="1" applyAlignment="1">
      <alignment/>
    </xf>
    <xf numFmtId="167" fontId="0" fillId="0" borderId="2" xfId="0" applyNumberForma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167" fontId="3" fillId="0" borderId="4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PSE Gas Customer - Gross Demand and Gas Supply Requirements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(Source- August 2003 LCP Update workpapers)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25"/>
          <c:w val="0.93625"/>
          <c:h val="0.88"/>
        </c:manualLayout>
      </c:layout>
      <c:barChart>
        <c:barDir val="col"/>
        <c:grouping val="stacked"/>
        <c:varyColors val="0"/>
        <c:ser>
          <c:idx val="2"/>
          <c:order val="0"/>
          <c:tx>
            <c:v>Conservation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'P.2Table'!$B$6:$B$25</c:f>
              <c:num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'P.2Table'!$D$6:$D$25</c:f>
              <c:numCache>
                <c:ptCount val="20"/>
                <c:pt idx="0">
                  <c:v>306.43719</c:v>
                </c:pt>
                <c:pt idx="1">
                  <c:v>612.87438</c:v>
                </c:pt>
                <c:pt idx="2">
                  <c:v>919.31157</c:v>
                </c:pt>
                <c:pt idx="3">
                  <c:v>1225.74876</c:v>
                </c:pt>
                <c:pt idx="4">
                  <c:v>1532.18595</c:v>
                </c:pt>
                <c:pt idx="5">
                  <c:v>1838.62314</c:v>
                </c:pt>
                <c:pt idx="6">
                  <c:v>2145.0603300000002</c:v>
                </c:pt>
                <c:pt idx="7">
                  <c:v>2451.49752</c:v>
                </c:pt>
                <c:pt idx="8">
                  <c:v>2757.93471</c:v>
                </c:pt>
                <c:pt idx="9">
                  <c:v>3064.3719</c:v>
                </c:pt>
                <c:pt idx="10">
                  <c:v>3370.8090899999997</c:v>
                </c:pt>
                <c:pt idx="11">
                  <c:v>3677.24628</c:v>
                </c:pt>
                <c:pt idx="12">
                  <c:v>3983.6834700000004</c:v>
                </c:pt>
                <c:pt idx="13">
                  <c:v>4290.1206600000005</c:v>
                </c:pt>
                <c:pt idx="14">
                  <c:v>4596.557849999999</c:v>
                </c:pt>
                <c:pt idx="15">
                  <c:v>4902.99504</c:v>
                </c:pt>
                <c:pt idx="16">
                  <c:v>5209.43223</c:v>
                </c:pt>
                <c:pt idx="17">
                  <c:v>5515.86942</c:v>
                </c:pt>
                <c:pt idx="18">
                  <c:v>5822.30661</c:v>
                </c:pt>
                <c:pt idx="19">
                  <c:v>6128.7438</c:v>
                </c:pt>
              </c:numCache>
            </c:numRef>
          </c:val>
        </c:ser>
        <c:ser>
          <c:idx val="0"/>
          <c:order val="1"/>
          <c:tx>
            <c:strRef>
              <c:f>'P.2Table'!$H$3</c:f>
              <c:strCache>
                <c:ptCount val="1"/>
                <c:pt idx="0">
                  <c:v>Net Storage Withdrawals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'P.2Table'!$B$6:$B$25</c:f>
              <c:num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'P.2Table'!$H$6:$H$25</c:f>
              <c:numCache>
                <c:ptCount val="20"/>
                <c:pt idx="0">
                  <c:v>21836</c:v>
                </c:pt>
                <c:pt idx="1">
                  <c:v>21737</c:v>
                </c:pt>
                <c:pt idx="2">
                  <c:v>22148</c:v>
                </c:pt>
                <c:pt idx="3">
                  <c:v>20461</c:v>
                </c:pt>
                <c:pt idx="4">
                  <c:v>20528</c:v>
                </c:pt>
                <c:pt idx="5">
                  <c:v>21205</c:v>
                </c:pt>
                <c:pt idx="6">
                  <c:v>20630</c:v>
                </c:pt>
                <c:pt idx="7">
                  <c:v>21113</c:v>
                </c:pt>
                <c:pt idx="8">
                  <c:v>20474</c:v>
                </c:pt>
                <c:pt idx="9">
                  <c:v>20764</c:v>
                </c:pt>
                <c:pt idx="10">
                  <c:v>21835</c:v>
                </c:pt>
                <c:pt idx="11">
                  <c:v>22441</c:v>
                </c:pt>
                <c:pt idx="12">
                  <c:v>22782</c:v>
                </c:pt>
                <c:pt idx="13">
                  <c:v>22828</c:v>
                </c:pt>
                <c:pt idx="14">
                  <c:v>22676</c:v>
                </c:pt>
                <c:pt idx="15">
                  <c:v>22235</c:v>
                </c:pt>
                <c:pt idx="16">
                  <c:v>22661</c:v>
                </c:pt>
                <c:pt idx="17">
                  <c:v>23498</c:v>
                </c:pt>
                <c:pt idx="18">
                  <c:v>23527</c:v>
                </c:pt>
                <c:pt idx="19">
                  <c:v>22879</c:v>
                </c:pt>
              </c:numCache>
            </c:numRef>
          </c:val>
        </c:ser>
        <c:ser>
          <c:idx val="1"/>
          <c:order val="2"/>
          <c:tx>
            <c:strRef>
              <c:f>'P.2Table'!$I$3</c:f>
              <c:strCache>
                <c:ptCount val="1"/>
                <c:pt idx="0">
                  <c:v>Flowing Supplies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'P.2Table'!$B$6:$B$25</c:f>
              <c:num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'P.2Table'!$I$6:$I$25</c:f>
              <c:numCache>
                <c:ptCount val="20"/>
                <c:pt idx="0">
                  <c:v>65928.59</c:v>
                </c:pt>
                <c:pt idx="1">
                  <c:v>67659.25</c:v>
                </c:pt>
                <c:pt idx="2">
                  <c:v>69169.7</c:v>
                </c:pt>
                <c:pt idx="3">
                  <c:v>73320.23</c:v>
                </c:pt>
                <c:pt idx="4">
                  <c:v>75813.77</c:v>
                </c:pt>
                <c:pt idx="5">
                  <c:v>77441.38</c:v>
                </c:pt>
                <c:pt idx="6">
                  <c:v>80378.97</c:v>
                </c:pt>
                <c:pt idx="7">
                  <c:v>81701.59</c:v>
                </c:pt>
                <c:pt idx="8">
                  <c:v>84206.18</c:v>
                </c:pt>
                <c:pt idx="9">
                  <c:v>85854.61</c:v>
                </c:pt>
                <c:pt idx="10">
                  <c:v>86728.24</c:v>
                </c:pt>
                <c:pt idx="11">
                  <c:v>88088.78</c:v>
                </c:pt>
                <c:pt idx="12">
                  <c:v>89769.4</c:v>
                </c:pt>
                <c:pt idx="13">
                  <c:v>91793.9</c:v>
                </c:pt>
                <c:pt idx="14">
                  <c:v>94034.4</c:v>
                </c:pt>
                <c:pt idx="15">
                  <c:v>96611</c:v>
                </c:pt>
                <c:pt idx="16">
                  <c:v>98355.6</c:v>
                </c:pt>
                <c:pt idx="17">
                  <c:v>99718.2</c:v>
                </c:pt>
                <c:pt idx="18">
                  <c:v>101981.69999999998</c:v>
                </c:pt>
                <c:pt idx="19">
                  <c:v>104930.20000000001</c:v>
                </c:pt>
              </c:numCache>
            </c:numRef>
          </c:val>
        </c:ser>
        <c:overlap val="100"/>
        <c:gapWidth val="40"/>
        <c:axId val="16060542"/>
        <c:axId val="10327151"/>
      </c:bar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Annual MDth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25"/>
          <c:y val="0.1305"/>
          <c:w val="0.21275"/>
          <c:h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headerFooter>
    <oddFooter>&amp;LThird Exhibit to Prefiled Direct
Testimony of Eric M. Markell&amp;RExh. No.___ (EMM-4)
Page 1 of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6">
      <selection activeCell="A30" sqref="A30"/>
    </sheetView>
  </sheetViews>
  <sheetFormatPr defaultColWidth="9.140625" defaultRowHeight="12.75"/>
  <cols>
    <col min="1" max="1" width="4.140625" style="0" customWidth="1"/>
    <col min="2" max="2" width="10.28125" style="0" bestFit="1" customWidth="1"/>
    <col min="3" max="4" width="13.7109375" style="0" customWidth="1"/>
    <col min="5" max="5" width="2.140625" style="0" customWidth="1"/>
    <col min="6" max="7" width="13.7109375" style="0" customWidth="1"/>
    <col min="8" max="8" width="14.421875" style="0" customWidth="1"/>
    <col min="9" max="9" width="15.00390625" style="0" bestFit="1" customWidth="1"/>
    <col min="10" max="10" width="11.28125" style="0" customWidth="1"/>
    <col min="11" max="11" width="2.57421875" style="0" customWidth="1"/>
  </cols>
  <sheetData>
    <row r="1" ht="18">
      <c r="A1" s="13" t="s">
        <v>15</v>
      </c>
    </row>
    <row r="2" spans="2:10" ht="12.75">
      <c r="B2" s="3"/>
      <c r="C2" s="2"/>
      <c r="D2" s="2"/>
      <c r="E2" s="2"/>
      <c r="F2" s="2"/>
      <c r="G2" s="2"/>
      <c r="H2" s="2"/>
      <c r="I2" s="2"/>
      <c r="J2" s="3"/>
    </row>
    <row r="3" spans="1:10" ht="51" customHeight="1">
      <c r="A3" s="5" t="s">
        <v>1</v>
      </c>
      <c r="B3" s="7" t="s">
        <v>2</v>
      </c>
      <c r="C3" s="8" t="s">
        <v>16</v>
      </c>
      <c r="D3" s="7" t="s">
        <v>0</v>
      </c>
      <c r="E3" s="7"/>
      <c r="F3" s="8" t="s">
        <v>19</v>
      </c>
      <c r="G3" s="8" t="s">
        <v>12</v>
      </c>
      <c r="H3" s="8" t="s">
        <v>7</v>
      </c>
      <c r="I3" s="8" t="s">
        <v>14</v>
      </c>
      <c r="J3" s="8" t="s">
        <v>13</v>
      </c>
    </row>
    <row r="4" spans="1:10" ht="14.25" customHeight="1">
      <c r="A4" s="5"/>
      <c r="B4" s="7"/>
      <c r="C4" s="8" t="s">
        <v>17</v>
      </c>
      <c r="D4" s="8" t="s">
        <v>17</v>
      </c>
      <c r="E4" s="8"/>
      <c r="F4" s="8" t="s">
        <v>17</v>
      </c>
      <c r="G4" s="8"/>
      <c r="H4" s="8" t="s">
        <v>17</v>
      </c>
      <c r="I4" s="8" t="s">
        <v>17</v>
      </c>
      <c r="J4" s="8"/>
    </row>
    <row r="5" spans="1:10" ht="12.75">
      <c r="A5" s="6"/>
      <c r="B5" s="7" t="s">
        <v>3</v>
      </c>
      <c r="C5" s="7" t="s">
        <v>4</v>
      </c>
      <c r="D5" s="7" t="s">
        <v>6</v>
      </c>
      <c r="E5" s="7"/>
      <c r="F5" s="7" t="s">
        <v>18</v>
      </c>
      <c r="G5" s="7" t="s">
        <v>5</v>
      </c>
      <c r="H5" s="8" t="s">
        <v>9</v>
      </c>
      <c r="I5" s="8" t="s">
        <v>11</v>
      </c>
      <c r="J5" s="7" t="s">
        <v>10</v>
      </c>
    </row>
    <row r="6" spans="1:10" ht="13.5" thickBot="1">
      <c r="A6" s="6">
        <v>1</v>
      </c>
      <c r="B6" s="9">
        <v>2004</v>
      </c>
      <c r="C6" s="4">
        <v>88071.02719</v>
      </c>
      <c r="D6" s="4">
        <v>306.43719</v>
      </c>
      <c r="E6" s="4"/>
      <c r="F6" s="4">
        <f>C6-D6</f>
        <v>87764.59</v>
      </c>
      <c r="G6" s="4"/>
      <c r="H6" s="10">
        <v>21836</v>
      </c>
      <c r="I6" s="4">
        <f aca="true" t="shared" si="0" ref="I6:I25">+C6-D6-H6</f>
        <v>65928.59</v>
      </c>
      <c r="J6" s="3"/>
    </row>
    <row r="7" spans="1:10" ht="12.75">
      <c r="A7" s="6">
        <f>+A6+1</f>
        <v>2</v>
      </c>
      <c r="B7" s="9">
        <v>2005</v>
      </c>
      <c r="C7" s="4">
        <v>90009.12438</v>
      </c>
      <c r="D7" s="4">
        <v>612.87438</v>
      </c>
      <c r="E7" s="17" t="s">
        <v>20</v>
      </c>
      <c r="F7" s="15">
        <f aca="true" t="shared" si="1" ref="F7:F25">C7-D7</f>
        <v>89396.25</v>
      </c>
      <c r="G7" s="11">
        <f>+(F7-F6)/C6</f>
        <v>0.01852663755675226</v>
      </c>
      <c r="H7" s="10">
        <v>21737</v>
      </c>
      <c r="I7" s="4">
        <f t="shared" si="0"/>
        <v>67659.25</v>
      </c>
      <c r="J7" s="11">
        <f>+(I7-I6)/I6</f>
        <v>0.026250523483059528</v>
      </c>
    </row>
    <row r="8" spans="1:10" ht="12.75">
      <c r="A8" s="6">
        <f aca="true" t="shared" si="2" ref="A8:A26">+A7+1</f>
        <v>3</v>
      </c>
      <c r="B8" s="9">
        <v>2006</v>
      </c>
      <c r="C8" s="4">
        <v>92237.01157</v>
      </c>
      <c r="D8" s="4">
        <v>919.31157</v>
      </c>
      <c r="E8" s="4"/>
      <c r="F8" s="14">
        <f t="shared" si="1"/>
        <v>91317.7</v>
      </c>
      <c r="G8" s="11">
        <f aca="true" t="shared" si="3" ref="G8:G25">+(F8-F7)/C7</f>
        <v>0.02134728021448171</v>
      </c>
      <c r="H8" s="10">
        <v>22148</v>
      </c>
      <c r="I8" s="4">
        <f t="shared" si="0"/>
        <v>69169.7</v>
      </c>
      <c r="J8" s="11">
        <f aca="true" t="shared" si="4" ref="J8:J25">+(I8-I7)/I7</f>
        <v>0.022324368064972594</v>
      </c>
    </row>
    <row r="9" spans="1:10" ht="12.75">
      <c r="A9" s="6">
        <f t="shared" si="2"/>
        <v>4</v>
      </c>
      <c r="B9" s="9">
        <v>2007</v>
      </c>
      <c r="C9" s="4">
        <v>95006.97876</v>
      </c>
      <c r="D9" s="4">
        <v>1225.74876</v>
      </c>
      <c r="E9" s="4"/>
      <c r="F9" s="14">
        <f t="shared" si="1"/>
        <v>93781.23</v>
      </c>
      <c r="G9" s="11">
        <f t="shared" si="3"/>
        <v>0.026708692726134024</v>
      </c>
      <c r="H9" s="10">
        <v>20461</v>
      </c>
      <c r="I9" s="4">
        <f t="shared" si="0"/>
        <v>73320.23</v>
      </c>
      <c r="J9" s="11">
        <f t="shared" si="4"/>
        <v>0.060005031104659975</v>
      </c>
    </row>
    <row r="10" spans="1:10" ht="12.75">
      <c r="A10" s="6">
        <f t="shared" si="2"/>
        <v>5</v>
      </c>
      <c r="B10" s="9">
        <v>2008</v>
      </c>
      <c r="C10" s="4">
        <v>97873.95595</v>
      </c>
      <c r="D10" s="4">
        <v>1532.18595</v>
      </c>
      <c r="E10" s="4"/>
      <c r="F10" s="14">
        <f t="shared" si="1"/>
        <v>96341.77</v>
      </c>
      <c r="G10" s="11">
        <f t="shared" si="3"/>
        <v>0.02695107278875024</v>
      </c>
      <c r="H10" s="10">
        <v>20528</v>
      </c>
      <c r="I10" s="4">
        <f t="shared" si="0"/>
        <v>75813.77</v>
      </c>
      <c r="J10" s="11">
        <f t="shared" si="4"/>
        <v>0.034008894953002855</v>
      </c>
    </row>
    <row r="11" spans="1:10" ht="12.75">
      <c r="A11" s="6">
        <f t="shared" si="2"/>
        <v>6</v>
      </c>
      <c r="B11" s="9">
        <v>2009</v>
      </c>
      <c r="C11" s="4">
        <v>100485.00314</v>
      </c>
      <c r="D11" s="4">
        <v>1838.62314</v>
      </c>
      <c r="E11" s="4"/>
      <c r="F11" s="14">
        <f t="shared" si="1"/>
        <v>98646.38</v>
      </c>
      <c r="G11" s="11">
        <f t="shared" si="3"/>
        <v>0.02354671350136635</v>
      </c>
      <c r="H11" s="10">
        <v>21205</v>
      </c>
      <c r="I11" s="4">
        <f t="shared" si="0"/>
        <v>77441.38</v>
      </c>
      <c r="J11" s="11">
        <f t="shared" si="4"/>
        <v>0.02146852741922741</v>
      </c>
    </row>
    <row r="12" spans="1:10" ht="13.5" thickBot="1">
      <c r="A12" s="6">
        <f t="shared" si="2"/>
        <v>7</v>
      </c>
      <c r="B12" s="9">
        <v>2010</v>
      </c>
      <c r="C12" s="4">
        <v>103154.03033000001</v>
      </c>
      <c r="D12" s="4">
        <v>2145.0603300000002</v>
      </c>
      <c r="E12" s="17" t="s">
        <v>20</v>
      </c>
      <c r="F12" s="16">
        <f t="shared" si="1"/>
        <v>101008.97</v>
      </c>
      <c r="G12" s="11">
        <f t="shared" si="3"/>
        <v>0.023511866708192615</v>
      </c>
      <c r="H12" s="10">
        <v>20630</v>
      </c>
      <c r="I12" s="4">
        <f t="shared" si="0"/>
        <v>80378.97</v>
      </c>
      <c r="J12" s="11">
        <f t="shared" si="4"/>
        <v>0.037933079188413175</v>
      </c>
    </row>
    <row r="13" spans="1:10" ht="12.75">
      <c r="A13" s="6">
        <f t="shared" si="2"/>
        <v>8</v>
      </c>
      <c r="B13" s="9">
        <v>2011</v>
      </c>
      <c r="C13" s="4">
        <v>105266.08752</v>
      </c>
      <c r="D13" s="4">
        <v>2451.49752</v>
      </c>
      <c r="E13" s="4"/>
      <c r="F13" s="4">
        <f t="shared" si="1"/>
        <v>102814.59</v>
      </c>
      <c r="G13" s="11">
        <f t="shared" si="3"/>
        <v>0.017504114906840163</v>
      </c>
      <c r="H13" s="10">
        <v>21113</v>
      </c>
      <c r="I13" s="4">
        <f t="shared" si="0"/>
        <v>81701.59</v>
      </c>
      <c r="J13" s="11">
        <f t="shared" si="4"/>
        <v>0.01645480154821585</v>
      </c>
    </row>
    <row r="14" spans="1:10" ht="12.75">
      <c r="A14" s="6">
        <f t="shared" si="2"/>
        <v>9</v>
      </c>
      <c r="B14" s="9">
        <v>2012</v>
      </c>
      <c r="C14" s="4">
        <v>107438.11471</v>
      </c>
      <c r="D14" s="4">
        <v>2757.93471</v>
      </c>
      <c r="E14" s="4"/>
      <c r="F14" s="4">
        <f t="shared" si="1"/>
        <v>104680.18</v>
      </c>
      <c r="G14" s="11">
        <f t="shared" si="3"/>
        <v>0.017722611754194286</v>
      </c>
      <c r="H14" s="10">
        <v>20474</v>
      </c>
      <c r="I14" s="4">
        <f t="shared" si="0"/>
        <v>84206.18</v>
      </c>
      <c r="J14" s="11">
        <f t="shared" si="4"/>
        <v>0.030655339755321732</v>
      </c>
    </row>
    <row r="15" spans="1:10" ht="12.75">
      <c r="A15" s="6">
        <f t="shared" si="2"/>
        <v>10</v>
      </c>
      <c r="B15" s="9">
        <v>2013</v>
      </c>
      <c r="C15" s="4">
        <v>109682.9819</v>
      </c>
      <c r="D15" s="4">
        <v>3064.3719</v>
      </c>
      <c r="E15" s="4"/>
      <c r="F15" s="4">
        <f t="shared" si="1"/>
        <v>106618.61</v>
      </c>
      <c r="G15" s="11">
        <f t="shared" si="3"/>
        <v>0.018042293512244446</v>
      </c>
      <c r="H15" s="10">
        <v>20764</v>
      </c>
      <c r="I15" s="4">
        <f t="shared" si="0"/>
        <v>85854.61</v>
      </c>
      <c r="J15" s="11">
        <f t="shared" si="4"/>
        <v>0.01957611662231926</v>
      </c>
    </row>
    <row r="16" spans="1:10" ht="12.75">
      <c r="A16" s="6">
        <f t="shared" si="2"/>
        <v>11</v>
      </c>
      <c r="B16" s="9">
        <v>2014</v>
      </c>
      <c r="C16" s="4">
        <v>111934.04909</v>
      </c>
      <c r="D16" s="4">
        <v>3370.8090899999997</v>
      </c>
      <c r="E16" s="4"/>
      <c r="F16" s="4">
        <f t="shared" si="1"/>
        <v>108563.24</v>
      </c>
      <c r="G16" s="11">
        <f t="shared" si="3"/>
        <v>0.01772955080463585</v>
      </c>
      <c r="H16" s="10">
        <v>21835</v>
      </c>
      <c r="I16" s="4">
        <f t="shared" si="0"/>
        <v>86728.24</v>
      </c>
      <c r="J16" s="11">
        <f t="shared" si="4"/>
        <v>0.010175691206331315</v>
      </c>
    </row>
    <row r="17" spans="1:10" ht="12.75">
      <c r="A17" s="6">
        <f t="shared" si="2"/>
        <v>12</v>
      </c>
      <c r="B17" s="9">
        <v>2015</v>
      </c>
      <c r="C17" s="4">
        <v>114207.02628</v>
      </c>
      <c r="D17" s="4">
        <v>3677.24628</v>
      </c>
      <c r="E17" s="4"/>
      <c r="F17" s="4">
        <f t="shared" si="1"/>
        <v>110529.78</v>
      </c>
      <c r="G17" s="11">
        <f t="shared" si="3"/>
        <v>0.01756873816311967</v>
      </c>
      <c r="H17" s="10">
        <v>22441</v>
      </c>
      <c r="I17" s="4">
        <f t="shared" si="0"/>
        <v>88088.78</v>
      </c>
      <c r="J17" s="11">
        <f t="shared" si="4"/>
        <v>0.01568739317205092</v>
      </c>
    </row>
    <row r="18" spans="1:10" ht="12.75">
      <c r="A18" s="6">
        <f t="shared" si="2"/>
        <v>13</v>
      </c>
      <c r="B18" s="9">
        <v>2016</v>
      </c>
      <c r="C18" s="4">
        <v>116535.08347</v>
      </c>
      <c r="D18" s="4">
        <v>3983.6834700000004</v>
      </c>
      <c r="E18" s="4"/>
      <c r="F18" s="4">
        <f t="shared" si="1"/>
        <v>112551.4</v>
      </c>
      <c r="G18" s="11">
        <f t="shared" si="3"/>
        <v>0.017701362743160948</v>
      </c>
      <c r="H18" s="10">
        <v>22782</v>
      </c>
      <c r="I18" s="4">
        <f t="shared" si="0"/>
        <v>89769.4</v>
      </c>
      <c r="J18" s="11">
        <f t="shared" si="4"/>
        <v>0.01907870673200373</v>
      </c>
    </row>
    <row r="19" spans="1:10" ht="12.75">
      <c r="A19" s="6">
        <f t="shared" si="2"/>
        <v>14</v>
      </c>
      <c r="B19" s="9">
        <v>2017</v>
      </c>
      <c r="C19" s="4">
        <v>118912.02066</v>
      </c>
      <c r="D19" s="4">
        <v>4290.1206600000005</v>
      </c>
      <c r="E19" s="4"/>
      <c r="F19" s="4">
        <f t="shared" si="1"/>
        <v>114621.9</v>
      </c>
      <c r="G19" s="11">
        <f t="shared" si="3"/>
        <v>0.017767181679095082</v>
      </c>
      <c r="H19" s="10">
        <v>22828</v>
      </c>
      <c r="I19" s="4">
        <f t="shared" si="0"/>
        <v>91793.9</v>
      </c>
      <c r="J19" s="11">
        <f t="shared" si="4"/>
        <v>0.02255222826486531</v>
      </c>
    </row>
    <row r="20" spans="1:10" ht="12.75">
      <c r="A20" s="6">
        <f t="shared" si="2"/>
        <v>15</v>
      </c>
      <c r="B20" s="9">
        <v>2018</v>
      </c>
      <c r="C20" s="4">
        <v>121306.95784999999</v>
      </c>
      <c r="D20" s="4">
        <v>4596.557849999999</v>
      </c>
      <c r="E20" s="4"/>
      <c r="F20" s="4">
        <f t="shared" si="1"/>
        <v>116710.4</v>
      </c>
      <c r="G20" s="11">
        <f t="shared" si="3"/>
        <v>0.01756340518316107</v>
      </c>
      <c r="H20" s="10">
        <v>22676</v>
      </c>
      <c r="I20" s="4">
        <f t="shared" si="0"/>
        <v>94034.4</v>
      </c>
      <c r="J20" s="11">
        <f t="shared" si="4"/>
        <v>0.024407939961152106</v>
      </c>
    </row>
    <row r="21" spans="1:10" ht="12.75">
      <c r="A21" s="6">
        <f t="shared" si="2"/>
        <v>16</v>
      </c>
      <c r="B21" s="9">
        <v>2019</v>
      </c>
      <c r="C21" s="4">
        <v>123748.99504</v>
      </c>
      <c r="D21" s="4">
        <v>4902.99504</v>
      </c>
      <c r="E21" s="4"/>
      <c r="F21" s="4">
        <f t="shared" si="1"/>
        <v>118846</v>
      </c>
      <c r="G21" s="11">
        <f t="shared" si="3"/>
        <v>0.01760492586617121</v>
      </c>
      <c r="H21" s="10">
        <v>22235</v>
      </c>
      <c r="I21" s="4">
        <f t="shared" si="0"/>
        <v>96611</v>
      </c>
      <c r="J21" s="11">
        <f t="shared" si="4"/>
        <v>0.0274006108402883</v>
      </c>
    </row>
    <row r="22" spans="1:10" ht="12.75">
      <c r="A22" s="6">
        <f t="shared" si="2"/>
        <v>17</v>
      </c>
      <c r="B22" s="9">
        <v>2020</v>
      </c>
      <c r="C22" s="4">
        <v>126226.03223000001</v>
      </c>
      <c r="D22" s="4">
        <v>5209.43223</v>
      </c>
      <c r="E22" s="4"/>
      <c r="F22" s="4">
        <f t="shared" si="1"/>
        <v>121016.6</v>
      </c>
      <c r="G22" s="11">
        <f t="shared" si="3"/>
        <v>0.017540344463390527</v>
      </c>
      <c r="H22" s="10">
        <v>22661</v>
      </c>
      <c r="I22" s="4">
        <f t="shared" si="0"/>
        <v>98355.6</v>
      </c>
      <c r="J22" s="11">
        <f t="shared" si="4"/>
        <v>0.01805798511556661</v>
      </c>
    </row>
    <row r="23" spans="1:10" ht="12.75">
      <c r="A23" s="6">
        <f t="shared" si="2"/>
        <v>18</v>
      </c>
      <c r="B23" s="9">
        <v>2021</v>
      </c>
      <c r="C23" s="4">
        <v>128732.06942</v>
      </c>
      <c r="D23" s="4">
        <v>5515.86942</v>
      </c>
      <c r="E23" s="4"/>
      <c r="F23" s="4">
        <f t="shared" si="1"/>
        <v>123216.2</v>
      </c>
      <c r="G23" s="11">
        <f t="shared" si="3"/>
        <v>0.01742588245182292</v>
      </c>
      <c r="H23" s="10">
        <v>23498</v>
      </c>
      <c r="I23" s="4">
        <f t="shared" si="0"/>
        <v>99718.2</v>
      </c>
      <c r="J23" s="11">
        <f t="shared" si="4"/>
        <v>0.013853812085941128</v>
      </c>
    </row>
    <row r="24" spans="1:10" ht="12.75">
      <c r="A24" s="6">
        <f t="shared" si="2"/>
        <v>19</v>
      </c>
      <c r="B24" s="9">
        <v>2022</v>
      </c>
      <c r="C24" s="4">
        <v>131331.00660999998</v>
      </c>
      <c r="D24" s="4">
        <v>5822.30661</v>
      </c>
      <c r="E24" s="4"/>
      <c r="F24" s="4">
        <f t="shared" si="1"/>
        <v>125508.69999999998</v>
      </c>
      <c r="G24" s="11">
        <f t="shared" si="3"/>
        <v>0.017808305345581737</v>
      </c>
      <c r="H24" s="10">
        <v>23527</v>
      </c>
      <c r="I24" s="4">
        <f t="shared" si="0"/>
        <v>101981.69999999998</v>
      </c>
      <c r="J24" s="11">
        <f t="shared" si="4"/>
        <v>0.022698965685301033</v>
      </c>
    </row>
    <row r="25" spans="1:10" ht="12.75">
      <c r="A25" s="6">
        <f t="shared" si="2"/>
        <v>20</v>
      </c>
      <c r="B25" s="3">
        <v>2023</v>
      </c>
      <c r="C25" s="4">
        <v>133937.9438</v>
      </c>
      <c r="D25" s="4">
        <v>6128.7438</v>
      </c>
      <c r="E25" s="4"/>
      <c r="F25" s="4">
        <f t="shared" si="1"/>
        <v>127809.20000000001</v>
      </c>
      <c r="G25" s="11">
        <f t="shared" si="3"/>
        <v>0.0175168077926303</v>
      </c>
      <c r="H25" s="10">
        <v>22879</v>
      </c>
      <c r="I25" s="4">
        <f t="shared" si="0"/>
        <v>104930.20000000001</v>
      </c>
      <c r="J25" s="11">
        <f t="shared" si="4"/>
        <v>0.028912049906993406</v>
      </c>
    </row>
    <row r="26" spans="1:10" ht="13.5" thickBot="1">
      <c r="A26" s="6">
        <f t="shared" si="2"/>
        <v>21</v>
      </c>
      <c r="B26" s="3" t="s">
        <v>8</v>
      </c>
      <c r="C26" s="1"/>
      <c r="D26" s="1"/>
      <c r="E26" s="1"/>
      <c r="F26" s="1"/>
      <c r="G26" s="12">
        <f>AVERAGE(G7:G25)</f>
        <v>0.019478304640090816</v>
      </c>
      <c r="H26" s="1"/>
      <c r="I26" s="1"/>
      <c r="J26" s="12">
        <f>AVERAGE(J7:J25)</f>
        <v>0.024815898163667697</v>
      </c>
    </row>
    <row r="27" spans="2:10" ht="13.5" thickTop="1">
      <c r="B27" s="3"/>
      <c r="C27" s="3"/>
      <c r="D27" s="3"/>
      <c r="E27" s="3"/>
      <c r="F27" s="3"/>
      <c r="G27" s="3"/>
      <c r="H27" s="3"/>
      <c r="I27" s="3"/>
      <c r="J27" s="3"/>
    </row>
    <row r="28" ht="12.75">
      <c r="A28" t="s">
        <v>21</v>
      </c>
    </row>
    <row r="29" ht="12.75">
      <c r="A29" t="s">
        <v>22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&amp;LThird Exhibit to Prefiled Direct
Testimony of Eric M. Markell&amp;RExh. No. ___ (EMM-4)
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Markell Ex. 3 (EMM-4)</dc:title>
  <dc:subject>6</dc:subject>
  <dc:creator>Platt, Brian</dc:creator>
  <cp:keywords>07771-0089-000000</cp:keywords>
  <dc:description/>
  <cp:lastModifiedBy>No Name</cp:lastModifiedBy>
  <cp:lastPrinted>2004-04-02T18:27:48Z</cp:lastPrinted>
  <dcterms:created xsi:type="dcterms:W3CDTF">2004-03-29T19:20:41Z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Draft Markell Ex. 3 (EMM-4)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6</vt:lpwstr>
  </property>
  <property fmtid="{D5CDD505-2E9C-101B-9397-08002B2CF9AE}" pid="19" name="typist">
    <vt:lpwstr>Platt, Brian</vt:lpwstr>
  </property>
  <property fmtid="{D5CDD505-2E9C-101B-9397-08002B2CF9AE}" pid="20" name="filename">
    <vt:lpwstr>BA040920.018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